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charts/chartEx5.xml" ContentType="application/vnd.ms-office.chartex+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6.xml" ContentType="application/vnd.ms-office.chartstyle+xml"/>
  <Override PartName="/xl/charts/colors16.xml" ContentType="application/vnd.ms-office.chartcolorstyle+xml"/>
  <Override PartName="/xl/charts/chartEx6.xml" ContentType="application/vnd.ms-office.chartex+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7355" windowHeight="9405" tabRatio="778" activeTab="5"/>
  </bookViews>
  <sheets>
    <sheet name="معرفی" sheetId="99" r:id="rId1"/>
    <sheet name="تعریف آمارهای رسمی" sheetId="242" r:id="rId2"/>
    <sheet name="تعریف اقلام آماری" sheetId="241"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غیربرخط'!$B$18:$B$21,'نسبت معاملات برخط و غیربرخط'!$B$23)</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غیربرخط'!$C$18:$C$21,'نسبت معاملات برخط و غیربرخط'!$C$23)</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غیربرخط'!$B$18:$B$21,'نسبت معاملات برخط و غیربرخط'!$B$23)</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غیربرخط'!$B$18:$B$21,'نسبت معاملات برخط و غیربرخط'!$B$23)</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hidden="1">('نسبت معاملات برخط و غیربرخط'!$B$5:$B$8,'نسبت معاملات برخط و غیربرخط'!$B$10)</definedName>
    <definedName name="_xlchart.v1.5" hidden="1">('نسبت معاملات برخط و غیربرخط'!$C$5:$C$8,'نسبت معاملات برخط و غیربرخط'!$C$10)</definedName>
    <definedName name="_xlchart.v1.6" hidden="1">('نسبت معاملات برخط و غیربرخط'!$B$5:$B$8,'نسبت معاملات برخط و غیربرخط'!$B$10)</definedName>
    <definedName name="_xlchart.v1.7" hidden="1">('نسبت معاملات برخط و غیربرخط'!$C$5:$C$8,'نسبت معاملات برخط و غیربرخط'!$C$10)</definedName>
    <definedName name="_xlchart.v1.8" hidden="1">'ارزش بازار سهام'!$A$21:$B$26</definedName>
    <definedName name="_xlchart.v1.9" hidden="1">'ارزش بازار سهام'!$D$21:$D$26</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239" l="1"/>
  <c r="C10" i="239"/>
  <c r="D10" i="239"/>
  <c r="BF5" i="165"/>
  <c r="K4" i="238" l="1"/>
  <c r="K3" i="238"/>
  <c r="J2" i="238"/>
  <c r="K2" i="238" s="1"/>
  <c r="K5" i="238" l="1"/>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40" i="238"/>
  <c r="K41" i="238"/>
  <c r="K42" i="238"/>
  <c r="K43" i="238"/>
  <c r="K44" i="238"/>
  <c r="K45" i="238"/>
  <c r="K46" i="238"/>
  <c r="K47" i="238"/>
  <c r="K48" i="238"/>
  <c r="K49" i="238"/>
  <c r="K50" i="238"/>
  <c r="K51" i="238"/>
  <c r="K52" i="238"/>
  <c r="K53" i="238"/>
  <c r="K54" i="238"/>
  <c r="K55" i="238"/>
  <c r="K56" i="238"/>
  <c r="K57" i="238"/>
  <c r="K58" i="238"/>
  <c r="K59" i="238"/>
  <c r="K60" i="238"/>
  <c r="K61" i="238"/>
  <c r="K62" i="238"/>
  <c r="K63" i="238"/>
  <c r="K64" i="238"/>
  <c r="K65" i="238"/>
  <c r="K66" i="238"/>
  <c r="K67" i="238"/>
  <c r="K68" i="238"/>
  <c r="K69" i="238"/>
  <c r="K70" i="238"/>
  <c r="K71" i="238"/>
  <c r="K72" i="238"/>
  <c r="K73" i="238"/>
  <c r="K74" i="238"/>
  <c r="K75" i="238"/>
  <c r="K76" i="238"/>
  <c r="K77" i="238"/>
  <c r="K78" i="238"/>
  <c r="K79" i="238"/>
  <c r="K80" i="238"/>
  <c r="K81" i="238"/>
  <c r="K82" i="238"/>
  <c r="K83" i="238"/>
  <c r="K84" i="238"/>
  <c r="K85" i="238"/>
  <c r="K86" i="238"/>
  <c r="K87" i="238"/>
  <c r="K88" i="238"/>
  <c r="K89" i="238"/>
  <c r="K90" i="238"/>
  <c r="K91" i="238"/>
  <c r="K92" i="238"/>
  <c r="K93" i="238"/>
  <c r="K94" i="238"/>
  <c r="K95" i="238"/>
  <c r="K96" i="238"/>
  <c r="K97" i="238"/>
  <c r="K98" i="238"/>
  <c r="K99" i="238"/>
  <c r="K100" i="238"/>
  <c r="K101" i="238"/>
  <c r="K102" i="238"/>
  <c r="K103" i="238"/>
  <c r="K104" i="238"/>
  <c r="K105" i="238"/>
  <c r="K106" i="238"/>
  <c r="K107" i="238"/>
  <c r="K108" i="238"/>
  <c r="K109" i="238"/>
  <c r="K110" i="238"/>
  <c r="K111" i="238"/>
  <c r="K112" i="238"/>
  <c r="K113" i="238"/>
  <c r="K114" i="238"/>
  <c r="K115" i="238"/>
  <c r="K116" i="238"/>
  <c r="K117" i="238"/>
  <c r="K118" i="238"/>
  <c r="K119" i="238"/>
  <c r="K120" i="238"/>
  <c r="K121" i="238"/>
  <c r="K122" i="238"/>
  <c r="K123" i="238"/>
  <c r="K124" i="238"/>
  <c r="K125" i="238"/>
  <c r="K126" i="238"/>
  <c r="K127" i="238"/>
  <c r="K128" i="238"/>
  <c r="K129" i="238"/>
  <c r="K130" i="238"/>
  <c r="K131" i="238"/>
  <c r="K132" i="238"/>
  <c r="K133" i="238"/>
  <c r="K134" i="238"/>
  <c r="K135" i="238"/>
  <c r="K136" i="238"/>
  <c r="K137" i="238"/>
  <c r="K138" i="238"/>
  <c r="K139" i="238"/>
  <c r="K140" i="238"/>
  <c r="K141" i="238"/>
  <c r="K142" i="238"/>
  <c r="K143" i="238"/>
  <c r="K144" i="238"/>
  <c r="K145" i="238"/>
  <c r="K146" i="238"/>
  <c r="K147" i="238"/>
  <c r="K148" i="238"/>
  <c r="K149" i="238"/>
  <c r="K150" i="238"/>
  <c r="K151" i="238"/>
  <c r="K152" i="238"/>
  <c r="K153" i="238"/>
  <c r="K154" i="238"/>
  <c r="K155" i="238"/>
  <c r="K156" i="238"/>
  <c r="K157" i="238"/>
  <c r="K158" i="238"/>
  <c r="K159" i="238"/>
  <c r="K160" i="238"/>
  <c r="K161" i="238"/>
  <c r="K162" i="238"/>
  <c r="K163" i="238"/>
  <c r="K164" i="238"/>
  <c r="K165" i="238"/>
  <c r="K166" i="238"/>
  <c r="K167" i="238"/>
  <c r="K168" i="238"/>
  <c r="K169" i="238"/>
  <c r="K170" i="238"/>
  <c r="K171" i="238"/>
  <c r="K172" i="238"/>
  <c r="K173" i="238"/>
  <c r="K174" i="238"/>
  <c r="K175" i="238"/>
  <c r="K176" i="238"/>
  <c r="K177" i="238"/>
  <c r="K178" i="238"/>
  <c r="K179" i="238"/>
  <c r="K180" i="238"/>
  <c r="K181" i="238"/>
  <c r="K182" i="238"/>
  <c r="K183" i="238"/>
  <c r="K184" i="238"/>
  <c r="K185" i="238"/>
  <c r="K186" i="238"/>
  <c r="K187" i="238"/>
  <c r="K188" i="238"/>
  <c r="K189" i="238"/>
  <c r="K190" i="238"/>
  <c r="K191" i="238"/>
  <c r="K192" i="238"/>
  <c r="K193" i="238"/>
  <c r="K194" i="238"/>
  <c r="K195" i="238"/>
  <c r="K196" i="238"/>
  <c r="K197" i="238"/>
  <c r="K198" i="238"/>
  <c r="K199" i="238"/>
  <c r="K200" i="238"/>
  <c r="K201" i="238"/>
  <c r="K202" i="238"/>
  <c r="K203" i="238"/>
  <c r="K204" i="238"/>
  <c r="K205" i="238"/>
  <c r="K206" i="238"/>
  <c r="K207" i="238"/>
  <c r="K208" i="238"/>
  <c r="K209" i="238"/>
  <c r="K210" i="238"/>
  <c r="K211" i="238"/>
  <c r="K212" i="238"/>
  <c r="K213" i="238"/>
  <c r="K214" i="238"/>
  <c r="K215" i="238"/>
  <c r="K216" i="238"/>
  <c r="K217" i="238"/>
  <c r="K218" i="238"/>
  <c r="K219" i="238"/>
  <c r="K220" i="238"/>
  <c r="K221" i="238"/>
  <c r="K222" i="238"/>
  <c r="K223" i="238"/>
  <c r="K224" i="238"/>
  <c r="K225" i="238"/>
  <c r="K226" i="238"/>
  <c r="K227" i="238"/>
  <c r="K228" i="238"/>
  <c r="K229" i="238"/>
  <c r="K230" i="238"/>
  <c r="K231" i="238"/>
  <c r="K232" i="238"/>
  <c r="K233" i="238"/>
  <c r="K234" i="238"/>
  <c r="K235" i="238"/>
  <c r="K236" i="238"/>
  <c r="K237" i="238"/>
  <c r="K238" i="238"/>
  <c r="K239" i="238"/>
  <c r="K240" i="238"/>
  <c r="K241" i="238"/>
  <c r="K242" i="238"/>
  <c r="K243" i="238"/>
  <c r="K244" i="238"/>
  <c r="K245" i="238"/>
  <c r="K246" i="238"/>
  <c r="K247" i="238"/>
  <c r="K248" i="238"/>
  <c r="K249" i="238"/>
  <c r="K250" i="238"/>
  <c r="K251" i="238"/>
  <c r="K252" i="238"/>
  <c r="K253" i="238"/>
  <c r="K254" i="238"/>
  <c r="K255" i="238"/>
  <c r="K256" i="238"/>
  <c r="K257" i="238"/>
  <c r="K258" i="238"/>
  <c r="K259" i="238"/>
  <c r="K260" i="238"/>
  <c r="K261" i="238"/>
  <c r="K262" i="238"/>
  <c r="K263" i="238"/>
  <c r="K264" i="238"/>
  <c r="K265" i="238"/>
  <c r="K266" i="238"/>
  <c r="K267" i="238"/>
  <c r="K268" i="238"/>
  <c r="K269" i="238"/>
  <c r="K270" i="238"/>
  <c r="K271" i="238"/>
  <c r="K272" i="238"/>
  <c r="K273" i="238"/>
  <c r="K274" i="238"/>
  <c r="K275" i="238"/>
  <c r="K276" i="238"/>
  <c r="K277" i="238"/>
  <c r="K278" i="238"/>
  <c r="K279" i="238"/>
  <c r="K280" i="238"/>
  <c r="K281" i="238"/>
  <c r="K282" i="238"/>
  <c r="K283" i="238"/>
  <c r="K284" i="238"/>
  <c r="K285" i="238"/>
  <c r="K286" i="238"/>
  <c r="K287" i="238"/>
  <c r="K288" i="238"/>
  <c r="K289" i="238"/>
  <c r="K290" i="238"/>
  <c r="K291" i="238"/>
  <c r="K292" i="238"/>
  <c r="K293" i="238"/>
  <c r="K294" i="238"/>
  <c r="K295" i="238"/>
  <c r="K296" i="238"/>
  <c r="K297" i="238"/>
  <c r="K298" i="238"/>
  <c r="K299" i="238"/>
  <c r="K300" i="238"/>
  <c r="K301" i="238"/>
  <c r="K302" i="238"/>
  <c r="K303" i="238"/>
  <c r="K304" i="238"/>
  <c r="K305" i="238"/>
  <c r="K306" i="238"/>
  <c r="K307" i="238"/>
  <c r="K308" i="238"/>
  <c r="K309" i="238"/>
  <c r="K310" i="238"/>
  <c r="K311" i="238"/>
  <c r="K312" i="238"/>
  <c r="K313" i="238"/>
  <c r="K314" i="238"/>
  <c r="K315" i="238"/>
  <c r="K316" i="238"/>
  <c r="K317" i="238"/>
  <c r="K318" i="238"/>
  <c r="K319" i="238"/>
  <c r="K320" i="238"/>
  <c r="K321" i="238"/>
  <c r="K322" i="238"/>
  <c r="K323" i="238"/>
  <c r="K324" i="238"/>
  <c r="K325" i="238"/>
  <c r="K326" i="238"/>
  <c r="K327" i="238"/>
  <c r="K328" i="238"/>
  <c r="K329" i="238"/>
  <c r="K330" i="238"/>
  <c r="K331" i="238"/>
  <c r="K332" i="238"/>
  <c r="K333" i="238"/>
  <c r="K334" i="238"/>
  <c r="K335" i="238"/>
  <c r="K336" i="238"/>
  <c r="K337" i="238"/>
  <c r="K338" i="238"/>
  <c r="K339" i="238"/>
  <c r="K340" i="238"/>
  <c r="K341" i="238"/>
  <c r="K342" i="238"/>
  <c r="K343" i="238"/>
  <c r="K344" i="238"/>
  <c r="K345" i="238"/>
  <c r="K346" i="238"/>
  <c r="K347" i="238"/>
  <c r="K348" i="238"/>
  <c r="K349" i="238"/>
  <c r="K350" i="238"/>
  <c r="K351" i="238"/>
  <c r="K352" i="238"/>
  <c r="K353" i="238"/>
  <c r="K354" i="238"/>
  <c r="K355" i="238"/>
  <c r="K356" i="238"/>
  <c r="K357" i="238"/>
  <c r="K358" i="238"/>
  <c r="K359" i="238"/>
  <c r="K360" i="238"/>
  <c r="K361" i="238"/>
  <c r="K362" i="238"/>
  <c r="K363" i="238"/>
  <c r="K364" i="238"/>
  <c r="K365" i="238"/>
  <c r="K366" i="238"/>
  <c r="K367" i="238"/>
  <c r="K368" i="238"/>
  <c r="K369" i="238"/>
  <c r="K370" i="238"/>
  <c r="K371" i="238"/>
  <c r="K372" i="238"/>
  <c r="K373" i="238"/>
  <c r="K374" i="238"/>
  <c r="K375" i="238"/>
  <c r="K376" i="238"/>
  <c r="K377" i="238"/>
  <c r="K378" i="238"/>
  <c r="K379" i="238"/>
  <c r="K380" i="238"/>
  <c r="K381" i="238"/>
  <c r="K382" i="238"/>
  <c r="K383" i="238"/>
  <c r="K384" i="238"/>
  <c r="K385" i="238"/>
  <c r="K386" i="238"/>
  <c r="K387" i="238"/>
  <c r="K388" i="238"/>
  <c r="K389" i="238"/>
  <c r="K390" i="238"/>
  <c r="K391" i="238"/>
  <c r="K392" i="238"/>
  <c r="K393" i="238"/>
  <c r="K394" i="238"/>
  <c r="K395" i="238"/>
  <c r="K396" i="238"/>
  <c r="K397" i="238"/>
  <c r="K398" i="238"/>
  <c r="K399" i="238"/>
  <c r="K400" i="238"/>
  <c r="K401" i="238"/>
  <c r="K402" i="238"/>
  <c r="K403" i="238"/>
  <c r="K404" i="238"/>
  <c r="K405" i="238"/>
  <c r="K406" i="238"/>
  <c r="K407" i="238"/>
  <c r="K408" i="238"/>
  <c r="K409" i="238"/>
  <c r="K410" i="238"/>
  <c r="K411" i="238"/>
  <c r="K412" i="238"/>
  <c r="K413" i="238"/>
  <c r="K414" i="238"/>
  <c r="K415" i="238"/>
  <c r="K416" i="238"/>
  <c r="K417" i="238"/>
  <c r="K418" i="238"/>
  <c r="K419" i="238"/>
  <c r="K420" i="238"/>
  <c r="K421" i="238"/>
  <c r="K422" i="238"/>
  <c r="K423" i="238"/>
  <c r="K424" i="238"/>
  <c r="K425" i="238"/>
  <c r="K426" i="238"/>
  <c r="K427" i="238"/>
  <c r="K428" i="238"/>
  <c r="K429" i="238"/>
  <c r="K430" i="238"/>
  <c r="K431" i="238"/>
  <c r="K432" i="238"/>
  <c r="K433" i="238"/>
  <c r="K434" i="238"/>
  <c r="K435" i="238"/>
  <c r="K436" i="238"/>
  <c r="K437" i="238"/>
  <c r="K438" i="238"/>
  <c r="K439" i="238"/>
  <c r="K440" i="238"/>
  <c r="K441" i="238"/>
  <c r="K442" i="238"/>
  <c r="K443" i="238"/>
  <c r="K444" i="238"/>
  <c r="K445" i="238"/>
  <c r="K446" i="238"/>
  <c r="K447" i="238"/>
  <c r="K448" i="238"/>
  <c r="K449" i="238"/>
  <c r="K450" i="238"/>
  <c r="K451" i="238"/>
  <c r="K452" i="238"/>
  <c r="K453" i="238"/>
  <c r="K454" i="238"/>
  <c r="K455" i="238"/>
  <c r="K456" i="238"/>
  <c r="K457" i="238"/>
  <c r="K458" i="238"/>
  <c r="K459" i="238"/>
  <c r="K460" i="238"/>
  <c r="K461" i="238"/>
  <c r="K462" i="238"/>
  <c r="K463" i="238"/>
  <c r="K464" i="238"/>
  <c r="K465" i="238"/>
  <c r="K466" i="238"/>
  <c r="K467" i="238"/>
  <c r="K468" i="238"/>
  <c r="K469" i="238"/>
  <c r="K470" i="238"/>
  <c r="K471" i="238"/>
  <c r="K472" i="238"/>
  <c r="K473" i="238"/>
  <c r="K474" i="238"/>
  <c r="K475" i="238"/>
  <c r="K476" i="238"/>
  <c r="K477" i="238"/>
  <c r="K478" i="238"/>
  <c r="K479" i="238"/>
  <c r="K480" i="238"/>
  <c r="K481" i="238"/>
  <c r="K482" i="238"/>
  <c r="K483" i="238"/>
  <c r="K484" i="238"/>
  <c r="K485" i="238"/>
  <c r="K486" i="238"/>
  <c r="K487" i="238"/>
  <c r="K488" i="238"/>
  <c r="K489" i="238"/>
  <c r="K490" i="238"/>
  <c r="K491" i="238"/>
  <c r="K492" i="238"/>
  <c r="K493" i="238"/>
  <c r="K494" i="238"/>
  <c r="K495" i="238"/>
  <c r="K496" i="238"/>
  <c r="K497" i="238"/>
  <c r="K498" i="238"/>
  <c r="K499" i="238"/>
  <c r="K500" i="238"/>
  <c r="K501" i="238"/>
  <c r="K502" i="238"/>
  <c r="K503" i="238"/>
  <c r="K504" i="238"/>
  <c r="K505" i="238"/>
  <c r="K506" i="238"/>
  <c r="K507" i="238"/>
  <c r="K508" i="238"/>
  <c r="K509" i="238"/>
  <c r="K510" i="238"/>
  <c r="K511" i="238"/>
  <c r="K512" i="238"/>
  <c r="K513" i="238"/>
  <c r="K514" i="238"/>
  <c r="K515" i="238"/>
  <c r="K516" i="238"/>
  <c r="K517" i="238"/>
  <c r="K518" i="238"/>
  <c r="K519" i="238"/>
  <c r="K520" i="238"/>
  <c r="K521" i="238"/>
  <c r="K522" i="238"/>
  <c r="K523" i="238"/>
  <c r="K524" i="238"/>
  <c r="K525" i="238"/>
  <c r="K526" i="238"/>
  <c r="K527" i="238"/>
  <c r="K528" i="238"/>
  <c r="K529" i="238"/>
  <c r="K530" i="238"/>
  <c r="K531" i="238"/>
  <c r="J3"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1"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497" i="238"/>
  <c r="J498" i="238"/>
  <c r="J499" i="238"/>
  <c r="J500" i="238"/>
  <c r="J501" i="238"/>
  <c r="J502" i="238"/>
  <c r="J503" i="238"/>
  <c r="J504" i="238"/>
  <c r="J505" i="238"/>
  <c r="J506" i="238"/>
  <c r="J507" i="238"/>
  <c r="J508" i="238"/>
  <c r="J509" i="238"/>
  <c r="J510" i="238"/>
  <c r="J511" i="238"/>
  <c r="J512" i="238"/>
  <c r="J513" i="238"/>
  <c r="J514" i="238"/>
  <c r="J515" i="238"/>
  <c r="J516" i="238"/>
  <c r="J517" i="238"/>
  <c r="J518" i="238"/>
  <c r="J519" i="238"/>
  <c r="J520" i="238"/>
  <c r="J521" i="238"/>
  <c r="J522" i="238"/>
  <c r="J523" i="238"/>
  <c r="J524" i="238"/>
  <c r="J525" i="238"/>
  <c r="J526" i="238"/>
  <c r="J527" i="238"/>
  <c r="J528" i="238"/>
  <c r="J529" i="238"/>
  <c r="J530" i="238"/>
  <c r="J531" i="238"/>
  <c r="BE31" i="237" l="1"/>
  <c r="BE27" i="237"/>
  <c r="BE6" i="237"/>
  <c r="BE84" i="236"/>
  <c r="BE80" i="236"/>
  <c r="BE59" i="236"/>
  <c r="BE49" i="236"/>
  <c r="BE27" i="236"/>
  <c r="BE23" i="236"/>
  <c r="BE11" i="236"/>
  <c r="BE20" i="236" s="1"/>
  <c r="BE9" i="236"/>
  <c r="BE2" i="236"/>
  <c r="BD2" i="236"/>
  <c r="BF4" i="235"/>
  <c r="BF3" i="235"/>
  <c r="BE46" i="235" l="1"/>
  <c r="BE12" i="235"/>
  <c r="BE22" i="235" s="1"/>
  <c r="BF6" i="235" s="1"/>
  <c r="BE10" i="235"/>
  <c r="BE3" i="235"/>
  <c r="BF9" i="235" l="1"/>
  <c r="BF21" i="235"/>
  <c r="BF5" i="235"/>
  <c r="BF17" i="235"/>
  <c r="BF13" i="235"/>
  <c r="BF20" i="235"/>
  <c r="BF16" i="235"/>
  <c r="BF12" i="235"/>
  <c r="BF8" i="235"/>
  <c r="BF19" i="235"/>
  <c r="BF15" i="235"/>
  <c r="BF11" i="235"/>
  <c r="BF7" i="235"/>
  <c r="BF22" i="235"/>
  <c r="BF18" i="235"/>
  <c r="BF14" i="235"/>
  <c r="BF10" i="235"/>
  <c r="BF6" i="212"/>
  <c r="BE6" i="212"/>
  <c r="BM43" i="213" l="1"/>
  <c r="BG5" i="208" l="1"/>
  <c r="BG4" i="208"/>
  <c r="BG3" i="208"/>
  <c r="BM45" i="213"/>
  <c r="BM44" i="213"/>
  <c r="BL43" i="213"/>
  <c r="BM11" i="213" l="1"/>
  <c r="BM9" i="213"/>
  <c r="BL9" i="213"/>
  <c r="BL11" i="213"/>
  <c r="BD6" i="212" l="1"/>
  <c r="B4" i="211"/>
  <c r="C4" i="211"/>
  <c r="D4" i="211"/>
  <c r="BE5" i="165" l="1"/>
  <c r="AV59" i="236"/>
  <c r="AS59" i="236"/>
  <c r="AT59" i="236"/>
  <c r="AU59" i="236"/>
  <c r="AW59" i="236"/>
  <c r="AX59" i="236"/>
  <c r="AY59" i="236"/>
  <c r="AZ59" i="236"/>
  <c r="BA59" i="236"/>
  <c r="BB59" i="236"/>
  <c r="BC59" i="236"/>
  <c r="BD59" i="236"/>
  <c r="BD24"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6" i="237"/>
  <c r="BD84" i="236"/>
  <c r="BD80" i="236"/>
  <c r="BD49" i="236"/>
  <c r="BD27" i="236"/>
  <c r="BD23" i="236"/>
  <c r="BD11" i="236"/>
  <c r="BD9" i="236"/>
  <c r="BD20" i="236"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9" i="236"/>
  <c r="BC25" i="236" s="1"/>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D42" i="235"/>
  <c r="B37" i="235"/>
  <c r="C35" i="235" s="1"/>
  <c r="AV22" i="235"/>
  <c r="AU22" i="235"/>
  <c r="AT22" i="235"/>
  <c r="AS22" i="235"/>
  <c r="AR22" i="235"/>
  <c r="AQ22" i="235"/>
  <c r="AP22" i="235"/>
  <c r="AO22" i="235"/>
  <c r="AN22" i="235"/>
  <c r="AM22" i="235"/>
  <c r="AL22" i="235"/>
  <c r="AK22" i="235"/>
  <c r="AJ22" i="235"/>
  <c r="AI22" i="235"/>
  <c r="AH22" i="235"/>
  <c r="AG22" i="235"/>
  <c r="AF22" i="235"/>
  <c r="AE22" i="235"/>
  <c r="AD22" i="235"/>
  <c r="AC22" i="235"/>
  <c r="AB22" i="235"/>
  <c r="AA22" i="235"/>
  <c r="Z22" i="235"/>
  <c r="Y22" i="235"/>
  <c r="X22" i="235"/>
  <c r="W22" i="235"/>
  <c r="V22" i="235"/>
  <c r="U22" i="235"/>
  <c r="T22" i="235"/>
  <c r="S22" i="235"/>
  <c r="R22" i="235"/>
  <c r="Q22" i="235"/>
  <c r="P22" i="235"/>
  <c r="O22" i="235"/>
  <c r="N22" i="235"/>
  <c r="M22" i="235"/>
  <c r="L22" i="235"/>
  <c r="K22" i="235"/>
  <c r="J22" i="235"/>
  <c r="I22" i="235"/>
  <c r="H22" i="235"/>
  <c r="G22" i="235"/>
  <c r="F22" i="235"/>
  <c r="E22" i="235"/>
  <c r="D22" i="235"/>
  <c r="C22" i="235"/>
  <c r="B22" i="235"/>
  <c r="Y19" i="235"/>
  <c r="Y13" i="235"/>
  <c r="BD12" i="235"/>
  <c r="BC12" i="235"/>
  <c r="BB12" i="235"/>
  <c r="BB22" i="235" s="1"/>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BA22" i="235" s="1"/>
  <c r="AZ10" i="235"/>
  <c r="AY10" i="235"/>
  <c r="AX10" i="235"/>
  <c r="AW10" i="235"/>
  <c r="AW22" i="235" s="1"/>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D3" i="235"/>
  <c r="BD22" i="235" s="1"/>
  <c r="BC3" i="235"/>
  <c r="BB3" i="235"/>
  <c r="BA3" i="235"/>
  <c r="AZ3" i="235"/>
  <c r="AZ22" i="235" s="1"/>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32" i="235" l="1"/>
  <c r="C36" i="235"/>
  <c r="C28" i="235"/>
  <c r="C29" i="235"/>
  <c r="C33" i="235"/>
  <c r="C30" i="235"/>
  <c r="C34" i="235"/>
  <c r="C37" i="235"/>
  <c r="C27" i="235"/>
  <c r="C31" i="235"/>
  <c r="AU20" i="236"/>
  <c r="F20" i="236"/>
  <c r="F24" i="236"/>
  <c r="F27" i="236" s="1"/>
  <c r="N20" i="236"/>
  <c r="N24" i="236"/>
  <c r="N27" i="236" s="1"/>
  <c r="V20" i="236"/>
  <c r="V24" i="236"/>
  <c r="V27" i="236" s="1"/>
  <c r="AL20" i="236"/>
  <c r="AL24" i="236"/>
  <c r="AL27" i="236" s="1"/>
  <c r="AT20" i="236"/>
  <c r="AT27" i="236"/>
  <c r="BB20"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<sst xmlns="http://schemas.openxmlformats.org/spreadsheetml/2006/main" count="18525" uniqueCount="6535">
  <si>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</si>
  <si>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</si>
  <si>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</si>
  <si>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</si>
  <si>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</si>
  <si>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</si>
  <si>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</si>
  <si>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</si>
  <si>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</si>
  <si>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</si>
  <si>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</si>
  <si>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</si>
  <si>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</si>
  <si>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</si>
  <si>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</si>
  <si>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</si>
  <si>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</si>
  <si>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</si>
  <si>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</si>
  <si>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</si>
  <si>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</si>
  <si>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</si>
  <si>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</si>
  <si>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</si>
  <si>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</si>
  <si>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</si>
  <si>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</si>
  <si>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</si>
  <si>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</si>
  <si>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</si>
  <si>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</si>
  <si>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</si>
  <si>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</si>
  <si>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</si>
  <si>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</si>
  <si>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</si>
  <si>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</si>
  <si>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</si>
  <si>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</si>
  <si>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</si>
  <si>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</si>
  <si>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</si>
  <si>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</si>
  <si>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</si>
  <si>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</si>
  <si>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</si>
  <si>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</si>
  <si>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</si>
  <si>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</si>
  <si>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</si>
  <si>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</si>
  <si>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</si>
  <si>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</si>
  <si>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</si>
  <si>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</si>
  <si>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</si>
  <si>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</si>
  <si>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</si>
  <si>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</si>
  <si>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</si>
  <si>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</si>
  <si>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</si>
  <si>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</si>
  <si>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</si>
  <si>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</si>
  <si>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</si>
  <si>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</si>
  <si>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</si>
  <si>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</si>
  <si>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</si>
  <si>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</si>
  <si>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</si>
  <si>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</si>
  <si>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</si>
  <si>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</si>
  <si>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</si>
  <si>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</si>
  <si>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</si>
  <si>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</si>
  <si>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</si>
  <si>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</si>
  <si>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</si>
  <si>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</si>
  <si>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</si>
  <si>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</si>
  <si>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</si>
  <si>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</si>
  <si>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</si>
  <si>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</si>
  <si>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</si>
  <si>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</si>
  <si>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</si>
  <si>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</si>
  <si>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</si>
  <si>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</si>
  <si>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</si>
  <si>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</si>
  <si>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</si>
  <si>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</si>
  <si>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</si>
  <si>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</si>
  <si>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</si>
  <si>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</si>
  <si>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</si>
  <si>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</si>
  <si>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</si>
  <si>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</si>
  <si>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</si>
  <si>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</si>
  <si>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</si>
  <si>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</si>
  <si>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</si>
  <si>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</si>
  <si>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</si>
  <si>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</si>
  <si>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</si>
  <si>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</si>
  <si>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</si>
  <si>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</si>
  <si>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</si>
  <si>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</si>
  <si>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</si>
  <si>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</si>
  <si>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</si>
  <si>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</si>
  <si>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</si>
  <si>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</si>
  <si>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</si>
  <si>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</si>
  <si>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</si>
  <si>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</si>
  <si>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</si>
  <si>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</si>
  <si>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</si>
  <si>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</si>
  <si>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</si>
  <si>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</si>
  <si>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</si>
  <si>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</si>
  <si>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</si>
  <si>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</si>
  <si>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</si>
  <si>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</si>
  <si>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</si>
  <si>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</si>
  <si>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</si>
  <si>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</si>
  <si>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</si>
  <si>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</si>
  <si>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</si>
  <si>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</si>
  <si>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</si>
  <si>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</si>
  <si>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</si>
  <si>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</si>
  <si>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</si>
  <si>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</si>
  <si>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</si>
  <si>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</si>
  <si>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</si>
  <si>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</si>
  <si>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</si>
  <si>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</si>
  <si>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</si>
  <si>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</si>
  <si>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</si>
  <si>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</si>
  <si>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</si>
  <si>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</si>
  <si>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</si>
  <si>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</si>
  <si>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</si>
  <si>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</si>
  <si>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</si>
  <si>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</si>
  <si>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</si>
  <si>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</si>
  <si>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</si>
  <si>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</si>
  <si>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</si>
  <si>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</si>
  <si>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</si>
  <si>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</si>
  <si>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</si>
  <si>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</si>
  <si>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</si>
  <si>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</si>
  <si>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</si>
  <si>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</si>
  <si>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</si>
  <si>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</si>
  <si>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</si>
  <si>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</si>
  <si>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</si>
  <si>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</si>
  <si>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</si>
  <si>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</si>
  <si>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</si>
  <si>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</si>
  <si>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</si>
  <si>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</si>
  <si>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</si>
  <si>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</si>
  <si>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</si>
  <si>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</si>
  <si>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</si>
  <si>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</si>
  <si>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</si>
  <si>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</si>
  <si>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</si>
  <si>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</si>
  <si>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</si>
  <si>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</si>
  <si>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</si>
  <si>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</si>
  <si>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</si>
  <si>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</si>
  <si>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</si>
  <si>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</si>
  <si>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</si>
  <si>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</si>
  <si>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</si>
  <si>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</si>
  <si>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</si>
  <si>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</si>
  <si>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</si>
  <si>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</si>
  <si>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</si>
  <si>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</si>
  <si>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</si>
  <si>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</si>
  <si>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</si>
  <si>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</si>
  <si>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</si>
  <si>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</si>
  <si>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</si>
  <si>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</si>
  <si>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</si>
  <si>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</si>
  <si>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</si>
  <si>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</si>
  <si>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</si>
  <si>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</si>
  <si>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</si>
  <si>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</si>
  <si>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</si>
  <si>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</si>
  <si>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</si>
  <si>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</si>
  <si>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</si>
  <si>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</si>
  <si>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</si>
  <si>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</si>
  <si>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</si>
  <si>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</si>
  <si>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</si>
  <si>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</si>
  <si>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</si>
  <si>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</si>
  <si>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</si>
  <si>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</si>
  <si>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</si>
  <si>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</si>
  <si>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</si>
  <si>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</si>
  <si>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</si>
  <si>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</si>
  <si>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</si>
  <si>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</si>
  <si>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</si>
  <si>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</si>
  <si>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</si>
  <si>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</si>
  <si>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</si>
  <si>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</si>
  <si>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</si>
  <si>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</si>
  <si>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</si>
  <si>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</si>
  <si>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</si>
  <si>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</si>
  <si>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</si>
  <si>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</si>
  <si>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</si>
  <si>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</si>
  <si>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</si>
  <si>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</si>
  <si>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</si>
  <si>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</si>
  <si>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</si>
  <si>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</si>
  <si>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</si>
  <si>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</si>
  <si>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</si>
  <si>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</si>
  <si>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</si>
  <si>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</si>
  <si>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</si>
  <si>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</si>
  <si>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</si>
  <si>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</si>
  <si>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</si>
  <si>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</si>
  <si>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</si>
  <si>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</si>
  <si>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</si>
  <si>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</si>
  <si>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</si>
  <si>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</si>
  <si>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</si>
  <si>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</si>
  <si>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</si>
  <si>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</si>
  <si>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</si>
  <si>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</si>
  <si>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</si>
  <si>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</si>
  <si>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</si>
  <si>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</si>
  <si>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</si>
  <si>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</si>
  <si>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</si>
  <si>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</si>
  <si>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</si>
  <si>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</si>
  <si>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</si>
  <si>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</si>
  <si>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</si>
  <si>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</si>
  <si>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</si>
  <si>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</si>
  <si>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</si>
  <si>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</si>
  <si>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</si>
  <si>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</si>
  <si>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</si>
  <si>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</si>
  <si>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</si>
  <si>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</si>
  <si>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</si>
  <si>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</si>
  <si>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</si>
  <si>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</si>
  <si>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</si>
  <si>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</si>
  <si>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</si>
  <si>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</si>
  <si>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</si>
  <si>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</si>
  <si>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</si>
  <si>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</si>
  <si>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</si>
  <si>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</si>
  <si>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</si>
  <si>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</si>
  <si>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</si>
  <si>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</si>
  <si>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</si>
  <si>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</si>
  <si>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</si>
  <si>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</si>
  <si>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</si>
  <si>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</si>
  <si>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</si>
  <si>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</si>
  <si>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</si>
  <si>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</si>
  <si>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</si>
  <si>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</si>
  <si>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</si>
  <si>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</si>
  <si>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</si>
  <si>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</si>
  <si>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</si>
  <si>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</si>
  <si>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</si>
  <si>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</si>
  <si>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</si>
  <si>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</si>
  <si>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</si>
  <si>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</si>
  <si>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</si>
  <si>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</si>
  <si>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</si>
  <si>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</si>
  <si>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</si>
  <si>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</si>
  <si>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</si>
  <si>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</si>
  <si>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</si>
  <si>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</si>
  <si>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</si>
  <si>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</si>
  <si>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</si>
  <si>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</si>
  <si>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</si>
  <si>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</si>
  <si>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</si>
  <si>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</si>
  <si>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</si>
  <si>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</si>
  <si>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</si>
  <si>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</si>
  <si>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</si>
  <si>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</si>
  <si>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</si>
  <si>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</si>
  <si>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</si>
  <si>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</si>
  <si>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</si>
  <si>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</si>
  <si>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</si>
  <si>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</si>
  <si>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</si>
  <si>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</si>
  <si>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</si>
  <si>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</si>
  <si>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</si>
  <si>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</si>
  <si>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</si>
  <si>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</si>
  <si>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</si>
  <si>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</si>
  <si>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</si>
  <si>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</si>
  <si>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</si>
  <si>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</si>
  <si>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</si>
  <si>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</si>
  <si>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</si>
  <si>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</si>
  <si>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</si>
  <si>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</si>
  <si>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</si>
  <si>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</si>
  <si>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</si>
  <si>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</si>
  <si>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</si>
  <si>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</si>
  <si>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</si>
  <si>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</si>
  <si>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</si>
  <si>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</si>
  <si>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</si>
  <si>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</si>
  <si>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</si>
  <si>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</si>
  <si>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</si>
  <si>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</si>
  <si>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</si>
  <si>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</si>
  <si>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</si>
  <si>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</si>
  <si>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</si>
  <si>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</si>
  <si>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</si>
  <si>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</si>
  <si>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</si>
  <si>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</si>
  <si>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</si>
  <si>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</si>
  <si>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</si>
  <si>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</si>
  <si>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</si>
  <si>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</si>
  <si>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</si>
  <si>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</si>
  <si>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</si>
  <si>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</si>
  <si>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</si>
  <si>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</si>
  <si>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</si>
  <si>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</si>
  <si>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</si>
  <si>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</si>
  <si>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</si>
  <si>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</si>
  <si>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</si>
  <si>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</si>
  <si>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</si>
  <si>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</si>
  <si>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</si>
  <si>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</si>
  <si>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</si>
  <si>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</si>
  <si>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</si>
  <si>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</si>
  <si>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</si>
  <si>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</si>
  <si>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</si>
  <si>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</si>
  <si>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</si>
  <si>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</si>
  <si>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</si>
  <si>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</si>
  <si>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</si>
  <si>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</si>
  <si>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</si>
  <si>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</si>
  <si>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</si>
  <si>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</si>
  <si>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</si>
  <si>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</si>
  <si>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</si>
  <si>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</si>
  <si>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</si>
  <si>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</si>
  <si>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</si>
  <si>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</si>
  <si>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</si>
  <si>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</si>
  <si>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</si>
  <si>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</si>
  <si>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</si>
  <si>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</si>
  <si>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</si>
  <si>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</si>
  <si>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</si>
  <si>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</si>
  <si>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</si>
  <si>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</si>
  <si>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</si>
  <si>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</si>
  <si>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</si>
  <si>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</si>
  <si>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</si>
  <si>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</si>
  <si>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</si>
  <si>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</si>
  <si>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</si>
  <si>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</si>
  <si>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</si>
  <si>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</si>
  <si>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</si>
  <si>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</si>
  <si>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</si>
  <si>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</si>
  <si>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</si>
  <si>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</si>
  <si>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</si>
  <si>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</si>
  <si>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</si>
  <si>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</si>
  <si>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</si>
  <si>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</si>
  <si>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</si>
  <si>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</si>
  <si>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</si>
  <si>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</si>
  <si>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</si>
  <si>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</si>
  <si>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</si>
  <si>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</si>
  <si>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</si>
  <si>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</si>
  <si>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</si>
  <si>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</si>
  <si>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</si>
  <si>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</si>
  <si>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</si>
  <si>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</si>
  <si>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</si>
  <si>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</si>
  <si>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</si>
  <si>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</si>
  <si>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</si>
  <si>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</si>
  <si>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</si>
  <si>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</si>
  <si>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</si>
  <si>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</si>
  <si>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</si>
  <si>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</si>
  <si>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</si>
  <si>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</si>
  <si>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</si>
  <si>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</si>
  <si>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</si>
  <si>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</si>
  <si>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</si>
  <si>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</si>
  <si>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</si>
  <si>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</si>
  <si>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</si>
  <si>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</si>
  <si>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</si>
  <si>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</si>
  <si>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</si>
  <si>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</si>
  <si>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</si>
  <si>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</si>
  <si>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</si>
  <si>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</si>
  <si>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</si>
  <si>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</si>
  <si>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</si>
  <si>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</si>
  <si>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</si>
  <si>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</si>
  <si>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</si>
  <si>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</si>
  <si>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</si>
  <si>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</si>
  <si>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</si>
  <si>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</si>
  <si>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</si>
  <si>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</si>
  <si>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</si>
  <si>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</si>
  <si>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</si>
  <si>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</si>
  <si>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</si>
  <si>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</si>
  <si>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</si>
  <si>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</si>
  <si>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</si>
  <si>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</si>
  <si>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</si>
  <si>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</si>
  <si>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</si>
  <si>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</si>
  <si>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</si>
  <si>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</si>
  <si>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</si>
  <si>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</si>
  <si>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</si>
  <si>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</si>
  <si>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</si>
  <si>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</si>
  <si>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</si>
  <si>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</si>
  <si>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</si>
  <si>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</si>
  <si>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</si>
  <si>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</si>
  <si>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</si>
  <si>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</si>
  <si>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</si>
  <si>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</si>
  <si>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</si>
  <si>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</si>
  <si>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</si>
  <si>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</si>
  <si>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</si>
  <si>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</si>
  <si>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</si>
  <si>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</si>
  <si>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</si>
  <si>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</si>
  <si>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</si>
  <si>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</si>
  <si>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</si>
  <si>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</si>
  <si>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</si>
  <si>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</si>
  <si>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</si>
  <si>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</si>
  <si>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</si>
  <si>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</si>
  <si>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</si>
  <si>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</si>
  <si>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</si>
  <si>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</si>
  <si>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</si>
  <si>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</si>
  <si>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</si>
  <si>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</si>
  <si>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</si>
  <si>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</si>
  <si>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</si>
  <si>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</si>
  <si>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</si>
  <si>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</si>
  <si>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</si>
  <si>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</si>
  <si>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</si>
  <si>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</si>
  <si>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</si>
  <si>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</si>
  <si>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</si>
  <si>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</si>
  <si>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</si>
  <si>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</si>
  <si>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</si>
  <si>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</si>
  <si>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</si>
  <si>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</si>
  <si>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</si>
  <si>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</si>
  <si>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</si>
  <si>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</si>
  <si>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</si>
  <si>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</si>
  <si>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</si>
  <si>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</si>
  <si>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</si>
  <si>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</si>
  <si>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</si>
  <si>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</si>
  <si>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</si>
  <si>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</si>
  <si>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</si>
  <si>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</si>
  <si>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</si>
  <si>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</si>
  <si>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</si>
  <si>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</si>
  <si>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</si>
  <si>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</si>
  <si>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</si>
  <si>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</si>
  <si>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</si>
  <si>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</si>
  <si>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</si>
  <si>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</si>
  <si>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</si>
  <si>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</si>
  <si>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</si>
  <si>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</si>
  <si>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</si>
  <si>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</si>
  <si>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</si>
  <si>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</si>
  <si>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</si>
  <si>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</si>
  <si>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</si>
  <si>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</si>
  <si>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</si>
  <si>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</si>
  <si>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</si>
  <si>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</si>
  <si>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</si>
  <si>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</si>
  <si>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</si>
  <si>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</si>
  <si>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</si>
  <si>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</si>
  <si>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</si>
  <si>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</si>
  <si>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</si>
  <si>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</si>
  <si>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</si>
  <si>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</si>
  <si>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</si>
  <si>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</si>
  <si>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</si>
  <si>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</si>
  <si>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</si>
  <si>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</si>
  <si>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</si>
  <si>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</si>
  <si>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</si>
  <si>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</si>
  <si>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</si>
  <si>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</si>
  <si>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</si>
  <si>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</si>
  <si>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</si>
  <si>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</si>
  <si>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</si>
  <si>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</si>
  <si>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</si>
  <si>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</si>
  <si>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</si>
  <si>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</si>
  <si>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</si>
  <si>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</si>
  <si>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</si>
  <si>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</si>
  <si>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</si>
  <si>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</si>
  <si>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</si>
  <si>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</si>
  <si>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</si>
  <si>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</si>
  <si>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</si>
  <si>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</si>
  <si>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</si>
  <si>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</si>
  <si>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</si>
  <si>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</si>
  <si>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</si>
  <si>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</si>
  <si>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</si>
  <si>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</si>
  <si>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</si>
  <si>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</si>
  <si>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</si>
  <si>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</si>
  <si>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</si>
  <si>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</si>
  <si>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</si>
  <si>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</si>
  <si>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</si>
  <si>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</si>
  <si>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</si>
  <si>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</si>
  <si>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</si>
  <si>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</si>
  <si>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</si>
  <si>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</si>
  <si>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</si>
  <si>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</si>
  <si>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</si>
  <si>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</si>
  <si>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</si>
  <si>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</si>
  <si>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</si>
  <si>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</si>
  <si>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</si>
  <si>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</si>
  <si>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</si>
  <si>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</si>
  <si>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</si>
  <si>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</si>
  <si>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</si>
  <si>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</si>
  <si>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</si>
  <si>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</si>
  <si>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</si>
  <si>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</si>
  <si>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</si>
  <si>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</si>
  <si>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</si>
  <si>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</si>
  <si>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</si>
  <si>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</si>
  <si>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</si>
  <si>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</si>
  <si>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</si>
  <si>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</si>
  <si>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</si>
  <si>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</si>
  <si>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</si>
  <si>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</si>
  <si>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</si>
  <si>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</si>
  <si>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</si>
  <si>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</si>
  <si>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</si>
  <si>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</si>
  <si>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</si>
  <si>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</si>
  <si>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</si>
  <si>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</si>
  <si>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</si>
  <si>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</si>
  <si>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</si>
  <si>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</si>
  <si>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</si>
  <si>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</si>
  <si>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</si>
  <si>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</si>
  <si>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</si>
  <si>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</si>
  <si>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</si>
  <si>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</si>
  <si>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</si>
  <si>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</si>
  <si>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</si>
  <si>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</si>
  <si>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</si>
  <si>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</si>
  <si>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</si>
  <si>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</si>
  <si>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</si>
  <si>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</si>
  <si>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</si>
  <si>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</si>
  <si>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</si>
  <si>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</si>
  <si>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</si>
  <si>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</si>
  <si>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</si>
  <si>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</si>
  <si>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</si>
  <si>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</si>
  <si>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</si>
  <si>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</si>
  <si>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</si>
  <si>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</si>
  <si>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</si>
  <si>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</si>
  <si>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</si>
  <si>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</si>
  <si>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</si>
  <si>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</si>
  <si>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</si>
  <si>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</si>
  <si>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</si>
  <si>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</si>
  <si>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</si>
  <si>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</si>
  <si>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</si>
  <si>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</si>
  <si>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</si>
  <si>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</si>
  <si>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</si>
  <si>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</si>
  <si>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</si>
  <si>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</si>
  <si>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</si>
  <si>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</si>
  <si>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</si>
  <si>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</si>
  <si>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</si>
  <si>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</si>
  <si>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</si>
  <si>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</si>
  <si>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</si>
  <si>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</si>
  <si>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</si>
  <si>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</si>
  <si>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</si>
  <si>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</si>
  <si>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</si>
  <si>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</si>
  <si>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</si>
  <si>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</si>
  <si>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</si>
  <si>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</si>
  <si>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</si>
  <si>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</si>
  <si>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</si>
  <si>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</si>
  <si>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</si>
  <si>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</si>
  <si>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</si>
  <si>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</si>
  <si>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</si>
  <si>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</si>
  <si>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</si>
  <si>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</si>
  <si>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</si>
  <si>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</si>
  <si>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</si>
  <si>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</si>
  <si>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</si>
  <si>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</si>
  <si>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</si>
  <si>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</si>
  <si>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</si>
  <si>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</si>
  <si>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</si>
  <si>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</si>
  <si>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</si>
  <si>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</si>
  <si>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</si>
  <si>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</si>
  <si>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</si>
  <si>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</si>
  <si>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</si>
  <si>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</si>
  <si>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</si>
  <si>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</si>
  <si>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</si>
  <si>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</si>
  <si>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</si>
  <si>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</si>
  <si>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</si>
  <si>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</si>
  <si>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</si>
  <si>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</si>
  <si>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</si>
  <si>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</si>
  <si>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</si>
  <si>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</si>
  <si>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</si>
  <si>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</si>
  <si>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</si>
  <si>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</si>
  <si>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</si>
  <si>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</si>
  <si>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</si>
  <si>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</si>
  <si>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</si>
  <si>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</si>
  <si>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</si>
  <si>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</si>
  <si>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</si>
  <si>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</si>
  <si>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</si>
  <si>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</si>
  <si>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</si>
  <si>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</si>
  <si>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</si>
  <si>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</si>
  <si>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</si>
  <si>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</si>
  <si>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</si>
  <si>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</si>
  <si>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</si>
  <si>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</si>
  <si>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</si>
  <si>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</si>
  <si>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</si>
  <si>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</si>
  <si>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</si>
  <si>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</si>
  <si>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</si>
  <si>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</si>
  <si>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</si>
  <si>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</si>
  <si>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</si>
  <si>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</si>
  <si>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</si>
  <si>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</si>
  <si>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</si>
  <si>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</si>
  <si>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</si>
  <si>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</si>
  <si>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</si>
  <si>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</si>
  <si>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</si>
  <si>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</si>
  <si>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</si>
  <si>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</si>
  <si>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</si>
  <si>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</si>
  <si>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</si>
  <si>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</si>
  <si>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</si>
  <si>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</si>
  <si>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</si>
  <si>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</si>
  <si>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</si>
  <si>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</si>
  <si>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</si>
  <si>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</si>
  <si>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</si>
  <si>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</si>
  <si>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</si>
  <si>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</si>
  <si>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</si>
  <si>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</si>
  <si>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</si>
  <si>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</si>
  <si>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</si>
  <si>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</si>
  <si>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</si>
  <si>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</si>
  <si>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</si>
  <si>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</si>
  <si>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</si>
  <si>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</si>
  <si>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</si>
  <si>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</si>
  <si>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</si>
  <si>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</si>
  <si>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</si>
  <si>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</si>
  <si>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</si>
  <si>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</si>
  <si>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</si>
  <si>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</si>
  <si>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</si>
  <si>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</si>
  <si>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</si>
  <si>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</si>
  <si>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</si>
  <si>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</si>
  <si>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</si>
  <si>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</si>
  <si>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</si>
  <si>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</si>
  <si>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</si>
  <si>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</si>
  <si>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</si>
  <si>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</si>
  <si>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</si>
  <si>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</si>
  <si>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</si>
  <si>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</si>
  <si>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</si>
  <si>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</si>
  <si>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</si>
  <si>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</si>
  <si>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</si>
  <si>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</si>
  <si>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</si>
  <si>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</si>
  <si>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</si>
  <si>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</si>
  <si>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</si>
  <si>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</si>
  <si>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</si>
  <si>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</si>
  <si>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</si>
  <si>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</si>
  <si>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</si>
  <si>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</si>
  <si>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</si>
  <si>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</si>
  <si>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</si>
  <si>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</si>
  <si>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</si>
  <si>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</si>
  <si>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</si>
  <si>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</si>
  <si>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</si>
  <si>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</si>
  <si>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</si>
  <si>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</si>
  <si>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</si>
  <si>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</si>
  <si>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</si>
  <si>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</si>
  <si>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</si>
  <si>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</si>
  <si>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</si>
  <si>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</si>
  <si>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</si>
  <si>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</si>
  <si>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</si>
  <si>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</si>
  <si>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</si>
  <si>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</si>
  <si>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</si>
  <si>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</si>
  <si>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</si>
  <si>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</si>
  <si>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</si>
  <si>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</si>
  <si>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</si>
  <si>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</si>
  <si>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</si>
  <si>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</si>
  <si>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</si>
  <si>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</si>
  <si>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</si>
  <si>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</si>
  <si>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</si>
  <si>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</si>
  <si>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</si>
  <si>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</si>
  <si>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</si>
  <si>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</si>
  <si>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</si>
  <si>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</si>
  <si>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</si>
  <si>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</si>
  <si>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</si>
  <si>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</si>
  <si>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</si>
  <si>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</si>
  <si>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</si>
  <si>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</si>
  <si>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</si>
  <si>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</si>
  <si>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</si>
  <si>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</si>
  <si>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</si>
  <si>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</si>
  <si>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</si>
  <si>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</si>
  <si>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</si>
  <si>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</si>
  <si>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</si>
  <si>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</si>
  <si>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</si>
  <si>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</si>
  <si>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</si>
  <si>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</si>
  <si>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</si>
  <si>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</si>
  <si>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</si>
  <si>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</si>
  <si>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</si>
  <si>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</si>
  <si>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</si>
  <si>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</si>
  <si>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</si>
  <si>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</si>
  <si>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</si>
  <si>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</si>
  <si>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</si>
  <si>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</si>
  <si>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</si>
  <si>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</si>
  <si>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</si>
  <si>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</si>
  <si>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</si>
  <si>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</si>
  <si>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</si>
  <si>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</si>
  <si>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</si>
  <si>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</si>
  <si>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</si>
  <si>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</si>
  <si>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</si>
  <si>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</si>
  <si>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</si>
  <si>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</si>
  <si>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</si>
  <si>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</si>
  <si>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</si>
  <si>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</si>
  <si>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</si>
  <si>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</si>
  <si>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</si>
  <si>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</si>
  <si>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</si>
  <si>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</si>
  <si>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</si>
  <si>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</si>
  <si>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</si>
  <si>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</si>
  <si>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</si>
  <si>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</si>
  <si>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</si>
  <si>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</si>
  <si>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</si>
  <si>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</si>
  <si>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</si>
  <si>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</si>
  <si>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</si>
  <si>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</si>
  <si>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</si>
  <si>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</si>
  <si>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</si>
  <si>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</si>
  <si>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</si>
  <si>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</si>
  <si>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</si>
  <si>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</si>
  <si>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</si>
  <si>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</si>
  <si>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</si>
  <si>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</si>
  <si>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</si>
  <si>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</si>
  <si>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</si>
  <si>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</si>
  <si>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</si>
  <si>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</si>
  <si>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</si>
  <si>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</si>
  <si>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</si>
  <si>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</si>
  <si>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</si>
  <si>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</si>
  <si>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</si>
  <si>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</si>
  <si>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</si>
  <si>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</si>
  <si>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</si>
  <si>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</si>
  <si>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</si>
  <si>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</si>
  <si>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</si>
  <si>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</si>
  <si>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</si>
  <si>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</si>
  <si>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</si>
  <si>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</si>
  <si>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</si>
  <si>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</si>
  <si>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</si>
  <si>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</si>
  <si>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</si>
  <si>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</si>
  <si>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</si>
  <si>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</si>
  <si>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</si>
  <si>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</si>
  <si>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</si>
  <si>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</si>
  <si>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</si>
  <si>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</si>
  <si>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</si>
  <si>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</si>
  <si>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</si>
  <si>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</si>
  <si>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</si>
  <si>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</si>
  <si>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</si>
  <si>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</si>
  <si>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</si>
  <si>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</si>
  <si>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</si>
  <si>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</si>
  <si>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</si>
  <si>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</si>
  <si>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</si>
  <si>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</si>
  <si>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</si>
  <si>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</si>
  <si>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</si>
  <si>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</si>
  <si>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</si>
  <si>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</si>
  <si>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</si>
  <si>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</si>
  <si>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</si>
  <si>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</si>
  <si>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</si>
  <si>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</si>
  <si>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</si>
  <si>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</si>
  <si>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</si>
  <si>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</si>
  <si>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</si>
  <si>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</si>
  <si>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</si>
  <si>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</si>
  <si>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</si>
  <si>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</si>
  <si>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</si>
  <si>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</si>
  <si>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</si>
  <si>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</si>
  <si>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</si>
  <si>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</si>
  <si>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</si>
  <si>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</si>
  <si>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</si>
  <si>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</si>
  <si>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</si>
  <si>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</si>
  <si>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</si>
  <si>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</si>
  <si>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</si>
  <si>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</si>
  <si>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</si>
  <si>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</si>
  <si>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</si>
  <si>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</si>
  <si>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</si>
  <si>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</si>
  <si>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</si>
  <si>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</si>
  <si>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</si>
  <si>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</si>
  <si>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</si>
  <si>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</si>
  <si>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</si>
  <si>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</si>
  <si>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</si>
  <si>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</si>
  <si>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</si>
  <si>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</si>
  <si>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</si>
  <si>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</si>
  <si>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</si>
  <si>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</si>
  <si>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</si>
  <si>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</si>
  <si>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</si>
  <si>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</si>
  <si>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</si>
  <si>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</si>
  <si>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</si>
  <si>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</si>
  <si>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</si>
  <si>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</si>
  <si>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</si>
  <si>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</si>
  <si>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</si>
  <si>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</si>
  <si>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</si>
  <si>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</si>
  <si>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</si>
  <si>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</si>
  <si>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</si>
  <si>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</si>
  <si>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</si>
  <si>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</si>
  <si>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</si>
  <si>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</si>
  <si>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</si>
  <si>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</si>
  <si>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</si>
  <si>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</si>
  <si>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</si>
  <si>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</si>
  <si>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</si>
  <si>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</si>
  <si>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</si>
  <si>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</si>
  <si>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</si>
  <si>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</si>
  <si>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</si>
  <si>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</si>
  <si>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</si>
  <si>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</si>
  <si>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</si>
  <si>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</si>
  <si>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</si>
  <si>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</si>
  <si>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</si>
  <si>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</si>
  <si>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</si>
  <si>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</si>
  <si>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</si>
  <si>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</si>
  <si>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</si>
  <si>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</si>
  <si>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</si>
  <si>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</si>
  <si>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</si>
  <si>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</si>
  <si>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</si>
  <si>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</si>
  <si>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</si>
  <si>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</si>
  <si>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</si>
  <si>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</si>
  <si>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</si>
  <si>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</si>
  <si>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</si>
  <si>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</si>
  <si>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</si>
  <si>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</si>
  <si>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</si>
  <si>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</si>
  <si>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</si>
  <si>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</si>
  <si>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</si>
  <si>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</si>
  <si>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</si>
  <si>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</si>
  <si>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</si>
  <si>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</si>
  <si>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</si>
  <si>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</si>
  <si>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</si>
  <si>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</si>
  <si>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</si>
  <si>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</si>
  <si>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</si>
  <si>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</si>
  <si>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</si>
  <si>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</si>
  <si>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</si>
  <si>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</si>
  <si>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</si>
  <si>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</si>
  <si>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</si>
  <si>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</si>
  <si>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</si>
  <si>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</si>
  <si>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</si>
  <si>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</si>
  <si>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</si>
  <si>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</si>
  <si>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</si>
  <si>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</si>
  <si>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</si>
  <si>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</si>
  <si>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</si>
  <si>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</si>
  <si>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</si>
  <si>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</si>
  <si>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</si>
  <si>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</si>
  <si>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</si>
  <si>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</si>
  <si>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</si>
  <si>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</si>
  <si>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</si>
  <si>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</si>
  <si>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</si>
  <si>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</si>
  <si>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</si>
  <si>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</si>
  <si>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</si>
  <si>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</si>
  <si>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</si>
  <si>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</si>
  <si>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</si>
  <si>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</si>
  <si>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</si>
  <si>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</si>
  <si>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</si>
  <si>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</si>
  <si>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</si>
  <si>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</si>
  <si>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</si>
  <si>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</si>
  <si>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</si>
  <si>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</si>
  <si>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</si>
  <si>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</si>
  <si>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</si>
  <si>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</si>
  <si>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</si>
  <si>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</si>
  <si>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</si>
  <si>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</si>
  <si>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</si>
  <si>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</si>
  <si>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</si>
  <si>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</si>
  <si>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</si>
  <si>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</si>
  <si>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</si>
  <si>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</si>
  <si>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</si>
  <si>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</si>
  <si>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</si>
  <si>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</si>
  <si>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</si>
  <si>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</si>
  <si>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</si>
  <si>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</si>
  <si>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</si>
  <si>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</si>
  <si>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</si>
  <si>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</si>
  <si>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</si>
  <si>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</si>
  <si>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</si>
  <si>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</si>
  <si>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</si>
  <si>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</si>
  <si>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</si>
  <si>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</si>
  <si>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</si>
  <si>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</si>
  <si>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</si>
  <si>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</si>
  <si>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</si>
  <si>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</si>
  <si>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</si>
  <si>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</si>
  <si>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</si>
  <si>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</si>
  <si>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</si>
  <si>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</si>
  <si>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</si>
  <si>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</si>
  <si>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</si>
  <si>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</si>
  <si>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</si>
  <si>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</si>
  <si>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</si>
  <si>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</si>
  <si>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</si>
  <si>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</si>
  <si>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</si>
  <si>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</si>
  <si>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</si>
  <si>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</si>
  <si>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</si>
  <si>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</si>
  <si>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</si>
  <si>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</si>
  <si>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</si>
  <si>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</si>
  <si>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</si>
  <si>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</si>
  <si>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</si>
  <si>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</si>
  <si>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</si>
  <si>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</si>
  <si>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</si>
  <si>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</si>
  <si>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</si>
  <si>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</si>
  <si>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</si>
  <si>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</si>
  <si>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</si>
  <si>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</si>
  <si>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</si>
  <si>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</si>
  <si>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</si>
  <si>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</si>
  <si>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</si>
  <si>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</si>
  <si>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</si>
  <si>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</si>
  <si>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</si>
  <si>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</si>
  <si>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</si>
  <si>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</si>
  <si>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</si>
  <si>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</si>
  <si>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</si>
  <si>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</si>
  <si>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</si>
  <si>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</si>
  <si>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</si>
  <si>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</si>
  <si>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</si>
  <si>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</si>
  <si>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</si>
  <si>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</si>
  <si>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</si>
  <si>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</si>
  <si>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</si>
  <si>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</si>
  <si>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</si>
  <si>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</si>
  <si>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</si>
  <si>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</si>
  <si>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</si>
  <si>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</si>
  <si>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</si>
  <si>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</si>
  <si>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</si>
  <si>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</si>
  <si>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</si>
  <si>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</si>
  <si>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</si>
  <si>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</si>
  <si>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</si>
  <si>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</si>
  <si>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</si>
  <si>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</si>
  <si>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</si>
  <si>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</si>
  <si>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</si>
  <si>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</si>
  <si>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</si>
  <si>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</si>
  <si>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</si>
  <si>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</si>
  <si>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</si>
  <si>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</si>
  <si>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</si>
  <si>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</si>
  <si>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</si>
  <si>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</si>
  <si>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</si>
  <si>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</si>
  <si>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</si>
  <si>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</si>
  <si>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</si>
  <si>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</si>
  <si>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</si>
  <si>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</si>
  <si>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</si>
  <si>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</si>
  <si>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</si>
  <si>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</si>
  <si>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</si>
  <si>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</si>
  <si>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</si>
  <si>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</si>
  <si>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</si>
  <si>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</si>
  <si>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</si>
  <si>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</si>
  <si>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</si>
  <si>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</si>
  <si>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</si>
  <si>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</si>
  <si>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</si>
  <si>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</si>
  <si>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</si>
  <si>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</si>
  <si>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</si>
  <si>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</si>
  <si>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</si>
  <si>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</si>
  <si>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</si>
  <si>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</si>
  <si>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</si>
  <si>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</si>
  <si>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</si>
  <si>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</si>
  <si>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</si>
  <si>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</si>
  <si>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</si>
  <si>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</si>
  <si>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</si>
  <si>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</si>
  <si>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</si>
  <si>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</si>
  <si>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</si>
  <si>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</si>
  <si>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</si>
  <si>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</si>
  <si>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</si>
  <si>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</si>
  <si>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</si>
  <si>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</si>
  <si>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</si>
  <si>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</si>
  <si>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</si>
  <si>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</si>
  <si>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</si>
  <si>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</si>
  <si>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</si>
  <si>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</si>
  <si>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</si>
  <si>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</si>
  <si>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</si>
  <si>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</si>
  <si>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</si>
  <si>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</si>
  <si>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</si>
  <si>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</si>
  <si>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</si>
  <si>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</si>
  <si>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</si>
  <si>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</si>
  <si>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</si>
  <si>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</si>
  <si>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</si>
  <si>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</si>
  <si>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</si>
  <si>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</si>
  <si>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</si>
  <si>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</si>
  <si>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</si>
  <si>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</si>
  <si>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</si>
  <si>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</si>
  <si>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</si>
  <si>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</si>
  <si>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</si>
  <si>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</si>
  <si>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</si>
  <si>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</si>
  <si>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</si>
  <si>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</si>
  <si>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</si>
  <si>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</si>
  <si>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</si>
  <si>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</si>
  <si>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</si>
  <si>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</si>
  <si>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</si>
  <si>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</si>
  <si>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</si>
  <si>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</si>
  <si>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</si>
  <si>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</si>
  <si>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</si>
  <si>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</si>
  <si>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</si>
  <si>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</si>
  <si>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</si>
  <si>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</si>
  <si>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</si>
  <si>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</si>
  <si>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</si>
  <si>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</si>
  <si>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</si>
  <si>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</si>
  <si>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</si>
  <si>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</si>
  <si>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</si>
  <si>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</si>
  <si>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</si>
  <si>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</si>
  <si>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</si>
  <si>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</si>
  <si>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</si>
  <si>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</si>
  <si>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</si>
  <si>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</si>
  <si>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</si>
  <si>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</si>
  <si>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</si>
  <si>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</si>
  <si>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</si>
  <si>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</si>
  <si>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</si>
  <si>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</si>
  <si>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</si>
  <si>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</si>
  <si>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</si>
  <si>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</si>
  <si>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</si>
  <si>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</si>
  <si>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</si>
  <si>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</si>
  <si>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</si>
  <si>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</si>
  <si>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</si>
  <si>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</si>
  <si>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</si>
  <si>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</si>
  <si>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</si>
  <si>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</si>
  <si>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</si>
  <si>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</si>
  <si>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</si>
  <si>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</si>
  <si>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</si>
  <si>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</si>
  <si>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</si>
  <si>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</si>
  <si>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</si>
  <si>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</si>
  <si>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</si>
  <si>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</si>
  <si>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</si>
  <si>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</si>
  <si>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</si>
  <si>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</si>
  <si>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</si>
  <si>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</si>
  <si>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</si>
  <si>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</si>
  <si>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</si>
  <si>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</si>
  <si>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</si>
  <si>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</si>
  <si>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</si>
  <si>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</si>
  <si>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</si>
  <si>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</si>
  <si>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</si>
  <si>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</si>
  <si>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</si>
  <si>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</si>
  <si>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</si>
  <si>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</si>
  <si>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</si>
  <si>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</si>
  <si>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</si>
  <si>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</si>
  <si>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</si>
  <si>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</si>
  <si>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</si>
  <si>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</si>
  <si>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</si>
  <si>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</si>
  <si>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</si>
  <si>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</si>
  <si>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</si>
  <si>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</si>
  <si>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</si>
  <si>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</si>
  <si>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</si>
  <si>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</si>
  <si>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</si>
  <si>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</si>
  <si>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</si>
  <si>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</si>
  <si>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</si>
  <si>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</si>
  <si>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</si>
  <si>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</si>
  <si>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</si>
  <si>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</si>
  <si>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</si>
  <si>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</si>
  <si>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</si>
  <si>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</si>
  <si>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</si>
  <si>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</si>
  <si>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</si>
  <si>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</si>
  <si>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</si>
  <si>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</si>
  <si>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</si>
  <si>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</si>
  <si>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</si>
  <si>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</si>
  <si>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</si>
  <si>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</si>
  <si>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</si>
  <si>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</si>
  <si>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</si>
  <si>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</si>
  <si>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</si>
  <si>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</si>
  <si>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</si>
  <si>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</si>
  <si>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</si>
  <si>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</si>
  <si>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</si>
  <si>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</si>
  <si>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</si>
  <si>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</si>
  <si>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</si>
  <si>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</si>
  <si>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</si>
  <si>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</si>
  <si>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</si>
  <si>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</si>
  <si>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</si>
  <si>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</si>
  <si>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</si>
  <si>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</si>
  <si>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</si>
  <si>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</si>
  <si>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</si>
  <si>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</si>
  <si>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</si>
  <si>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</si>
  <si>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</si>
  <si>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</si>
  <si>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</si>
  <si>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</si>
  <si>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</si>
  <si>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</si>
  <si>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</si>
  <si>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</si>
  <si>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</si>
  <si>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</si>
  <si>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</si>
  <si>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</si>
  <si>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</si>
  <si>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</si>
  <si>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</si>
  <si>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</si>
  <si>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</si>
  <si>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</si>
  <si>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</si>
  <si>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</si>
  <si>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</si>
  <si>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</si>
  <si>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</si>
  <si>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</si>
  <si>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</si>
  <si>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</si>
  <si>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</si>
  <si>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</si>
  <si>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</si>
  <si>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</si>
  <si>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</si>
  <si>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</si>
  <si>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</si>
  <si>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</si>
  <si>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</si>
  <si>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</si>
  <si>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</si>
  <si>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</si>
  <si>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</si>
  <si>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</si>
  <si>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</si>
  <si>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</si>
  <si>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</si>
  <si>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</si>
  <si>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</si>
  <si>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</si>
  <si>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</si>
  <si>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</si>
  <si>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</si>
  <si>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</si>
  <si>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</si>
  <si>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</si>
  <si>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</si>
  <si>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</si>
  <si>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</si>
  <si>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</si>
  <si>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</si>
  <si>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</si>
  <si>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</si>
  <si>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</si>
  <si>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</si>
  <si>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</si>
  <si>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</si>
  <si>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</si>
  <si>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</si>
  <si>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</si>
  <si>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</si>
  <si>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</si>
  <si>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</si>
  <si>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</si>
  <si>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</si>
  <si>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</si>
  <si>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</si>
  <si>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</si>
  <si>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</si>
  <si>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</si>
  <si>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</si>
  <si>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</si>
  <si>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</si>
  <si>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</si>
  <si>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</si>
  <si>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</si>
  <si>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</si>
  <si>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</si>
  <si>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</si>
  <si>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</si>
  <si>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</si>
  <si>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</si>
  <si>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</si>
  <si>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</si>
  <si>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</si>
  <si>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</si>
  <si>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</si>
  <si>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</si>
  <si>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</si>
  <si>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</si>
  <si>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</si>
  <si>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</si>
  <si>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</si>
  <si>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</si>
  <si>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</si>
  <si>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</si>
  <si>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</si>
  <si>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</si>
  <si>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</si>
  <si>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</si>
  <si>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</si>
  <si>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</si>
  <si>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</si>
  <si>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</si>
  <si>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</si>
  <si>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</si>
  <si>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</si>
  <si>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</si>
  <si>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</si>
  <si>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</si>
  <si>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</si>
  <si>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</si>
  <si>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</si>
  <si>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</si>
  <si>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</si>
  <si>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</si>
  <si>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</si>
  <si>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</si>
  <si>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</si>
  <si>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</si>
  <si>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</si>
  <si>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</si>
  <si>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</si>
  <si>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</si>
  <si>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</si>
  <si>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</si>
  <si>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</si>
  <si>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</si>
  <si>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</si>
  <si>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</si>
  <si>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</si>
  <si>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</si>
  <si>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</si>
  <si>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</si>
  <si>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</si>
  <si>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</si>
  <si>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</si>
  <si>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</si>
  <si>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</si>
  <si>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</si>
  <si>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</si>
  <si>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</si>
  <si>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</si>
  <si>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</si>
  <si>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</si>
  <si>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</si>
  <si>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</si>
  <si>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</si>
  <si>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</si>
  <si>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</si>
  <si>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</si>
  <si>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</si>
  <si>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</si>
  <si>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</si>
  <si>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</si>
  <si>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</si>
  <si>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</si>
  <si>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</si>
  <si>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</si>
  <si>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</si>
  <si>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</si>
  <si>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</si>
  <si>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</si>
  <si>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</si>
  <si>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</si>
  <si>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</si>
  <si>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</si>
  <si>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</si>
  <si>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</si>
  <si>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</si>
  <si>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</si>
  <si>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</si>
  <si>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</si>
  <si>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</si>
  <si>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</si>
  <si>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</si>
  <si>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</si>
  <si>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</si>
  <si>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</si>
  <si>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</si>
  <si>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</si>
  <si>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</si>
  <si>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</si>
  <si>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</si>
  <si>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</si>
  <si>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</si>
  <si>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</si>
  <si>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</si>
  <si>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</si>
  <si>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</si>
  <si>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</si>
  <si>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</si>
  <si>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</si>
  <si>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</si>
  <si>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</si>
  <si>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</si>
  <si>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</si>
  <si>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</si>
  <si>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</si>
  <si>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</si>
  <si>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</si>
  <si>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</si>
  <si>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</si>
  <si>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</si>
  <si>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</si>
  <si>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</si>
  <si>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</si>
  <si>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</si>
  <si>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</si>
  <si>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</si>
  <si>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</si>
  <si>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</si>
  <si>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</si>
  <si>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</si>
  <si>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</si>
  <si>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</si>
  <si>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</si>
  <si>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</si>
  <si>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</si>
  <si>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</si>
  <si>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</si>
  <si>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</si>
  <si>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</si>
  <si>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</si>
  <si>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</si>
  <si>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</si>
  <si>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</si>
  <si>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</si>
  <si>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</si>
  <si>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</si>
  <si>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</si>
  <si>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</si>
  <si>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</si>
  <si>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</si>
  <si>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</si>
  <si>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</si>
  <si>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</si>
  <si>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</si>
  <si>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</si>
  <si>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</si>
  <si>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</si>
  <si>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</si>
  <si>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</si>
  <si>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</si>
  <si>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</si>
  <si>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</si>
  <si>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</si>
  <si>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</si>
  <si>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</si>
  <si>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</si>
  <si>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</si>
  <si>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</si>
  <si>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</si>
  <si>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</si>
  <si>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</si>
  <si>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</si>
  <si>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</si>
  <si>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</si>
  <si>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</si>
  <si>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</si>
  <si>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</si>
  <si>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</si>
  <si>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</si>
  <si>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</si>
  <si>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</si>
  <si>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</si>
  <si>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</si>
  <si>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</si>
  <si>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</si>
  <si>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</si>
  <si>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</si>
  <si>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</si>
  <si>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</si>
  <si>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</si>
  <si>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</si>
  <si>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</si>
  <si>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</si>
  <si>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</si>
  <si>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</si>
  <si>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</si>
  <si>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</si>
  <si>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</si>
  <si>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</si>
  <si>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</si>
  <si>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</si>
  <si>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</si>
  <si>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</si>
  <si>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</si>
  <si>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</si>
  <si>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</si>
  <si>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</si>
  <si>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</si>
  <si>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</si>
  <si>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</si>
  <si>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</si>
  <si>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</si>
  <si>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</si>
  <si>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</si>
  <si>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</si>
  <si>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</si>
  <si>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</si>
  <si>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</si>
  <si>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</si>
  <si>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</si>
  <si>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</si>
  <si>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</si>
  <si>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</si>
  <si>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</si>
  <si>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</si>
  <si>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</si>
  <si>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</si>
  <si>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</si>
  <si>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</si>
  <si>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</si>
  <si>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</si>
  <si>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</si>
  <si>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</si>
  <si>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</si>
  <si>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</si>
  <si>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</si>
  <si>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</si>
  <si>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</si>
  <si>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</si>
  <si>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</si>
  <si>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</si>
  <si>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</si>
  <si>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</si>
  <si>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</si>
  <si>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</si>
  <si>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</si>
  <si>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</si>
  <si>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</si>
  <si>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</si>
  <si>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</si>
  <si>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</si>
  <si>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</si>
  <si>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</si>
  <si>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</si>
  <si>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</si>
  <si>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</si>
  <si>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</si>
  <si>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</si>
  <si>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</si>
  <si>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</si>
  <si>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</si>
  <si>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</si>
  <si>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</si>
  <si>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</si>
  <si>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</si>
  <si>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</si>
  <si>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</si>
  <si>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</si>
  <si>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</si>
  <si>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</si>
  <si>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</si>
  <si>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</si>
  <si>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</si>
  <si>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</si>
  <si>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</si>
  <si>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</si>
  <si>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</si>
  <si>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</si>
  <si>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</si>
  <si>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</si>
  <si>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</si>
  <si>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</si>
  <si>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</si>
  <si>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</si>
  <si>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</si>
  <si>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</si>
  <si>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</si>
  <si>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</si>
  <si>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</si>
  <si>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</si>
  <si>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</si>
  <si>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</si>
  <si>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</si>
  <si>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</si>
  <si>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</si>
  <si>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</si>
  <si>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</si>
  <si>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</si>
  <si>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</si>
  <si>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</si>
  <si>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</si>
  <si>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</si>
  <si>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</si>
  <si>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</si>
  <si>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</si>
  <si>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</si>
  <si>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</si>
  <si>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</si>
  <si>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</si>
  <si>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</si>
  <si>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</si>
  <si>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</si>
  <si>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</si>
  <si>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</si>
  <si>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</si>
  <si>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</si>
  <si>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</si>
  <si>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</si>
  <si>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</si>
  <si>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</si>
  <si>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</si>
  <si>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</si>
  <si>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</si>
  <si>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</si>
  <si>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</si>
  <si>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</si>
  <si>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</si>
  <si>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</si>
  <si>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</si>
  <si>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</si>
  <si>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</si>
  <si>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</si>
  <si>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</si>
  <si>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</si>
  <si>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</si>
  <si>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</si>
  <si>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</si>
  <si>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</si>
  <si>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</si>
  <si>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</si>
  <si>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</si>
  <si>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</si>
  <si>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</si>
  <si>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</si>
  <si>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</si>
  <si>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</si>
  <si>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</si>
  <si>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</si>
  <si>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</si>
  <si>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</si>
  <si>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</si>
  <si>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</si>
  <si>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</si>
  <si>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</si>
  <si>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</si>
  <si>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</si>
  <si>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</si>
  <si>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</si>
  <si>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</si>
  <si>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</si>
  <si>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</si>
  <si>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</si>
  <si>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</si>
  <si>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</si>
  <si>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</si>
  <si>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</si>
  <si>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</si>
  <si>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</si>
  <si>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</si>
  <si>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</si>
  <si>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</si>
  <si>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</si>
  <si>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</si>
  <si>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</si>
  <si>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</si>
  <si>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</si>
  <si>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</si>
  <si>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</si>
  <si>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</si>
  <si>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</si>
  <si>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</si>
  <si>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</si>
  <si>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</si>
  <si>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</si>
  <si>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</si>
  <si>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</si>
  <si>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</si>
  <si>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</si>
  <si>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</si>
  <si>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</si>
  <si>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</si>
  <si>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</si>
  <si>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</si>
  <si>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</si>
  <si>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</si>
  <si>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</si>
  <si>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</si>
  <si>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</si>
  <si>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</si>
  <si>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</si>
  <si>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</si>
  <si>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</si>
  <si>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</si>
  <si>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</si>
  <si>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</si>
  <si>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</si>
  <si>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</si>
  <si>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</si>
  <si>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</si>
  <si>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</si>
  <si>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</si>
  <si>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</si>
  <si>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</si>
  <si>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</si>
  <si>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</si>
  <si>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</si>
  <si>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</si>
  <si>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</si>
  <si>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</si>
  <si>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</si>
  <si>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</si>
  <si>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</si>
  <si>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</si>
  <si>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</si>
  <si>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</si>
  <si>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</si>
  <si>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</si>
  <si>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</si>
  <si>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</si>
  <si>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</si>
  <si>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</si>
  <si>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</si>
  <si>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</si>
  <si>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</si>
  <si>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</si>
  <si>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</si>
  <si>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</si>
  <si>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</si>
  <si>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</si>
  <si>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</si>
  <si>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</si>
  <si>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</si>
  <si>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</si>
  <si>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</si>
  <si>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</si>
  <si>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</si>
  <si>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</si>
  <si>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</si>
  <si>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</si>
  <si>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</si>
  <si>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</si>
  <si>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</si>
  <si>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</si>
  <si>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</si>
  <si>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</si>
  <si>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</si>
  <si>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</si>
  <si>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</si>
  <si>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</si>
  <si>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</si>
  <si>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</si>
  <si>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</si>
  <si>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</si>
  <si>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</si>
  <si>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</si>
  <si>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</si>
  <si>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</si>
  <si>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</si>
  <si>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</si>
  <si>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</si>
  <si>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</si>
  <si>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</si>
  <si>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</si>
  <si>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</si>
  <si>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</si>
  <si>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</si>
  <si>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</si>
  <si>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</si>
  <si>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</si>
  <si>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</si>
  <si>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</si>
  <si>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</si>
  <si>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</si>
  <si>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</si>
  <si>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</si>
  <si>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</si>
  <si>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</si>
  <si>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</si>
  <si>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</si>
  <si>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</si>
  <si>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</si>
  <si>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</si>
  <si>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</si>
  <si>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</si>
  <si>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</si>
  <si>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</si>
  <si>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</si>
  <si>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</si>
  <si>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</si>
  <si>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</si>
  <si>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</si>
  <si>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</si>
  <si>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</si>
  <si>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</si>
  <si>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</si>
  <si>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</si>
  <si>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</si>
  <si>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</si>
  <si>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</si>
  <si>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</si>
  <si>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</si>
  <si>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</si>
  <si>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</si>
  <si>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</si>
  <si>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</si>
  <si>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</si>
  <si>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</si>
  <si>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</si>
  <si>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</si>
  <si>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</si>
  <si>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</si>
  <si>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</si>
  <si>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</si>
  <si>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</si>
  <si>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</si>
  <si>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</si>
  <si>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</si>
  <si>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</si>
  <si>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</si>
  <si>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</si>
  <si>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</si>
  <si>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</si>
  <si>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</si>
  <si>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</si>
  <si>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</si>
  <si>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</si>
  <si>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</si>
  <si>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</si>
  <si>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</si>
  <si>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</si>
  <si>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</si>
  <si>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</si>
  <si>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</si>
  <si>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</si>
  <si>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</si>
  <si>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</si>
  <si>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</si>
  <si>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</si>
  <si>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</si>
  <si>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</si>
  <si>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</si>
  <si>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</si>
  <si>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</si>
  <si>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</si>
  <si>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</si>
  <si>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</si>
  <si>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</si>
  <si>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</si>
  <si>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</si>
  <si>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</si>
  <si>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</si>
  <si>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</si>
  <si>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</si>
  <si>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</si>
  <si>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</si>
  <si>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</si>
  <si>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</si>
  <si>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</si>
  <si>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</si>
  <si>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</si>
  <si>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</si>
  <si>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</si>
  <si>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</si>
  <si>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</si>
  <si>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</si>
  <si>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</si>
  <si>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</si>
  <si>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</si>
  <si>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</si>
  <si>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</si>
  <si>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</si>
  <si>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</si>
  <si>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</si>
  <si>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</si>
  <si>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</si>
  <si>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</si>
  <si>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</si>
  <si>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</si>
  <si>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</si>
  <si>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</si>
  <si>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</si>
  <si>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</si>
  <si>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</si>
  <si>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</si>
  <si>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</si>
  <si>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</si>
  <si>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</si>
  <si>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</si>
  <si>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</si>
  <si>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</si>
  <si>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</si>
  <si>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</si>
  <si>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</si>
  <si>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</si>
  <si>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</si>
  <si>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</si>
  <si>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</si>
  <si>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</si>
  <si>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</si>
  <si>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</si>
  <si>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</si>
  <si>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</si>
  <si>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</si>
  <si>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</si>
  <si>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</si>
  <si>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</si>
  <si>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</si>
  <si>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</si>
  <si>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</si>
  <si>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</si>
  <si>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</si>
  <si>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</si>
  <si>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</si>
  <si>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</si>
  <si>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</si>
  <si>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</si>
  <si>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</si>
  <si>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</si>
  <si>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</si>
  <si>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</si>
  <si>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</si>
  <si>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</si>
  <si>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</si>
  <si>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</si>
  <si>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</si>
  <si>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</si>
  <si>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</si>
  <si>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</si>
  <si>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</si>
  <si>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</si>
  <si>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</si>
  <si>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</si>
  <si>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</si>
  <si>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</si>
  <si>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</si>
  <si>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</si>
  <si>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</si>
  <si>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</si>
  <si>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</si>
  <si>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</si>
  <si>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</si>
  <si>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</si>
  <si>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</si>
  <si>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</si>
  <si>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</si>
  <si>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</si>
  <si>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</si>
  <si>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</si>
  <si>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</si>
  <si>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</si>
  <si>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</si>
  <si>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</si>
  <si>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</si>
  <si>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</si>
  <si>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</si>
  <si>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</si>
  <si>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</si>
  <si>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</si>
  <si>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</si>
  <si>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</si>
  <si>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</si>
  <si>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</si>
  <si>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</si>
  <si>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</si>
  <si>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</si>
  <si>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</si>
  <si>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</si>
  <si>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</si>
  <si>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</si>
  <si>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</si>
  <si>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</si>
  <si>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</si>
  <si>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</si>
  <si>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</si>
  <si>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</si>
  <si>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</si>
  <si>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</si>
  <si>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</si>
  <si>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</si>
  <si>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</si>
  <si>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</si>
  <si>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</si>
  <si>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</si>
  <si>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</si>
  <si>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</si>
  <si>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</si>
  <si>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</si>
  <si>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</si>
  <si>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</si>
  <si>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</si>
  <si>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</si>
  <si>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</si>
  <si>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</si>
  <si>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</si>
  <si>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</si>
  <si>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</si>
  <si>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</si>
  <si>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</si>
  <si>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</si>
  <si>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</si>
  <si>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</si>
  <si>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</si>
  <si>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</si>
  <si>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</si>
  <si>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</si>
  <si>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</si>
  <si>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</si>
  <si>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</si>
  <si>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</si>
  <si>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</si>
  <si>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</si>
  <si>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</si>
  <si>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</si>
  <si>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</si>
  <si>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</si>
  <si>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</si>
  <si>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</si>
  <si>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</si>
  <si>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</si>
  <si>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</si>
  <si>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</si>
  <si>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</si>
  <si>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</si>
  <si>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</si>
  <si>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</si>
  <si>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</si>
  <si>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</si>
  <si>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</si>
  <si>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</si>
  <si>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</si>
  <si>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</si>
  <si>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</si>
  <si>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</si>
  <si>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</si>
  <si>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</si>
  <si>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</si>
  <si>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</si>
  <si>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</si>
  <si>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</si>
  <si>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</si>
  <si>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</si>
  <si>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</si>
  <si>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</si>
  <si>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</si>
  <si>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</si>
  <si>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</si>
  <si>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</si>
  <si>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</si>
  <si>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</si>
  <si>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</si>
  <si>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</si>
  <si>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</si>
  <si>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</si>
  <si>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</si>
  <si>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</si>
  <si>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</si>
  <si>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</si>
  <si>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</si>
  <si>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</si>
  <si>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</si>
  <si>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</si>
  <si>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</si>
  <si>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</si>
  <si>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</si>
  <si>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</si>
  <si>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</si>
  <si>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</si>
  <si>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</si>
  <si>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</si>
  <si>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</si>
  <si>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</si>
  <si>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</si>
  <si>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</si>
  <si>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</si>
  <si>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</si>
  <si>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</si>
  <si>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</si>
  <si>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</si>
  <si>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</si>
  <si>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</si>
  <si>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</si>
  <si>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</si>
  <si>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</si>
  <si>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</si>
  <si>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</si>
  <si>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</si>
  <si>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</si>
  <si>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</si>
  <si>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</si>
  <si>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</si>
  <si>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</si>
  <si>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</si>
  <si>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</si>
  <si>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</si>
  <si>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</si>
  <si>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</si>
  <si>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</si>
  <si>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</si>
  <si>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</si>
  <si>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</si>
  <si>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</si>
  <si>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</si>
  <si>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</si>
  <si>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</si>
  <si>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</si>
  <si>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</si>
  <si>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</si>
  <si>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</si>
  <si>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</si>
  <si>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</si>
  <si>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</si>
  <si>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</si>
  <si>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</si>
  <si>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</si>
  <si>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</si>
  <si>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</si>
  <si>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</si>
  <si>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</si>
  <si>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</si>
  <si>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</si>
  <si>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</si>
  <si>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</si>
  <si>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</si>
  <si>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</si>
  <si>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</si>
  <si>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</si>
  <si>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</si>
  <si>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</si>
  <si>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</si>
  <si>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</si>
  <si>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</si>
  <si>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</si>
  <si>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</si>
  <si>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</si>
  <si>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</si>
  <si>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</si>
  <si>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</si>
  <si>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</si>
  <si>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</si>
  <si>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</si>
  <si>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</si>
  <si>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</si>
  <si>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</si>
  <si>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</si>
  <si>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</si>
  <si>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</si>
  <si>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</si>
  <si>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</si>
  <si>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</si>
  <si>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</si>
  <si>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</si>
  <si>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</si>
  <si>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</si>
  <si>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</si>
  <si>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</si>
  <si>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</si>
  <si>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</si>
  <si>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</si>
  <si>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</si>
  <si>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</si>
  <si>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</si>
  <si>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</si>
  <si>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</si>
  <si>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</si>
  <si>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</si>
  <si>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</si>
  <si>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</si>
  <si>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</si>
  <si>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</si>
  <si>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</si>
  <si>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</si>
  <si>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</si>
  <si>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</si>
  <si>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</si>
  <si>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</si>
  <si>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</si>
  <si>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</si>
  <si>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</si>
  <si>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</si>
  <si>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</si>
  <si>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</si>
  <si>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</si>
  <si>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</si>
  <si>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</si>
  <si>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</si>
  <si>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</si>
  <si>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</si>
  <si>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</si>
  <si>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</si>
  <si>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</si>
  <si>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</si>
  <si>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</si>
  <si>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</si>
  <si>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</si>
  <si>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</si>
  <si>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</si>
  <si>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</si>
  <si>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</si>
  <si>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</si>
  <si>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</si>
  <si>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</si>
  <si>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</si>
  <si>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</si>
  <si>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</si>
  <si>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</si>
  <si>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</si>
  <si>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</si>
  <si>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</si>
  <si>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</si>
  <si>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</si>
  <si>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</si>
  <si>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</si>
  <si>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</si>
  <si>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</si>
  <si>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</si>
  <si>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</si>
  <si>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</si>
  <si>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</si>
  <si>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</si>
  <si>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</si>
  <si>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</si>
  <si>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</si>
  <si>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</si>
  <si>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</si>
  <si>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</si>
  <si>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</si>
  <si>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</si>
  <si>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</si>
  <si>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</si>
  <si>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</si>
  <si>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</si>
  <si>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</si>
  <si>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</si>
  <si>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</si>
  <si>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</si>
  <si>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</si>
  <si>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</si>
  <si>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</si>
  <si>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</si>
  <si>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</si>
  <si>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</si>
  <si>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</si>
  <si>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</si>
  <si>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</si>
  <si>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</si>
  <si>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</si>
  <si>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</si>
  <si>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</si>
  <si>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</si>
  <si>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</si>
  <si>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</si>
  <si>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</si>
  <si>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</si>
  <si>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</si>
  <si>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</si>
  <si>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</si>
  <si>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</si>
  <si>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</si>
  <si>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</si>
  <si>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</si>
  <si>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</si>
  <si>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</si>
  <si>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</si>
  <si>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</si>
  <si>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</si>
  <si>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</si>
  <si>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</si>
  <si>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</si>
  <si>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</si>
  <si>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</si>
  <si>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</si>
  <si>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</si>
  <si>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</si>
  <si>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</si>
  <si>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</si>
  <si>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</si>
  <si>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</si>
  <si>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</si>
  <si>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</si>
  <si>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</si>
  <si>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</si>
  <si>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</si>
  <si>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</si>
  <si>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</si>
  <si>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</si>
  <si>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</si>
  <si>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</si>
  <si>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</si>
  <si>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</si>
  <si>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</si>
  <si>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</si>
  <si>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</si>
  <si>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</si>
  <si>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</si>
  <si>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</si>
  <si>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</si>
  <si>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</si>
  <si>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</si>
  <si>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</si>
  <si>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</si>
  <si>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</si>
  <si>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</si>
  <si>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</si>
  <si>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</si>
  <si>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</si>
  <si>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</si>
  <si>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</si>
  <si>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</si>
  <si>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</si>
  <si>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</si>
  <si>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</si>
  <si>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</si>
  <si>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</si>
  <si>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</si>
  <si>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</si>
  <si>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</si>
  <si>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</si>
  <si>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</si>
  <si>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</si>
  <si>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</si>
  <si>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</si>
  <si>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</si>
  <si>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</si>
  <si>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</si>
  <si>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</si>
  <si>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</si>
  <si>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</si>
  <si>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</si>
  <si>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</si>
  <si>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</si>
  <si>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</si>
  <si>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</si>
  <si>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</si>
  <si>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</si>
  <si>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</si>
  <si>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</si>
  <si>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</si>
  <si>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</si>
  <si>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</si>
  <si>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</si>
  <si>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</si>
  <si>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</si>
  <si>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</si>
  <si>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</si>
  <si>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</si>
  <si>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</si>
  <si>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</si>
  <si>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</si>
  <si>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</si>
  <si>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</si>
  <si>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</si>
  <si>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</si>
  <si>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</si>
  <si>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</si>
  <si>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</si>
  <si>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</si>
  <si>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</si>
  <si>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</si>
  <si>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</si>
  <si>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</si>
  <si>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</si>
  <si>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</si>
  <si>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</si>
  <si>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</si>
  <si>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</si>
  <si>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</si>
  <si>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</si>
  <si>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</si>
  <si>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</si>
  <si>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</si>
  <si>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</si>
  <si>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</si>
  <si>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</si>
  <si>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</si>
  <si>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</si>
  <si>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</si>
  <si>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</si>
  <si>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</si>
  <si>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</si>
  <si>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</si>
  <si>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</si>
  <si>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</si>
  <si>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</si>
  <si>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</si>
  <si>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</si>
  <si>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</si>
  <si>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</si>
  <si>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</si>
  <si>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</si>
  <si>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</si>
  <si>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</si>
  <si>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</si>
  <si>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</si>
  <si>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</si>
  <si>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</si>
  <si>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</si>
  <si>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</si>
  <si>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</si>
  <si>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</si>
  <si>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</si>
  <si>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</si>
  <si>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</si>
  <si>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</si>
  <si>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</si>
  <si>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</si>
  <si>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</si>
  <si>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</si>
  <si>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</si>
  <si>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</si>
  <si>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</si>
  <si>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</si>
  <si>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</si>
  <si>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</si>
  <si>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</si>
  <si>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</si>
  <si>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</si>
  <si>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</si>
  <si>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</si>
  <si>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</si>
  <si>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</si>
  <si>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</si>
  <si>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</si>
  <si>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</si>
  <si>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</si>
  <si>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</si>
  <si>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</si>
  <si>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</si>
  <si>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</si>
  <si>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</si>
  <si>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</si>
  <si>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</si>
  <si>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</si>
  <si>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</si>
  <si>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</si>
  <si>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</si>
  <si>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</si>
  <si>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</si>
  <si>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</si>
  <si>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</si>
  <si>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</si>
  <si>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</si>
  <si>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</si>
  <si>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</si>
  <si>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</si>
  <si>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</si>
  <si>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</si>
  <si>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</si>
  <si>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</si>
  <si>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</si>
  <si>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</si>
  <si>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</si>
  <si>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</si>
  <si>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</si>
  <si>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</si>
  <si>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</si>
  <si>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</si>
  <si>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</si>
  <si>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</si>
  <si>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</si>
  <si>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</si>
  <si>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</si>
  <si>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</si>
  <si>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</si>
  <si>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</si>
  <si>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</si>
  <si>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</si>
  <si>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</si>
  <si>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</si>
  <si>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</si>
  <si>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</si>
  <si>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</si>
  <si>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</si>
  <si>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</si>
  <si>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</si>
  <si>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</si>
  <si>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</si>
  <si>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</si>
  <si>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</si>
  <si>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</si>
  <si>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</si>
  <si>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</si>
  <si>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</si>
  <si>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</si>
  <si>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</si>
  <si>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</si>
  <si>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</si>
  <si>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</si>
  <si>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</si>
  <si>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</si>
  <si>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</si>
  <si>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</si>
  <si>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</si>
  <si>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</si>
  <si>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</si>
  <si>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</si>
  <si>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</si>
  <si>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</si>
  <si>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</si>
  <si>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</si>
  <si>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</si>
  <si>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</si>
  <si>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</si>
  <si>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</si>
  <si>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</si>
  <si>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</si>
  <si>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</si>
  <si>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</si>
  <si>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</si>
  <si>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</si>
  <si>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</si>
  <si>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</si>
  <si>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</si>
  <si>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</si>
  <si>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</si>
  <si>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</si>
  <si>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</si>
  <si>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</si>
  <si>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</si>
  <si>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</si>
  <si>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</si>
  <si>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</si>
  <si>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</si>
  <si>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</si>
  <si>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</si>
  <si>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</si>
  <si>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</si>
  <si>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</si>
  <si>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</si>
  <si>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</si>
  <si>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</si>
  <si>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</si>
  <si>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</si>
  <si>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</si>
  <si>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</si>
  <si>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</si>
  <si>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</si>
  <si>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</si>
  <si>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</si>
  <si>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</si>
  <si>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</si>
  <si>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</si>
  <si>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</si>
  <si>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</si>
  <si>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</si>
  <si>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</si>
  <si>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</si>
  <si>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</si>
  <si>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</si>
  <si>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</si>
  <si>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</si>
  <si>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</si>
  <si>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</si>
  <si>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</si>
  <si>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</si>
  <si>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</si>
  <si>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</si>
  <si>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</si>
  <si>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</si>
  <si>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</si>
  <si>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</si>
  <si>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</si>
  <si>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</si>
  <si>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</si>
  <si>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</si>
  <si>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</si>
  <si>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</si>
  <si>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</si>
  <si>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</si>
  <si>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</si>
  <si>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</si>
  <si>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</si>
  <si>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</si>
  <si>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</si>
  <si>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</si>
  <si>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</si>
  <si>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</si>
  <si>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</si>
  <si>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</si>
  <si>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</si>
  <si>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</si>
  <si>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</si>
  <si>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</si>
  <si>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</si>
  <si>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</si>
  <si>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</si>
  <si>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</si>
  <si>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</si>
  <si>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</si>
  <si>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</si>
  <si>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</si>
  <si>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</si>
  <si>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</si>
  <si>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</si>
  <si>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</si>
  <si>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</si>
  <si>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</si>
  <si>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</si>
  <si>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</si>
  <si>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</si>
  <si>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</si>
  <si>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</si>
  <si>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</si>
  <si>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</si>
  <si>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</si>
  <si>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</si>
  <si>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</si>
  <si>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</si>
  <si>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</si>
  <si>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</si>
  <si>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</si>
  <si>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</si>
  <si>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</si>
  <si>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</si>
  <si>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</si>
  <si>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</si>
  <si>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</si>
  <si>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</si>
  <si>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</si>
  <si>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</si>
  <si>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</si>
  <si>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</si>
  <si>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</si>
  <si>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</si>
  <si>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</si>
  <si>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</si>
  <si>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</si>
  <si>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</si>
  <si>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</si>
  <si>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</si>
  <si>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</si>
  <si>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</si>
  <si>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</si>
  <si>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</si>
  <si>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</si>
  <si>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</si>
  <si>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</si>
  <si>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</si>
  <si>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</si>
  <si>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</si>
  <si>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</si>
  <si>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</si>
  <si>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</si>
  <si>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</si>
  <si>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</si>
  <si>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</si>
  <si>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</si>
  <si>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</si>
  <si>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</si>
  <si>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</si>
  <si>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</si>
  <si>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</si>
  <si>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</si>
  <si>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</si>
  <si>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</si>
  <si>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</si>
  <si>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</si>
  <si>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</si>
  <si>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</si>
  <si>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</si>
  <si>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</si>
  <si>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</si>
  <si>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</si>
  <si>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</si>
  <si>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</si>
  <si>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</si>
  <si>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</si>
  <si>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</si>
  <si>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</si>
  <si>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</si>
  <si>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</si>
  <si>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</si>
  <si>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</si>
  <si>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</si>
  <si>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</si>
  <si>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</si>
  <si>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</si>
  <si>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سرمایه‌گذاری سایپا</t>
  </si>
  <si>
    <t>وساپا</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</si>
  <si>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</si>
  <si>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</si>
  <si>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</si>
  <si>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</si>
  <si>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</si>
  <si>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</si>
  <si>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</si>
  <si>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</si>
  <si>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</si>
  <si>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</si>
  <si>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</si>
  <si>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</si>
  <si>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</si>
  <si>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</si>
  <si>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</si>
  <si>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</si>
  <si>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</si>
  <si>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</si>
  <si>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</si>
  <si>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</si>
  <si>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</si>
  <si>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</si>
  <si>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</si>
  <si>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</si>
  <si>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</si>
  <si>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</si>
  <si>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</si>
  <si>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</si>
  <si>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</si>
  <si>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</si>
  <si>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</si>
  <si>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</si>
  <si>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</si>
  <si>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</si>
  <si>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</si>
  <si>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</si>
  <si>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</si>
  <si>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</si>
  <si>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</si>
  <si>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</si>
  <si>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</si>
  <si>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</si>
  <si>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</si>
  <si>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</si>
  <si>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</si>
  <si>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</si>
  <si>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</si>
  <si>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</si>
  <si>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</si>
  <si>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</si>
  <si>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</si>
  <si>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</si>
  <si>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</si>
  <si>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</si>
  <si>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</si>
  <si>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</si>
  <si>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</si>
  <si>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</si>
  <si>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</si>
  <si>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</si>
  <si>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</si>
  <si>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</si>
  <si>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</si>
  <si>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</si>
  <si>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</si>
  <si>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</si>
  <si>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</si>
  <si>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</si>
  <si>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</si>
  <si>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</si>
  <si>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</si>
  <si>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</si>
  <si>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</si>
  <si>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</si>
  <si>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</si>
  <si>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</si>
  <si>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</si>
  <si>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</si>
  <si>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</si>
  <si>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</si>
  <si>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</si>
  <si>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</si>
  <si>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</si>
  <si>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</si>
  <si>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</si>
  <si>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</si>
  <si>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</si>
  <si>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</si>
  <si>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</si>
  <si>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</si>
  <si>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</si>
  <si>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</si>
  <si>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</si>
  <si>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</si>
  <si>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</si>
  <si>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</si>
  <si>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</si>
  <si>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</si>
  <si>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</si>
  <si>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</si>
  <si>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</si>
  <si>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</si>
  <si>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</si>
  <si>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</si>
  <si>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</si>
  <si>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</si>
  <si>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</si>
  <si>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</si>
  <si>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</si>
  <si>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</si>
  <si>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</si>
  <si>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</si>
  <si>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</si>
  <si>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</si>
  <si>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</si>
  <si>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</si>
  <si>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</si>
  <si>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</si>
  <si>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</si>
  <si>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</si>
  <si>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</si>
  <si>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</si>
  <si>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</si>
  <si>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</si>
  <si>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</si>
  <si>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</si>
  <si>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</si>
  <si>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</si>
  <si>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</si>
  <si>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</si>
  <si>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</si>
  <si>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</si>
  <si>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</si>
  <si>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</si>
  <si>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</si>
  <si>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</si>
  <si>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</si>
  <si>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</si>
  <si>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</si>
  <si>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</si>
  <si>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</si>
  <si>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</si>
  <si>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</si>
  <si>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</si>
  <si>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</si>
  <si>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</si>
  <si>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</si>
  <si>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</si>
  <si>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</si>
  <si>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</si>
  <si>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</si>
  <si>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</si>
  <si>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</si>
  <si>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</si>
  <si>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</si>
  <si>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</si>
  <si>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</si>
  <si>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</si>
  <si>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</si>
  <si>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</si>
  <si>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</si>
  <si>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</si>
  <si>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</si>
  <si>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</si>
  <si>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</si>
  <si>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</si>
  <si>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</si>
  <si>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</si>
  <si>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</si>
  <si>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</si>
  <si>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</si>
  <si>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</si>
  <si>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</si>
  <si>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</si>
  <si>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</si>
  <si>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</si>
  <si>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</si>
  <si>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</si>
  <si>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</si>
  <si>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</si>
  <si>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</si>
  <si>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</si>
  <si>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</si>
  <si>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</si>
  <si>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</si>
  <si>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</si>
  <si>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</si>
  <si>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</si>
  <si>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</si>
  <si>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</si>
  <si>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</si>
  <si>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</si>
  <si>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</si>
  <si>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</si>
  <si>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</si>
  <si>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</si>
  <si>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</si>
  <si>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</si>
  <si>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</si>
  <si>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</si>
  <si>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</si>
  <si>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</si>
  <si>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</si>
  <si>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</si>
  <si>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</si>
  <si>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</si>
  <si>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</si>
  <si>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</si>
  <si>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</si>
  <si>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</si>
  <si>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</si>
  <si>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</si>
  <si>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</si>
  <si>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</si>
  <si>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</si>
  <si>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</si>
  <si>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</si>
  <si>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</si>
  <si>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</si>
  <si>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</si>
  <si>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</si>
  <si>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</si>
  <si>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</si>
  <si>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</si>
  <si>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</si>
  <si>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</si>
  <si>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</si>
  <si>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</si>
  <si>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</si>
  <si>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</si>
  <si>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</si>
  <si>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</si>
  <si>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</si>
  <si>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</si>
  <si>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</si>
  <si>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</si>
  <si>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</si>
  <si>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</si>
  <si>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</si>
  <si>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</si>
  <si>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</si>
  <si>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</si>
  <si>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</si>
  <si>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</si>
  <si>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</si>
  <si>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</si>
  <si>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</si>
  <si>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</si>
  <si>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</si>
  <si>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</si>
  <si>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</si>
  <si>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</si>
  <si>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</si>
  <si>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</si>
  <si>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</si>
  <si>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</si>
  <si>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</si>
  <si>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</si>
  <si>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</si>
  <si>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</si>
  <si>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</si>
  <si>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</si>
  <si>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</si>
  <si>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</si>
  <si>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</si>
  <si>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</si>
  <si>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</si>
  <si>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</si>
  <si>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</si>
  <si>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</si>
  <si>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</si>
  <si>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</si>
  <si>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</si>
  <si>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</si>
  <si>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</si>
  <si>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</si>
  <si>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</si>
  <si>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</si>
  <si>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</si>
  <si>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</si>
  <si>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</si>
  <si>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</si>
  <si>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</si>
  <si>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</si>
  <si>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</si>
  <si>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</si>
  <si>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</si>
  <si>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</si>
  <si>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</si>
  <si>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</si>
  <si>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</si>
  <si>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</si>
  <si>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</si>
  <si>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</si>
  <si>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</si>
  <si>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</si>
  <si>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</si>
  <si>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</si>
  <si>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</si>
  <si>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</si>
  <si>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</si>
  <si>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</si>
  <si>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</si>
  <si>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</si>
  <si>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</si>
  <si>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</si>
  <si>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</si>
  <si>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</si>
  <si>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</si>
  <si>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</si>
  <si>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</si>
  <si>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</si>
  <si>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</si>
  <si>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</si>
  <si>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</si>
  <si>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</si>
  <si>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</si>
  <si>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</si>
  <si>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</si>
  <si>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</si>
  <si>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</si>
  <si>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</si>
  <si>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</si>
  <si>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</si>
  <si>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</si>
  <si>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</si>
  <si>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</si>
  <si>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</si>
  <si>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</si>
  <si>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</si>
  <si>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</si>
  <si>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</si>
  <si>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</si>
  <si>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</si>
  <si>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</si>
  <si>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</si>
  <si>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</si>
  <si>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</si>
  <si>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</si>
  <si>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</si>
  <si>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</si>
  <si>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</si>
  <si>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</si>
  <si>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</si>
  <si>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</si>
  <si>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</si>
  <si>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</si>
  <si>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</si>
  <si>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</si>
  <si>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</si>
  <si>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</si>
  <si>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</si>
  <si>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</si>
  <si>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</si>
  <si>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</si>
  <si>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</si>
  <si>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</si>
  <si>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</si>
  <si>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</si>
  <si>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</si>
  <si>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</si>
  <si>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</si>
  <si>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</si>
  <si>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</si>
  <si>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</si>
  <si>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</si>
  <si>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</si>
  <si>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</si>
  <si>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</si>
  <si>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</si>
  <si>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</si>
  <si>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</si>
  <si>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</si>
  <si>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</si>
  <si>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</si>
  <si>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</si>
  <si>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</si>
  <si>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</si>
  <si>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</si>
  <si>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</si>
  <si>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</si>
  <si>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</si>
  <si>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</si>
  <si>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</si>
  <si>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</si>
  <si>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</si>
  <si>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</si>
  <si>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</si>
  <si>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</si>
  <si>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</si>
  <si>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</si>
  <si>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</si>
  <si>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</si>
  <si>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</si>
  <si>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</si>
  <si>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</si>
  <si>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</si>
  <si>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</si>
  <si>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</si>
  <si>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</si>
  <si>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</si>
  <si>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</si>
  <si>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</si>
  <si>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</si>
  <si>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</si>
  <si>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</si>
  <si>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</si>
  <si>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</si>
  <si>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</si>
  <si>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</si>
  <si>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</si>
  <si>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</si>
  <si>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</si>
  <si>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</si>
  <si>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</si>
  <si>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</si>
  <si>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</si>
  <si>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</si>
  <si>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</si>
  <si>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</si>
  <si>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</si>
  <si>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</si>
  <si>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</si>
  <si>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</si>
  <si>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</si>
  <si>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</si>
  <si>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</si>
  <si>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</si>
  <si>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</si>
  <si>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</si>
  <si>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</si>
  <si>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</si>
  <si>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</si>
  <si>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</si>
  <si>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</si>
  <si>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</si>
  <si>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</si>
  <si>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</si>
  <si>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</si>
  <si>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</si>
  <si>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</si>
  <si>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</si>
  <si>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</si>
  <si>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</si>
  <si>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</si>
  <si>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</si>
  <si>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</si>
  <si>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</si>
  <si>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</si>
  <si>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</si>
  <si>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</si>
  <si>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</si>
  <si>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</si>
  <si>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</si>
  <si>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</si>
  <si>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</si>
  <si>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</si>
  <si>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</si>
  <si>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</si>
  <si>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</si>
  <si>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</si>
  <si>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</si>
  <si>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</si>
  <si>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</si>
  <si>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</si>
  <si>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</si>
  <si>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</si>
  <si>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</si>
  <si>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</si>
  <si>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</si>
  <si>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</si>
  <si>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</si>
  <si>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</si>
  <si>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</si>
  <si>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</si>
  <si>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</si>
  <si>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</si>
  <si>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</si>
  <si>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</si>
  <si>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</si>
  <si>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</si>
  <si>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</si>
  <si>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</si>
  <si>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</si>
  <si>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</si>
  <si>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</si>
  <si>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</si>
  <si>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</si>
  <si>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</si>
  <si>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</si>
  <si>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</si>
  <si>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</si>
  <si>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</si>
  <si>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</si>
  <si>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</si>
  <si>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</si>
  <si>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</si>
  <si>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</si>
  <si>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</si>
  <si>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</si>
  <si>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</si>
  <si>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</si>
  <si>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</si>
  <si>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</si>
  <si>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</si>
  <si>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</si>
  <si>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</si>
  <si>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</si>
  <si>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</si>
  <si>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</si>
  <si>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</si>
  <si>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</si>
  <si>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</si>
  <si>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</si>
  <si>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</si>
  <si>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</si>
  <si>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</si>
  <si>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</si>
  <si>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</si>
  <si>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</si>
  <si>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</si>
  <si>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</si>
  <si>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</si>
  <si>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</si>
  <si>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</si>
  <si>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</si>
  <si>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</si>
  <si>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</si>
  <si>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</si>
  <si>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</si>
  <si>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</si>
  <si>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</si>
  <si>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</si>
  <si>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</si>
  <si>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</si>
  <si>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</si>
  <si>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</si>
  <si>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</si>
  <si>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</si>
  <si>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</si>
  <si>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</si>
  <si>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</si>
  <si>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</si>
  <si>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</si>
  <si>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</si>
  <si>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</si>
  <si>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</si>
  <si>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</si>
  <si>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</si>
  <si>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</si>
  <si>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</si>
  <si>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</si>
  <si>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</si>
  <si>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</si>
  <si>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</si>
  <si>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</si>
  <si>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</si>
  <si>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</si>
  <si>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</si>
  <si>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</si>
  <si>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</si>
  <si>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</si>
  <si>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</si>
  <si>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</si>
  <si>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</si>
  <si>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</si>
  <si>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</si>
  <si>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</si>
  <si>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</si>
  <si>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</si>
  <si>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</si>
  <si>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</si>
  <si>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</si>
  <si>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</si>
  <si>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</si>
  <si>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</si>
  <si>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</si>
  <si>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</si>
  <si>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</si>
  <si>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</si>
  <si>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</si>
  <si>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</si>
  <si>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</si>
  <si>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</si>
  <si>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</si>
  <si>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</si>
  <si>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</si>
  <si>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</si>
  <si>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</si>
  <si>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</si>
  <si>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</si>
  <si>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</si>
  <si>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</si>
  <si>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</si>
  <si>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</si>
  <si>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</si>
  <si>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</si>
  <si>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</si>
  <si>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</si>
  <si>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</si>
  <si>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</si>
  <si>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</si>
  <si>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</si>
  <si>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</si>
  <si>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</si>
  <si>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</si>
  <si>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</si>
  <si>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</si>
  <si>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</si>
  <si>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</si>
  <si>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</si>
  <si>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</si>
  <si>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</si>
  <si>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</si>
  <si>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</si>
  <si>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</si>
  <si>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</si>
  <si>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</si>
  <si>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</si>
  <si>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</si>
  <si>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</si>
  <si>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</si>
  <si>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</si>
  <si>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</si>
  <si>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</si>
  <si>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</si>
  <si>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</si>
  <si>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</si>
  <si>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</si>
  <si>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</si>
  <si>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</si>
  <si>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</si>
  <si>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</si>
  <si>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</si>
  <si>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</si>
  <si>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</si>
  <si>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</si>
  <si>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</si>
  <si>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</si>
  <si>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</si>
  <si>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</si>
  <si>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</si>
  <si>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</si>
  <si>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</si>
  <si>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</si>
  <si>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</si>
  <si>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</si>
  <si>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</si>
  <si>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</si>
  <si>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</si>
  <si>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</si>
  <si>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</si>
  <si>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</si>
  <si>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</si>
  <si>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</si>
  <si>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</si>
  <si>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</si>
  <si>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</si>
  <si>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</si>
  <si>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</si>
  <si>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</si>
  <si>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</si>
  <si>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</si>
  <si>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</si>
  <si>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</si>
  <si>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</si>
  <si>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</si>
  <si>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</si>
  <si>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</si>
  <si>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</si>
  <si>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</si>
  <si>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</si>
  <si>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</si>
  <si>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</si>
  <si>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</si>
  <si>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</si>
  <si>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</si>
  <si>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</si>
  <si>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</si>
  <si>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</si>
  <si>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</si>
  <si>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</si>
  <si>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</si>
  <si>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</si>
  <si>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</si>
  <si>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</si>
  <si>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</si>
  <si>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</si>
  <si>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</si>
  <si>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</si>
  <si>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</si>
  <si>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</si>
  <si>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</si>
  <si>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</si>
  <si>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</si>
  <si>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</si>
  <si>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</si>
  <si>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</si>
  <si>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</si>
  <si>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</si>
  <si>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</si>
  <si>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</si>
  <si>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</si>
  <si>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</si>
  <si>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</si>
  <si>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</si>
  <si>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</si>
  <si>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</si>
  <si>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</si>
  <si>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</si>
  <si>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</si>
  <si>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</si>
  <si>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</si>
  <si>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</si>
  <si>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</si>
  <si>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</si>
  <si>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</si>
  <si>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</si>
  <si>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</si>
  <si>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</si>
  <si>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</si>
  <si>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</si>
  <si>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</si>
  <si>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</si>
  <si>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</si>
  <si>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</si>
  <si>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</si>
  <si>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</si>
  <si>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</si>
  <si>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</si>
  <si>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</si>
  <si>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</si>
  <si>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</si>
  <si>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</si>
  <si>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</si>
  <si>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</si>
  <si>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</si>
  <si>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</si>
  <si>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</si>
  <si>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</si>
  <si>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</si>
  <si>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</si>
  <si>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</si>
  <si>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</si>
  <si>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</si>
  <si>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</si>
  <si>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</si>
  <si>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</si>
  <si>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</si>
  <si>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</si>
  <si>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</si>
  <si>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</si>
  <si>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</si>
  <si>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</si>
  <si>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</si>
  <si>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</si>
  <si>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</si>
  <si>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</si>
  <si>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</si>
  <si>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</si>
  <si>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</si>
  <si>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</si>
  <si>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</si>
  <si>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</si>
  <si>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</si>
  <si>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</si>
  <si>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</si>
  <si>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</si>
  <si>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</si>
  <si>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</si>
  <si>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</si>
  <si>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</si>
  <si>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</si>
  <si>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</si>
  <si>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</si>
  <si>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</si>
  <si>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</si>
  <si>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</si>
  <si>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</si>
  <si>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</si>
  <si>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</si>
  <si>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</si>
  <si>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</si>
  <si>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</si>
  <si>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</si>
  <si>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</si>
  <si>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</si>
  <si>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</si>
  <si>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</si>
  <si>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</si>
  <si>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</si>
  <si>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</si>
  <si>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</si>
  <si>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</si>
  <si>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</si>
  <si>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</si>
  <si>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</si>
  <si>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</si>
  <si>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</si>
  <si>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</si>
  <si>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</si>
  <si>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</si>
  <si>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</si>
  <si>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</si>
  <si>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</si>
  <si>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</si>
  <si>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</si>
  <si>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</si>
  <si>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</si>
  <si>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</si>
  <si>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</si>
  <si>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</si>
  <si>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</si>
  <si>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</si>
  <si>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</si>
  <si>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</si>
  <si>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</si>
  <si>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</si>
  <si>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</si>
  <si>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</si>
  <si>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</si>
  <si>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</si>
  <si>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</si>
  <si>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</si>
  <si>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</si>
  <si>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</si>
  <si>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</si>
  <si>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</si>
  <si>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</si>
  <si>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</si>
  <si>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</si>
  <si>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</si>
  <si>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</si>
  <si>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</si>
  <si>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</si>
  <si>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</si>
  <si>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</si>
  <si>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</si>
  <si>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</si>
  <si>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</si>
  <si>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</si>
  <si>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</si>
  <si>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</si>
  <si>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</si>
  <si>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</si>
  <si>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</si>
  <si>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</si>
  <si>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</si>
  <si>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</si>
  <si>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</si>
  <si>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</si>
  <si>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</si>
  <si>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</si>
  <si>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</si>
  <si>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</si>
  <si>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</si>
  <si>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</si>
  <si>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</si>
  <si>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</si>
  <si>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</si>
  <si>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</si>
  <si>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</si>
  <si>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</si>
  <si>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</si>
  <si>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</si>
  <si>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</si>
  <si>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</si>
  <si>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</si>
  <si>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</si>
  <si>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</si>
  <si>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</si>
  <si>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</si>
  <si>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</si>
  <si>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</si>
  <si>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</si>
  <si>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</si>
  <si>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</si>
  <si>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</si>
  <si>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</si>
  <si>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</si>
  <si>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</si>
  <si>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</si>
  <si>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</si>
  <si>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</si>
  <si>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</si>
  <si>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</si>
  <si>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</si>
  <si>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</si>
  <si>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</si>
  <si>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</si>
  <si>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</si>
  <si>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</si>
  <si>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</si>
  <si>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</si>
  <si>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</si>
  <si>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</si>
  <si>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</si>
  <si>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</si>
  <si>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</si>
  <si>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</si>
  <si>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</si>
  <si>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</si>
  <si>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</si>
  <si>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</si>
  <si>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</si>
  <si>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</si>
  <si>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</si>
  <si>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</si>
  <si>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</si>
  <si>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</si>
  <si>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</si>
  <si>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</si>
  <si>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</si>
  <si>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</si>
  <si>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</si>
  <si>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</si>
  <si>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</si>
  <si>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</si>
  <si>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</si>
  <si>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</si>
  <si>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</si>
  <si>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</si>
  <si>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</si>
  <si>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</si>
  <si>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</si>
  <si>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</si>
  <si>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</si>
  <si>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</si>
  <si>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</si>
  <si>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</si>
  <si>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</si>
  <si>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</si>
  <si>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</si>
  <si>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</si>
  <si>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</si>
  <si>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</si>
  <si>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</si>
  <si>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</si>
  <si>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</si>
  <si>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</si>
  <si>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</si>
  <si>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</si>
  <si>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</si>
  <si>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</si>
  <si>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</si>
  <si>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</si>
  <si>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</si>
  <si>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</si>
  <si>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</si>
  <si>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</si>
  <si>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</si>
  <si>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</si>
  <si>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</si>
  <si>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</si>
  <si>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</si>
  <si>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</si>
  <si>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</si>
  <si>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</si>
  <si>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</si>
  <si>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</si>
  <si>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</si>
  <si>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</si>
  <si>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</si>
  <si>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</si>
  <si>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</si>
  <si>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</si>
  <si>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</si>
  <si>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</si>
  <si>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</si>
  <si>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</si>
  <si>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</si>
  <si>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</si>
  <si>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</si>
  <si>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</si>
  <si>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</si>
  <si>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</si>
  <si>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</si>
  <si>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</si>
  <si>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</si>
  <si>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</si>
  <si>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</si>
  <si>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</si>
  <si>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</si>
  <si>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</si>
  <si>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</si>
  <si>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</si>
  <si>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</si>
  <si>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</si>
  <si>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</si>
  <si>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</si>
  <si>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</si>
  <si>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</si>
  <si>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</si>
  <si>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</si>
  <si>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</si>
  <si>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</si>
  <si>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</si>
  <si>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</si>
  <si>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</si>
  <si>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</si>
  <si>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</si>
  <si>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</si>
  <si>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</si>
  <si>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</si>
  <si>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</si>
  <si>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</si>
  <si>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</si>
  <si>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</si>
  <si>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</si>
  <si>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</si>
  <si>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</si>
  <si>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</si>
  <si>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</si>
  <si>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</si>
  <si>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</si>
  <si>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</si>
  <si>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</si>
  <si>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</si>
  <si>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</si>
  <si>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</si>
  <si>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</si>
  <si>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</si>
  <si>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</si>
  <si>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</si>
  <si>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</si>
  <si>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</si>
  <si>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</si>
  <si>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</si>
  <si>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</si>
  <si>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</si>
  <si>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</si>
  <si>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</si>
  <si>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</si>
  <si>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</si>
  <si>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</si>
  <si>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</si>
  <si>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</si>
  <si>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</si>
  <si>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</si>
  <si>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</si>
  <si>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</si>
  <si>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</si>
  <si>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</si>
  <si>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</si>
  <si>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</si>
  <si>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</si>
  <si>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</si>
  <si>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</si>
  <si>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</si>
  <si>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</si>
  <si>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</si>
  <si>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</si>
  <si>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</si>
  <si>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</si>
  <si>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</si>
  <si>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</si>
  <si>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</si>
  <si>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</si>
  <si>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</si>
  <si>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</si>
  <si>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</si>
  <si>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</si>
  <si>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</si>
  <si>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</si>
  <si>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</si>
  <si>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</si>
  <si>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</si>
  <si>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</si>
  <si>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</si>
  <si>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</si>
  <si>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</si>
  <si>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</si>
  <si>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</si>
  <si>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</si>
  <si>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</si>
  <si>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</si>
  <si>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</si>
  <si>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</si>
  <si>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</si>
  <si>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</si>
  <si>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</si>
  <si>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</si>
  <si>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</si>
  <si>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</si>
  <si>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</si>
  <si>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</si>
  <si>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</si>
  <si>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</si>
  <si>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</si>
  <si>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</si>
  <si>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</si>
  <si>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</si>
  <si>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</si>
  <si>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</si>
  <si>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</si>
  <si>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</si>
  <si>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</si>
  <si>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</si>
  <si>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</si>
  <si>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</si>
  <si>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</si>
  <si>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</si>
  <si>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</si>
  <si>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</si>
  <si>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</si>
  <si>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</si>
  <si>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</si>
  <si>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</si>
  <si>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</si>
  <si>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</si>
  <si>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</si>
  <si>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</si>
  <si>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</si>
  <si>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</si>
  <si>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</si>
  <si>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</si>
  <si>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</si>
  <si>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</si>
  <si>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</si>
  <si>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</si>
  <si>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</si>
  <si>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</si>
  <si>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</si>
  <si>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</si>
  <si>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</si>
  <si>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</si>
  <si>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</si>
  <si>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</si>
  <si>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</si>
  <si>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</si>
  <si>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</si>
  <si>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</si>
  <si>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</si>
  <si>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</si>
  <si>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</si>
  <si>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</si>
  <si>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</si>
  <si>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</si>
  <si>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</si>
  <si>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</si>
  <si>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</si>
  <si>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</si>
  <si>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</si>
  <si>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</si>
  <si>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</si>
  <si>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</si>
  <si>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</si>
  <si>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</si>
  <si>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</si>
  <si>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</si>
  <si>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</si>
  <si>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</si>
  <si>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</si>
  <si>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</si>
  <si>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</si>
  <si>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</si>
  <si>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</si>
  <si>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</si>
  <si>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</si>
  <si>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</si>
  <si>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</si>
  <si>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</si>
  <si>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</si>
  <si>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</si>
  <si>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</si>
  <si>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</si>
  <si>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</si>
  <si>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</si>
  <si>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</si>
  <si>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</si>
  <si>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</si>
  <si>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</si>
  <si>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</si>
  <si>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</si>
  <si>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</si>
  <si>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</si>
  <si>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</si>
  <si>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</si>
  <si>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</si>
  <si>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</si>
  <si>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</si>
  <si>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</si>
  <si>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</si>
  <si>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</si>
  <si>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</si>
  <si>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</si>
  <si>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</si>
  <si>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</si>
  <si>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</si>
  <si>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</si>
  <si>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</si>
  <si>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</si>
  <si>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</si>
  <si>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</si>
  <si>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</si>
  <si>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</si>
  <si>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</si>
  <si>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</si>
  <si>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</si>
  <si>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</si>
  <si>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</si>
  <si>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</si>
  <si>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</si>
  <si>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</si>
  <si>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</si>
  <si>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</si>
  <si>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</si>
  <si>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</si>
  <si>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</si>
  <si>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</si>
  <si>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</si>
  <si>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</si>
  <si>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</si>
  <si>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</si>
  <si>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</si>
  <si>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</si>
  <si>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</si>
  <si>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</si>
  <si>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</si>
  <si>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</si>
  <si>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</si>
  <si>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</si>
  <si>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</si>
  <si>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</si>
  <si>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</si>
  <si>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</si>
  <si>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</si>
  <si>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</si>
  <si>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</si>
  <si>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</si>
  <si>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</si>
  <si>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</si>
  <si>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</si>
  <si>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</si>
  <si>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</si>
  <si>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</si>
  <si>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</si>
  <si>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</si>
  <si>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</si>
  <si>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</si>
  <si>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</si>
  <si>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</si>
  <si>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</si>
  <si>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</si>
  <si>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</si>
  <si>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</si>
  <si>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</si>
  <si>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</si>
  <si>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</si>
  <si>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</si>
  <si>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</si>
  <si>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</si>
  <si>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</si>
  <si>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</si>
  <si>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</si>
  <si>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</si>
  <si>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</si>
  <si>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</si>
  <si>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</si>
  <si>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</si>
  <si>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</si>
  <si>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</si>
  <si>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</si>
  <si>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</si>
  <si>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</si>
  <si>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</si>
  <si>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</si>
  <si>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</si>
  <si>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</si>
  <si>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</si>
  <si>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</si>
  <si>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</si>
  <si>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</si>
  <si>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</si>
  <si>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</si>
  <si>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</si>
  <si>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</si>
  <si>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</si>
  <si>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</si>
  <si>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</si>
  <si>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</si>
  <si>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</si>
  <si>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</si>
  <si>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</si>
  <si>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</si>
  <si>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</si>
  <si>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</si>
  <si>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</si>
  <si>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</si>
  <si>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</si>
  <si>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</si>
  <si>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</si>
  <si>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</si>
  <si>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</si>
  <si>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</si>
  <si>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</si>
  <si>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</si>
  <si>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</si>
  <si>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</si>
  <si>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</si>
  <si>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</si>
  <si>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</si>
  <si>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</si>
  <si>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</si>
  <si>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</si>
  <si>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</si>
  <si>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</si>
  <si>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</si>
  <si>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</si>
  <si>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</si>
  <si>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</si>
  <si>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</si>
  <si>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</si>
  <si>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</si>
  <si>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</si>
  <si>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</si>
  <si>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</si>
  <si>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</si>
  <si>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</si>
  <si>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</si>
  <si>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</si>
  <si>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</si>
  <si>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</si>
  <si>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</si>
  <si>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</si>
  <si>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</si>
  <si>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</si>
  <si>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</si>
  <si>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</si>
  <si>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</si>
  <si>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</si>
  <si>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</si>
  <si>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</si>
  <si>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</si>
  <si>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</si>
  <si>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</si>
  <si>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</si>
  <si>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</si>
  <si>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</si>
  <si>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</si>
  <si>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</si>
  <si>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</si>
  <si>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</si>
  <si>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</si>
  <si>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</si>
  <si>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</si>
  <si>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</si>
  <si>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</si>
  <si>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</si>
  <si>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</si>
  <si>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</si>
  <si>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</si>
  <si>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</si>
  <si>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</si>
  <si>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</si>
  <si>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</si>
  <si>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</si>
  <si>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</si>
  <si>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</si>
  <si>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</si>
  <si>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</si>
  <si>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</si>
  <si>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</si>
  <si>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</si>
  <si>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</si>
  <si>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</si>
  <si>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</si>
  <si>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</si>
  <si>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</si>
  <si>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</si>
  <si>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</si>
  <si>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</si>
  <si>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</si>
  <si>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</si>
  <si>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</si>
  <si>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</si>
  <si>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</si>
  <si>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</si>
  <si>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</si>
  <si>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</si>
  <si>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</si>
  <si>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</si>
  <si>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</si>
  <si>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</si>
  <si>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</si>
  <si>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</si>
  <si>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</si>
  <si>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</si>
  <si>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</si>
  <si>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</si>
  <si>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</si>
  <si>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</si>
  <si>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</si>
  <si>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</si>
  <si>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</si>
  <si>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</si>
  <si>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</si>
  <si>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</si>
  <si>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</si>
  <si>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</si>
  <si>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</si>
  <si>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</si>
  <si>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</si>
  <si>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</si>
  <si>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</si>
  <si>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</si>
  <si>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</si>
  <si>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</si>
  <si>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</si>
  <si>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</si>
  <si>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</si>
  <si>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</si>
  <si>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</si>
  <si>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</si>
  <si>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</si>
  <si>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</si>
  <si>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</si>
  <si>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</si>
  <si>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</si>
  <si>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</si>
  <si>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</si>
  <si>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</si>
  <si>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</si>
  <si>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</si>
  <si>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</si>
  <si>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</si>
  <si>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</si>
  <si>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</si>
  <si>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</si>
  <si>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</si>
  <si>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</si>
  <si>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</si>
  <si>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</si>
  <si>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</si>
  <si>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</si>
  <si>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</si>
  <si>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</si>
  <si>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</si>
  <si>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</si>
  <si>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</si>
  <si>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</si>
  <si>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</si>
  <si>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</si>
  <si>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</si>
  <si>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</si>
  <si>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</si>
  <si>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</si>
  <si>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</si>
  <si>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</si>
  <si>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</si>
  <si>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</si>
  <si>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</si>
  <si>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</si>
  <si>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</si>
  <si>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</si>
  <si>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</si>
  <si>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</si>
  <si>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</si>
  <si>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</si>
  <si>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</si>
  <si>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</si>
  <si>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</si>
  <si>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</si>
  <si>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</si>
  <si>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</si>
  <si>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</si>
  <si>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</si>
  <si>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</si>
  <si>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</si>
  <si>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</si>
  <si>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</si>
  <si>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</si>
  <si>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</si>
  <si>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</si>
  <si>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</si>
  <si>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</si>
  <si>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</si>
  <si>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</si>
  <si>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</si>
  <si>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</si>
  <si>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</si>
  <si>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</si>
  <si>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</si>
  <si>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</si>
  <si>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</si>
  <si>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</si>
  <si>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</si>
  <si>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</si>
  <si>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</si>
  <si>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</si>
  <si>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</si>
  <si>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</si>
  <si>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</si>
  <si>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</si>
  <si>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</si>
  <si>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</si>
  <si>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</si>
  <si>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</si>
  <si>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</si>
  <si>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</si>
  <si>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</si>
  <si>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</si>
  <si>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</si>
  <si>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</si>
  <si>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</si>
  <si>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</si>
  <si>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</si>
  <si>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</si>
  <si>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</si>
  <si>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</si>
  <si>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</si>
  <si>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</si>
  <si>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</si>
  <si>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</si>
  <si>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</si>
  <si>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</si>
  <si>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</si>
  <si>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</si>
  <si>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</si>
  <si>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</si>
  <si>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</si>
  <si>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</si>
  <si>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</si>
  <si>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</si>
  <si>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</si>
  <si>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</si>
  <si>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</si>
  <si>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</si>
  <si>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</si>
  <si>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</si>
  <si>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</si>
  <si>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</si>
  <si>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</si>
  <si>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</si>
  <si>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</si>
  <si>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</si>
  <si>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</si>
  <si>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</si>
  <si>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</si>
  <si>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</si>
  <si>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</si>
  <si>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</si>
  <si>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</si>
  <si>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</si>
  <si>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</si>
  <si>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</si>
  <si>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</si>
  <si>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</si>
  <si>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</si>
  <si>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</si>
  <si>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</si>
  <si>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</si>
  <si>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</si>
  <si>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</si>
  <si>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</si>
  <si>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</si>
  <si>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</si>
  <si>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</si>
  <si>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</si>
  <si>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</si>
  <si>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</si>
  <si>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</si>
  <si>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</si>
  <si>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</si>
  <si>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</si>
  <si>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</si>
  <si>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</si>
  <si>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</si>
  <si>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</si>
  <si>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</si>
  <si>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</si>
  <si>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</si>
  <si>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</si>
  <si>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</si>
  <si>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</si>
  <si>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</si>
  <si>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</si>
  <si>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</si>
  <si>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</si>
  <si>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</si>
  <si>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</si>
  <si>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</si>
  <si>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</si>
  <si>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</si>
  <si>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</si>
  <si>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</si>
  <si>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</si>
  <si>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</si>
  <si>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</si>
  <si>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</si>
  <si>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</si>
  <si>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</si>
  <si>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</si>
  <si>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</si>
  <si>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</si>
  <si>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</si>
  <si>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</si>
  <si>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</si>
  <si>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</si>
  <si>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</si>
  <si>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</si>
  <si>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</si>
  <si>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</si>
  <si>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</si>
  <si>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</si>
  <si>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</si>
  <si>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</si>
  <si>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</si>
  <si>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</si>
  <si>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</si>
  <si>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</si>
  <si>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</si>
  <si>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</si>
  <si>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</si>
  <si>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</si>
  <si>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</si>
  <si>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</si>
  <si>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</si>
  <si>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</si>
  <si>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</si>
  <si>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</si>
  <si>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</si>
  <si>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</si>
  <si>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</si>
  <si>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</si>
  <si>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</si>
  <si>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</si>
  <si>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</si>
  <si>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</si>
  <si>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</si>
  <si>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</si>
  <si>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</si>
  <si>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</si>
  <si>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</si>
  <si>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</si>
  <si>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</si>
  <si>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</si>
  <si>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</si>
  <si>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</si>
  <si>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</si>
  <si>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</si>
  <si>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</si>
  <si>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</si>
  <si>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</si>
  <si>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</si>
  <si>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</si>
  <si>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</si>
  <si>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</si>
  <si>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</si>
  <si>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</si>
  <si>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</si>
  <si>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</si>
  <si>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</si>
  <si>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</si>
  <si>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</si>
  <si>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</si>
  <si>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</si>
  <si>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</si>
  <si>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</si>
  <si>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</si>
  <si>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</si>
  <si>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</si>
  <si>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</si>
  <si>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</si>
  <si>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</si>
  <si>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</si>
  <si>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</si>
  <si>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</si>
  <si>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</si>
  <si>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</si>
  <si>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</si>
  <si>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</si>
  <si>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</si>
  <si>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</si>
  <si>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</si>
  <si>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</si>
  <si>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</si>
  <si>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</si>
  <si>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</si>
  <si>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</si>
  <si>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</si>
  <si>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</si>
  <si>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</si>
  <si>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</si>
  <si>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</si>
  <si>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</si>
  <si>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</si>
  <si>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</si>
  <si>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</si>
  <si>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</si>
  <si>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</si>
  <si>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</si>
  <si>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</si>
  <si>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</si>
  <si>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</si>
  <si>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</si>
  <si>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</si>
  <si>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</si>
  <si>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</si>
  <si>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</si>
  <si>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</si>
  <si>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</si>
  <si>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</si>
  <si>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</si>
  <si>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</si>
  <si>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</si>
  <si>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</si>
  <si>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</si>
  <si>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</si>
  <si>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</si>
  <si>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</si>
  <si>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</si>
  <si>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</si>
  <si>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</si>
  <si>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</si>
  <si>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</si>
  <si>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</si>
  <si>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</si>
  <si>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</si>
  <si>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</si>
  <si>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</si>
  <si>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</si>
  <si>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</si>
  <si>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</si>
  <si>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</si>
  <si>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</si>
  <si>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</si>
  <si>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</si>
  <si>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</si>
  <si>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</si>
  <si>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</si>
  <si>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</si>
  <si>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</si>
  <si>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</si>
  <si>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</si>
  <si>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</si>
  <si>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</si>
  <si>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</si>
  <si>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</si>
  <si>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</si>
  <si>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</si>
  <si>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</si>
  <si>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</si>
  <si>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</si>
  <si>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</si>
  <si>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</si>
  <si>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</si>
  <si>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</si>
  <si>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</si>
  <si>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</si>
  <si>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</si>
  <si>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</si>
  <si>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</si>
  <si>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</si>
  <si>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</si>
  <si>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</si>
  <si>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</si>
  <si>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</si>
  <si>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</si>
  <si>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</si>
  <si>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</si>
  <si>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</si>
  <si>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</si>
  <si>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</si>
  <si>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</si>
  <si>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</si>
  <si>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</si>
  <si>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</si>
  <si>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</si>
  <si>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</si>
  <si>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</si>
  <si>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</si>
  <si>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</si>
  <si>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</si>
  <si>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</si>
  <si>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</si>
  <si>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</si>
  <si>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</si>
  <si>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</si>
  <si>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</si>
  <si>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</si>
  <si>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</si>
  <si>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</si>
  <si>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</si>
  <si>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</si>
  <si>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</si>
  <si>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</si>
  <si>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</si>
  <si>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</si>
  <si>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</si>
  <si>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</si>
  <si>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</si>
  <si>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</si>
  <si>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</si>
  <si>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</si>
  <si>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</si>
  <si>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</si>
  <si>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</si>
  <si>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</si>
  <si>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</si>
  <si>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</si>
  <si>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</si>
  <si>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</si>
  <si>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</si>
  <si>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</si>
  <si>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</si>
  <si>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</si>
  <si>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</si>
  <si>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</si>
  <si>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</si>
  <si>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</si>
  <si>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</si>
  <si>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</si>
  <si>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</si>
  <si>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</si>
  <si>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</si>
  <si>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</si>
  <si>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</si>
  <si>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</si>
  <si>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</si>
  <si>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</si>
  <si>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</si>
  <si>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</si>
  <si>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</si>
  <si>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</si>
  <si>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</si>
  <si>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</si>
  <si>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</si>
  <si>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</si>
  <si>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</si>
  <si>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</si>
  <si>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</si>
  <si>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</si>
  <si>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</si>
  <si>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</si>
  <si>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</si>
  <si>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</si>
  <si>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</si>
  <si>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</si>
  <si>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</si>
  <si>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</si>
  <si>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</si>
  <si>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</si>
  <si>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</si>
  <si>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</si>
  <si>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</si>
  <si>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</si>
  <si>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</si>
  <si>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</si>
  <si>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</si>
  <si>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</si>
  <si>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</si>
  <si>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</si>
  <si>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</si>
  <si>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</si>
  <si>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</si>
  <si>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</si>
  <si>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</si>
  <si>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</si>
  <si>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</si>
  <si>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</si>
  <si>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</si>
  <si>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</si>
  <si>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</si>
  <si>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</si>
  <si>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</si>
  <si>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</si>
  <si>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</si>
  <si>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</si>
  <si>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</si>
  <si>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</si>
  <si>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</si>
  <si>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</si>
  <si>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</si>
  <si>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</si>
  <si>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</si>
  <si>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</si>
  <si>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</si>
  <si>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</si>
  <si>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</si>
  <si>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</si>
  <si>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</si>
  <si>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</si>
  <si>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</si>
  <si>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</si>
  <si>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</si>
  <si>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</si>
  <si>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</si>
  <si>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</si>
  <si>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</si>
  <si>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</si>
  <si>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</si>
  <si>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</si>
  <si>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</si>
  <si>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</si>
  <si>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</si>
  <si>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</si>
  <si>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</si>
  <si>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</si>
  <si>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</si>
  <si>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</si>
  <si>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</si>
  <si>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</si>
  <si>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</si>
  <si>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</si>
  <si>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</si>
  <si>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</si>
  <si>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</si>
  <si>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</si>
  <si>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</si>
  <si>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</si>
  <si>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</si>
  <si>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</si>
  <si>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</si>
  <si>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</si>
  <si>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</si>
  <si>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</si>
  <si>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</si>
  <si>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</si>
  <si>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</si>
  <si>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</si>
  <si>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</si>
  <si>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</si>
  <si>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</si>
  <si>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</si>
  <si>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</si>
  <si>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</si>
  <si>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</si>
  <si>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</si>
  <si>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</si>
  <si>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</si>
  <si>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</si>
  <si>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</si>
  <si>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</si>
  <si>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</si>
  <si>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</si>
  <si>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</si>
  <si>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</si>
  <si>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</si>
  <si>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</si>
  <si>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تجارت الکترونیک پارسیان کیش</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</si>
  <si>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</si>
  <si>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</si>
  <si>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</si>
  <si>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</si>
  <si>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</si>
  <si>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</si>
  <si>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</si>
  <si>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</si>
  <si>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</si>
  <si>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</si>
  <si>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</si>
  <si>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</si>
  <si>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</si>
  <si>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</si>
  <si>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</si>
  <si>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</si>
  <si>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</si>
  <si>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</si>
  <si>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</si>
  <si>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</si>
  <si>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</si>
  <si>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</si>
  <si>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</si>
  <si>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</si>
  <si>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</si>
  <si>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</si>
  <si>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</si>
  <si>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</si>
  <si>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</si>
  <si>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</si>
  <si>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</si>
  <si>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</si>
  <si>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</si>
  <si>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</si>
  <si>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</si>
  <si>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</si>
  <si>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</si>
  <si>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</si>
  <si>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</si>
  <si>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</si>
  <si>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</si>
  <si>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</si>
  <si>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</si>
  <si>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</si>
  <si>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</si>
  <si>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</si>
  <si>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</si>
  <si>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</si>
  <si>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</si>
  <si>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</si>
  <si>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</si>
  <si>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</si>
  <si>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</si>
  <si>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</si>
  <si>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</si>
  <si>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</si>
  <si>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</si>
  <si>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</si>
  <si>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</si>
  <si>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</si>
  <si>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</si>
  <si>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</si>
  <si>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</si>
  <si>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</si>
  <si>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</si>
  <si>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</si>
  <si>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</si>
  <si>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</si>
  <si>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</si>
  <si>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</si>
  <si>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</si>
  <si>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</si>
  <si>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</si>
  <si>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</si>
  <si>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</si>
  <si>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</si>
  <si>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</si>
  <si>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</si>
  <si>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</si>
  <si>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</si>
  <si>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</si>
  <si>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</si>
  <si>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</si>
  <si>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</si>
  <si>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</si>
  <si>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</si>
  <si>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</si>
  <si>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</si>
  <si>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فیبر ایران‌</t>
  </si>
  <si>
    <t>پویا زرکان آق دره</t>
  </si>
  <si>
    <t>فزر</t>
  </si>
  <si>
    <t>صنایع شیمیایی کیمیاگران امروز</t>
  </si>
  <si>
    <t>شکام</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</si>
  <si>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</si>
  <si>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</si>
  <si>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</si>
  <si>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</si>
  <si>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</si>
  <si>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</si>
  <si>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</si>
  <si>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</si>
  <si>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</si>
  <si>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</si>
  <si>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</si>
  <si>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</si>
  <si>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</si>
  <si>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</si>
  <si>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</si>
  <si>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</si>
  <si>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</si>
  <si>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</si>
  <si>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</si>
  <si>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</si>
  <si>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</si>
  <si>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</si>
  <si>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</si>
  <si>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</si>
  <si>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</si>
  <si>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</si>
  <si>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</si>
  <si>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</si>
  <si>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</si>
  <si>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</si>
  <si>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</si>
  <si>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</si>
  <si>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</si>
  <si>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</si>
  <si>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</si>
  <si>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</si>
  <si>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</si>
  <si>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</si>
  <si>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</si>
  <si>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</si>
  <si>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</si>
  <si>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</si>
  <si>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</si>
  <si>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</si>
  <si>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</si>
  <si>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</si>
  <si>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</si>
  <si>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</si>
  <si>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</si>
  <si>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</si>
  <si>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</si>
  <si>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</si>
  <si>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</si>
  <si>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</si>
  <si>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</si>
  <si>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</si>
  <si>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</si>
  <si>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</si>
  <si>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</si>
  <si>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</si>
  <si>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</si>
  <si>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</si>
  <si>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</si>
  <si>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</si>
  <si>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</si>
  <si>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</si>
  <si>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</si>
  <si>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</si>
  <si>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</si>
  <si>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</si>
  <si>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</si>
  <si>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</si>
  <si>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</si>
  <si>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</si>
  <si>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</si>
  <si>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</si>
  <si>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</si>
  <si>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</si>
  <si>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</si>
  <si>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</si>
  <si>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</si>
  <si>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</si>
  <si>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</si>
  <si>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</si>
  <si>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بهساز کاشانه تهران</t>
  </si>
  <si>
    <t>ثبهساز</t>
  </si>
  <si>
    <t>وآذر</t>
  </si>
  <si>
    <t>حمل و نقل بین المللی خلیج فارس</t>
  </si>
  <si>
    <t>حفارس</t>
  </si>
  <si>
    <t>کشتیرانی جمهوری اسلامی ایران</t>
  </si>
  <si>
    <t>رمپنا</t>
  </si>
  <si>
    <t>سیمان کردستان</t>
  </si>
  <si>
    <t>سکرد</t>
  </si>
  <si>
    <t>پتروشیمی پارس</t>
  </si>
  <si>
    <t>پارس</t>
  </si>
  <si>
    <t>غمارگ</t>
  </si>
  <si>
    <t>‌ایران‌دارو</t>
  </si>
  <si>
    <t>بهمن دیزل</t>
  </si>
  <si>
    <t>سرمایه گذاری گروه سپهرصادرات</t>
  </si>
  <si>
    <t>وسپهر</t>
  </si>
  <si>
    <t>داروسازی تولید دارو</t>
  </si>
  <si>
    <t>بانك حكمت  ايرانيان</t>
  </si>
  <si>
    <t>حكمت</t>
  </si>
  <si>
    <t>وكوثر</t>
  </si>
  <si>
    <t>بفجر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</si>
  <si>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</si>
  <si>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</si>
  <si>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</si>
  <si>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</si>
  <si>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</si>
  <si>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</si>
  <si>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</si>
  <si>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</si>
  <si>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</si>
  <si>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</si>
  <si>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</si>
  <si>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</si>
  <si>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</si>
  <si>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</si>
  <si>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</si>
  <si>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</si>
  <si>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</si>
  <si>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</si>
  <si>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</si>
  <si>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</si>
  <si>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</si>
  <si>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</si>
  <si>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</si>
  <si>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</si>
  <si>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</si>
  <si>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</si>
  <si>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</si>
  <si>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</si>
  <si>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</si>
  <si>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</si>
  <si>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</si>
  <si>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</si>
  <si>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</si>
  <si>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</si>
  <si>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</si>
  <si>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</si>
  <si>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</si>
  <si>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</si>
  <si>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</si>
  <si>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</si>
  <si>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</si>
  <si>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</si>
  <si>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</si>
  <si>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</si>
  <si>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</si>
  <si>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</si>
  <si>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</si>
  <si>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</si>
  <si>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</si>
  <si>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</si>
  <si>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</si>
  <si>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</si>
  <si>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</si>
  <si>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</si>
  <si>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</si>
  <si>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</si>
  <si>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</si>
  <si>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</si>
  <si>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</si>
  <si>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</si>
  <si>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</si>
  <si>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</si>
  <si>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</si>
  <si>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</si>
  <si>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</si>
  <si>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</si>
  <si>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</si>
  <si>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</si>
  <si>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</si>
  <si>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</si>
  <si>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</si>
  <si>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</si>
  <si>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</si>
  <si>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</si>
  <si>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</si>
  <si>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</si>
  <si>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</si>
  <si>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</si>
  <si>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</si>
  <si>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</si>
  <si>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</si>
  <si>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</si>
  <si>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</si>
  <si>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</si>
  <si>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</si>
  <si>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</si>
  <si>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</si>
  <si>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</si>
  <si>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</si>
  <si>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</si>
  <si>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</si>
  <si>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</si>
  <si>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</si>
  <si>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</si>
  <si>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</si>
  <si>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</si>
  <si>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</si>
  <si>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</si>
  <si>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</si>
  <si>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</si>
  <si>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</si>
  <si>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</si>
  <si>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</si>
  <si>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</si>
  <si>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</si>
  <si>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اردبیل</t>
  </si>
  <si>
    <t>هرمزگان</t>
  </si>
  <si>
    <t>همدان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</si>
  <si>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</si>
  <si>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</si>
  <si>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</si>
  <si>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</si>
  <si>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</si>
  <si>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</si>
  <si>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</si>
  <si>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</si>
  <si>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</si>
  <si>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</si>
  <si>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</si>
  <si>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</si>
  <si>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</si>
  <si>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</si>
  <si>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</si>
  <si>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</si>
  <si>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</si>
  <si>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</si>
  <si>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</si>
  <si>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</si>
  <si>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</si>
  <si>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</si>
  <si>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</si>
  <si>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</si>
  <si>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</si>
  <si>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</si>
  <si>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</si>
  <si>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</si>
  <si>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</si>
  <si>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</si>
  <si>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</si>
  <si>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</si>
  <si>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</si>
  <si>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</si>
  <si>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</si>
  <si>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</si>
  <si>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</si>
  <si>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</si>
  <si>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</si>
  <si>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</si>
  <si>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</si>
  <si>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</si>
  <si>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</si>
  <si>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</si>
  <si>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</si>
  <si>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</si>
  <si>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</si>
  <si>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</si>
  <si>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</si>
  <si>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</si>
  <si>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</si>
  <si>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</si>
  <si>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</si>
  <si>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</si>
  <si>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</si>
  <si>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</si>
  <si>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</si>
  <si>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</si>
  <si>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</si>
  <si>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</si>
  <si>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</si>
  <si>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</si>
  <si>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</si>
  <si>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</si>
  <si>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</si>
  <si>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</si>
  <si>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</si>
  <si>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</si>
  <si>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</si>
  <si>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</si>
  <si>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</si>
  <si>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</si>
  <si>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</si>
  <si>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</si>
  <si>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</si>
  <si>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</si>
  <si>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</si>
  <si>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</si>
  <si>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</si>
  <si>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</si>
  <si>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</si>
  <si>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</si>
  <si>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</si>
  <si>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</si>
  <si>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</si>
  <si>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</si>
  <si>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</si>
  <si>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</si>
  <si>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</si>
  <si>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</si>
  <si>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</si>
  <si>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</si>
  <si>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</si>
  <si>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</si>
  <si>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</si>
  <si>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</si>
  <si>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</si>
  <si>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</si>
  <si>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</si>
  <si>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</si>
  <si>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</si>
  <si>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</si>
  <si>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</si>
  <si>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</si>
  <si>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حپترو</t>
  </si>
  <si>
    <t>دعبيد</t>
  </si>
  <si>
    <t>وبهمن</t>
  </si>
  <si>
    <t>تهیه توزیع غذای دنا آفرین فدک</t>
  </si>
  <si>
    <t>گدنا</t>
  </si>
  <si>
    <t>وتجارت</t>
  </si>
  <si>
    <t>حکشتي</t>
  </si>
  <si>
    <t>خنصير</t>
  </si>
  <si>
    <t>س.ص.بازنشستگی کارکنان بانکها</t>
  </si>
  <si>
    <t>وسکاب</t>
  </si>
  <si>
    <t>چفيبر</t>
  </si>
  <si>
    <t>‌پگاه‌آذربایجان‌غربی</t>
  </si>
  <si>
    <t>غشاذر</t>
  </si>
  <si>
    <t>ديران</t>
  </si>
  <si>
    <t>داروسازی کوثر</t>
  </si>
  <si>
    <t>دکوثر</t>
  </si>
  <si>
    <t>سرمایه گذاری مسکن تهران</t>
  </si>
  <si>
    <t>ثتران</t>
  </si>
  <si>
    <t>دي</t>
  </si>
  <si>
    <t>خديزل</t>
  </si>
  <si>
    <t>تاپکيش</t>
  </si>
  <si>
    <t>توسعه سامانه ی نرم افزاری نگین</t>
  </si>
  <si>
    <t>توسن</t>
  </si>
  <si>
    <t>مدیریت انرژی امید تابان هور</t>
  </si>
  <si>
    <t>وهور</t>
  </si>
  <si>
    <t>تامین سرمایه دماوند</t>
  </si>
  <si>
    <t>تماوند</t>
  </si>
  <si>
    <t>دتوليد</t>
  </si>
  <si>
    <t>بانك انصار</t>
  </si>
  <si>
    <t>پارس‌ خودرو</t>
  </si>
  <si>
    <t>شركت اعتباري  كوثر مركزي</t>
  </si>
  <si>
    <t>ساخت رادیو، تلویزیون، دستگاهها و وسایل ارتباطاتی</t>
  </si>
  <si>
    <t>بانک ها، موسسات اعتباری و سایر نهادهای مالی</t>
  </si>
  <si>
    <t>1401/07/30</t>
  </si>
  <si>
    <t>1401-07</t>
  </si>
  <si>
    <t>1401/07</t>
  </si>
  <si>
    <t>مهر ماه</t>
  </si>
  <si>
    <t>مهر ماه 1401</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</si>
  <si>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</si>
  <si>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</si>
  <si>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</si>
  <si>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</si>
  <si>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</si>
  <si>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</si>
  <si>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</si>
  <si>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</si>
  <si>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</si>
  <si>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</si>
  <si>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</si>
  <si>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</si>
  <si>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</si>
  <si>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</si>
  <si>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</si>
  <si>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</si>
  <si>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</si>
  <si>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</si>
  <si>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</si>
  <si>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</si>
  <si>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</si>
  <si>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</si>
  <si>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</si>
  <si>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</si>
  <si>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</si>
  <si>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</si>
  <si>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</si>
  <si>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</si>
  <si>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</si>
  <si>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</si>
  <si>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</si>
  <si>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</si>
  <si>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</si>
  <si>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</si>
  <si>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</si>
  <si>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</si>
  <si>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</si>
  <si>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</si>
  <si>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</si>
  <si>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</si>
  <si>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</si>
  <si>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</si>
  <si>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</si>
  <si>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</si>
  <si>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</si>
  <si>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</si>
  <si>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</si>
  <si>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</si>
  <si>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</si>
  <si>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</si>
  <si>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</si>
  <si>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</si>
  <si>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</si>
  <si>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</si>
  <si>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</si>
  <si>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</si>
  <si>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</si>
  <si>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</si>
  <si>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</si>
  <si>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</si>
  <si>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</si>
  <si>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</si>
  <si>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</si>
  <si>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</si>
  <si>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</si>
  <si>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</si>
  <si>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</si>
  <si>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</si>
  <si>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</si>
  <si>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</si>
  <si>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</si>
  <si>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</si>
  <si>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</si>
  <si>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</si>
  <si>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</si>
  <si>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</si>
  <si>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</si>
  <si>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</si>
  <si>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</si>
  <si>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</si>
  <si>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</si>
  <si>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</si>
  <si>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</si>
  <si>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</si>
  <si>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</si>
  <si>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</si>
  <si>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</si>
  <si>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</si>
  <si>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</si>
  <si>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</si>
  <si>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</si>
  <si>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</si>
  <si>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</si>
  <si>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</si>
  <si>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</si>
  <si>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</si>
  <si>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</si>
  <si>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</si>
  <si>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</si>
  <si>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</si>
  <si>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</si>
  <si>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</si>
  <si>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</si>
  <si>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</si>
  <si>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</si>
  <si>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</si>
  <si>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</si>
  <si>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</si>
  <si>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</si>
  <si>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</si>
  <si>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</si>
  <si>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پمپ‌ سازی ایران‌</t>
  </si>
  <si>
    <t>تپمپي</t>
  </si>
  <si>
    <t>حمل‌ونقل‌توکا</t>
  </si>
  <si>
    <t>حتوکا</t>
  </si>
  <si>
    <t>سازه‌ پویش‌</t>
  </si>
  <si>
    <t>خپويش</t>
  </si>
  <si>
    <t>خريخت</t>
  </si>
  <si>
    <t>بیمه دانا</t>
  </si>
  <si>
    <t>دانا</t>
  </si>
  <si>
    <t>فنوال</t>
  </si>
  <si>
    <t>شیشه‌ همدان‌</t>
  </si>
  <si>
    <t>کهمدا</t>
  </si>
  <si>
    <t>مفاخر</t>
  </si>
  <si>
    <t>وملل</t>
  </si>
  <si>
    <t>تامین سرمایه امین</t>
  </si>
  <si>
    <t>امين</t>
  </si>
  <si>
    <t>فجر انرژی خلیج فارس</t>
  </si>
  <si>
    <t>کارخانجات تولیدی شهید قندی</t>
  </si>
  <si>
    <t>بکام</t>
  </si>
  <si>
    <t>پتروشیمی جم</t>
  </si>
  <si>
    <t>جم</t>
  </si>
  <si>
    <t>داروسازی سینا</t>
  </si>
  <si>
    <t>دسينا</t>
  </si>
  <si>
    <t>ملی کشت و صنعت و دامپروری پارس</t>
  </si>
  <si>
    <t>زپارس</t>
  </si>
  <si>
    <t>صنایع سیمان دشتستان</t>
  </si>
  <si>
    <t>سدشت</t>
  </si>
  <si>
    <t>سیمان‌اصفهان‌</t>
  </si>
  <si>
    <t>سصفها</t>
  </si>
  <si>
    <t>پالایش نفت تهران</t>
  </si>
  <si>
    <t>شتران</t>
  </si>
  <si>
    <t>شيران</t>
  </si>
  <si>
    <t>پتروشیمی نوری</t>
  </si>
  <si>
    <t>نوري</t>
  </si>
  <si>
    <t>وبوعلي</t>
  </si>
  <si>
    <t>بانک کارآفرین‌</t>
  </si>
  <si>
    <t>وکار</t>
  </si>
  <si>
    <t>پشم‌شیشه‌ایران‌</t>
  </si>
  <si>
    <t>کپشير</t>
  </si>
  <si>
    <t>شرکت عمران و توسعه شاهد</t>
  </si>
  <si>
    <t>ثعمرا</t>
  </si>
  <si>
    <t>ثغرب</t>
  </si>
  <si>
    <t>توکاریل</t>
  </si>
  <si>
    <t>توريل</t>
  </si>
  <si>
    <t>توسعه خدمات دریایی وبندری سینا</t>
  </si>
  <si>
    <t>حسينا</t>
  </si>
  <si>
    <t>لیزینگ ایران و شرق</t>
  </si>
  <si>
    <t>ولشرق</t>
  </si>
  <si>
    <t>گروه توسعه مالی مهر آیندگان</t>
  </si>
  <si>
    <t>ومهان</t>
  </si>
  <si>
    <t>پخش البرز</t>
  </si>
  <si>
    <t>پخش</t>
  </si>
  <si>
    <t>داروسازی دانا</t>
  </si>
  <si>
    <t>ددانا</t>
  </si>
  <si>
    <t>داروسازی سبحان انکولوژی</t>
  </si>
  <si>
    <t>دسانکو</t>
  </si>
  <si>
    <t xml:space="preserve">مارگارين‌ </t>
  </si>
  <si>
    <t>افشاي اطلاعات با اهميت گروه ب</t>
  </si>
  <si>
    <t>افشاي اطلاعات با اهميت گروه ب(2)</t>
  </si>
  <si>
    <t>افشاي اطلاعات با اهميت گروه الف</t>
  </si>
  <si>
    <t>برگزاري مجمع عمومي فوق العاده</t>
  </si>
  <si>
    <t>برگزاري مجمع عادي ساليانه</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</si>
  <si>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</si>
  <si>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</si>
  <si>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</si>
  <si>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</si>
  <si>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</si>
  <si>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</si>
  <si>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</si>
  <si>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1397/05/06</t>
  </si>
  <si>
    <t>1400/03/01</t>
  </si>
  <si>
    <t>1400/01/21</t>
  </si>
  <si>
    <t>1400/05/09</t>
  </si>
  <si>
    <t>1400/03/01 </t>
  </si>
  <si>
    <t>1400/06/01</t>
  </si>
  <si>
    <t>1400/07/11</t>
  </si>
  <si>
    <t>1398/03/22</t>
  </si>
  <si>
    <t>برگزاري مجمع عمومي فوق‌العاده</t>
  </si>
  <si>
    <t>حمل و نقل پتروشیمی( سهامی عام)</t>
  </si>
  <si>
    <t>بیمه و صندوق بازنشستگی بجز تامین اجتماعی</t>
  </si>
  <si>
    <t>فرآورده های نفتی، کک و سوخت هسته ای</t>
  </si>
  <si>
    <t>1401/08/30</t>
  </si>
  <si>
    <t>1401-08</t>
  </si>
  <si>
    <t>1401/08</t>
  </si>
  <si>
    <t>آبان ماه</t>
  </si>
  <si>
    <t>تاپایان آبان ماه</t>
  </si>
  <si>
    <t>آبان ماه 1401</t>
  </si>
  <si>
    <t>نسبت به کل حجم آبان ماه 1401</t>
  </si>
  <si>
    <t>آبان ماه 1400</t>
  </si>
  <si>
    <t>تاپایان آبان ماه 1401</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</si>
  <si>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</si>
  <si>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</si>
  <si>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</si>
  <si>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</si>
  <si>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</si>
  <si>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</si>
  <si>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</si>
  <si>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</si>
  <si>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</si>
  <si>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</si>
  <si>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</si>
  <si>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</si>
  <si>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</si>
  <si>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</si>
  <si>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</si>
  <si>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</si>
  <si>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</si>
  <si>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</si>
  <si>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</si>
  <si>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</si>
  <si>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</si>
  <si>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</si>
  <si>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</si>
  <si>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</si>
  <si>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</si>
  <si>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</si>
  <si>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</si>
  <si>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</si>
  <si>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</si>
  <si>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</si>
  <si>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</si>
  <si>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</si>
  <si>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</si>
  <si>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</si>
  <si>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</si>
  <si>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</si>
  <si>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</si>
  <si>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</si>
  <si>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</si>
  <si>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</si>
  <si>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</si>
  <si>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</si>
  <si>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</si>
  <si>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</si>
  <si>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</si>
  <si>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</si>
  <si>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</si>
  <si>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</si>
  <si>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</si>
  <si>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</si>
  <si>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</si>
  <si>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</si>
  <si>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</si>
  <si>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</si>
  <si>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</si>
  <si>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</si>
  <si>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</si>
  <si>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</si>
  <si>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</si>
  <si>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</si>
  <si>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</si>
  <si>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</si>
  <si>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</si>
  <si>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</si>
  <si>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</si>
  <si>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</si>
  <si>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</si>
  <si>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</si>
  <si>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</si>
  <si>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</si>
  <si>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</si>
  <si>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</si>
  <si>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</si>
  <si>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</si>
  <si>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</si>
  <si>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</si>
  <si>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</si>
  <si>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</si>
  <si>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</si>
  <si>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</si>
  <si>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</si>
  <si>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</si>
  <si>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</si>
  <si>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</si>
  <si>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</si>
  <si>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</si>
  <si>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</si>
  <si>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</si>
  <si>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</si>
  <si>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</si>
  <si>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</si>
  <si>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</si>
  <si>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</si>
  <si>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</si>
  <si>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</si>
  <si>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</si>
  <si>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</si>
  <si>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</si>
  <si>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</si>
  <si>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</si>
  <si>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</si>
  <si>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</si>
  <si>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</si>
  <si>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</si>
  <si>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</si>
  <si>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</si>
  <si>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</si>
  <si>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</si>
  <si>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</si>
  <si>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</si>
  <si>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</si>
  <si>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</si>
  <si>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</si>
  <si>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</si>
  <si>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</si>
  <si>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</si>
  <si>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</si>
  <si>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</si>
  <si>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</si>
  <si>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</si>
  <si>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کشت و صنعت شهداب ناب خراسان</t>
  </si>
  <si>
    <t>غشهداب</t>
  </si>
  <si>
    <t>مجتمع جهان فولاد سیرجان</t>
  </si>
  <si>
    <t>فجهان</t>
  </si>
  <si>
    <t>کمباین‌ سازی ایران‌</t>
  </si>
  <si>
    <t>تکمبا</t>
  </si>
  <si>
    <t>کارخانجات‌داروپخش‌</t>
  </si>
  <si>
    <t>دارو</t>
  </si>
  <si>
    <t>فرآورده‌های تزریقی ایران‌</t>
  </si>
  <si>
    <t>دفرا</t>
  </si>
  <si>
    <t>گروه مپنا (سهامی عام)</t>
  </si>
  <si>
    <t>سیمان‌فارس‌</t>
  </si>
  <si>
    <t>سفار</t>
  </si>
  <si>
    <t>فولاد مبارکه اصفهان</t>
  </si>
  <si>
    <t>فولاد</t>
  </si>
  <si>
    <t>قند لرستان‌</t>
  </si>
  <si>
    <t>قلرست</t>
  </si>
  <si>
    <t>سرمایه گذاری گروه توسعه ملی</t>
  </si>
  <si>
    <t>وبانک</t>
  </si>
  <si>
    <t>کرازي</t>
  </si>
  <si>
    <t>استخراج سایر معادن</t>
  </si>
  <si>
    <t>تامین‌ ماسه‌ ریخته‌گری</t>
  </si>
  <si>
    <t>کماسه</t>
  </si>
  <si>
    <t>سرمایه گذاری صدرتامین</t>
  </si>
  <si>
    <t>تاصيکو</t>
  </si>
  <si>
    <t>توسعه معدنی و صنعتی صبانور</t>
  </si>
  <si>
    <t>کنور</t>
  </si>
  <si>
    <t>توسعه و عمران امید</t>
  </si>
  <si>
    <t>ثاميد</t>
  </si>
  <si>
    <t>ثنوسا</t>
  </si>
  <si>
    <t>بانک صادرات ایران</t>
  </si>
  <si>
    <t>وبصادر</t>
  </si>
  <si>
    <t>بانک ملت</t>
  </si>
  <si>
    <t>وبملت</t>
  </si>
  <si>
    <t>بیمه البرز</t>
  </si>
  <si>
    <t>البرز</t>
  </si>
  <si>
    <t>خرده فروشی،باستثنای وسایل نقلیه موتوری</t>
  </si>
  <si>
    <t>فروشگاههای زنجیره ای افق کوروش</t>
  </si>
  <si>
    <t>افق</t>
  </si>
  <si>
    <t>گروه‌بهمن‌</t>
  </si>
  <si>
    <t>خبهمن</t>
  </si>
  <si>
    <t>زامیاد</t>
  </si>
  <si>
    <t>خزاميا</t>
  </si>
  <si>
    <t>سایپا</t>
  </si>
  <si>
    <t>خساپا</t>
  </si>
  <si>
    <t>نیرو محرکه‌</t>
  </si>
  <si>
    <t>خمحرکه</t>
  </si>
  <si>
    <t>تولیدمحورخودرو</t>
  </si>
  <si>
    <t>خمحور</t>
  </si>
  <si>
    <t>مهرکام‌پارس‌</t>
  </si>
  <si>
    <t>خمهر</t>
  </si>
  <si>
    <t>خودرو</t>
  </si>
  <si>
    <t>خکمک</t>
  </si>
  <si>
    <t>به پرداخت ملت</t>
  </si>
  <si>
    <t>پرداخت</t>
  </si>
  <si>
    <t>خدمات‌انفورماتیک</t>
  </si>
  <si>
    <t>رانفور</t>
  </si>
  <si>
    <t>تجارت الکترونیک پارسیان</t>
  </si>
  <si>
    <t>رتاپ</t>
  </si>
  <si>
    <t>همکاران سیستم</t>
  </si>
  <si>
    <t>سيستم</t>
  </si>
  <si>
    <t>کشاورزی ودامپروی مگسال‌</t>
  </si>
  <si>
    <t>زمگسا</t>
  </si>
  <si>
    <t>سرمایه گذاری کشاورزی کوثر</t>
  </si>
  <si>
    <t>زکوثر</t>
  </si>
  <si>
    <t>سایپاشیشه‌</t>
  </si>
  <si>
    <t>کساپا</t>
  </si>
  <si>
    <t>لیزینگ پارسیان</t>
  </si>
  <si>
    <t>ولپارس</t>
  </si>
  <si>
    <t>لیزینگ رایان‌ سایپا</t>
  </si>
  <si>
    <t>ولساپا</t>
  </si>
  <si>
    <t>لیزینگ‌خودروغدیر</t>
  </si>
  <si>
    <t>ولغدر</t>
  </si>
  <si>
    <t>گروه س توسعه صنعتی ایران</t>
  </si>
  <si>
    <t>وتوصا</t>
  </si>
  <si>
    <t>سرمایه گذاری توسعه صنعت وتجارت</t>
  </si>
  <si>
    <t>وصنعت</t>
  </si>
  <si>
    <t>سیمان‌ داراب‌</t>
  </si>
  <si>
    <t>ساراب</t>
  </si>
  <si>
    <t>سیمان‌ارومیه‌</t>
  </si>
  <si>
    <t>ساروم</t>
  </si>
  <si>
    <t>سیمان‌سپاهان‌</t>
  </si>
  <si>
    <t>سپاها</t>
  </si>
  <si>
    <t>سیمان‌ تهران‌</t>
  </si>
  <si>
    <t>ستران</t>
  </si>
  <si>
    <t>سیمان‌ شرق‌</t>
  </si>
  <si>
    <t>سشرق</t>
  </si>
  <si>
    <t>سیمان‌ شمال‌</t>
  </si>
  <si>
    <t>سشمال</t>
  </si>
  <si>
    <t>مبین انرژی خلیج فارس</t>
  </si>
  <si>
    <t>مبين</t>
  </si>
  <si>
    <t>پالایش نفت اصفهان</t>
  </si>
  <si>
    <t>شپنا</t>
  </si>
  <si>
    <t>نفت‌ پارس‌</t>
  </si>
  <si>
    <t>شنفت</t>
  </si>
  <si>
    <t>تامین سرمایه نوین</t>
  </si>
  <si>
    <t>تنوين</t>
  </si>
  <si>
    <t>فولاد خراسان</t>
  </si>
  <si>
    <t>فخاس</t>
  </si>
  <si>
    <t>ملی صنایع‌ مس‌ ایران‌‌</t>
  </si>
  <si>
    <t>فملي</t>
  </si>
  <si>
    <t>تولیدی فولاد سپید فراب کویر</t>
  </si>
  <si>
    <t>کوير</t>
  </si>
  <si>
    <t>قپيرا</t>
  </si>
  <si>
    <t>قند ثابت‌ خراسان‌</t>
  </si>
  <si>
    <t>قثابت</t>
  </si>
  <si>
    <t>قند مرودشت‌</t>
  </si>
  <si>
    <t>قمرو</t>
  </si>
  <si>
    <t>کاشی الوند</t>
  </si>
  <si>
    <t>کلوند</t>
  </si>
  <si>
    <t>پاسا</t>
  </si>
  <si>
    <t>صنایع‌ لاستیکی  سهند</t>
  </si>
  <si>
    <t>پسهند</t>
  </si>
  <si>
    <t>کویر تایر</t>
  </si>
  <si>
    <t>پکوير</t>
  </si>
  <si>
    <t>تکشا</t>
  </si>
  <si>
    <t>کابل‌ البرز</t>
  </si>
  <si>
    <t>بالبر</t>
  </si>
  <si>
    <t>لامپ‌  پارس‌ شهاب‌</t>
  </si>
  <si>
    <t>بشهاب</t>
  </si>
  <si>
    <t>پتروشیمی غدیر</t>
  </si>
  <si>
    <t>شغدير</t>
  </si>
  <si>
    <t>پدیده شیمی قرن</t>
  </si>
  <si>
    <t>قرن</t>
  </si>
  <si>
    <t>کشت‌وصنعت‌پیاذر</t>
  </si>
  <si>
    <t>غاذر</t>
  </si>
  <si>
    <t>صنعتی بهشهر</t>
  </si>
  <si>
    <t>غبشهر</t>
  </si>
  <si>
    <t>خوراک دام‌ پارس‌</t>
  </si>
  <si>
    <t>غدام</t>
  </si>
  <si>
    <t>نوش‌مازندران‌</t>
  </si>
  <si>
    <t>غنوش</t>
  </si>
  <si>
    <t>کارتن‌ ایران‌</t>
  </si>
  <si>
    <t>چکارن</t>
  </si>
  <si>
    <t>داروسازی امین‌</t>
  </si>
  <si>
    <t>دامين</t>
  </si>
  <si>
    <t>لابراتوارداروسازی  دکترعبیدی</t>
  </si>
  <si>
    <t>داروسازی فارابی</t>
  </si>
  <si>
    <t>دفارا</t>
  </si>
  <si>
    <t>سرمایه‌ گذاری البرز(هلدینگ‌</t>
  </si>
  <si>
    <t>والبر</t>
  </si>
  <si>
    <t>صنعتی و معدنی شمال شرق شاهرود</t>
  </si>
  <si>
    <t>کشرق</t>
  </si>
  <si>
    <t>سرمایه‌گذاری مسکن زاینده رود</t>
  </si>
  <si>
    <t>ثرود</t>
  </si>
  <si>
    <t>شرکت سرمایه گذاری مسکن شمالغرب</t>
  </si>
  <si>
    <t>س. توسعه وعمران استان کرمان</t>
  </si>
  <si>
    <t>کرمان</t>
  </si>
  <si>
    <t>بیمه میهن</t>
  </si>
  <si>
    <t>ميهن</t>
  </si>
  <si>
    <t>بیمه دی</t>
  </si>
  <si>
    <t>ودي</t>
  </si>
  <si>
    <t>مهندسی ساختمان تاسیسات راه آهن</t>
  </si>
  <si>
    <t>بالاس</t>
  </si>
  <si>
    <t>حمل و نقل آبی</t>
  </si>
  <si>
    <t>کشتیرانی دریای خزر</t>
  </si>
  <si>
    <t>حخزر</t>
  </si>
  <si>
    <t>پیشگامان فن آوری و دانش آرامیس</t>
  </si>
  <si>
    <t>تپسي</t>
  </si>
  <si>
    <t>رایان هم افزا</t>
  </si>
  <si>
    <t>رافزا</t>
  </si>
  <si>
    <t>سپیدار سیستم آسیا</t>
  </si>
  <si>
    <t>سپيدار</t>
  </si>
  <si>
    <t>کشت وصنعت شریف آباد</t>
  </si>
  <si>
    <t>زشريف</t>
  </si>
  <si>
    <t>مجتمع تولید گوشت مرغ ماهان</t>
  </si>
  <si>
    <t>زماهان</t>
  </si>
  <si>
    <t>سرمایه گذاری صبا تامین</t>
  </si>
  <si>
    <t>صبا</t>
  </si>
  <si>
    <t>گسترش سرمایه گذاری ایرانیان</t>
  </si>
  <si>
    <t>وگستر</t>
  </si>
  <si>
    <t>سیمان لار سبزوار</t>
  </si>
  <si>
    <t>سبزوا</t>
  </si>
  <si>
    <t>تولید برق عسلویه مپنا</t>
  </si>
  <si>
    <t>بمپنا</t>
  </si>
  <si>
    <t>پلیمر آریا ساسول</t>
  </si>
  <si>
    <t>آريا</t>
  </si>
  <si>
    <t>تولیدات پتروشیمی قائد بصیر</t>
  </si>
  <si>
    <t>شبصير</t>
  </si>
  <si>
    <t>توکا رنگ فولاد سپاهان</t>
  </si>
  <si>
    <t>شتوکا</t>
  </si>
  <si>
    <t>گروه کارخانجات صنعتی تبرک</t>
  </si>
  <si>
    <t>تبرک</t>
  </si>
  <si>
    <t>ویتانا</t>
  </si>
  <si>
    <t>غويتا</t>
  </si>
  <si>
    <t>مواد اولیه دارویی البرز بالک</t>
  </si>
  <si>
    <t>دبالک</t>
  </si>
  <si>
    <t>پخش رازی</t>
  </si>
  <si>
    <t>درازي</t>
  </si>
  <si>
    <t>دارویی ره آورد تامین</t>
  </si>
  <si>
    <t>درهآور</t>
  </si>
  <si>
    <t>داروسازی کاسپین تامین</t>
  </si>
  <si>
    <t>کاسپين</t>
  </si>
  <si>
    <t>هتل پارسیان کوثر اصفهان</t>
  </si>
  <si>
    <t>گکوثر</t>
  </si>
  <si>
    <t>نورد آلومينيوم‌</t>
  </si>
  <si>
    <t>پتروشيمي بوعلي سينا</t>
  </si>
  <si>
    <t>بوعلی</t>
  </si>
  <si>
    <t>مخابرات </t>
  </si>
  <si>
    <t>مخابرات ايران</t>
  </si>
  <si>
    <t>اخابر</t>
  </si>
  <si>
    <t>اعتباري ملل</t>
  </si>
  <si>
    <t>كنترل ‌خوردگي ‌تكين ‌كوي</t>
  </si>
  <si>
    <t>رتکو</t>
  </si>
  <si>
    <t>رايانه و فعاليت‌هاي وابسته به آن </t>
  </si>
  <si>
    <t>توسعه فناوري اطلاعات خوارزمي</t>
  </si>
  <si>
    <t>ليزينگ ايران</t>
  </si>
  <si>
    <t>ولیز</t>
  </si>
  <si>
    <t>افشاي اطلاعات با اهميت گروه الف، افشای اطلاعات با اهمیت گروه ب (6)، ظن دستکاری</t>
  </si>
  <si>
    <t>افشاي اطلاعات با اهميت گروه الف، افشای اطلاعات با اهمیت گروه ب (3)</t>
  </si>
  <si>
    <t>افشاي اطلاعات با اهميت گروه الف، تعلیق نماد معاملاتی، عدک رعایت ضوابط افشای اطلاعات با اهمیت</t>
  </si>
  <si>
    <t>افشاي اطلاعات با اهميت گروه الف(2)، عدم رعایت ضوابط افشای اطلاعات با اهمیت</t>
  </si>
  <si>
    <t>تعليق نماد معاملاتي</t>
  </si>
  <si>
    <t>افشاي اطلاعات با اهميت گروه الف(3)، افشای اطلاعات با اهمیت گروه ب</t>
  </si>
  <si>
    <t>تغييرات بيش از 50 درصد قيمت</t>
  </si>
  <si>
    <t>افشاي اطلاعات با اهميت گروه ب(2)، بررسی بیشتر معاملات</t>
  </si>
  <si>
    <t>افشاي اطلاعات با اهميت گروه الف(2)، افشای اطلاعات با اهمیت گروه ب،برگزاری مجمع عمومی عادی</t>
  </si>
  <si>
    <t>برگزاري مجمع عمومي فوق‌العاده </t>
  </si>
  <si>
    <t>برگزاري مجامع عمومي فوق‌العاده</t>
  </si>
  <si>
    <t>افشاي اطلاعات با اهميت گروه ب، بررسی معاملات مطابق با ماده 12 مکرر6 (3)، تغییرات بیش از 50 درصد قیمت، ظن دستکاری</t>
  </si>
  <si>
    <t>برگزاري مجمع عمومي فوق‌العاده به‌منظور تصميم‌گيري در خصوص افزايش سرمايه</t>
  </si>
  <si>
    <t>عدم رعايت معيارهاي پذيرش يا الزامات افشا</t>
  </si>
  <si>
    <t>برگزاري مجمع عمومي فوق العاده صاحبان سهام</t>
  </si>
  <si>
    <t>افشاي اطلاعات با اهميت گروه الف، افشای اطلاعات با اهمیت گروه ب</t>
  </si>
  <si>
    <t>ظن دستکاری</t>
  </si>
  <si>
    <t>افشاي اطلاعات با اهميت گروه الف(2)، افشای اطلاعات با اهمیت گروه (ب)، عدم رعایت ضوابط افشای اطلاعات بااهمیت</t>
  </si>
  <si>
    <t>افشاي اطلاعات با اهميت گروه الف(3)، افشای اطلاعات با اهمیت گروه ب، عدم رعایت ضوابط افشای اطلاعات بااهمیت</t>
  </si>
  <si>
    <t>افشاي اطلاعات با اهميت گروه الف(2)</t>
  </si>
  <si>
    <t xml:space="preserve"> کاهش بیش از ۳۰ درصدی قیمت</t>
  </si>
  <si>
    <t>افشاي اطلاعات با اهميت گروه ب(3)</t>
  </si>
  <si>
    <t>افشاي اطلاعات با اهميت گروه ب، برگزاری مجمع عادی سالیانه</t>
  </si>
  <si>
    <t xml:space="preserve">افشاي اطلاعات با اهميت گروه الف(2)، افشای اطلاعات با اهمیت گروه ب (2)، عدم رعایت ضوابط افشای اطلاعات بااهمیت،برگزاری مجمع عادی سالیانه </t>
  </si>
  <si>
    <t>افشاي اطلاعات با اهميت گروه الف(5)</t>
  </si>
  <si>
    <t>برگزاري مجمع عمومي عادي</t>
  </si>
  <si>
    <t>افشاي اطلاعات با اهميت گروه ب(2)، برگزاری مجمع عمومی عادی</t>
  </si>
  <si>
    <t>افشاي اطلاعات با اهميت گروه الف، افشای اطلاعات با اهمیت گروه ب(5)</t>
  </si>
  <si>
    <t>افشاي اطلاعات با اهميت گروه ب(4)</t>
  </si>
  <si>
    <t>افشاي اطلاعات با اهميت گروه الف، افشای اطلاعات با اهمیت گروه ب(2)</t>
  </si>
  <si>
    <t>افشاي اطلاعات با اهميت گروه ب(6)</t>
  </si>
  <si>
    <t>برگزاري مجمع عمومي عادي(2)</t>
  </si>
  <si>
    <t>افشاي اطلاعات با اهميت گروه الف، افشاي اطلاعات با اهميت گروه ب(2)، برررسی بیشتر معاملات</t>
  </si>
  <si>
    <t>افشاي اطلاعات با اهميت گروه ب، برگزاری مجمع عمومی فوق العاده</t>
  </si>
  <si>
    <t>کاهش قیمت بیش از ۳۰ درصد نماد اصلی</t>
  </si>
  <si>
    <t>افشاي اطلاعات با اهميت گروه الف، افشای اطلاعات با اهمیت گروه ب(3)</t>
  </si>
  <si>
    <t>بررسی معاملات مطابق با ماده ۱۲ مکرر ۶</t>
  </si>
  <si>
    <t>افشاي اطلاعات با اهميت گروه الف، افشای اطلاعات با اهمیت گروه ب(2)، بررسی بیشتر معاملات</t>
  </si>
  <si>
    <t>افشاي اطلاعات با اهميت گروه ب(5)</t>
  </si>
  <si>
    <t>برگزاري مجامع عادي ساليانه</t>
  </si>
  <si>
    <t>افشاي اطلاعات با اهميت گروه الف، افشای اطلاعات با اهمیت گروه ب، برگزاري مجامع عادي ساليانه</t>
  </si>
  <si>
    <r>
      <rPr>
        <sz val="12"/>
        <color theme="1"/>
        <rFont val="B Mitra"/>
        <charset val="178"/>
      </rPr>
      <t xml:space="preserve">برگزاري مجامع عادي ساليانه       </t>
    </r>
    <r>
      <rPr>
        <sz val="12"/>
        <color rgb="FFFF0000"/>
        <rFont val="B Mitra"/>
        <charset val="178"/>
      </rPr>
      <t xml:space="preserve">   </t>
    </r>
  </si>
  <si>
    <t xml:space="preserve">برگزاري مجامع عادي ساليانه      </t>
  </si>
  <si>
    <r>
      <rPr>
        <sz val="12"/>
        <color theme="1"/>
        <rFont val="B Mitra"/>
        <charset val="178"/>
      </rPr>
      <t> برگزاري مجمع عمومي فوق‌العاده</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</si>
  <si>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</si>
  <si>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t>افشاي اطلاعات با اهميت گروه ب(2)، برگزاري مجمع عمومي فوق‌العاده</t>
  </si>
  <si>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</si>
  <si>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 xml:space="preserve">برگزاري مجامع عادي ساليانه  </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</si>
  <si>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</si>
  <si>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 xml:space="preserve">برگزاري مجامع عمومي فوق‌العاده   </t>
    </r>
    <r>
      <rPr>
        <sz val="12"/>
        <color rgb="FFFF0000"/>
        <rFont val="B Mitra"/>
        <charset val="178"/>
      </rPr>
      <t xml:space="preserve">  </t>
    </r>
  </si>
  <si>
    <t xml:space="preserve">برگزاري مجمع عمومي فوق‌العاده     </t>
  </si>
  <si>
    <r>
      <rPr>
        <sz val="12"/>
        <color theme="1"/>
        <rFont val="B Mitra"/>
        <charset val="178"/>
      </rPr>
      <t> برگزاري مجمع عمومي فوق‌العاده</t>
    </r>
    <r>
      <rPr>
        <sz val="12"/>
        <color rgb="FFFF0000"/>
        <rFont val="B Mitra"/>
        <charset val="178"/>
      </rPr>
      <t xml:space="preserve">         </t>
    </r>
  </si>
  <si>
    <r>
      <rPr>
        <sz val="12"/>
        <color theme="1"/>
        <rFont val="B Mitra"/>
        <charset val="178"/>
      </rPr>
      <t> برگزاري مجامع عادي بطور فوق العاده</t>
    </r>
    <r>
      <rPr>
        <sz val="12"/>
        <color rgb="FFFF0000"/>
        <rFont val="B Mitra"/>
        <charset val="178"/>
      </rPr>
      <t xml:space="preserve">        </t>
    </r>
  </si>
  <si>
    <t>نوسازی و ساختمان‌تهران‌</t>
  </si>
  <si>
    <t>مهندسی نصیرماشین‌</t>
  </si>
  <si>
    <t>کمک فنرایندامین‌</t>
  </si>
  <si>
    <t>سرمایه‌گذاری بهمن‌</t>
  </si>
  <si>
    <t>سرمایه‌گذاری بوعلی</t>
  </si>
  <si>
    <t>فرآورده‌های غدایی و قندپیرانشهر</t>
  </si>
  <si>
    <t>ایران یاساتایر و رابر</t>
  </si>
  <si>
    <t>گسترش‌صنایع‌وخدمات کشاورزی</t>
  </si>
  <si>
    <t>س. صنایع‌شیمیایی ایران</t>
  </si>
  <si>
    <t>سرمایه‌گذاری توسعه‌آذربایجان‌</t>
  </si>
  <si>
    <t>صنایع‌ریخته‌گری ایران‌</t>
  </si>
  <si>
    <t>کارخانجات‌تولیدی شیشه‌رازی</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</si>
  <si>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</si>
  <si>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</si>
  <si>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</si>
  <si>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</si>
  <si>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</si>
  <si>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</si>
  <si>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</si>
  <si>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</si>
  <si>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</si>
  <si>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</si>
  <si>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</si>
  <si>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</si>
  <si>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</si>
  <si>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</si>
  <si>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</si>
  <si>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</si>
  <si>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</si>
  <si>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</si>
  <si>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</si>
  <si>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</si>
  <si>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</si>
  <si>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</si>
  <si>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</si>
  <si>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</si>
  <si>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</si>
  <si>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</si>
  <si>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</si>
  <si>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گواهي اعتبار مولد رفاه0112 (گام011213)</t>
  </si>
  <si>
    <t>گام011213</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</si>
  <si>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</si>
  <si>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</si>
  <si>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</si>
  <si>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</si>
  <si>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</si>
  <si>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</si>
  <si>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</si>
  <si>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</si>
  <si>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</si>
  <si>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</si>
  <si>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</si>
  <si>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</si>
  <si>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</si>
  <si>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</si>
  <si>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</si>
  <si>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</si>
  <si>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</si>
  <si>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</si>
  <si>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</si>
  <si>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</si>
  <si>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</si>
  <si>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</si>
  <si>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</si>
  <si>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</si>
  <si>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1401/07/31</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</si>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</sst>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 numFmtId="176" formatCode="#,##0.000000000"/>
  </numFmts>
  <fonts count="185">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Arial"/>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Arial"/>
      <family val="2"/>
      <scheme val="minor"/>
    </font>
    <font>
      <sz val="11"/>
      <name val="Arial"/>
      <family val="2"/>
      <scheme val="minor"/>
    </font>
    <font>
      <b/>
      <sz val="10"/>
      <color theme="1"/>
      <name val="Arial"/>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9"/>
      <color rgb="FF000000"/>
      <name val="Arial"/>
      <family val="2"/>
      <scheme val="minor"/>
    </font>
    <font>
      <b/>
      <sz val="9"/>
      <color rgb="FF000000"/>
      <name val="Arial"/>
      <family val="2"/>
      <scheme val="minor"/>
    </font>
    <font>
      <b/>
      <sz val="11"/>
      <color rgb="FF000000"/>
      <name val="Calibri"/>
      <family val="2"/>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10"/>
      <color theme="1"/>
      <name val="Arial"/>
      <family val="2"/>
      <scheme val="minor"/>
    </font>
    <font>
      <sz val="8"/>
      <color theme="1"/>
      <name val="Tahoma"/>
      <family val="2"/>
    </font>
    <font>
      <sz val="8"/>
      <name val="Tahoma"/>
      <family val="2"/>
    </font>
    <font>
      <b/>
      <sz val="9"/>
      <color rgb="FFFFFFFF"/>
      <name val="B Koodak"/>
      <charset val="178"/>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Arial"/>
      <family val="2"/>
      <scheme val="minor"/>
    </font>
    <font>
      <sz val="8"/>
      <color theme="1"/>
      <name val="Tahoma"/>
      <family val="2"/>
    </font>
    <font>
      <sz val="12"/>
      <color rgb="FFFF0000"/>
      <name val="B Mitra"/>
      <charset val="178"/>
    </font>
    <font>
      <sz val="10"/>
      <color theme="1"/>
      <name val="Arial"/>
      <family val="2"/>
      <scheme val="minor"/>
    </font>
    <font>
      <sz val="8"/>
      <color theme="1"/>
      <name val="Tahoma"/>
      <family val="2"/>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Arial"/>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0">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int="0.39997558519241921"/>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4" fillId="0" borderId="0"/>
  </cellStyleXfs>
  <cellXfs count="1716">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8" fillId="5" borderId="15"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3" fontId="24" fillId="17" borderId="17" xfId="12" applyNumberFormat="1" applyFont="1" applyFill="1" applyBorder="1" applyAlignment="1">
      <alignment horizontal="center" vertical="center" wrapText="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3" fontId="35" fillId="17" borderId="19" xfId="12" applyNumberFormat="1" applyFont="1" applyFill="1" applyBorder="1" applyAlignment="1">
      <alignment horizontal="center" vertical="center" wrapText="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0" fontId="17" fillId="23" borderId="23" xfId="0" applyFont="1" applyFill="1" applyBorder="1" applyAlignment="1">
      <alignment horizontal="center" vertical="center" wrapText="1" readingOrder="2"/>
    </xf>
    <xf numFmtId="3" fontId="63" fillId="23" borderId="23" xfId="0" applyNumberFormat="1" applyFont="1" applyFill="1" applyBorder="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3" borderId="26" xfId="0" applyNumberFormat="1" applyFont="1" applyFill="1" applyBorder="1" applyAlignment="1">
      <alignment horizontal="center" vertical="center" wrapText="1" readingOrder="1"/>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2" fillId="23" borderId="39" xfId="0" applyFont="1" applyFill="1" applyBorder="1" applyAlignment="1">
      <alignment horizontal="center" vertical="center" wrapText="1" readingOrder="2"/>
    </xf>
    <xf numFmtId="3" fontId="63" fillId="24" borderId="38" xfId="0" applyNumberFormat="1" applyFont="1" applyFill="1" applyBorder="1" applyAlignment="1">
      <alignment horizontal="center" vertical="center" wrapText="1" readingOrder="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7"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3" borderId="7" xfId="0" applyNumberFormat="1" applyFont="1" applyFill="1" applyBorder="1" applyAlignment="1">
      <alignment horizontal="center" vertical="center" wrapText="1" readingOrder="1"/>
    </xf>
    <xf numFmtId="10" fontId="66" fillId="33"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6" fillId="33" borderId="38" xfId="0" applyNumberFormat="1" applyFont="1" applyFill="1" applyBorder="1" applyAlignment="1">
      <alignment horizontal="center" vertical="center" wrapText="1" readingOrder="1"/>
    </xf>
    <xf numFmtId="10" fontId="66"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65"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1"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1"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2"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3" borderId="40" xfId="0" applyNumberFormat="1" applyFont="1" applyFill="1" applyBorder="1" applyAlignment="1">
      <alignment horizontal="center" vertical="center" wrapText="1" readingOrder="1"/>
    </xf>
    <xf numFmtId="10" fontId="72" fillId="33" borderId="33" xfId="0" applyNumberFormat="1" applyFont="1" applyFill="1" applyBorder="1" applyAlignment="1">
      <alignment horizontal="center" vertical="center" wrapText="1" readingOrder="1"/>
    </xf>
    <xf numFmtId="3" fontId="72" fillId="23" borderId="40" xfId="0" applyNumberFormat="1" applyFont="1" applyFill="1" applyBorder="1" applyAlignment="1">
      <alignment horizontal="center" vertical="center" wrapText="1" readingOrder="1"/>
    </xf>
    <xf numFmtId="0" fontId="50" fillId="23" borderId="40" xfId="0" applyFont="1" applyFill="1" applyBorder="1" applyAlignment="1">
      <alignment horizontal="center" vertical="center" wrapText="1" readingOrder="2"/>
    </xf>
    <xf numFmtId="10" fontId="72" fillId="33" borderId="0" xfId="0" applyNumberFormat="1" applyFont="1" applyFill="1" applyBorder="1" applyAlignment="1">
      <alignment horizontal="center" vertical="center" wrapText="1" readingOrder="1"/>
    </xf>
    <xf numFmtId="10" fontId="72" fillId="33" borderId="7"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24" borderId="38" xfId="0" applyFont="1" applyFill="1" applyBorder="1" applyAlignment="1">
      <alignment horizontal="center" vertical="center" wrapText="1" readingOrder="2"/>
    </xf>
    <xf numFmtId="0" fontId="73" fillId="24" borderId="39" xfId="0" applyFont="1" applyFill="1" applyBorder="1" applyAlignment="1">
      <alignment horizontal="center" vertical="center" wrapText="1" readingOrder="2"/>
    </xf>
    <xf numFmtId="3" fontId="66" fillId="23" borderId="26" xfId="0" applyNumberFormat="1" applyFont="1" applyFill="1" applyBorder="1" applyAlignment="1">
      <alignment vertical="center" wrapText="1" readingOrder="1"/>
    </xf>
    <xf numFmtId="3" fontId="66"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6" fillId="33" borderId="0" xfId="0" applyNumberFormat="1" applyFont="1" applyFill="1" applyAlignment="1">
      <alignment horizontal="center" vertical="center" wrapText="1" readingOrder="1"/>
    </xf>
    <xf numFmtId="3" fontId="66" fillId="23" borderId="0" xfId="0" applyNumberFormat="1" applyFont="1" applyFill="1" applyBorder="1" applyAlignment="1">
      <alignment vertical="center" wrapText="1" readingOrder="1"/>
    </xf>
    <xf numFmtId="3" fontId="66" fillId="23" borderId="0" xfId="0" applyNumberFormat="1" applyFont="1" applyFill="1" applyBorder="1" applyAlignment="1">
      <alignment horizontal="center" vertical="center" wrapText="1" readingOrder="1"/>
    </xf>
    <xf numFmtId="3" fontId="66" fillId="23" borderId="0" xfId="0" applyNumberFormat="1" applyFont="1" applyFill="1" applyAlignment="1">
      <alignment horizontal="center" vertical="center" wrapText="1" readingOrder="1"/>
    </xf>
    <xf numFmtId="0" fontId="65" fillId="25" borderId="7" xfId="0" applyFont="1" applyFill="1" applyBorder="1" applyAlignment="1">
      <alignment horizontal="center" vertical="center" wrapText="1" readingOrder="2"/>
    </xf>
    <xf numFmtId="0" fontId="65"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5"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5"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5" fillId="23" borderId="26" xfId="0" applyNumberFormat="1" applyFont="1" applyFill="1" applyBorder="1" applyAlignment="1">
      <alignment horizontal="center" vertical="center" wrapText="1" readingOrder="1"/>
    </xf>
    <xf numFmtId="3" fontId="75" fillId="23" borderId="41" xfId="0" applyNumberFormat="1" applyFont="1" applyFill="1" applyBorder="1" applyAlignment="1">
      <alignment horizontal="center" vertical="center" wrapText="1" readingOrder="1"/>
    </xf>
    <xf numFmtId="3" fontId="75"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5" fillId="23" borderId="0" xfId="0" applyNumberFormat="1" applyFont="1" applyFill="1" applyBorder="1" applyAlignment="1">
      <alignment horizontal="center" vertical="center" wrapText="1" readingOrder="1"/>
    </xf>
    <xf numFmtId="3" fontId="75" fillId="23" borderId="32" xfId="0" applyNumberFormat="1" applyFont="1" applyFill="1" applyBorder="1" applyAlignment="1">
      <alignment horizontal="center" vertical="center" wrapText="1" readingOrder="1"/>
    </xf>
    <xf numFmtId="3" fontId="75" fillId="23" borderId="0" xfId="0" applyNumberFormat="1" applyFont="1" applyFill="1" applyAlignment="1">
      <alignment horizontal="center" vertical="center" wrapText="1" readingOrder="1"/>
    </xf>
    <xf numFmtId="0" fontId="75" fillId="23" borderId="0" xfId="0" applyFont="1" applyFill="1" applyAlignment="1">
      <alignment horizontal="center" vertical="center" wrapText="1" readingOrder="1"/>
    </xf>
    <xf numFmtId="0" fontId="75" fillId="23" borderId="26" xfId="0" applyFont="1" applyFill="1" applyBorder="1" applyAlignment="1">
      <alignment horizontal="center" vertical="center" wrapText="1" readingOrder="1"/>
    </xf>
    <xf numFmtId="0" fontId="75"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4" borderId="38" xfId="0" applyNumberFormat="1" applyFont="1" applyFill="1" applyBorder="1" applyAlignment="1">
      <alignment horizontal="center" vertical="center" wrapText="1" readingOrder="1"/>
    </xf>
    <xf numFmtId="3" fontId="78" fillId="24" borderId="26" xfId="0" applyNumberFormat="1" applyFont="1" applyFill="1" applyBorder="1" applyAlignment="1">
      <alignment horizontal="center" vertical="center" wrapText="1" readingOrder="1"/>
    </xf>
    <xf numFmtId="0" fontId="79" fillId="24" borderId="26" xfId="0" applyFont="1" applyFill="1" applyBorder="1" applyAlignment="1">
      <alignment horizontal="center" vertical="center" wrapText="1" readingOrder="2"/>
    </xf>
    <xf numFmtId="170" fontId="78" fillId="24" borderId="7" xfId="0" applyNumberFormat="1" applyFont="1" applyFill="1" applyBorder="1" applyAlignment="1">
      <alignment horizontal="center" vertical="center" wrapText="1" readingOrder="1"/>
    </xf>
    <xf numFmtId="3" fontId="78" fillId="24" borderId="0" xfId="0" applyNumberFormat="1" applyFont="1" applyFill="1" applyAlignment="1">
      <alignment horizontal="center" vertical="center" wrapText="1" readingOrder="1"/>
    </xf>
    <xf numFmtId="0" fontId="79" fillId="24" borderId="0" xfId="0" applyFont="1" applyFill="1" applyAlignment="1">
      <alignment horizontal="center" vertical="center" wrapText="1" readingOrder="2"/>
    </xf>
    <xf numFmtId="3" fontId="78" fillId="24" borderId="23" xfId="0" applyNumberFormat="1"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8" fillId="23" borderId="26" xfId="0" applyNumberFormat="1" applyFont="1" applyFill="1" applyBorder="1" applyAlignment="1">
      <alignment horizontal="center" vertical="center" wrapText="1" readingOrder="1"/>
    </xf>
    <xf numFmtId="0" fontId="79" fillId="23" borderId="26" xfId="0" applyFont="1" applyFill="1" applyBorder="1" applyAlignment="1">
      <alignment horizontal="center" vertical="center" wrapText="1" readingOrder="2"/>
    </xf>
    <xf numFmtId="170" fontId="78"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8" fillId="23" borderId="0" xfId="0" applyNumberFormat="1" applyFont="1" applyFill="1" applyAlignment="1">
      <alignment horizontal="center" vertical="center" wrapText="1" readingOrder="1"/>
    </xf>
    <xf numFmtId="0" fontId="79" fillId="23" borderId="0" xfId="0" applyFont="1" applyFill="1" applyAlignment="1">
      <alignment horizontal="center" vertical="center" wrapText="1" readingOrder="2"/>
    </xf>
    <xf numFmtId="3" fontId="78" fillId="23" borderId="23" xfId="0" applyNumberFormat="1" applyFont="1" applyFill="1" applyBorder="1" applyAlignment="1">
      <alignment horizontal="center" vertical="center" wrapText="1" readingOrder="1"/>
    </xf>
    <xf numFmtId="170" fontId="75" fillId="23" borderId="39" xfId="0" applyNumberFormat="1" applyFont="1" applyFill="1" applyBorder="1" applyAlignment="1">
      <alignment horizontal="center" vertical="center" wrapText="1" readingOrder="1"/>
    </xf>
    <xf numFmtId="170" fontId="80" fillId="23" borderId="38" xfId="0" applyNumberFormat="1" applyFont="1" applyFill="1" applyBorder="1" applyAlignment="1">
      <alignment horizontal="center" vertical="center" wrapText="1" readingOrder="1"/>
    </xf>
    <xf numFmtId="3" fontId="75" fillId="23" borderId="38" xfId="0" applyNumberFormat="1" applyFont="1" applyFill="1" applyBorder="1" applyAlignment="1">
      <alignment horizontal="center" vertical="center" wrapText="1" readingOrder="1"/>
    </xf>
    <xf numFmtId="170" fontId="75" fillId="23" borderId="27" xfId="0" applyNumberFormat="1" applyFont="1" applyFill="1" applyBorder="1" applyAlignment="1">
      <alignment horizontal="center" vertical="center" wrapText="1" readingOrder="1"/>
    </xf>
    <xf numFmtId="170" fontId="80" fillId="23" borderId="7" xfId="0" applyNumberFormat="1" applyFont="1" applyFill="1" applyBorder="1" applyAlignment="1">
      <alignment horizontal="center" vertical="center" wrapText="1" readingOrder="1"/>
    </xf>
    <xf numFmtId="3" fontId="75" fillId="23" borderId="7" xfId="0" applyNumberFormat="1" applyFont="1" applyFill="1" applyBorder="1" applyAlignment="1">
      <alignment horizontal="center" vertical="center" wrapText="1" readingOrder="1"/>
    </xf>
    <xf numFmtId="0" fontId="75" fillId="23" borderId="7" xfId="0" applyFont="1" applyFill="1" applyBorder="1" applyAlignment="1">
      <alignment horizontal="center" vertical="center" wrapText="1" readingOrder="1"/>
    </xf>
    <xf numFmtId="170" fontId="80" fillId="23" borderId="39" xfId="0" applyNumberFormat="1" applyFont="1" applyFill="1" applyBorder="1" applyAlignment="1">
      <alignment horizontal="center" vertical="center" wrapText="1" readingOrder="1"/>
    </xf>
    <xf numFmtId="170" fontId="80" fillId="23" borderId="27" xfId="0" applyNumberFormat="1" applyFont="1" applyFill="1" applyBorder="1" applyAlignment="1">
      <alignment horizontal="center" vertical="center" wrapText="1" readingOrder="1"/>
    </xf>
    <xf numFmtId="0" fontId="81" fillId="25" borderId="27"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23" xfId="0" applyFont="1" applyFill="1" applyBorder="1" applyAlignment="1">
      <alignment horizontal="center" vertical="center" wrapText="1" readingOrder="2"/>
    </xf>
    <xf numFmtId="0" fontId="81" fillId="25" borderId="0" xfId="0" applyFont="1" applyFill="1" applyAlignment="1">
      <alignment horizontal="center" vertical="center" wrapText="1" readingOrder="2"/>
    </xf>
    <xf numFmtId="0" fontId="65"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81" fillId="25" borderId="26"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2" fillId="24" borderId="30" xfId="0" applyFont="1" applyFill="1" applyBorder="1" applyAlignment="1">
      <alignment horizontal="center" vertical="center" wrapText="1" readingOrder="2"/>
    </xf>
    <xf numFmtId="0" fontId="82"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5" fillId="24" borderId="39" xfId="0" applyNumberFormat="1" applyFont="1" applyFill="1" applyBorder="1" applyAlignment="1">
      <alignment horizontal="center" vertical="center" wrapText="1" readingOrder="1"/>
    </xf>
    <xf numFmtId="10" fontId="85"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170" fontId="63" fillId="24" borderId="26" xfId="0" applyNumberFormat="1" applyFont="1" applyFill="1" applyBorder="1" applyAlignment="1">
      <alignment horizontal="center" vertical="center" wrapText="1" readingOrder="1"/>
    </xf>
    <xf numFmtId="170" fontId="63" fillId="24" borderId="38" xfId="0" applyNumberFormat="1" applyFont="1" applyFill="1" applyBorder="1" applyAlignment="1">
      <alignment horizontal="center" vertical="center" wrapText="1" readingOrder="1"/>
    </xf>
    <xf numFmtId="170" fontId="63" fillId="24" borderId="0" xfId="0" applyNumberFormat="1" applyFont="1" applyFill="1" applyBorder="1" applyAlignment="1">
      <alignment horizontal="center" vertical="center" wrapText="1" readingOrder="1"/>
    </xf>
    <xf numFmtId="170" fontId="63" fillId="24" borderId="7" xfId="0" applyNumberFormat="1" applyFont="1" applyFill="1" applyBorder="1" applyAlignment="1">
      <alignment horizontal="center" vertical="center" wrapText="1" readingOrder="1"/>
    </xf>
    <xf numFmtId="3" fontId="63" fillId="24" borderId="7" xfId="0" applyNumberFormat="1" applyFont="1" applyFill="1" applyBorder="1" applyAlignment="1">
      <alignment horizontal="center" vertical="center" wrapText="1" readingOrder="1"/>
    </xf>
    <xf numFmtId="0" fontId="17" fillId="24" borderId="0" xfId="0" applyFont="1" applyFill="1" applyBorder="1" applyAlignment="1">
      <alignment horizontal="center" vertical="center" wrapText="1" readingOrder="2"/>
    </xf>
    <xf numFmtId="170" fontId="63" fillId="23" borderId="26" xfId="0" applyNumberFormat="1" applyFont="1" applyFill="1" applyBorder="1" applyAlignment="1">
      <alignment horizontal="center" vertical="center" wrapText="1" readingOrder="1"/>
    </xf>
    <xf numFmtId="170" fontId="63" fillId="23" borderId="38" xfId="0" applyNumberFormat="1" applyFont="1" applyFill="1" applyBorder="1" applyAlignment="1">
      <alignment horizontal="center" vertical="center" wrapText="1" readingOrder="1"/>
    </xf>
    <xf numFmtId="3" fontId="63" fillId="23" borderId="38" xfId="0" applyNumberFormat="1" applyFont="1" applyFill="1" applyBorder="1" applyAlignment="1">
      <alignment horizontal="center" vertical="center" wrapText="1" readingOrder="1"/>
    </xf>
    <xf numFmtId="170" fontId="63" fillId="23" borderId="23" xfId="0" applyNumberFormat="1" applyFont="1" applyFill="1" applyBorder="1" applyAlignment="1">
      <alignment horizontal="center" vertical="center" wrapText="1" readingOrder="1"/>
    </xf>
    <xf numFmtId="170" fontId="63" fillId="23" borderId="22" xfId="0" applyNumberFormat="1" applyFont="1" applyFill="1" applyBorder="1" applyAlignment="1">
      <alignment horizontal="center" vertical="center" wrapText="1" readingOrder="1"/>
    </xf>
    <xf numFmtId="3" fontId="63" fillId="23" borderId="22" xfId="0" applyNumberFormat="1" applyFont="1" applyFill="1" applyBorder="1" applyAlignment="1">
      <alignment horizontal="center" vertical="center" wrapText="1" readingOrder="1"/>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2"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7" fillId="25" borderId="0" xfId="0" applyFont="1" applyFill="1" applyAlignment="1">
      <alignment horizontal="center" vertical="center" wrapText="1" readingOrder="2"/>
    </xf>
    <xf numFmtId="0" fontId="87" fillId="25" borderId="23" xfId="0" applyFont="1" applyFill="1" applyBorder="1" applyAlignment="1">
      <alignment horizontal="center" vertical="center" wrapText="1" readingOrder="2"/>
    </xf>
    <xf numFmtId="0" fontId="87" fillId="25" borderId="23" xfId="0" applyFont="1" applyFill="1" applyBorder="1" applyAlignment="1">
      <alignment vertical="center" wrapText="1" readingOrder="2"/>
    </xf>
    <xf numFmtId="0" fontId="87" fillId="25" borderId="40" xfId="0" applyFont="1" applyFill="1" applyBorder="1" applyAlignment="1">
      <alignment horizontal="center" vertical="center" wrapText="1" readingOrder="1"/>
    </xf>
    <xf numFmtId="3" fontId="78" fillId="23" borderId="22" xfId="0" applyNumberFormat="1" applyFont="1" applyFill="1" applyBorder="1" applyAlignment="1">
      <alignment horizontal="center" vertical="center" wrapText="1" readingOrder="1"/>
    </xf>
    <xf numFmtId="3" fontId="78" fillId="23" borderId="7" xfId="0" applyNumberFormat="1" applyFont="1" applyFill="1" applyBorder="1" applyAlignment="1">
      <alignment horizontal="center" vertical="center" wrapText="1" readingOrder="1"/>
    </xf>
    <xf numFmtId="3" fontId="78" fillId="23"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4" borderId="27" xfId="0" applyNumberFormat="1" applyFont="1" applyFill="1" applyBorder="1" applyAlignment="1">
      <alignment horizontal="center" vertical="center" wrapText="1" readingOrder="1"/>
    </xf>
    <xf numFmtId="170" fontId="78" fillId="24" borderId="39" xfId="0" applyNumberFormat="1" applyFont="1" applyFill="1" applyBorder="1" applyAlignment="1">
      <alignment horizontal="center" vertical="center" wrapText="1" readingOrder="1"/>
    </xf>
    <xf numFmtId="3" fontId="72"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5" fillId="23" borderId="26" xfId="0" applyNumberFormat="1" applyFont="1" applyFill="1" applyBorder="1" applyAlignment="1">
      <alignment horizontal="center" vertical="center" wrapText="1" readingOrder="1"/>
    </xf>
    <xf numFmtId="1" fontId="75"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9" fillId="14" borderId="8" xfId="12" applyNumberFormat="1" applyFont="1" applyFill="1" applyBorder="1" applyAlignment="1">
      <alignment horizontal="center" vertical="center" readingOrder="1"/>
    </xf>
    <xf numFmtId="10" fontId="90" fillId="22" borderId="8" xfId="2" applyNumberFormat="1" applyFont="1" applyFill="1" applyBorder="1" applyAlignment="1">
      <alignment horizontal="center" vertical="center" readingOrder="1"/>
    </xf>
    <xf numFmtId="10" fontId="90"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5" fillId="17" borderId="9" xfId="0" applyFont="1" applyFill="1" applyBorder="1" applyAlignment="1">
      <alignment horizontal="center" vertical="center"/>
    </xf>
    <xf numFmtId="0" fontId="96" fillId="17" borderId="9"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5"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5" fillId="3" borderId="1" xfId="0" applyFont="1" applyFill="1" applyBorder="1" applyAlignment="1">
      <alignment horizontal="left" vertical="top" wrapText="1"/>
    </xf>
    <xf numFmtId="0" fontId="95" fillId="3" borderId="3" xfId="0" applyFont="1" applyFill="1" applyBorder="1" applyAlignment="1">
      <alignment horizontal="left" vertical="top" wrapText="1"/>
    </xf>
    <xf numFmtId="0" fontId="95" fillId="10" borderId="1" xfId="0" applyFont="1" applyFill="1" applyBorder="1"/>
    <xf numFmtId="0" fontId="19" fillId="17" borderId="13" xfId="1" applyFont="1" applyFill="1" applyBorder="1" applyAlignment="1">
      <alignment horizontal="center" vertical="center" wrapText="1"/>
    </xf>
    <xf numFmtId="0" fontId="9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5" fillId="10" borderId="6" xfId="1" applyFont="1" applyFill="1" applyBorder="1" applyAlignment="1">
      <alignment horizontal="left" vertical="center" wrapText="1"/>
    </xf>
    <xf numFmtId="0" fontId="95" fillId="10" borderId="6" xfId="1" applyFont="1" applyFill="1" applyBorder="1" applyAlignment="1">
      <alignment horizontal="left" vertical="center"/>
    </xf>
    <xf numFmtId="0" fontId="9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5" fillId="37" borderId="0" xfId="0" applyFont="1" applyFill="1" applyAlignment="1">
      <alignment horizontal="center" vertical="center" wrapText="1" readingOrder="1"/>
    </xf>
    <xf numFmtId="0" fontId="75" fillId="37" borderId="32" xfId="0" applyFont="1" applyFill="1" applyBorder="1" applyAlignment="1">
      <alignment horizontal="center" vertical="center" wrapText="1" readingOrder="1"/>
    </xf>
    <xf numFmtId="170" fontId="75" fillId="37" borderId="0" xfId="0" applyNumberFormat="1" applyFont="1" applyFill="1" applyBorder="1" applyAlignment="1">
      <alignment horizontal="center" vertical="center" wrapText="1" readingOrder="1"/>
    </xf>
    <xf numFmtId="3" fontId="75" fillId="37" borderId="0" xfId="0" applyNumberFormat="1" applyFont="1" applyFill="1" applyAlignment="1">
      <alignment horizontal="center" vertical="center" wrapText="1" readingOrder="1"/>
    </xf>
    <xf numFmtId="3" fontId="75"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5" fillId="37" borderId="23" xfId="0" applyNumberFormat="1" applyFont="1" applyFill="1" applyBorder="1" applyAlignment="1">
      <alignment horizontal="center" vertical="center" wrapText="1" readingOrder="1"/>
    </xf>
    <xf numFmtId="3" fontId="75" fillId="37" borderId="22" xfId="0" applyNumberFormat="1" applyFont="1" applyFill="1" applyBorder="1" applyAlignment="1">
      <alignment horizontal="center" vertical="center" wrapText="1" readingOrder="1"/>
    </xf>
    <xf numFmtId="170" fontId="80" fillId="37" borderId="7" xfId="0" applyNumberFormat="1" applyFont="1" applyFill="1" applyBorder="1" applyAlignment="1">
      <alignment horizontal="center" vertical="center" wrapText="1" readingOrder="1"/>
    </xf>
    <xf numFmtId="170" fontId="80"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5" fillId="37" borderId="0" xfId="0" applyNumberFormat="1" applyFont="1" applyFill="1" applyBorder="1" applyAlignment="1">
      <alignment horizontal="center" vertical="center" wrapText="1" readingOrder="1"/>
    </xf>
    <xf numFmtId="3" fontId="75" fillId="37" borderId="7" xfId="0" applyNumberFormat="1" applyFont="1" applyFill="1" applyBorder="1" applyAlignment="1">
      <alignment horizontal="center" vertical="center" wrapText="1" readingOrder="1"/>
    </xf>
    <xf numFmtId="170" fontId="75"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9" fillId="17" borderId="0" xfId="12" applyNumberFormat="1" applyFont="1" applyFill="1" applyBorder="1" applyAlignment="1">
      <alignment horizontal="center" vertical="center" wrapText="1"/>
    </xf>
    <xf numFmtId="10" fontId="99" fillId="17" borderId="17" xfId="2" applyNumberFormat="1" applyFont="1" applyFill="1" applyBorder="1" applyAlignment="1">
      <alignment horizontal="center" vertical="center" wrapText="1"/>
    </xf>
    <xf numFmtId="3" fontId="99" fillId="16" borderId="0" xfId="12" applyNumberFormat="1" applyFont="1" applyFill="1" applyBorder="1" applyAlignment="1">
      <alignment horizontal="center" vertical="center" wrapText="1"/>
    </xf>
    <xf numFmtId="10" fontId="99" fillId="16" borderId="17" xfId="2" applyNumberFormat="1" applyFont="1" applyFill="1" applyBorder="1" applyAlignment="1">
      <alignment horizontal="center" vertical="center" wrapText="1"/>
    </xf>
    <xf numFmtId="0" fontId="93" fillId="0" borderId="0" xfId="0" applyFont="1"/>
    <xf numFmtId="0" fontId="9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5" fillId="27" borderId="9" xfId="0" applyFont="1" applyFill="1" applyBorder="1" applyAlignment="1">
      <alignment horizontal="center" vertical="center" wrapText="1"/>
    </xf>
    <xf numFmtId="0" fontId="9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0" fillId="17" borderId="9" xfId="12" applyFont="1" applyFill="1" applyBorder="1" applyAlignment="1">
      <alignment horizontal="center" vertical="center"/>
    </xf>
    <xf numFmtId="0" fontId="95" fillId="0" borderId="19" xfId="0" applyFont="1" applyFill="1" applyBorder="1" applyAlignment="1">
      <alignment horizontal="center" vertical="center"/>
    </xf>
    <xf numFmtId="0" fontId="95" fillId="17" borderId="16" xfId="12" applyNumberFormat="1" applyFont="1" applyFill="1" applyBorder="1" applyAlignment="1">
      <alignment horizontal="center" vertical="center" wrapText="1"/>
    </xf>
    <xf numFmtId="0" fontId="95" fillId="17" borderId="15" xfId="12" applyNumberFormat="1" applyFont="1" applyFill="1" applyBorder="1" applyAlignment="1">
      <alignment horizontal="center" vertical="center" wrapText="1"/>
    </xf>
    <xf numFmtId="0" fontId="95" fillId="22" borderId="0" xfId="0" applyFont="1" applyFill="1" applyAlignment="1">
      <alignment horizontal="center" vertical="center"/>
    </xf>
    <xf numFmtId="0" fontId="95" fillId="0" borderId="10" xfId="12" applyNumberFormat="1" applyFont="1" applyFill="1" applyBorder="1" applyAlignment="1">
      <alignment horizontal="center" vertical="center" wrapText="1"/>
    </xf>
    <xf numFmtId="0" fontId="95" fillId="0" borderId="12" xfId="0" applyFont="1" applyFill="1" applyBorder="1" applyAlignment="1">
      <alignment horizontal="center" vertical="center" wrapText="1"/>
    </xf>
    <xf numFmtId="0" fontId="9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2" fillId="0" borderId="9" xfId="3" applyNumberFormat="1" applyFont="1" applyBorder="1" applyAlignment="1">
      <alignment horizontal="center" vertical="center"/>
    </xf>
    <xf numFmtId="0" fontId="92" fillId="15" borderId="21" xfId="12" applyNumberFormat="1" applyFont="1" applyFill="1" applyBorder="1" applyAlignment="1">
      <alignment horizontal="center" vertical="center"/>
    </xf>
    <xf numFmtId="0" fontId="92" fillId="15" borderId="10" xfId="3" applyNumberFormat="1" applyFont="1" applyFill="1" applyBorder="1" applyAlignment="1">
      <alignment horizontal="center" vertical="center"/>
    </xf>
    <xf numFmtId="0" fontId="95" fillId="0" borderId="9" xfId="12" applyNumberFormat="1" applyFont="1" applyFill="1" applyBorder="1" applyAlignment="1">
      <alignment horizontal="center" vertical="center"/>
    </xf>
    <xf numFmtId="0" fontId="95" fillId="0" borderId="9" xfId="12" applyNumberFormat="1" applyFont="1" applyFill="1" applyBorder="1" applyAlignment="1">
      <alignment horizontal="center" vertical="center" wrapText="1"/>
    </xf>
    <xf numFmtId="0" fontId="95" fillId="0" borderId="9" xfId="3" applyFont="1" applyFill="1" applyBorder="1" applyAlignment="1">
      <alignment horizontal="center" vertical="center"/>
    </xf>
    <xf numFmtId="0" fontId="95" fillId="0" borderId="9" xfId="12" applyFont="1" applyFill="1" applyBorder="1" applyAlignment="1">
      <alignment horizontal="center" vertical="center"/>
    </xf>
    <xf numFmtId="0" fontId="9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1"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2" fillId="15" borderId="11" xfId="5" applyFont="1" applyFill="1" applyBorder="1" applyAlignment="1">
      <alignment vertical="center" wrapText="1" readingOrder="2"/>
    </xf>
    <xf numFmtId="0" fontId="95" fillId="17" borderId="13" xfId="5" applyFont="1" applyFill="1" applyBorder="1" applyAlignment="1">
      <alignment vertical="center"/>
    </xf>
    <xf numFmtId="0" fontId="92" fillId="30" borderId="13" xfId="5" applyFont="1" applyFill="1" applyBorder="1" applyAlignment="1">
      <alignment vertical="center" wrapText="1" readingOrder="2"/>
    </xf>
    <xf numFmtId="0" fontId="92" fillId="15" borderId="9" xfId="5" applyFont="1" applyFill="1" applyBorder="1" applyAlignment="1">
      <alignment horizontal="center" vertical="center" wrapText="1" readingOrder="2"/>
    </xf>
    <xf numFmtId="0" fontId="96" fillId="12" borderId="13" xfId="5" applyFont="1" applyFill="1" applyBorder="1" applyAlignment="1">
      <alignment horizontal="left" vertical="center"/>
    </xf>
    <xf numFmtId="0" fontId="9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6" fillId="15" borderId="9" xfId="5" applyFont="1" applyFill="1" applyBorder="1" applyAlignment="1">
      <alignment horizontal="center" vertical="center" wrapText="1" readingOrder="2"/>
    </xf>
    <xf numFmtId="0" fontId="96" fillId="12" borderId="13" xfId="5" applyFont="1" applyFill="1" applyBorder="1" applyAlignment="1">
      <alignment horizontal="center" vertical="center"/>
    </xf>
    <xf numFmtId="10" fontId="72" fillId="33" borderId="38" xfId="0" applyNumberFormat="1" applyFont="1" applyFill="1" applyBorder="1" applyAlignment="1">
      <alignment horizontal="center" vertical="center" wrapText="1" readingOrder="1"/>
    </xf>
    <xf numFmtId="10" fontId="72"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2" fillId="23" borderId="57" xfId="0" applyNumberFormat="1" applyFont="1" applyFill="1" applyBorder="1" applyAlignment="1">
      <alignment horizontal="center" vertical="center" wrapText="1" readingOrder="1"/>
    </xf>
    <xf numFmtId="10" fontId="72" fillId="33" borderId="58" xfId="0" applyNumberFormat="1" applyFont="1" applyFill="1" applyBorder="1" applyAlignment="1">
      <alignment horizontal="center" vertical="center" wrapText="1" readingOrder="1"/>
    </xf>
    <xf numFmtId="10" fontId="72" fillId="33" borderId="56" xfId="0" applyNumberFormat="1" applyFont="1" applyFill="1" applyBorder="1" applyAlignment="1">
      <alignment horizontal="center" vertical="center" wrapText="1" readingOrder="1"/>
    </xf>
    <xf numFmtId="3" fontId="85" fillId="24" borderId="26" xfId="0" applyNumberFormat="1" applyFont="1" applyFill="1" applyBorder="1" applyAlignment="1">
      <alignment horizontal="center" vertical="center" wrapText="1" readingOrder="1"/>
    </xf>
    <xf numFmtId="3" fontId="95" fillId="0" borderId="9" xfId="0" applyNumberFormat="1" applyFont="1" applyBorder="1" applyAlignment="1">
      <alignment horizontal="center" vertical="center" wrapText="1"/>
    </xf>
    <xf numFmtId="3" fontId="9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5"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5" fillId="0" borderId="9" xfId="0" applyNumberFormat="1" applyFont="1" applyBorder="1" applyAlignment="1">
      <alignment horizontal="center" vertical="center" wrapText="1" readingOrder="2"/>
    </xf>
    <xf numFmtId="3" fontId="9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5"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5" fillId="11" borderId="9" xfId="0" applyNumberFormat="1" applyFont="1" applyFill="1" applyBorder="1" applyAlignment="1">
      <alignment horizontal="center" vertical="center" wrapText="1" readingOrder="2"/>
    </xf>
    <xf numFmtId="3" fontId="95" fillId="11" borderId="9" xfId="0" applyNumberFormat="1" applyFont="1" applyFill="1" applyBorder="1" applyAlignment="1">
      <alignment horizontal="center" vertical="center" wrapText="1"/>
    </xf>
    <xf numFmtId="3" fontId="9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5" fillId="17" borderId="9" xfId="12" applyFont="1" applyFill="1" applyBorder="1" applyAlignment="1">
      <alignment horizontal="center" vertical="center" wrapText="1"/>
    </xf>
    <xf numFmtId="0" fontId="95" fillId="13" borderId="60" xfId="12" applyFont="1" applyFill="1" applyBorder="1" applyAlignment="1">
      <alignment horizontal="center" vertical="center" wrapText="1"/>
    </xf>
    <xf numFmtId="0" fontId="93" fillId="13" borderId="60" xfId="12" applyFont="1" applyFill="1" applyBorder="1" applyAlignment="1">
      <alignment horizontal="center" vertical="center" wrapText="1"/>
    </xf>
    <xf numFmtId="0" fontId="5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95"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5" fillId="11" borderId="9" xfId="12" applyFont="1" applyFill="1" applyBorder="1" applyAlignment="1">
      <alignment horizontal="center" vertical="center" wrapText="1"/>
    </xf>
    <xf numFmtId="0" fontId="46"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95" fillId="2" borderId="9" xfId="17" applyFont="1" applyFill="1" applyBorder="1" applyAlignment="1">
      <alignment horizontal="center" vertical="center" wrapText="1"/>
    </xf>
    <xf numFmtId="0" fontId="95" fillId="3" borderId="9" xfId="17" applyFont="1" applyFill="1" applyBorder="1" applyAlignment="1">
      <alignment horizontal="center" vertical="center" wrapText="1"/>
    </xf>
    <xf numFmtId="0" fontId="95" fillId="0" borderId="0" xfId="17" applyFont="1" applyAlignment="1">
      <alignment horizontal="center" vertical="center" wrapText="1"/>
    </xf>
    <xf numFmtId="0" fontId="95" fillId="10" borderId="9" xfId="0" applyFont="1" applyFill="1" applyBorder="1" applyAlignment="1">
      <alignment horizontal="center" vertical="center" wrapText="1"/>
    </xf>
    <xf numFmtId="0" fontId="46" fillId="23" borderId="67" xfId="0" applyFont="1" applyFill="1" applyBorder="1" applyAlignment="1">
      <alignment horizontal="center" vertical="center" wrapText="1" readingOrder="2"/>
    </xf>
    <xf numFmtId="3" fontId="10" fillId="23" borderId="67" xfId="0" applyNumberFormat="1" applyFont="1" applyFill="1" applyBorder="1" applyAlignment="1">
      <alignment horizontal="center" vertical="center" wrapText="1" readingOrder="1"/>
    </xf>
    <xf numFmtId="49" fontId="9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5" fillId="10" borderId="0" xfId="0" applyFont="1" applyFill="1"/>
    <xf numFmtId="0" fontId="96" fillId="12" borderId="9" xfId="0" applyFont="1" applyFill="1" applyBorder="1" applyAlignment="1">
      <alignment horizontal="center" vertical="center" wrapText="1"/>
    </xf>
    <xf numFmtId="10" fontId="72"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5"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5"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5" fillId="0" borderId="62" xfId="0" applyNumberFormat="1" applyFont="1" applyBorder="1" applyAlignment="1">
      <alignment horizontal="center" vertical="center" wrapText="1"/>
    </xf>
    <xf numFmtId="0" fontId="9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7" xfId="0" applyNumberFormat="1" applyFont="1" applyFill="1" applyBorder="1" applyAlignment="1">
      <alignment horizontal="center" vertical="center" wrapText="1" readingOrder="1"/>
    </xf>
    <xf numFmtId="167" fontId="10" fillId="23" borderId="69" xfId="0" applyNumberFormat="1" applyFont="1" applyFill="1" applyBorder="1" applyAlignment="1">
      <alignment horizontal="center" vertical="center" wrapText="1" readingOrder="1"/>
    </xf>
    <xf numFmtId="172" fontId="10" fillId="23" borderId="69" xfId="0" applyNumberFormat="1" applyFont="1" applyFill="1" applyBorder="1" applyAlignment="1">
      <alignment horizontal="center" vertical="center" wrapText="1" readingOrder="1"/>
    </xf>
    <xf numFmtId="3" fontId="10" fillId="23" borderId="69"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5" fillId="10" borderId="9" xfId="0" applyFont="1" applyFill="1" applyBorder="1" applyAlignment="1">
      <alignment horizontal="center" vertical="center" wrapText="1" readingOrder="2"/>
    </xf>
    <xf numFmtId="3" fontId="95" fillId="10" borderId="9" xfId="0" applyNumberFormat="1" applyFont="1" applyFill="1" applyBorder="1" applyAlignment="1">
      <alignment horizontal="center" vertical="center" wrapText="1"/>
    </xf>
    <xf numFmtId="0" fontId="105" fillId="10" borderId="10" xfId="0" applyFont="1" applyFill="1" applyBorder="1" applyAlignment="1">
      <alignment horizontal="center" vertical="center" wrapText="1" readingOrder="2"/>
    </xf>
    <xf numFmtId="3" fontId="95" fillId="10" borderId="10" xfId="0" applyNumberFormat="1" applyFont="1" applyFill="1" applyBorder="1" applyAlignment="1">
      <alignment horizontal="center" vertical="center" wrapText="1"/>
    </xf>
    <xf numFmtId="3" fontId="95" fillId="11" borderId="59" xfId="0" applyNumberFormat="1" applyFont="1" applyFill="1" applyBorder="1" applyAlignment="1">
      <alignment horizontal="center" vertical="center" wrapText="1"/>
    </xf>
    <xf numFmtId="3" fontId="95" fillId="20" borderId="10" xfId="0" applyNumberFormat="1" applyFont="1" applyFill="1" applyBorder="1" applyAlignment="1">
      <alignment horizontal="center" vertical="center" wrapText="1"/>
    </xf>
    <xf numFmtId="3" fontId="95"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6"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04" fillId="41" borderId="0" xfId="0" applyFont="1" applyFill="1" applyAlignment="1">
      <alignment horizontal="center" vertical="center" wrapText="1" readingOrder="2"/>
    </xf>
    <xf numFmtId="0" fontId="104" fillId="41" borderId="26" xfId="0" applyFont="1" applyFill="1" applyBorder="1" applyAlignment="1">
      <alignment horizontal="center" vertical="center" wrapText="1" readingOrder="2"/>
    </xf>
    <xf numFmtId="0" fontId="107" fillId="21" borderId="0" xfId="0" applyFont="1" applyFill="1" applyAlignment="1">
      <alignment horizontal="center" vertical="center" wrapText="1" readingOrder="2"/>
    </xf>
    <xf numFmtId="0" fontId="107" fillId="21" borderId="26" xfId="0" applyFont="1" applyFill="1" applyBorder="1" applyAlignment="1">
      <alignment horizontal="center" vertical="center" wrapText="1" readingOrder="2"/>
    </xf>
    <xf numFmtId="0" fontId="95"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8"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3" fillId="25" borderId="0" xfId="0" applyFont="1" applyFill="1" applyBorder="1" applyAlignment="1">
      <alignment horizontal="center" vertical="center" wrapText="1" readingOrder="2"/>
    </xf>
    <xf numFmtId="0" fontId="103" fillId="25" borderId="27" xfId="0" applyFont="1" applyFill="1" applyBorder="1" applyAlignment="1">
      <alignment horizontal="center" vertical="center" wrapText="1" readingOrder="2"/>
    </xf>
    <xf numFmtId="0" fontId="103" fillId="25" borderId="7" xfId="0" applyFont="1" applyFill="1" applyBorder="1" applyAlignment="1">
      <alignment horizontal="center" vertical="center" wrapText="1" readingOrder="2"/>
    </xf>
    <xf numFmtId="0" fontId="103" fillId="25" borderId="0" xfId="0" applyFont="1" applyFill="1" applyBorder="1" applyAlignment="1">
      <alignment horizontal="center" vertical="center" wrapText="1" readingOrder="1"/>
    </xf>
    <xf numFmtId="0" fontId="103" fillId="25" borderId="27" xfId="0"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0" fontId="109" fillId="0" borderId="21" xfId="0" applyFont="1" applyFill="1" applyBorder="1" applyAlignment="1">
      <alignment horizontal="center" vertical="center"/>
    </xf>
    <xf numFmtId="0" fontId="110"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11" fillId="0" borderId="0" xfId="0" applyNumberFormat="1" applyFont="1" applyAlignment="1">
      <alignment vertical="center"/>
    </xf>
    <xf numFmtId="0" fontId="92" fillId="24" borderId="9" xfId="0" applyFont="1" applyFill="1" applyBorder="1" applyAlignment="1">
      <alignment horizontal="center" vertical="center" wrapText="1"/>
    </xf>
    <xf numFmtId="0" fontId="112" fillId="25" borderId="9" xfId="0" applyFont="1" applyFill="1" applyBorder="1" applyAlignment="1">
      <alignment horizontal="center" vertical="center" wrapText="1" readingOrder="2"/>
    </xf>
    <xf numFmtId="0" fontId="95"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6" fillId="0" borderId="9" xfId="0" applyNumberFormat="1" applyFont="1" applyBorder="1" applyAlignment="1">
      <alignment horizontal="center" vertical="center" wrapText="1" readingOrder="1"/>
    </xf>
    <xf numFmtId="3" fontId="116" fillId="17" borderId="9" xfId="0" applyNumberFormat="1" applyFont="1" applyFill="1" applyBorder="1" applyAlignment="1">
      <alignment horizontal="center" vertical="center" wrapText="1" readingOrder="1"/>
    </xf>
    <xf numFmtId="3" fontId="117"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88" fillId="32" borderId="0" xfId="0" applyFont="1" applyFill="1" applyAlignment="1">
      <alignment horizontal="center" vertical="center" wrapText="1" readingOrder="1"/>
    </xf>
    <xf numFmtId="0" fontId="88" fillId="32" borderId="23" xfId="0" applyFont="1" applyFill="1" applyBorder="1" applyAlignment="1">
      <alignment horizontal="center" vertical="center" wrapText="1" readingOrder="1"/>
    </xf>
    <xf numFmtId="0" fontId="88"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65"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39" fillId="21" borderId="9" xfId="0" applyFont="1" applyFill="1" applyBorder="1" applyAlignment="1">
      <alignment horizontal="center" vertical="center"/>
    </xf>
    <xf numFmtId="0" fontId="47" fillId="25" borderId="7" xfId="0" applyFont="1" applyFill="1" applyBorder="1" applyAlignment="1">
      <alignment horizontal="center" vertical="center" wrapText="1" readingOrder="2"/>
    </xf>
    <xf numFmtId="0" fontId="118" fillId="23" borderId="0" xfId="0" applyFont="1" applyFill="1" applyBorder="1" applyAlignment="1">
      <alignment horizontal="right" vertical="center" wrapText="1" readingOrder="2"/>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9" fillId="23" borderId="0" xfId="0" applyNumberFormat="1" applyFont="1" applyFill="1" applyBorder="1" applyAlignment="1">
      <alignment horizontal="center" vertical="center" wrapText="1"/>
    </xf>
    <xf numFmtId="3" fontId="72" fillId="23" borderId="7" xfId="0" applyNumberFormat="1" applyFont="1" applyFill="1" applyBorder="1" applyAlignment="1">
      <alignment horizontal="center" vertical="center" wrapText="1"/>
    </xf>
    <xf numFmtId="0" fontId="72" fillId="23" borderId="0" xfId="0" applyFont="1" applyFill="1" applyBorder="1" applyAlignment="1">
      <alignment horizontal="center" vertical="center" wrapText="1"/>
    </xf>
    <xf numFmtId="0" fontId="72" fillId="23" borderId="27" xfId="0" applyFont="1" applyFill="1" applyBorder="1" applyAlignment="1">
      <alignment horizontal="center" vertical="center" wrapText="1"/>
    </xf>
    <xf numFmtId="3" fontId="72" fillId="23" borderId="0" xfId="0" applyNumberFormat="1" applyFont="1" applyFill="1" applyBorder="1" applyAlignment="1">
      <alignment horizontal="center" vertical="center" wrapText="1"/>
    </xf>
    <xf numFmtId="3" fontId="72" fillId="23" borderId="27" xfId="0" applyNumberFormat="1" applyFont="1" applyFill="1" applyBorder="1" applyAlignment="1">
      <alignment horizontal="center" vertical="center" wrapText="1"/>
    </xf>
    <xf numFmtId="3" fontId="72"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4" fillId="0" borderId="79" xfId="0" applyFont="1" applyBorder="1" applyAlignment="1">
      <alignment horizontal="center" vertical="center"/>
    </xf>
    <xf numFmtId="0" fontId="94" fillId="19" borderId="79" xfId="0" applyFont="1" applyFill="1" applyBorder="1" applyAlignment="1">
      <alignment horizontal="center" vertical="center"/>
    </xf>
    <xf numFmtId="0" fontId="111" fillId="0" borderId="0" xfId="0" applyFont="1" applyAlignment="1">
      <alignment horizontal="center" vertical="center"/>
    </xf>
    <xf numFmtId="0" fontId="95" fillId="14" borderId="80" xfId="0" applyFont="1" applyFill="1" applyBorder="1" applyAlignment="1">
      <alignment horizontal="center" vertical="center" wrapText="1"/>
    </xf>
    <xf numFmtId="0" fontId="111" fillId="0" borderId="0" xfId="0" applyFont="1" applyAlignment="1">
      <alignment horizontal="center"/>
    </xf>
    <xf numFmtId="0" fontId="95" fillId="14" borderId="79" xfId="0" applyFont="1" applyFill="1" applyBorder="1" applyAlignment="1">
      <alignment horizontal="center" vertical="center" wrapText="1"/>
    </xf>
    <xf numFmtId="0" fontId="95" fillId="14" borderId="79" xfId="0" applyFont="1" applyFill="1" applyBorder="1" applyAlignment="1">
      <alignment horizontal="center"/>
    </xf>
    <xf numFmtId="0" fontId="12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5" borderId="40" xfId="0" applyFont="1" applyFill="1" applyBorder="1" applyAlignment="1">
      <alignment horizontal="center" vertical="center" wrapText="1" readingOrder="1"/>
    </xf>
    <xf numFmtId="0" fontId="88" fillId="25" borderId="34" xfId="0" applyFont="1" applyFill="1" applyBorder="1" applyAlignment="1">
      <alignment horizontal="center" vertical="center" wrapText="1" readingOrder="1"/>
    </xf>
    <xf numFmtId="3" fontId="78" fillId="41" borderId="0" xfId="0" applyNumberFormat="1" applyFont="1" applyFill="1" applyAlignment="1">
      <alignment horizontal="center" vertical="center" wrapText="1" readingOrder="1"/>
    </xf>
    <xf numFmtId="3" fontId="78" fillId="41" borderId="23" xfId="0" applyNumberFormat="1" applyFont="1" applyFill="1" applyBorder="1" applyAlignment="1">
      <alignment horizontal="center" vertical="center" wrapText="1" readingOrder="1"/>
    </xf>
    <xf numFmtId="3" fontId="78" fillId="41" borderId="31" xfId="0" applyNumberFormat="1" applyFont="1" applyFill="1" applyBorder="1" applyAlignment="1">
      <alignment horizontal="center" vertical="center" wrapText="1" readingOrder="1"/>
    </xf>
    <xf numFmtId="170" fontId="78" fillId="41" borderId="7" xfId="0" applyNumberFormat="1" applyFont="1" applyFill="1" applyBorder="1" applyAlignment="1">
      <alignment horizontal="center" vertical="center" wrapText="1" readingOrder="1"/>
    </xf>
    <xf numFmtId="170" fontId="78" fillId="41" borderId="0" xfId="0" applyNumberFormat="1" applyFont="1" applyFill="1" applyBorder="1" applyAlignment="1">
      <alignment horizontal="center" vertical="center" wrapText="1" readingOrder="1"/>
    </xf>
    <xf numFmtId="3" fontId="78" fillId="41" borderId="32" xfId="0" applyNumberFormat="1" applyFont="1" applyFill="1" applyBorder="1" applyAlignment="1">
      <alignment horizontal="center" vertical="center" wrapText="1" readingOrder="1"/>
    </xf>
    <xf numFmtId="3" fontId="78" fillId="41" borderId="26" xfId="0" applyNumberFormat="1" applyFont="1" applyFill="1" applyBorder="1" applyAlignment="1">
      <alignment horizontal="center" vertical="center" wrapText="1" readingOrder="1"/>
    </xf>
    <xf numFmtId="3" fontId="78" fillId="41" borderId="41" xfId="0" applyNumberFormat="1" applyFont="1" applyFill="1" applyBorder="1" applyAlignment="1">
      <alignment horizontal="center" vertical="center" wrapText="1" readingOrder="1"/>
    </xf>
    <xf numFmtId="170" fontId="78" fillId="41" borderId="38" xfId="0" applyNumberFormat="1" applyFont="1" applyFill="1" applyBorder="1" applyAlignment="1">
      <alignment horizontal="center" vertical="center" wrapText="1" readingOrder="1"/>
    </xf>
    <xf numFmtId="170" fontId="78" fillId="41" borderId="26" xfId="0" applyNumberFormat="1" applyFont="1" applyFill="1" applyBorder="1" applyAlignment="1">
      <alignment horizontal="center" vertical="center" wrapText="1" readingOrder="1"/>
    </xf>
    <xf numFmtId="3" fontId="78" fillId="21" borderId="0" xfId="0" applyNumberFormat="1" applyFont="1" applyFill="1" applyAlignment="1">
      <alignment horizontal="center" vertical="center" wrapText="1" readingOrder="1"/>
    </xf>
    <xf numFmtId="3" fontId="78" fillId="21" borderId="23" xfId="0" applyNumberFormat="1" applyFont="1" applyFill="1" applyBorder="1" applyAlignment="1">
      <alignment horizontal="center" vertical="center" wrapText="1" readingOrder="1"/>
    </xf>
    <xf numFmtId="3" fontId="78" fillId="21" borderId="31" xfId="0" applyNumberFormat="1" applyFont="1" applyFill="1" applyBorder="1" applyAlignment="1">
      <alignment horizontal="center" vertical="center" wrapText="1" readingOrder="1"/>
    </xf>
    <xf numFmtId="3" fontId="78" fillId="21" borderId="32" xfId="0" applyNumberFormat="1" applyFont="1" applyFill="1" applyBorder="1" applyAlignment="1">
      <alignment horizontal="center" vertical="center" wrapText="1" readingOrder="1"/>
    </xf>
    <xf numFmtId="3" fontId="78" fillId="21" borderId="26" xfId="0" applyNumberFormat="1" applyFont="1" applyFill="1" applyBorder="1" applyAlignment="1">
      <alignment horizontal="center" vertical="center" wrapText="1" readingOrder="1"/>
    </xf>
    <xf numFmtId="3" fontId="78" fillId="21" borderId="41" xfId="0" applyNumberFormat="1" applyFont="1" applyFill="1" applyBorder="1" applyAlignment="1">
      <alignment horizontal="center" vertical="center" wrapText="1" readingOrder="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2" borderId="0" xfId="0" applyFont="1" applyFill="1" applyBorder="1" applyAlignment="1">
      <alignment horizontal="center" vertical="center" wrapText="1" readingOrder="2"/>
    </xf>
    <xf numFmtId="0" fontId="125" fillId="32"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11" fillId="0" borderId="79" xfId="10" applyNumberFormat="1" applyFont="1" applyBorder="1" applyAlignment="1">
      <alignment horizontal="center" vertical="center"/>
    </xf>
    <xf numFmtId="10" fontId="111" fillId="19" borderId="79" xfId="10" applyNumberFormat="1" applyFont="1" applyFill="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7" fillId="25" borderId="0" xfId="0" applyFont="1" applyFill="1" applyAlignment="1">
      <alignment horizontal="center" vertical="center" wrapText="1" readingOrder="1"/>
    </xf>
    <xf numFmtId="0" fontId="87" fillId="25" borderId="23" xfId="0" applyFont="1" applyFill="1" applyBorder="1" applyAlignment="1">
      <alignment horizontal="center" vertical="center" wrapText="1" readingOrder="1"/>
    </xf>
    <xf numFmtId="0" fontId="87"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3" fillId="23" borderId="9" xfId="4" applyNumberFormat="1" applyFont="1" applyFill="1" applyBorder="1" applyAlignment="1">
      <alignment horizontal="center" vertical="center" wrapText="1" readingOrder="2"/>
    </xf>
    <xf numFmtId="3" fontId="114"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9" fillId="14" borderId="8" xfId="12" applyNumberFormat="1" applyFont="1" applyFill="1" applyBorder="1" applyAlignment="1">
      <alignment horizontal="center" vertical="center" readingOrder="1"/>
    </xf>
    <xf numFmtId="3" fontId="90" fillId="10" borderId="8" xfId="12" applyNumberFormat="1" applyFont="1" applyFill="1" applyBorder="1" applyAlignment="1">
      <alignment horizontal="center" vertical="center" readingOrder="1"/>
    </xf>
    <xf numFmtId="3" fontId="90" fillId="10" borderId="10" xfId="12" applyNumberFormat="1" applyFont="1" applyFill="1" applyBorder="1" applyAlignment="1">
      <alignment horizontal="center" vertical="center" readingOrder="1"/>
    </xf>
    <xf numFmtId="3" fontId="63" fillId="7"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0" fontId="126"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5" fillId="3" borderId="9" xfId="17" applyFont="1" applyFill="1" applyBorder="1" applyAlignment="1">
      <alignment horizontal="center" vertical="center" wrapText="1"/>
    </xf>
    <xf numFmtId="0" fontId="87" fillId="32" borderId="26" xfId="0" applyNumberFormat="1" applyFont="1" applyFill="1" applyBorder="1" applyAlignment="1">
      <alignment horizontal="center" vertical="center" wrapText="1" readingOrder="1"/>
    </xf>
    <xf numFmtId="0" fontId="87" fillId="32"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100"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6" fillId="21" borderId="9" xfId="0" applyFont="1" applyFill="1" applyBorder="1" applyAlignment="1">
      <alignment horizontal="center" vertical="center"/>
    </xf>
    <xf numFmtId="0" fontId="95" fillId="21" borderId="5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2"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4" borderId="40"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19" fillId="24" borderId="26" xfId="0" applyFont="1" applyFill="1" applyBorder="1" applyAlignment="1">
      <alignment horizontal="center" vertical="center" wrapText="1"/>
    </xf>
    <xf numFmtId="3" fontId="85" fillId="24" borderId="40" xfId="0" applyNumberFormat="1" applyFont="1" applyFill="1" applyBorder="1" applyAlignment="1">
      <alignment horizontal="center" vertical="center" wrapText="1" readingOrder="1"/>
    </xf>
    <xf numFmtId="3" fontId="85" fillId="24" borderId="34" xfId="0" applyNumberFormat="1" applyFont="1" applyFill="1" applyBorder="1" applyAlignment="1">
      <alignment horizontal="center" vertical="center" wrapText="1" readingOrder="1"/>
    </xf>
    <xf numFmtId="10" fontId="85" fillId="24" borderId="33" xfId="0" applyNumberFormat="1" applyFont="1" applyFill="1" applyBorder="1" applyAlignment="1">
      <alignment horizontal="center" vertical="center" wrapText="1" readingOrder="1"/>
    </xf>
    <xf numFmtId="10" fontId="85" fillId="24" borderId="40" xfId="0" applyNumberFormat="1" applyFont="1" applyFill="1" applyBorder="1" applyAlignment="1">
      <alignment horizontal="center" vertical="center" wrapText="1" readingOrder="1"/>
    </xf>
    <xf numFmtId="3" fontId="78" fillId="41" borderId="0" xfId="4" applyNumberFormat="1" applyFont="1" applyFill="1" applyAlignment="1">
      <alignment horizontal="center" vertical="center" wrapText="1" readingOrder="1"/>
    </xf>
    <xf numFmtId="3" fontId="78" fillId="41" borderId="23" xfId="4" applyNumberFormat="1" applyFont="1" applyFill="1" applyBorder="1" applyAlignment="1">
      <alignment horizontal="center" vertical="center" wrapText="1" readingOrder="1"/>
    </xf>
    <xf numFmtId="3" fontId="78" fillId="41" borderId="32" xfId="4" applyNumberFormat="1" applyFont="1" applyFill="1" applyBorder="1" applyAlignment="1">
      <alignment horizontal="center" vertical="center" wrapText="1" readingOrder="1"/>
    </xf>
    <xf numFmtId="3" fontId="78" fillId="41" borderId="26" xfId="4" applyNumberFormat="1" applyFont="1" applyFill="1" applyBorder="1" applyAlignment="1">
      <alignment horizontal="center" vertical="center" wrapText="1" readingOrder="1"/>
    </xf>
    <xf numFmtId="3" fontId="78" fillId="41" borderId="41" xfId="4" applyNumberFormat="1" applyFont="1" applyFill="1" applyBorder="1" applyAlignment="1">
      <alignment horizontal="center" vertical="center" wrapText="1" readingOrder="1"/>
    </xf>
    <xf numFmtId="3" fontId="91" fillId="21" borderId="0" xfId="4" applyNumberFormat="1" applyFont="1" applyFill="1" applyAlignment="1">
      <alignment horizontal="center" vertical="center" wrapText="1" readingOrder="1"/>
    </xf>
    <xf numFmtId="3" fontId="91" fillId="21" borderId="23" xfId="4" applyNumberFormat="1" applyFont="1" applyFill="1" applyBorder="1" applyAlignment="1">
      <alignment horizontal="center" vertical="center" wrapText="1" readingOrder="1"/>
    </xf>
    <xf numFmtId="3" fontId="91" fillId="21" borderId="32" xfId="4" applyNumberFormat="1" applyFont="1" applyFill="1" applyBorder="1" applyAlignment="1">
      <alignment horizontal="center" vertical="center" wrapText="1" readingOrder="1"/>
    </xf>
    <xf numFmtId="170" fontId="91" fillId="21" borderId="7" xfId="0" applyNumberFormat="1" applyFont="1" applyFill="1" applyBorder="1" applyAlignment="1">
      <alignment horizontal="center" vertical="center" wrapText="1" readingOrder="1"/>
    </xf>
    <xf numFmtId="170" fontId="91" fillId="21" borderId="0" xfId="0" applyNumberFormat="1" applyFont="1" applyFill="1" applyBorder="1" applyAlignment="1">
      <alignment horizontal="center" vertical="center" wrapText="1" readingOrder="1"/>
    </xf>
    <xf numFmtId="3" fontId="91" fillId="21" borderId="26" xfId="4" applyNumberFormat="1" applyFont="1" applyFill="1" applyBorder="1" applyAlignment="1">
      <alignment horizontal="center" vertical="center" wrapText="1" readingOrder="1"/>
    </xf>
    <xf numFmtId="3" fontId="91" fillId="21" borderId="41" xfId="4" applyNumberFormat="1" applyFont="1" applyFill="1" applyBorder="1" applyAlignment="1">
      <alignment horizontal="center" vertical="center" wrapText="1" readingOrder="1"/>
    </xf>
    <xf numFmtId="170" fontId="91" fillId="21" borderId="38" xfId="0" applyNumberFormat="1" applyFont="1" applyFill="1" applyBorder="1" applyAlignment="1">
      <alignment horizontal="center" vertical="center" wrapText="1" readingOrder="1"/>
    </xf>
    <xf numFmtId="170" fontId="91"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4" fillId="24" borderId="26" xfId="0" applyFont="1" applyFill="1" applyBorder="1" applyAlignment="1">
      <alignment horizontal="center" vertical="center" wrapText="1"/>
    </xf>
    <xf numFmtId="0" fontId="95" fillId="0" borderId="9" xfId="12" applyFont="1" applyFill="1" applyBorder="1" applyAlignment="1">
      <alignment horizontal="center" vertical="center" wrapText="1"/>
    </xf>
    <xf numFmtId="0" fontId="95" fillId="0" borderId="60" xfId="12" applyFont="1" applyFill="1" applyBorder="1" applyAlignment="1">
      <alignment horizontal="center" vertical="center" wrapText="1"/>
    </xf>
    <xf numFmtId="0" fontId="95"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5" fillId="0" borderId="0" xfId="0" applyFont="1" applyAlignment="1">
      <alignment horizontal="center" vertical="center"/>
    </xf>
    <xf numFmtId="3" fontId="95" fillId="0" borderId="0" xfId="0" applyNumberFormat="1" applyFont="1" applyAlignment="1">
      <alignment horizontal="center" vertical="center"/>
    </xf>
    <xf numFmtId="0" fontId="95" fillId="0" borderId="90" xfId="0" applyFont="1" applyBorder="1" applyAlignment="1">
      <alignment horizontal="center" vertical="center"/>
    </xf>
    <xf numFmtId="3" fontId="95" fillId="0" borderId="90" xfId="0" applyNumberFormat="1" applyFont="1" applyBorder="1" applyAlignment="1">
      <alignment horizontal="center" vertical="center"/>
    </xf>
    <xf numFmtId="0" fontId="95" fillId="19" borderId="90" xfId="0" applyFont="1" applyFill="1" applyBorder="1" applyAlignment="1">
      <alignment horizontal="center" vertical="center"/>
    </xf>
    <xf numFmtId="3" fontId="95"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5"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2"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5" fillId="17" borderId="13" xfId="5" applyNumberFormat="1" applyFont="1" applyFill="1" applyBorder="1" applyAlignment="1">
      <alignment horizontal="center" vertical="center"/>
    </xf>
    <xf numFmtId="3" fontId="96" fillId="12" borderId="13" xfId="5" applyNumberFormat="1" applyFont="1" applyFill="1" applyBorder="1" applyAlignment="1">
      <alignment horizontal="center" vertical="center"/>
    </xf>
    <xf numFmtId="3" fontId="96"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5"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2"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0" fontId="107" fillId="18" borderId="90" xfId="0" applyFont="1" applyFill="1" applyBorder="1" applyAlignment="1">
      <alignment horizontal="center" vertical="center" wrapText="1"/>
    </xf>
    <xf numFmtId="3" fontId="107" fillId="18"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5" fillId="9" borderId="0" xfId="0" applyNumberFormat="1" applyFont="1" applyFill="1" applyAlignment="1">
      <alignment horizontal="center" vertical="center" wrapText="1"/>
    </xf>
    <xf numFmtId="3" fontId="85" fillId="9" borderId="0" xfId="0" applyNumberFormat="1" applyFont="1" applyFill="1" applyBorder="1" applyAlignment="1">
      <alignment horizontal="center" vertical="center" wrapText="1"/>
    </xf>
    <xf numFmtId="10" fontId="85" fillId="33" borderId="7" xfId="0" applyNumberFormat="1" applyFont="1" applyFill="1" applyBorder="1" applyAlignment="1">
      <alignment horizontal="center" vertical="center" wrapText="1"/>
    </xf>
    <xf numFmtId="10" fontId="85" fillId="33" borderId="27" xfId="0" applyNumberFormat="1" applyFont="1" applyFill="1" applyBorder="1" applyAlignment="1">
      <alignment horizontal="center" vertical="center" wrapText="1"/>
    </xf>
    <xf numFmtId="3" fontId="85" fillId="9" borderId="26" xfId="0" applyNumberFormat="1" applyFont="1" applyFill="1" applyBorder="1" applyAlignment="1">
      <alignment horizontal="center" vertical="center" wrapText="1"/>
    </xf>
    <xf numFmtId="3" fontId="85" fillId="9" borderId="23" xfId="0" applyNumberFormat="1" applyFont="1" applyFill="1" applyBorder="1" applyAlignment="1">
      <alignment horizontal="center" vertical="center" wrapText="1"/>
    </xf>
    <xf numFmtId="10" fontId="85" fillId="33" borderId="22" xfId="0" applyNumberFormat="1" applyFont="1" applyFill="1" applyBorder="1" applyAlignment="1">
      <alignment horizontal="center" vertical="center" wrapText="1"/>
    </xf>
    <xf numFmtId="10" fontId="85" fillId="33" borderId="28" xfId="0" applyNumberFormat="1" applyFont="1" applyFill="1" applyBorder="1" applyAlignment="1">
      <alignment horizontal="center" vertical="center" wrapText="1"/>
    </xf>
    <xf numFmtId="10" fontId="85" fillId="33" borderId="39" xfId="0" applyNumberFormat="1"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20"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3" fillId="32" borderId="0" xfId="0" applyFont="1" applyFill="1" applyAlignment="1">
      <alignment horizontal="center" vertical="center" wrapText="1" readingOrder="2"/>
    </xf>
    <xf numFmtId="0" fontId="143"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4"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0" fontId="145" fillId="32" borderId="26" xfId="0" applyFont="1" applyFill="1" applyBorder="1" applyAlignment="1">
      <alignment horizontal="center" vertical="center" wrapText="1" readingOrder="1"/>
    </xf>
    <xf numFmtId="0" fontId="145"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2"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165" fontId="9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8" xfId="0" applyNumberFormat="1" applyFont="1" applyFill="1" applyBorder="1" applyAlignment="1">
      <alignment horizontal="center" vertical="center" wrapText="1" readingOrder="1"/>
    </xf>
    <xf numFmtId="174" fontId="10" fillId="23" borderId="67" xfId="0" applyNumberFormat="1" applyFont="1" applyFill="1" applyBorder="1" applyAlignment="1">
      <alignment horizontal="center" vertical="center" wrapText="1" readingOrder="1"/>
    </xf>
    <xf numFmtId="174" fontId="78" fillId="41" borderId="7" xfId="0" applyNumberFormat="1" applyFont="1" applyFill="1" applyBorder="1" applyAlignment="1">
      <alignment horizontal="center" vertical="center" wrapText="1" readingOrder="1"/>
    </xf>
    <xf numFmtId="174" fontId="78" fillId="41" borderId="0" xfId="0" applyNumberFormat="1" applyFont="1" applyFill="1" applyBorder="1" applyAlignment="1">
      <alignment horizontal="center" vertical="center" wrapText="1" readingOrder="1"/>
    </xf>
    <xf numFmtId="174" fontId="78" fillId="41" borderId="38" xfId="0" applyNumberFormat="1" applyFont="1" applyFill="1" applyBorder="1" applyAlignment="1">
      <alignment horizontal="center" vertical="center" wrapText="1" readingOrder="1"/>
    </xf>
    <xf numFmtId="174" fontId="78" fillId="41" borderId="26" xfId="0" applyNumberFormat="1" applyFont="1" applyFill="1" applyBorder="1" applyAlignment="1">
      <alignment horizontal="center" vertical="center" wrapText="1" readingOrder="1"/>
    </xf>
    <xf numFmtId="174" fontId="78" fillId="21" borderId="7" xfId="0" applyNumberFormat="1" applyFont="1" applyFill="1" applyBorder="1" applyAlignment="1">
      <alignment horizontal="center" vertical="center" wrapText="1" readingOrder="1"/>
    </xf>
    <xf numFmtId="174" fontId="78" fillId="21" borderId="0" xfId="0" applyNumberFormat="1" applyFont="1" applyFill="1" applyBorder="1" applyAlignment="1">
      <alignment horizontal="center" vertical="center" wrapText="1" readingOrder="1"/>
    </xf>
    <xf numFmtId="174" fontId="78" fillId="21" borderId="38" xfId="0" applyNumberFormat="1" applyFont="1" applyFill="1" applyBorder="1" applyAlignment="1">
      <alignment horizontal="center" vertical="center" wrapText="1" readingOrder="1"/>
    </xf>
    <xf numFmtId="174" fontId="78" fillId="21" borderId="26" xfId="0" applyNumberFormat="1" applyFont="1" applyFill="1" applyBorder="1" applyAlignment="1">
      <alignment horizontal="center" vertical="center" wrapText="1" readingOrder="1"/>
    </xf>
    <xf numFmtId="0" fontId="149"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1" fontId="10" fillId="23" borderId="27" xfId="0" applyNumberFormat="1" applyFont="1" applyFill="1" applyBorder="1" applyAlignment="1">
      <alignment horizontal="center" vertical="center" wrapText="1" readingOrder="1"/>
    </xf>
    <xf numFmtId="1" fontId="10" fillId="23" borderId="32" xfId="0" applyNumberFormat="1" applyFont="1" applyFill="1" applyBorder="1" applyAlignment="1">
      <alignment horizontal="center" vertical="center" wrapText="1" readingOrder="1"/>
    </xf>
    <xf numFmtId="10" fontId="75" fillId="23" borderId="0" xfId="10" applyNumberFormat="1" applyFont="1" applyFill="1" applyAlignment="1">
      <alignment horizontal="center" vertical="center" wrapText="1" readingOrder="1"/>
    </xf>
    <xf numFmtId="10" fontId="10" fillId="23" borderId="27" xfId="10" applyNumberFormat="1" applyFont="1" applyFill="1" applyBorder="1" applyAlignment="1">
      <alignment horizontal="center" vertical="center" wrapText="1" readingOrder="1"/>
    </xf>
    <xf numFmtId="1" fontId="10" fillId="23" borderId="18" xfId="0" applyNumberFormat="1" applyFont="1" applyFill="1" applyBorder="1" applyAlignment="1">
      <alignment horizontal="center" vertical="center" wrapText="1" readingOrder="1"/>
    </xf>
    <xf numFmtId="1" fontId="10" fillId="23" borderId="65" xfId="0" applyNumberFormat="1" applyFont="1" applyFill="1" applyBorder="1" applyAlignment="1">
      <alignment horizontal="center" vertical="center" wrapText="1" readingOrder="1"/>
    </xf>
    <xf numFmtId="1" fontId="10" fillId="23" borderId="66" xfId="0" applyNumberFormat="1" applyFont="1" applyFill="1" applyBorder="1" applyAlignment="1">
      <alignment horizontal="center" vertical="center" wrapText="1" readingOrder="1"/>
    </xf>
    <xf numFmtId="10" fontId="75" fillId="23" borderId="18" xfId="10" applyNumberFormat="1" applyFont="1" applyFill="1" applyBorder="1" applyAlignment="1">
      <alignment horizontal="center" vertical="center" wrapText="1" readingOrder="1"/>
    </xf>
    <xf numFmtId="10" fontId="10" fillId="23" borderId="65" xfId="10" applyNumberFormat="1" applyFont="1" applyFill="1" applyBorder="1" applyAlignment="1">
      <alignment horizontal="center" vertical="center" wrapText="1" readingOrder="1"/>
    </xf>
    <xf numFmtId="1" fontId="10" fillId="23" borderId="0" xfId="0" applyNumberFormat="1" applyFont="1" applyFill="1" applyBorder="1" applyAlignment="1">
      <alignment horizontal="center" vertical="center" wrapText="1" readingOrder="1"/>
    </xf>
    <xf numFmtId="1" fontId="10" fillId="23" borderId="39" xfId="0" applyNumberFormat="1" applyFont="1" applyFill="1" applyBorder="1" applyAlignment="1">
      <alignment horizontal="center" vertical="center" wrapText="1" readingOrder="1"/>
    </xf>
    <xf numFmtId="1" fontId="10" fillId="23" borderId="41" xfId="0" applyNumberFormat="1" applyFont="1" applyFill="1" applyBorder="1" applyAlignment="1">
      <alignment horizontal="center" vertical="center" wrapText="1" readingOrder="1"/>
    </xf>
    <xf numFmtId="10" fontId="75" fillId="23" borderId="26" xfId="10" applyNumberFormat="1" applyFont="1" applyFill="1" applyBorder="1" applyAlignment="1">
      <alignment horizontal="center" vertical="center" wrapText="1" readingOrder="1"/>
    </xf>
    <xf numFmtId="10" fontId="10" fillId="23" borderId="39" xfId="10" applyNumberFormat="1" applyFont="1" applyFill="1" applyBorder="1" applyAlignment="1">
      <alignment horizontal="center" vertical="center" wrapText="1" readingOrder="1"/>
    </xf>
    <xf numFmtId="1" fontId="10" fillId="23" borderId="28" xfId="0" applyNumberFormat="1" applyFont="1" applyFill="1" applyBorder="1" applyAlignment="1">
      <alignment horizontal="center" vertical="center" wrapText="1" readingOrder="1"/>
    </xf>
    <xf numFmtId="1" fontId="10" fillId="23" borderId="31" xfId="0" applyNumberFormat="1" applyFont="1" applyFill="1" applyBorder="1" applyAlignment="1">
      <alignment horizontal="center" vertical="center" wrapText="1" readingOrder="1"/>
    </xf>
    <xf numFmtId="3" fontId="14" fillId="24" borderId="28" xfId="0" applyNumberFormat="1" applyFont="1" applyFill="1" applyBorder="1" applyAlignment="1">
      <alignment horizontal="center" vertical="center" wrapText="1" readingOrder="1"/>
    </xf>
    <xf numFmtId="3" fontId="14" fillId="24" borderId="31" xfId="0" applyNumberFormat="1" applyFont="1" applyFill="1" applyBorder="1" applyAlignment="1">
      <alignment horizontal="center" vertical="center" wrapText="1" readingOrder="1"/>
    </xf>
    <xf numFmtId="10" fontId="14" fillId="24" borderId="0" xfId="10" applyNumberFormat="1" applyFont="1" applyFill="1" applyAlignment="1">
      <alignment horizontal="center" vertical="center" wrapText="1" readingOrder="1"/>
    </xf>
    <xf numFmtId="10" fontId="63" fillId="24" borderId="27" xfId="10" applyNumberFormat="1" applyFont="1" applyFill="1" applyBorder="1" applyAlignment="1">
      <alignment horizontal="center" vertical="center" wrapText="1" readingOrder="1"/>
    </xf>
    <xf numFmtId="3" fontId="14" fillId="24" borderId="39" xfId="0" applyNumberFormat="1" applyFont="1" applyFill="1" applyBorder="1" applyAlignment="1">
      <alignment horizontal="center" vertical="center" wrapText="1" readingOrder="1"/>
    </xf>
    <xf numFmtId="10" fontId="14" fillId="24" borderId="26" xfId="10" applyNumberFormat="1" applyFont="1" applyFill="1" applyBorder="1" applyAlignment="1">
      <alignment horizontal="center" vertical="center" wrapText="1" readingOrder="1"/>
    </xf>
    <xf numFmtId="10" fontId="63" fillId="24" borderId="39" xfId="10" applyNumberFormat="1" applyFont="1" applyFill="1" applyBorder="1" applyAlignment="1">
      <alignment horizontal="center" vertical="center" wrapText="1" readingOrder="1"/>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0" fontId="153" fillId="0" borderId="21" xfId="0" applyFont="1" applyFill="1" applyBorder="1" applyAlignment="1">
      <alignment horizontal="center" vertical="center"/>
    </xf>
    <xf numFmtId="0" fontId="154"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107" fillId="18" borderId="90" xfId="10" applyNumberFormat="1" applyFont="1" applyFill="1" applyBorder="1" applyAlignment="1">
      <alignment horizontal="center" vertical="center" wrapText="1"/>
    </xf>
    <xf numFmtId="166" fontId="137" fillId="0" borderId="0" xfId="10"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0" applyFont="1" applyFill="1" applyBorder="1" applyAlignment="1">
      <alignment horizontal="center" vertical="center" wrapText="1"/>
    </xf>
    <xf numFmtId="2" fontId="153" fillId="0" borderId="21" xfId="0" applyNumberFormat="1" applyFont="1" applyFill="1" applyBorder="1" applyAlignment="1">
      <alignment horizontal="center" vertical="center"/>
    </xf>
    <xf numFmtId="0" fontId="157" fillId="0" borderId="0" xfId="5" applyFont="1"/>
    <xf numFmtId="0" fontId="158" fillId="15" borderId="9" xfId="5" applyNumberFormat="1" applyFont="1" applyFill="1" applyBorder="1" applyAlignment="1">
      <alignment horizontal="center" vertical="center"/>
    </xf>
    <xf numFmtId="0" fontId="158" fillId="15" borderId="16" xfId="5" applyNumberFormat="1" applyFont="1" applyFill="1" applyBorder="1" applyAlignment="1">
      <alignment horizontal="center" vertical="center"/>
    </xf>
    <xf numFmtId="0" fontId="129" fillId="0" borderId="9" xfId="4" applyNumberFormat="1" applyFont="1" applyFill="1" applyBorder="1" applyAlignment="1">
      <alignment horizontal="center" vertical="center"/>
    </xf>
    <xf numFmtId="0" fontId="129" fillId="17" borderId="9" xfId="4" applyNumberFormat="1" applyFont="1" applyFill="1" applyBorder="1" applyAlignment="1">
      <alignment horizontal="center" vertical="center"/>
    </xf>
    <xf numFmtId="0" fontId="159" fillId="0" borderId="0" xfId="5" applyFont="1"/>
    <xf numFmtId="0" fontId="1" fillId="17" borderId="10" xfId="0" applyFont="1" applyFill="1" applyBorder="1" applyAlignment="1">
      <alignment horizontal="center" vertical="center" wrapText="1"/>
    </xf>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21" xfId="0" applyFont="1" applyFill="1" applyBorder="1" applyAlignment="1">
      <alignment horizontal="center" vertical="center"/>
    </xf>
    <xf numFmtId="0" fontId="16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95" fillId="0" borderId="0" xfId="0" applyNumberFormat="1" applyFont="1" applyAlignment="1">
      <alignment horizontal="center" vertical="center"/>
    </xf>
    <xf numFmtId="0" fontId="95" fillId="29" borderId="9" xfId="3" applyNumberFormat="1" applyFont="1" applyFill="1" applyBorder="1" applyAlignment="1">
      <alignment horizontal="center" vertical="center"/>
    </xf>
    <xf numFmtId="0" fontId="3" fillId="29" borderId="9" xfId="3" applyNumberFormat="1" applyFont="1" applyFill="1" applyBorder="1" applyAlignment="1">
      <alignment horizontal="center" vertical="center"/>
    </xf>
    <xf numFmtId="166" fontId="3" fillId="29" borderId="9" xfId="2" applyNumberFormat="1" applyFont="1" applyFill="1" applyBorder="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48" fillId="25" borderId="40" xfId="0" applyFont="1" applyFill="1" applyBorder="1" applyAlignment="1">
      <alignment horizontal="center" vertical="center" wrapText="1" readingOrder="2"/>
    </xf>
    <xf numFmtId="0" fontId="95" fillId="40" borderId="10"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5"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62" fillId="25" borderId="40" xfId="0" applyFont="1" applyFill="1" applyBorder="1" applyAlignment="1">
      <alignment horizontal="center" vertical="center" wrapText="1" readingOrder="2"/>
    </xf>
    <xf numFmtId="0" fontId="162" fillId="25" borderId="34" xfId="0" applyFont="1" applyFill="1" applyBorder="1" applyAlignment="1">
      <alignment horizontal="center" vertical="center" wrapText="1" readingOrder="2"/>
    </xf>
    <xf numFmtId="0" fontId="162" fillId="25" borderId="30" xfId="0" applyFont="1" applyFill="1" applyBorder="1" applyAlignment="1">
      <alignment horizontal="center" vertical="center" wrapText="1" readingOrder="2"/>
    </xf>
    <xf numFmtId="0" fontId="162" fillId="25" borderId="3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4" fontId="10" fillId="9" borderId="27" xfId="0" applyNumberFormat="1" applyFont="1" applyFill="1" applyBorder="1" applyAlignment="1">
      <alignment horizontal="center" vertical="center" wrapText="1" readingOrder="1"/>
    </xf>
    <xf numFmtId="2" fontId="10" fillId="23" borderId="27" xfId="0"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5" fillId="23" borderId="0" xfId="0" applyNumberFormat="1" applyFont="1" applyFill="1" applyAlignment="1">
      <alignment horizontal="center" vertical="center" wrapText="1" readingOrder="1"/>
    </xf>
    <xf numFmtId="4" fontId="75"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23" fillId="15" borderId="94" xfId="3" applyNumberFormat="1" applyFont="1" applyFill="1" applyBorder="1" applyAlignment="1">
      <alignment horizontal="center" vertical="center"/>
    </xf>
    <xf numFmtId="0" fontId="23" fillId="0" borderId="94" xfId="3" applyNumberFormat="1" applyFont="1" applyFill="1" applyBorder="1" applyAlignment="1">
      <alignment horizontal="center" vertical="center"/>
    </xf>
    <xf numFmtId="0" fontId="23" fillId="0" borderId="94" xfId="3" applyNumberFormat="1" applyFont="1" applyBorder="1" applyAlignment="1">
      <alignment horizontal="center" vertical="center"/>
    </xf>
    <xf numFmtId="174" fontId="30" fillId="0" borderId="0" xfId="5" applyNumberFormat="1" applyAlignment="1">
      <alignment horizontal="center" vertical="center"/>
    </xf>
    <xf numFmtId="0" fontId="53" fillId="16" borderId="0" xfId="12" applyFont="1" applyFill="1" applyBorder="1" applyAlignment="1">
      <alignment horizontal="center" vertical="center" wrapText="1"/>
    </xf>
    <xf numFmtId="0" fontId="91"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3"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165" fontId="90" fillId="22" borderId="0" xfId="12" applyNumberFormat="1"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61" fillId="0" borderId="0" xfId="11" applyNumberFormat="1" applyFont="1"/>
    <xf numFmtId="0" fontId="1" fillId="21" borderId="9" xfId="11" applyFont="1" applyFill="1" applyBorder="1" applyAlignment="1">
      <alignment horizontal="center" readingOrder="2"/>
    </xf>
    <xf numFmtId="4" fontId="9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65" fillId="0" borderId="0" xfId="11" applyFont="1"/>
    <xf numFmtId="4" fontId="61" fillId="0" borderId="0" xfId="11" applyNumberFormat="1" applyFont="1" applyAlignment="1">
      <alignment horizontal="center"/>
    </xf>
    <xf numFmtId="0" fontId="23" fillId="0" borderId="0" xfId="11" applyFont="1" applyAlignment="1">
      <alignment horizontal="center"/>
    </xf>
    <xf numFmtId="4" fontId="61"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6" fillId="19" borderId="79" xfId="11" applyFont="1" applyFill="1" applyBorder="1" applyAlignment="1">
      <alignment horizontal="center" vertical="center"/>
    </xf>
    <xf numFmtId="0" fontId="166" fillId="19" borderId="79" xfId="11" applyFont="1" applyFill="1" applyBorder="1" applyAlignment="1">
      <alignment horizontal="center"/>
    </xf>
    <xf numFmtId="0" fontId="16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0" fontId="37" fillId="0" borderId="95" xfId="0" applyFont="1" applyFill="1" applyBorder="1" applyAlignment="1">
      <alignment horizontal="center" vertical="center"/>
    </xf>
    <xf numFmtId="0" fontId="37" fillId="15" borderId="95" xfId="0" applyFont="1" applyFill="1" applyBorder="1" applyAlignment="1">
      <alignment horizontal="center" vertical="center"/>
    </xf>
    <xf numFmtId="0" fontId="1" fillId="17" borderId="10" xfId="0" applyFont="1" applyFill="1" applyBorder="1" applyAlignment="1">
      <alignment horizontal="center" vertical="center" wrapText="1"/>
    </xf>
    <xf numFmtId="171" fontId="10" fillId="23" borderId="0" xfId="0" applyNumberFormat="1" applyFont="1" applyFill="1" applyAlignment="1">
      <alignment horizontal="center" vertical="center" wrapText="1" readingOrder="1"/>
    </xf>
    <xf numFmtId="0" fontId="167" fillId="0" borderId="9" xfId="0" applyFont="1" applyFill="1" applyBorder="1" applyAlignment="1">
      <alignment horizontal="center" vertical="center"/>
    </xf>
    <xf numFmtId="0" fontId="167" fillId="0" borderId="10" xfId="0" applyFont="1" applyFill="1" applyBorder="1" applyAlignment="1">
      <alignment horizontal="center" vertical="center"/>
    </xf>
    <xf numFmtId="0" fontId="167" fillId="0" borderId="21" xfId="0" applyFont="1" applyFill="1" applyBorder="1" applyAlignment="1">
      <alignment horizontal="center" vertical="center"/>
    </xf>
    <xf numFmtId="0" fontId="168"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75" fontId="0" fillId="0" borderId="0" xfId="0" applyNumberFormat="1" applyAlignment="1">
      <alignment horizontal="center" vertical="center"/>
    </xf>
    <xf numFmtId="0" fontId="169" fillId="0" borderId="0" xfId="0" applyFont="1" applyAlignment="1">
      <alignment horizontal="center" vertical="center"/>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4" fontId="129" fillId="22" borderId="9" xfId="4" applyNumberFormat="1" applyFont="1" applyFill="1" applyBorder="1" applyAlignment="1">
      <alignment horizontal="center" vertical="center"/>
    </xf>
    <xf numFmtId="0" fontId="129" fillId="22" borderId="9" xfId="4"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176" fontId="0" fillId="0" borderId="0" xfId="0" applyNumberFormat="1" applyAlignment="1">
      <alignment horizontal="center" vertical="center"/>
    </xf>
    <xf numFmtId="172" fontId="0" fillId="0" borderId="0" xfId="0" applyNumberFormat="1" applyAlignment="1">
      <alignment horizontal="center" vertical="center"/>
    </xf>
    <xf numFmtId="1" fontId="10" fillId="9" borderId="0" xfId="0" applyNumberFormat="1" applyFont="1" applyFill="1" applyAlignment="1">
      <alignment horizontal="center" vertical="center" wrapText="1" readingOrder="1"/>
    </xf>
    <xf numFmtId="1" fontId="10" fillId="23" borderId="20" xfId="0" applyNumberFormat="1" applyFont="1" applyFill="1" applyBorder="1" applyAlignment="1">
      <alignment horizontal="center" vertical="center" wrapText="1" readingOrder="1"/>
    </xf>
    <xf numFmtId="0" fontId="169" fillId="0" borderId="0" xfId="3" applyFont="1" applyFill="1" applyAlignment="1">
      <alignment horizontal="center" vertical="center"/>
    </xf>
    <xf numFmtId="0" fontId="3" fillId="0" borderId="9" xfId="12" applyNumberFormat="1" applyFont="1" applyFill="1" applyBorder="1" applyAlignment="1">
      <alignment horizontal="center" vertical="center"/>
    </xf>
    <xf numFmtId="0" fontId="23" fillId="0" borderId="95" xfId="0" applyFont="1" applyFill="1" applyBorder="1" applyAlignment="1">
      <alignment horizontal="center" vertical="center"/>
    </xf>
    <xf numFmtId="0" fontId="23" fillId="15" borderId="95" xfId="0" applyFont="1" applyFill="1" applyBorder="1" applyAlignment="1">
      <alignment horizontal="center" vertical="center"/>
    </xf>
    <xf numFmtId="3" fontId="120" fillId="0" borderId="9" xfId="10" applyNumberFormat="1" applyFont="1" applyBorder="1" applyAlignment="1">
      <alignment horizontal="center" vertical="center"/>
    </xf>
    <xf numFmtId="0" fontId="120" fillId="0" borderId="9" xfId="5" applyFont="1" applyBorder="1" applyAlignment="1">
      <alignment horizontal="center" vertical="center"/>
    </xf>
    <xf numFmtId="3" fontId="120" fillId="0" borderId="9" xfId="5" applyNumberFormat="1" applyFont="1" applyBorder="1" applyAlignment="1">
      <alignment horizontal="center" vertical="center"/>
    </xf>
    <xf numFmtId="0" fontId="30" fillId="0" borderId="9" xfId="5" applyBorder="1" applyAlignment="1">
      <alignment horizontal="center" vertical="center"/>
    </xf>
    <xf numFmtId="10" fontId="85" fillId="33" borderId="38" xfId="10" applyNumberFormat="1" applyFont="1" applyFill="1" applyBorder="1" applyAlignment="1">
      <alignment horizontal="center" vertical="center" wrapText="1"/>
    </xf>
    <xf numFmtId="0" fontId="172" fillId="0" borderId="0" xfId="0" applyFont="1" applyAlignment="1">
      <alignment vertical="center" wrapText="1"/>
    </xf>
    <xf numFmtId="0" fontId="172"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81" fillId="45" borderId="96" xfId="0" applyFont="1" applyFill="1" applyBorder="1" applyAlignment="1">
      <alignment vertical="center" wrapText="1" readingOrder="2"/>
    </xf>
    <xf numFmtId="0" fontId="181" fillId="45" borderId="96" xfId="0" applyFont="1" applyFill="1" applyBorder="1" applyAlignment="1">
      <alignment vertical="center" readingOrder="2"/>
    </xf>
    <xf numFmtId="0" fontId="182" fillId="0" borderId="0" xfId="0" applyFont="1"/>
    <xf numFmtId="0" fontId="119" fillId="0" borderId="96" xfId="0" applyFont="1" applyBorder="1" applyAlignment="1">
      <alignment vertical="center" wrapText="1" readingOrder="2"/>
    </xf>
    <xf numFmtId="0" fontId="183" fillId="0" borderId="96" xfId="0" applyFont="1" applyBorder="1" applyAlignment="1">
      <alignment vertical="top" wrapText="1" readingOrder="2"/>
    </xf>
    <xf numFmtId="0" fontId="184" fillId="0" borderId="96" xfId="0" applyFont="1" applyBorder="1" applyAlignment="1">
      <alignment horizontal="center" vertical="center" readingOrder="2"/>
    </xf>
    <xf numFmtId="0" fontId="119" fillId="0" borderId="97" xfId="0" applyFont="1" applyBorder="1" applyAlignment="1">
      <alignment horizontal="center" vertical="center" wrapText="1" readingOrder="2"/>
    </xf>
    <xf numFmtId="0" fontId="119" fillId="33" borderId="97" xfId="0" applyFont="1" applyFill="1" applyBorder="1" applyAlignment="1">
      <alignment horizontal="justify" vertical="center" readingOrder="2"/>
    </xf>
    <xf numFmtId="0" fontId="184" fillId="33" borderId="97" xfId="0" applyFont="1" applyFill="1" applyBorder="1" applyAlignment="1">
      <alignment horizontal="center" vertical="center" readingOrder="2"/>
    </xf>
    <xf numFmtId="0" fontId="119" fillId="0" borderId="98" xfId="0" applyFont="1" applyBorder="1" applyAlignment="1">
      <alignment horizontal="center" vertical="center" wrapText="1" readingOrder="2"/>
    </xf>
    <xf numFmtId="0" fontId="119" fillId="0" borderId="99" xfId="0" applyFont="1" applyBorder="1" applyAlignment="1">
      <alignment horizontal="justify" vertical="center" readingOrder="2"/>
    </xf>
    <xf numFmtId="0" fontId="184" fillId="0" borderId="98" xfId="0" applyFont="1" applyBorder="1" applyAlignment="1">
      <alignment horizontal="center" vertical="center" readingOrder="2"/>
    </xf>
    <xf numFmtId="0" fontId="119" fillId="33" borderId="98" xfId="0" applyFont="1" applyFill="1" applyBorder="1" applyAlignment="1">
      <alignment horizontal="center" vertical="center" wrapText="1" readingOrder="2"/>
    </xf>
    <xf numFmtId="0" fontId="119" fillId="33" borderId="99" xfId="0" applyFont="1" applyFill="1" applyBorder="1" applyAlignment="1">
      <alignment horizontal="justify" vertical="center" readingOrder="2"/>
    </xf>
    <xf numFmtId="0" fontId="184" fillId="33" borderId="98" xfId="0" applyFont="1" applyFill="1" applyBorder="1" applyAlignment="1">
      <alignment horizontal="center" vertical="center" readingOrder="2"/>
    </xf>
    <xf numFmtId="0" fontId="119" fillId="0" borderId="98" xfId="0" applyFont="1" applyBorder="1" applyAlignment="1">
      <alignment horizontal="center" vertical="center" readingOrder="2"/>
    </xf>
    <xf numFmtId="0" fontId="119" fillId="33" borderId="98" xfId="0" applyFont="1" applyFill="1" applyBorder="1" applyAlignment="1">
      <alignment horizontal="center" vertical="center" readingOrder="2"/>
    </xf>
    <xf numFmtId="0" fontId="134" fillId="45" borderId="31" xfId="0" applyFont="1" applyFill="1" applyBorder="1" applyAlignment="1">
      <alignment horizontal="center" vertical="center" wrapText="1" readingOrder="2"/>
    </xf>
    <xf numFmtId="0" fontId="134"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165" fillId="0" borderId="31" xfId="0" applyFont="1" applyBorder="1" applyAlignment="1">
      <alignment horizontal="center" vertical="center" readingOrder="1"/>
    </xf>
    <xf numFmtId="0" fontId="165"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165" fillId="33" borderId="31" xfId="0" applyFont="1" applyFill="1" applyBorder="1" applyAlignment="1">
      <alignment horizontal="center" vertical="center" readingOrder="1"/>
    </xf>
    <xf numFmtId="0" fontId="165" fillId="33" borderId="4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79" fillId="33" borderId="31" xfId="0" applyFont="1" applyFill="1" applyBorder="1" applyAlignment="1">
      <alignment horizontal="center" vertical="center" wrapText="1" readingOrder="2"/>
    </xf>
    <xf numFmtId="0" fontId="179"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0"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40" xfId="0" applyFont="1" applyFill="1" applyBorder="1" applyAlignment="1">
      <alignment horizontal="center" vertical="center" wrapText="1" readingOrder="2"/>
    </xf>
    <xf numFmtId="0" fontId="42" fillId="9" borderId="91"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65"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28" xfId="0" applyFont="1" applyFill="1" applyBorder="1" applyAlignment="1">
      <alignment horizontal="center" vertical="center" wrapText="1" readingOrder="2"/>
    </xf>
    <xf numFmtId="0" fontId="65" fillId="32" borderId="39" xfId="0" applyFont="1" applyFill="1" applyBorder="1" applyAlignment="1">
      <alignment horizontal="center" vertical="center" wrapText="1" readingOrder="2"/>
    </xf>
    <xf numFmtId="0" fontId="65"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1" fillId="0" borderId="26" xfId="0" applyFont="1" applyBorder="1" applyAlignment="1">
      <alignment horizontal="left" vertical="center" wrapText="1" readingOrder="2"/>
    </xf>
    <xf numFmtId="0" fontId="48" fillId="32" borderId="34"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8" fillId="27" borderId="21" xfId="12" applyFont="1" applyFill="1" applyBorder="1" applyAlignment="1">
      <alignment horizontal="center" vertical="center" wrapText="1"/>
    </xf>
    <xf numFmtId="0" fontId="98"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8" fillId="5" borderId="21" xfId="12" applyFont="1" applyFill="1" applyBorder="1" applyAlignment="1">
      <alignment horizontal="center" vertical="center" wrapText="1"/>
    </xf>
    <xf numFmtId="0" fontId="68" fillId="5" borderId="10" xfId="12" applyFont="1" applyFill="1" applyBorder="1" applyAlignment="1">
      <alignment horizontal="center" vertical="center" wrapText="1"/>
    </xf>
    <xf numFmtId="0" fontId="138" fillId="5" borderId="21" xfId="12" applyFont="1" applyFill="1" applyBorder="1" applyAlignment="1">
      <alignment horizontal="center" vertical="center" wrapText="1"/>
    </xf>
    <xf numFmtId="0" fontId="138"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0" xfId="12" applyFill="1" applyAlignment="1">
      <alignment horizontal="center"/>
    </xf>
    <xf numFmtId="0" fontId="15" fillId="35" borderId="17" xfId="12" applyFill="1" applyBorder="1" applyAlignment="1">
      <alignment horizontal="center"/>
    </xf>
    <xf numFmtId="0" fontId="34" fillId="17" borderId="0" xfId="12" applyFont="1" applyFill="1" applyBorder="1" applyAlignment="1">
      <alignment horizontal="center" vertical="center" wrapText="1"/>
    </xf>
    <xf numFmtId="0" fontId="34" fillId="17" borderId="17" xfId="12"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74" fillId="23" borderId="27" xfId="0" applyFont="1" applyFill="1" applyBorder="1" applyAlignment="1">
      <alignment horizontal="center" vertical="center" wrapText="1" readingOrder="2"/>
    </xf>
    <xf numFmtId="0" fontId="65" fillId="25" borderId="28" xfId="0" applyFont="1" applyFill="1" applyBorder="1" applyAlignment="1">
      <alignment horizontal="center" vertical="center" wrapText="1" readingOrder="2"/>
    </xf>
    <xf numFmtId="0" fontId="65" fillId="25" borderId="27" xfId="0" applyFont="1" applyFill="1" applyBorder="1" applyAlignment="1">
      <alignment horizontal="center" vertical="center" wrapText="1" readingOrder="2"/>
    </xf>
    <xf numFmtId="0" fontId="65" fillId="25" borderId="22" xfId="0" applyFont="1" applyFill="1" applyBorder="1" applyAlignment="1">
      <alignment horizontal="center" vertical="center" wrapText="1" readingOrder="2"/>
    </xf>
    <xf numFmtId="0" fontId="65" fillId="25" borderId="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5" fillId="25" borderId="23" xfId="0" applyFont="1" applyFill="1" applyBorder="1" applyAlignment="1">
      <alignment horizontal="center" vertical="center" wrapText="1" readingOrder="2"/>
    </xf>
    <xf numFmtId="0" fontId="88"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7" fillId="24" borderId="23" xfId="0" applyFont="1" applyFill="1" applyBorder="1" applyAlignment="1">
      <alignment horizontal="center" vertical="center" wrapText="1" readingOrder="2"/>
    </xf>
    <xf numFmtId="0" fontId="77" fillId="24" borderId="0" xfId="0" applyFont="1" applyFill="1" applyBorder="1" applyAlignment="1">
      <alignment horizontal="center" vertical="center" wrapText="1" readingOrder="2"/>
    </xf>
    <xf numFmtId="0" fontId="77" fillId="24" borderId="0" xfId="0" applyFont="1" applyFill="1" applyAlignment="1">
      <alignment horizontal="center" vertical="center" wrapText="1" readingOrder="2"/>
    </xf>
    <xf numFmtId="0" fontId="29" fillId="17" borderId="9" xfId="0" applyFont="1" applyFill="1" applyBorder="1" applyAlignment="1">
      <alignment horizontal="center" vertical="center" wrapText="1"/>
    </xf>
    <xf numFmtId="0" fontId="77" fillId="24"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77" fillId="23" borderId="23" xfId="0" applyFont="1" applyFill="1" applyBorder="1" applyAlignment="1">
      <alignment horizontal="center" vertical="center" wrapText="1" readingOrder="2"/>
    </xf>
    <xf numFmtId="0" fontId="77" fillId="23" borderId="0" xfId="0" applyFont="1" applyFill="1" applyBorder="1" applyAlignment="1">
      <alignment horizontal="center" vertical="center" wrapText="1" readingOrder="2"/>
    </xf>
    <xf numFmtId="0" fontId="77" fillId="23" borderId="0" xfId="0" applyFont="1" applyFill="1" applyAlignment="1">
      <alignment horizontal="center" vertical="center" wrapText="1" readingOrder="2"/>
    </xf>
    <xf numFmtId="0" fontId="77" fillId="23"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29" fillId="17" borderId="9" xfId="0" applyFont="1" applyFill="1" applyBorder="1" applyAlignment="1">
      <alignment horizontal="center" vertical="center"/>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65" fillId="25" borderId="0"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9" fillId="12" borderId="9"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4" borderId="28" xfId="0" applyFont="1" applyFill="1" applyBorder="1" applyAlignment="1">
      <alignment horizontal="center" vertical="center" wrapText="1" readingOrder="2"/>
    </xf>
    <xf numFmtId="0" fontId="82" fillId="24" borderId="39"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82" fillId="24" borderId="41" xfId="0" applyFont="1" applyFill="1" applyBorder="1" applyAlignment="1">
      <alignment horizontal="center" vertical="center" wrapText="1" readingOrder="2"/>
    </xf>
    <xf numFmtId="0" fontId="82" fillId="24" borderId="33" xfId="0" applyFont="1" applyFill="1" applyBorder="1" applyAlignment="1">
      <alignment horizontal="center" vertical="center" wrapText="1" readingOrder="2"/>
    </xf>
    <xf numFmtId="0" fontId="82" fillId="24" borderId="40" xfId="0" applyFont="1" applyFill="1" applyBorder="1" applyAlignment="1">
      <alignment horizontal="center" vertical="center" wrapText="1" readingOrder="2"/>
    </xf>
    <xf numFmtId="0" fontId="82"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4"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95" fillId="2" borderId="0" xfId="0" applyFont="1" applyFill="1" applyBorder="1" applyAlignment="1">
      <alignment horizontal="center" vertical="center" wrapText="1"/>
    </xf>
    <xf numFmtId="0" fontId="95"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95" fillId="0" borderId="20" xfId="0" applyFont="1" applyBorder="1" applyAlignment="1">
      <alignment horizontal="left" vertical="top"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5" fillId="0" borderId="13" xfId="0" applyNumberFormat="1" applyFont="1" applyBorder="1" applyAlignment="1">
      <alignment horizontal="center" vertical="center" wrapText="1"/>
    </xf>
    <xf numFmtId="3" fontId="95" fillId="0" borderId="16" xfId="0" applyNumberFormat="1" applyFont="1" applyBorder="1" applyAlignment="1">
      <alignment horizontal="center" vertical="center" wrapText="1"/>
    </xf>
    <xf numFmtId="0" fontId="95" fillId="10" borderId="9" xfId="0" applyFont="1" applyFill="1" applyBorder="1" applyAlignment="1">
      <alignment horizontal="center" vertical="center" wrapText="1"/>
    </xf>
    <xf numFmtId="0" fontId="95" fillId="10" borderId="9" xfId="0" applyFont="1" applyFill="1" applyBorder="1" applyAlignment="1">
      <alignment horizontal="center" vertical="center"/>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5" fillId="11" borderId="9" xfId="0" applyFont="1" applyFill="1" applyBorder="1" applyAlignment="1">
      <alignment horizontal="center" vertical="center"/>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0" fontId="95" fillId="10" borderId="8" xfId="0" applyFont="1" applyFill="1" applyBorder="1" applyAlignment="1">
      <alignment horizontal="center" vertical="center" wrapText="1"/>
    </xf>
    <xf numFmtId="0" fontId="95"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5" fillId="21" borderId="13" xfId="4" applyNumberFormat="1" applyFont="1" applyFill="1" applyBorder="1" applyAlignment="1">
      <alignment horizontal="center" vertical="center" wrapText="1"/>
    </xf>
    <xf numFmtId="164" fontId="95"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42" fillId="24" borderId="23" xfId="0" applyFont="1" applyFill="1" applyBorder="1" applyAlignment="1">
      <alignment horizontal="center" vertical="center" wrapText="1" readingOrder="2"/>
    </xf>
    <xf numFmtId="0" fontId="96" fillId="11" borderId="63" xfId="12" applyFont="1" applyFill="1" applyBorder="1" applyAlignment="1">
      <alignment horizontal="center" vertical="center" wrapText="1"/>
    </xf>
    <xf numFmtId="0" fontId="96" fillId="11" borderId="64" xfId="12" applyFont="1" applyFill="1" applyBorder="1" applyAlignment="1">
      <alignment horizontal="center" vertical="center" wrapText="1"/>
    </xf>
    <xf numFmtId="0" fontId="96" fillId="11" borderId="88" xfId="12" applyFont="1" applyFill="1" applyBorder="1" applyAlignment="1">
      <alignment horizontal="center" vertical="center" wrapText="1"/>
    </xf>
    <xf numFmtId="0" fontId="96" fillId="11" borderId="89" xfId="12" applyFont="1" applyFill="1" applyBorder="1" applyAlignment="1">
      <alignment horizontal="center" vertical="center" wrapText="1"/>
    </xf>
    <xf numFmtId="0" fontId="96" fillId="11" borderId="86" xfId="12" applyFont="1" applyFill="1" applyBorder="1" applyAlignment="1">
      <alignment horizontal="center" vertical="center" wrapText="1"/>
    </xf>
    <xf numFmtId="0" fontId="96" fillId="11" borderId="87" xfId="12" applyFont="1" applyFill="1" applyBorder="1" applyAlignment="1">
      <alignment horizontal="center" vertical="center" wrapText="1"/>
    </xf>
    <xf numFmtId="0" fontId="0" fillId="25" borderId="23" xfId="0" applyFill="1" applyBorder="1" applyAlignment="1">
      <alignment horizontal="center" vertical="center" wrapText="1"/>
    </xf>
    <xf numFmtId="0" fontId="0" fillId="25" borderId="26" xfId="0" applyFill="1" applyBorder="1" applyAlignment="1">
      <alignment horizontal="center" vertical="center" wrapText="1"/>
    </xf>
    <xf numFmtId="0" fontId="64" fillId="23" borderId="20" xfId="0" applyFont="1" applyFill="1" applyBorder="1" applyAlignment="1">
      <alignment horizontal="center" vertical="center" wrapText="1" readingOrder="2"/>
    </xf>
    <xf numFmtId="0" fontId="64" fillId="23" borderId="18" xfId="0" applyFont="1" applyFill="1" applyBorder="1" applyAlignment="1">
      <alignment horizontal="center" vertical="center" wrapText="1" readingOrder="2"/>
    </xf>
    <xf numFmtId="0" fontId="64" fillId="23" borderId="26" xfId="0" applyFont="1" applyFill="1" applyBorder="1" applyAlignment="1">
      <alignment horizontal="center" vertical="center" wrapText="1" readingOrder="2"/>
    </xf>
    <xf numFmtId="0" fontId="95" fillId="0" borderId="63" xfId="12" applyFont="1" applyFill="1" applyBorder="1" applyAlignment="1">
      <alignment horizontal="center" vertical="center" wrapText="1"/>
    </xf>
    <xf numFmtId="0" fontId="95" fillId="0" borderId="8" xfId="12" applyFont="1" applyFill="1" applyBorder="1" applyAlignment="1">
      <alignment horizontal="center" vertical="center" wrapText="1"/>
    </xf>
    <xf numFmtId="0" fontId="95" fillId="0" borderId="64" xfId="12" applyFont="1" applyFill="1" applyBorder="1" applyAlignment="1">
      <alignment horizontal="center" vertical="center" wrapText="1"/>
    </xf>
    <xf numFmtId="0" fontId="95" fillId="40" borderId="21" xfId="0" applyFont="1" applyFill="1" applyBorder="1" applyAlignment="1">
      <alignment horizontal="center" vertical="center" wrapText="1"/>
    </xf>
    <xf numFmtId="0" fontId="95"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95" fillId="0" borderId="10" xfId="12" applyFont="1" applyFill="1" applyBorder="1" applyAlignment="1">
      <alignment horizontal="center" vertical="center" wrapText="1"/>
    </xf>
    <xf numFmtId="0" fontId="95" fillId="40" borderId="21" xfId="12" applyFont="1" applyFill="1" applyBorder="1" applyAlignment="1">
      <alignment horizontal="center" vertical="center" wrapText="1"/>
    </xf>
    <xf numFmtId="0" fontId="95" fillId="40" borderId="10" xfId="12" applyFont="1" applyFill="1" applyBorder="1" applyAlignment="1">
      <alignment horizontal="center" vertical="center" wrapText="1"/>
    </xf>
    <xf numFmtId="0" fontId="95" fillId="0" borderId="21"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40" borderId="63" xfId="12" applyFont="1" applyFill="1" applyBorder="1" applyAlignment="1">
      <alignment horizontal="center" vertical="center" wrapText="1"/>
    </xf>
    <xf numFmtId="0" fontId="95" fillId="0" borderId="21" xfId="12" applyFont="1" applyFill="1" applyBorder="1" applyAlignment="1">
      <alignment horizontal="center" vertical="center" wrapText="1"/>
    </xf>
    <xf numFmtId="0" fontId="95" fillId="17" borderId="13" xfId="12" applyFont="1" applyFill="1" applyBorder="1" applyAlignment="1">
      <alignment horizontal="center" vertical="center" wrapText="1"/>
    </xf>
    <xf numFmtId="0" fontId="95" fillId="17" borderId="16" xfId="12" applyFont="1" applyFill="1" applyBorder="1" applyAlignment="1">
      <alignment horizontal="center" vertical="center" wrapText="1"/>
    </xf>
    <xf numFmtId="0" fontId="96" fillId="11" borderId="11" xfId="12" applyFont="1" applyFill="1" applyBorder="1" applyAlignment="1">
      <alignment horizontal="center" vertical="center" wrapText="1"/>
    </xf>
    <xf numFmtId="0" fontId="96" fillId="11" borderId="15" xfId="12" applyFont="1" applyFill="1" applyBorder="1" applyAlignment="1">
      <alignment horizontal="center" vertical="center" wrapText="1"/>
    </xf>
    <xf numFmtId="0" fontId="96" fillId="11" borderId="12" xfId="12" applyFont="1" applyFill="1" applyBorder="1" applyAlignment="1">
      <alignment horizontal="center" vertical="center" wrapText="1"/>
    </xf>
    <xf numFmtId="0" fontId="96" fillId="11" borderId="19" xfId="12" applyFont="1" applyFill="1" applyBorder="1" applyAlignment="1">
      <alignment horizontal="center" vertical="center" wrapText="1"/>
    </xf>
    <xf numFmtId="0" fontId="102" fillId="2" borderId="13" xfId="12" applyFont="1" applyFill="1" applyBorder="1" applyAlignment="1">
      <alignment horizontal="center" vertical="center" wrapText="1"/>
    </xf>
    <xf numFmtId="0" fontId="102" fillId="2" borderId="14" xfId="12" applyFont="1" applyFill="1" applyBorder="1" applyAlignment="1">
      <alignment horizontal="center" vertical="center" wrapText="1"/>
    </xf>
    <xf numFmtId="0" fontId="102" fillId="2" borderId="16" xfId="12" applyFont="1" applyFill="1" applyBorder="1" applyAlignment="1">
      <alignment horizontal="center" vertical="center" wrapText="1"/>
    </xf>
    <xf numFmtId="0" fontId="64" fillId="23" borderId="23" xfId="0" applyFont="1" applyFill="1" applyBorder="1" applyAlignment="1">
      <alignment horizontal="center" vertical="center" wrapText="1" readingOrder="2"/>
    </xf>
    <xf numFmtId="0" fontId="95" fillId="3"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96" fillId="4" borderId="9" xfId="17"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5" fillId="17" borderId="21" xfId="0" applyFont="1" applyFill="1" applyBorder="1" applyAlignment="1">
      <alignment horizontal="center" vertical="center"/>
    </xf>
    <xf numFmtId="0" fontId="95" fillId="17" borderId="8" xfId="0" applyFont="1" applyFill="1" applyBorder="1" applyAlignment="1">
      <alignment horizontal="center" vertical="center"/>
    </xf>
    <xf numFmtId="0" fontId="95" fillId="17" borderId="10" xfId="0" applyFont="1" applyFill="1" applyBorder="1" applyAlignment="1">
      <alignment horizontal="center" vertical="center"/>
    </xf>
    <xf numFmtId="0" fontId="69" fillId="25" borderId="23"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86" fillId="24" borderId="40" xfId="0" applyFont="1" applyFill="1" applyBorder="1" applyAlignment="1">
      <alignment horizontal="center" vertical="center" wrapText="1" readingOrder="2"/>
    </xf>
    <xf numFmtId="0" fontId="95" fillId="0" borderId="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27" fillId="23" borderId="70" xfId="0" applyFont="1" applyFill="1" applyBorder="1" applyAlignment="1">
      <alignment horizontal="center" vertical="center" wrapText="1" readingOrder="2"/>
    </xf>
    <xf numFmtId="0" fontId="27" fillId="23" borderId="67" xfId="0" applyFont="1" applyFill="1" applyBorder="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6" fillId="10" borderId="62" xfId="0" applyFont="1" applyFill="1" applyBorder="1" applyAlignment="1">
      <alignment horizontal="center" vertical="center"/>
    </xf>
    <xf numFmtId="0" fontId="96" fillId="10" borderId="9" xfId="0" applyFont="1" applyFill="1" applyBorder="1" applyAlignment="1">
      <alignment horizontal="center" vertical="center"/>
    </xf>
    <xf numFmtId="0" fontId="96" fillId="10" borderId="59" xfId="0" applyFont="1" applyFill="1" applyBorder="1" applyAlignment="1">
      <alignment horizontal="center" vertical="center"/>
    </xf>
    <xf numFmtId="0" fontId="95" fillId="10" borderId="62" xfId="0" applyFont="1" applyFill="1" applyBorder="1" applyAlignment="1">
      <alignment horizontal="center" vertical="center" wrapText="1"/>
    </xf>
    <xf numFmtId="0" fontId="95" fillId="21" borderId="59" xfId="0" applyFont="1" applyFill="1" applyBorder="1" applyAlignment="1">
      <alignment horizontal="center" vertical="center" wrapText="1"/>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6" fillId="21" borderId="62" xfId="0" applyFont="1" applyFill="1" applyBorder="1" applyAlignment="1">
      <alignment horizontal="center" vertical="center"/>
    </xf>
    <xf numFmtId="0" fontId="96" fillId="21" borderId="9" xfId="0" applyFont="1" applyFill="1" applyBorder="1" applyAlignment="1">
      <alignment horizontal="center" vertical="center"/>
    </xf>
    <xf numFmtId="0" fontId="96" fillId="21" borderId="59" xfId="0" applyFont="1" applyFill="1" applyBorder="1" applyAlignment="1">
      <alignment horizontal="center" vertical="center"/>
    </xf>
    <xf numFmtId="0" fontId="95" fillId="19" borderId="10" xfId="0" applyFont="1" applyFill="1" applyBorder="1" applyAlignment="1">
      <alignment horizontal="center" vertical="center" wrapText="1"/>
    </xf>
    <xf numFmtId="0" fontId="95" fillId="19" borderId="9" xfId="0" applyFont="1" applyFill="1" applyBorder="1" applyAlignment="1">
      <alignment horizontal="center" vertical="center" wrapText="1"/>
    </xf>
    <xf numFmtId="0" fontId="95" fillId="20" borderId="9" xfId="0" applyFont="1" applyFill="1" applyBorder="1" applyAlignment="1">
      <alignment horizontal="center" vertical="center" wrapText="1"/>
    </xf>
    <xf numFmtId="0" fontId="95" fillId="20" borderId="59" xfId="0" applyFont="1" applyFill="1" applyBorder="1" applyAlignment="1">
      <alignment horizontal="center" vertical="center" wrapText="1"/>
    </xf>
    <xf numFmtId="0" fontId="104" fillId="10" borderId="21" xfId="0" applyFont="1" applyFill="1" applyBorder="1" applyAlignment="1">
      <alignment horizontal="center" vertical="center" wrapText="1" readingOrder="2"/>
    </xf>
    <xf numFmtId="0" fontId="104" fillId="10" borderId="8" xfId="0" applyFont="1" applyFill="1" applyBorder="1" applyAlignment="1">
      <alignment horizontal="center" vertical="center" wrapText="1" readingOrder="2"/>
    </xf>
    <xf numFmtId="0" fontId="104" fillId="10" borderId="73" xfId="0" applyFont="1" applyFill="1" applyBorder="1" applyAlignment="1">
      <alignment horizontal="center" vertical="center" wrapText="1" readingOrder="2"/>
    </xf>
    <xf numFmtId="0" fontId="105" fillId="10" borderId="21" xfId="0" applyFont="1" applyFill="1" applyBorder="1" applyAlignment="1">
      <alignment horizontal="center" vertical="center" wrapText="1" readingOrder="2"/>
    </xf>
    <xf numFmtId="0" fontId="105" fillId="10" borderId="10" xfId="0" applyFont="1" applyFill="1" applyBorder="1" applyAlignment="1">
      <alignment horizontal="center" vertical="center" wrapText="1" readingOrder="2"/>
    </xf>
    <xf numFmtId="0" fontId="105" fillId="21" borderId="71" xfId="0" applyFont="1" applyFill="1" applyBorder="1" applyAlignment="1">
      <alignment horizontal="center" vertical="center" wrapText="1" readingOrder="2"/>
    </xf>
    <xf numFmtId="0" fontId="105" fillId="21" borderId="72" xfId="0" applyFont="1" applyFill="1" applyBorder="1" applyAlignment="1">
      <alignment horizontal="center" vertical="center" wrapText="1" readingOrder="2"/>
    </xf>
    <xf numFmtId="0" fontId="104" fillId="10" borderId="74" xfId="0" applyFont="1" applyFill="1" applyBorder="1" applyAlignment="1">
      <alignment horizontal="center" vertical="center" wrapText="1" readingOrder="2"/>
    </xf>
    <xf numFmtId="0" fontId="104" fillId="11" borderId="75" xfId="0" applyFont="1" applyFill="1" applyBorder="1" applyAlignment="1">
      <alignment horizontal="center" vertical="center" wrapText="1" readingOrder="2"/>
    </xf>
    <xf numFmtId="0" fontId="104" fillId="11" borderId="76" xfId="0" applyFont="1" applyFill="1" applyBorder="1" applyAlignment="1">
      <alignment horizontal="center" vertical="center" wrapText="1" readingOrder="2"/>
    </xf>
    <xf numFmtId="0" fontId="104" fillId="20" borderId="75" xfId="0" applyFont="1" applyFill="1" applyBorder="1" applyAlignment="1">
      <alignment horizontal="center" vertical="center" wrapText="1" readingOrder="2"/>
    </xf>
    <xf numFmtId="0" fontId="104" fillId="20" borderId="76"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2"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104" fillId="21" borderId="21" xfId="0" applyFont="1" applyFill="1" applyBorder="1" applyAlignment="1">
      <alignment horizontal="center" vertical="center" wrapText="1"/>
    </xf>
    <xf numFmtId="0" fontId="104" fillId="21" borderId="8" xfId="0" applyFont="1" applyFill="1" applyBorder="1" applyAlignment="1">
      <alignment horizontal="center" vertical="center" wrapText="1"/>
    </xf>
    <xf numFmtId="0" fontId="104" fillId="21" borderId="10" xfId="0" applyFont="1" applyFill="1" applyBorder="1" applyAlignment="1">
      <alignment horizontal="center" vertical="center" wrapText="1"/>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3">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75185987.799071968</c:v>
                </c:pt>
                <c:pt idx="1">
                  <c:v>71173114.258980736</c:v>
                </c:pt>
                <c:pt idx="2">
                  <c:v>69206257.738465562</c:v>
                </c:pt>
                <c:pt idx="3">
                  <c:v>69309242.246235907</c:v>
                </c:pt>
                <c:pt idx="4">
                  <c:v>73378776.380480975</c:v>
                </c:pt>
                <c:pt idx="5">
                  <c:v>81018986.128709182</c:v>
                </c:pt>
                <c:pt idx="6">
                  <c:v>84121064.347921386</c:v>
                </c:pt>
                <c:pt idx="7">
                  <c:v>81783771.112245604</c:v>
                </c:pt>
                <c:pt idx="8">
                  <c:v>77211151.882231399</c:v>
                </c:pt>
                <c:pt idx="9">
                  <c:v>73548753.622922108</c:v>
                </c:pt>
                <c:pt idx="10">
                  <c:v>70858890.329575405</c:v>
                </c:pt>
                <c:pt idx="11">
                  <c:v>68941620.730091006</c:v>
                </c:pt>
              </c:numCache>
            </c:numRef>
          </c:cat>
          <c:val>
            <c:numRef>
              <c:f>'ارزش بازار'!$C$20:$O$20</c:f>
              <c:numCache>
                <c:formatCode>#,##0</c:formatCode>
                <c:ptCount val="13"/>
                <c:pt idx="0">
                  <c:v>75185987.799071968</c:v>
                </c:pt>
                <c:pt idx="1">
                  <c:v>71173114.258980736</c:v>
                </c:pt>
                <c:pt idx="2">
                  <c:v>69206257.738465562</c:v>
                </c:pt>
                <c:pt idx="3">
                  <c:v>69309242.246235907</c:v>
                </c:pt>
                <c:pt idx="4">
                  <c:v>73378776.380480975</c:v>
                </c:pt>
                <c:pt idx="5">
                  <c:v>81018986.128709182</c:v>
                </c:pt>
                <c:pt idx="6">
                  <c:v>84121064.347921386</c:v>
                </c:pt>
                <c:pt idx="7">
                  <c:v>81783771.112245604</c:v>
                </c:pt>
                <c:pt idx="8">
                  <c:v>77211151.882231399</c:v>
                </c:pt>
                <c:pt idx="9">
                  <c:v>73548753.622922108</c:v>
                </c:pt>
                <c:pt idx="10">
                  <c:v>70858890.329575405</c:v>
                </c:pt>
                <c:pt idx="11">
                  <c:v>68941620.730091006</c:v>
                </c:pt>
                <c:pt idx="12">
                  <c:v>72171547.188137501</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بازار'!$C$18:$O$18</c:f>
              <c:numCache>
                <c:formatCode>#,##0</c:formatCode>
                <c:ptCount val="13"/>
                <c:pt idx="0">
                  <c:v>56668083.699502364</c:v>
                </c:pt>
                <c:pt idx="1">
                  <c:v>53910139.981392272</c:v>
                </c:pt>
                <c:pt idx="2">
                  <c:v>52403679.110903807</c:v>
                </c:pt>
                <c:pt idx="3">
                  <c:v>52382842.610762745</c:v>
                </c:pt>
                <c:pt idx="4">
                  <c:v>55646428.13681569</c:v>
                </c:pt>
                <c:pt idx="5">
                  <c:v>61448343.631029628</c:v>
                </c:pt>
                <c:pt idx="6">
                  <c:v>64090900.152114876</c:v>
                </c:pt>
                <c:pt idx="7">
                  <c:v>62278411.11988268</c:v>
                </c:pt>
                <c:pt idx="8">
                  <c:v>58418309.718635246</c:v>
                </c:pt>
                <c:pt idx="9">
                  <c:v>55109841.350819014</c:v>
                </c:pt>
                <c:pt idx="10">
                  <c:v>52346466.927029684</c:v>
                </c:pt>
                <c:pt idx="11">
                  <c:v>50922586.121114358</c:v>
                </c:pt>
                <c:pt idx="12">
                  <c:v>53486161.088156886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بازار'!$C$19:$O$19</c:f>
              <c:numCache>
                <c:formatCode>#,##0</c:formatCode>
                <c:ptCount val="13"/>
                <c:pt idx="0">
                  <c:v>18421183.923666954</c:v>
                </c:pt>
                <c:pt idx="1">
                  <c:v>17163226.18071527</c:v>
                </c:pt>
                <c:pt idx="2">
                  <c:v>16704852.181276686</c:v>
                </c:pt>
                <c:pt idx="3">
                  <c:v>16828859.757407527</c:v>
                </c:pt>
                <c:pt idx="4">
                  <c:v>17634747.707936659</c:v>
                </c:pt>
                <c:pt idx="5">
                  <c:v>19469683.253802147</c:v>
                </c:pt>
                <c:pt idx="6">
                  <c:v>19925472.098597296</c:v>
                </c:pt>
                <c:pt idx="7">
                  <c:v>19386908.571677599</c:v>
                </c:pt>
                <c:pt idx="8">
                  <c:v>18673143.993835431</c:v>
                </c:pt>
                <c:pt idx="9">
                  <c:v>18317535.196434494</c:v>
                </c:pt>
                <c:pt idx="10">
                  <c:v>18390807.403747726</c:v>
                </c:pt>
                <c:pt idx="11">
                  <c:v>17889302.38159094</c:v>
                </c:pt>
                <c:pt idx="12">
                  <c:v>18542491.607739616</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غیربرخط'!$B$9:$N$9</c:f>
              <c:numCache>
                <c:formatCode>#,##0</c:formatCode>
                <c:ptCount val="13"/>
                <c:pt idx="0">
                  <c:v>190706194.48400003</c:v>
                </c:pt>
                <c:pt idx="1">
                  <c:v>175393938.06600001</c:v>
                </c:pt>
                <c:pt idx="2">
                  <c:v>158918723.93600002</c:v>
                </c:pt>
                <c:pt idx="3">
                  <c:v>198501702.24200001</c:v>
                </c:pt>
                <c:pt idx="4">
                  <c:v>205937988.98500001</c:v>
                </c:pt>
                <c:pt idx="5">
                  <c:v>296542479.71500003</c:v>
                </c:pt>
                <c:pt idx="6">
                  <c:v>286287693.18900001</c:v>
                </c:pt>
                <c:pt idx="7">
                  <c:v>256868638.16399997</c:v>
                </c:pt>
                <c:pt idx="8">
                  <c:v>209982164.35699999</c:v>
                </c:pt>
                <c:pt idx="9">
                  <c:v>265600154.21499997</c:v>
                </c:pt>
                <c:pt idx="10">
                  <c:v>208114929.09200001</c:v>
                </c:pt>
                <c:pt idx="11">
                  <c:v>165979878.99399996</c:v>
                </c:pt>
                <c:pt idx="12">
                  <c:v>293071774.38099992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غیربرخط'!$B$7:$N$7</c:f>
              <c:numCache>
                <c:formatCode>#,##0</c:formatCode>
                <c:ptCount val="13"/>
                <c:pt idx="0">
                  <c:v>136580397.60949999</c:v>
                </c:pt>
                <c:pt idx="1">
                  <c:v>113865876.934</c:v>
                </c:pt>
                <c:pt idx="2">
                  <c:v>115957044.1145</c:v>
                </c:pt>
                <c:pt idx="3">
                  <c:v>143145178.08000001</c:v>
                </c:pt>
                <c:pt idx="4">
                  <c:v>140238157.36449999</c:v>
                </c:pt>
                <c:pt idx="5">
                  <c:v>214955191.42550001</c:v>
                </c:pt>
                <c:pt idx="6">
                  <c:v>213690011.35949999</c:v>
                </c:pt>
                <c:pt idx="7">
                  <c:v>176058963.2525</c:v>
                </c:pt>
                <c:pt idx="8">
                  <c:v>130570070.7915</c:v>
                </c:pt>
                <c:pt idx="9">
                  <c:v>144222668.78349999</c:v>
                </c:pt>
                <c:pt idx="10">
                  <c:v>137047891.94949999</c:v>
                </c:pt>
                <c:pt idx="11">
                  <c:v>100553682.95300001</c:v>
                </c:pt>
                <c:pt idx="12">
                  <c:v>188524803.31900001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غیربرخط'!$B$8:$N$8</c:f>
              <c:numCache>
                <c:formatCode>#,##0</c:formatCode>
                <c:ptCount val="13"/>
                <c:pt idx="0">
                  <c:v>54125796.874500044</c:v>
                </c:pt>
                <c:pt idx="1">
                  <c:v>61528061.131999999</c:v>
                </c:pt>
                <c:pt idx="2">
                  <c:v>42961679.821500033</c:v>
                </c:pt>
                <c:pt idx="3">
                  <c:v>55356524.162</c:v>
                </c:pt>
                <c:pt idx="4">
                  <c:v>65699831.620499998</c:v>
                </c:pt>
                <c:pt idx="5">
                  <c:v>81587288.289500058</c:v>
                </c:pt>
                <c:pt idx="6">
                  <c:v>72597681.829500005</c:v>
                </c:pt>
                <c:pt idx="7">
                  <c:v>80809674.911499962</c:v>
                </c:pt>
                <c:pt idx="8">
                  <c:v>79412093.565500006</c:v>
                </c:pt>
                <c:pt idx="9">
                  <c:v>121377485.43149997</c:v>
                </c:pt>
                <c:pt idx="10">
                  <c:v>71067037.142499998</c:v>
                </c:pt>
                <c:pt idx="11">
                  <c:v>65426196.040999956</c:v>
                </c:pt>
                <c:pt idx="12">
                  <c:v>104546971.06199993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4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80806624524047"/>
          <c:y val="0.12914599848397906"/>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1073726129061456E-2"/>
                  <c:y val="6.6332788671023907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fa-IR"/>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2C69-4EB6-A871-FD5CE0DDE66C}"/>
                </c:ext>
              </c:extLst>
            </c:dLbl>
            <c:dLbl>
              <c:idx val="8"/>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5.9495192208955099E-2"/>
                  <c:y val="8.01003124136611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5.9856813672938769E-2"/>
                  <c:y val="-5.305449882756330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1148817665397459E-2"/>
                  <c:y val="6.210641900268491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'سرمایه گذار خارجی'!$AT$5:$BF$5</c:f>
              <c:numCache>
                <c:formatCode>#,##0</c:formatCode>
                <c:ptCount val="13"/>
                <c:pt idx="0">
                  <c:v>42528</c:v>
                </c:pt>
                <c:pt idx="1">
                  <c:v>40162</c:v>
                </c:pt>
                <c:pt idx="2">
                  <c:v>38554</c:v>
                </c:pt>
                <c:pt idx="3">
                  <c:v>36466</c:v>
                </c:pt>
                <c:pt idx="4">
                  <c:v>36959</c:v>
                </c:pt>
                <c:pt idx="5">
                  <c:v>39912</c:v>
                </c:pt>
                <c:pt idx="6">
                  <c:v>46271</c:v>
                </c:pt>
                <c:pt idx="7">
                  <c:v>46246</c:v>
                </c:pt>
                <c:pt idx="8">
                  <c:v>44066</c:v>
                </c:pt>
                <c:pt idx="9">
                  <c:v>42305</c:v>
                </c:pt>
                <c:pt idx="10">
                  <c:v>43304</c:v>
                </c:pt>
                <c:pt idx="11">
                  <c:v>42221</c:v>
                </c:pt>
                <c:pt idx="12">
                  <c:v>44884</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50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سهام'!$B$16:$N$16</c:f>
              <c:numCache>
                <c:formatCode>#,##0</c:formatCode>
                <c:ptCount val="13"/>
                <c:pt idx="0">
                  <c:v>70650172.903441533</c:v>
                </c:pt>
                <c:pt idx="1">
                  <c:v>66560617.091393508</c:v>
                </c:pt>
                <c:pt idx="2">
                  <c:v>64424586.256145835</c:v>
                </c:pt>
                <c:pt idx="3">
                  <c:v>64410514.176489025</c:v>
                </c:pt>
                <c:pt idx="4">
                  <c:v>68228585.494980365</c:v>
                </c:pt>
                <c:pt idx="5">
                  <c:v>75657036.766703963</c:v>
                </c:pt>
                <c:pt idx="6">
                  <c:v>78768164.613655642</c:v>
                </c:pt>
                <c:pt idx="7">
                  <c:v>76460104.808373794</c:v>
                </c:pt>
                <c:pt idx="8">
                  <c:v>71766231.552429736</c:v>
                </c:pt>
                <c:pt idx="9">
                  <c:v>67925196.218804777</c:v>
                </c:pt>
                <c:pt idx="10">
                  <c:v>64973144.995108843</c:v>
                </c:pt>
                <c:pt idx="11">
                  <c:v>62981797.214730963</c:v>
                </c:pt>
                <c:pt idx="12">
                  <c:v>65958076.619830698</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سهام'!$B$14:$N$14</c:f>
              <c:numCache>
                <c:formatCode>#,##0</c:formatCode>
                <c:ptCount val="13"/>
                <c:pt idx="0">
                  <c:v>55801802.261856198</c:v>
                </c:pt>
                <c:pt idx="1">
                  <c:v>53040021.835115798</c:v>
                </c:pt>
                <c:pt idx="2">
                  <c:v>51507579.171295099</c:v>
                </c:pt>
                <c:pt idx="3">
                  <c:v>51448434.165895402</c:v>
                </c:pt>
                <c:pt idx="4">
                  <c:v>54674135.632541001</c:v>
                </c:pt>
                <c:pt idx="5">
                  <c:v>60412792.821860701</c:v>
                </c:pt>
                <c:pt idx="6">
                  <c:v>63019479.805891499</c:v>
                </c:pt>
                <c:pt idx="7">
                  <c:v>61174025.981540799</c:v>
                </c:pt>
                <c:pt idx="8">
                  <c:v>57253480.5695206</c:v>
                </c:pt>
                <c:pt idx="9">
                  <c:v>53885378.1698962</c:v>
                </c:pt>
                <c:pt idx="10">
                  <c:v>51100652.951802202</c:v>
                </c:pt>
                <c:pt idx="11">
                  <c:v>49668967.981120303</c:v>
                </c:pt>
                <c:pt idx="12">
                  <c:v>52244324.545694202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سهام'!$B$15:$N$15</c:f>
              <c:numCache>
                <c:formatCode>#,##0</c:formatCode>
                <c:ptCount val="13"/>
                <c:pt idx="0">
                  <c:v>14848370.641585339</c:v>
                </c:pt>
                <c:pt idx="1">
                  <c:v>13520595.256277708</c:v>
                </c:pt>
                <c:pt idx="2">
                  <c:v>12917007.084850732</c:v>
                </c:pt>
                <c:pt idx="3">
                  <c:v>12962080.010593621</c:v>
                </c:pt>
                <c:pt idx="4">
                  <c:v>13554449.86243936</c:v>
                </c:pt>
                <c:pt idx="5">
                  <c:v>15244243.944843261</c:v>
                </c:pt>
                <c:pt idx="6">
                  <c:v>15748684.807764141</c:v>
                </c:pt>
                <c:pt idx="7">
                  <c:v>15286078.826833</c:v>
                </c:pt>
                <c:pt idx="8">
                  <c:v>14512750.982909139</c:v>
                </c:pt>
                <c:pt idx="9">
                  <c:v>14039818.04890858</c:v>
                </c:pt>
                <c:pt idx="10">
                  <c:v>13872492.043306639</c:v>
                </c:pt>
                <c:pt idx="11">
                  <c:v>13312829.23361066</c:v>
                </c:pt>
                <c:pt idx="12">
                  <c:v>13713752.074136492</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بورس'!$B$7:$N$7</c:f>
              <c:numCache>
                <c:formatCode>#,##0</c:formatCode>
                <c:ptCount val="13"/>
                <c:pt idx="0">
                  <c:v>30031886.891792499</c:v>
                </c:pt>
                <c:pt idx="1">
                  <c:v>28407826.500855599</c:v>
                </c:pt>
                <c:pt idx="2">
                  <c:v>27520109.720431101</c:v>
                </c:pt>
                <c:pt idx="3">
                  <c:v>27388142.9307798</c:v>
                </c:pt>
                <c:pt idx="4">
                  <c:v>29731125.590110999</c:v>
                </c:pt>
                <c:pt idx="5">
                  <c:v>32691115.4869623</c:v>
                </c:pt>
                <c:pt idx="6">
                  <c:v>34195103.5376684</c:v>
                </c:pt>
                <c:pt idx="7">
                  <c:v>32821070.5310519</c:v>
                </c:pt>
                <c:pt idx="8">
                  <c:v>30442832.091043901</c:v>
                </c:pt>
                <c:pt idx="9">
                  <c:v>27799020.078851301</c:v>
                </c:pt>
                <c:pt idx="10">
                  <c:v>26386171.8302355</c:v>
                </c:pt>
                <c:pt idx="11">
                  <c:v>25450090.804706901</c:v>
                </c:pt>
                <c:pt idx="12">
                  <c:v>27568353.422139999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بورس'!$B$8:$N$8</c:f>
              <c:numCache>
                <c:formatCode>#,##0</c:formatCode>
                <c:ptCount val="13"/>
                <c:pt idx="0">
                  <c:v>25769915.3700637</c:v>
                </c:pt>
                <c:pt idx="1">
                  <c:v>24632195.334260199</c:v>
                </c:pt>
                <c:pt idx="2">
                  <c:v>23987469.450863998</c:v>
                </c:pt>
                <c:pt idx="3">
                  <c:v>24060291.235115599</c:v>
                </c:pt>
                <c:pt idx="4">
                  <c:v>24943010.042429999</c:v>
                </c:pt>
                <c:pt idx="5">
                  <c:v>27721677.334898401</c:v>
                </c:pt>
                <c:pt idx="6">
                  <c:v>28824376.268223099</c:v>
                </c:pt>
                <c:pt idx="7">
                  <c:v>28352955.450488899</c:v>
                </c:pt>
                <c:pt idx="8">
                  <c:v>26810648.478476699</c:v>
                </c:pt>
                <c:pt idx="9">
                  <c:v>26086358.091044899</c:v>
                </c:pt>
                <c:pt idx="10">
                  <c:v>24714481.121566702</c:v>
                </c:pt>
                <c:pt idx="11">
                  <c:v>24218877.176413398</c:v>
                </c:pt>
                <c:pt idx="12">
                  <c:v>24675971.1235542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بورس'!$B$9:$N$9</c:f>
              <c:numCache>
                <c:formatCode>#,##0</c:formatCode>
                <c:ptCount val="13"/>
                <c:pt idx="0">
                  <c:v>55801802.261856198</c:v>
                </c:pt>
                <c:pt idx="1">
                  <c:v>53040021.835115798</c:v>
                </c:pt>
                <c:pt idx="2">
                  <c:v>51507579.171295099</c:v>
                </c:pt>
                <c:pt idx="3">
                  <c:v>51448434.165895402</c:v>
                </c:pt>
                <c:pt idx="4">
                  <c:v>54674135.632541001</c:v>
                </c:pt>
                <c:pt idx="5">
                  <c:v>60412792.821860701</c:v>
                </c:pt>
                <c:pt idx="6">
                  <c:v>63019479.805891499</c:v>
                </c:pt>
                <c:pt idx="7">
                  <c:v>61174025.981540799</c:v>
                </c:pt>
                <c:pt idx="8">
                  <c:v>57253480.5695206</c:v>
                </c:pt>
                <c:pt idx="9">
                  <c:v>53885378.1698962</c:v>
                </c:pt>
                <c:pt idx="10">
                  <c:v>51100652.951802202</c:v>
                </c:pt>
                <c:pt idx="11">
                  <c:v>49668967.981120303</c:v>
                </c:pt>
                <c:pt idx="12">
                  <c:v>52244324.545694202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فرابورس'!$B$9:$N$9</c:f>
              <c:numCache>
                <c:formatCode>#,##0</c:formatCode>
                <c:ptCount val="13"/>
                <c:pt idx="0">
                  <c:v>1916544.7943768799</c:v>
                </c:pt>
                <c:pt idx="1">
                  <c:v>1735319.8238091699</c:v>
                </c:pt>
                <c:pt idx="2">
                  <c:v>1682301.4898699301</c:v>
                </c:pt>
                <c:pt idx="3">
                  <c:v>1648792.9481359101</c:v>
                </c:pt>
                <c:pt idx="4">
                  <c:v>1726392.2953115499</c:v>
                </c:pt>
                <c:pt idx="5">
                  <c:v>2010978.8356253</c:v>
                </c:pt>
                <c:pt idx="6">
                  <c:v>2287301.1735107098</c:v>
                </c:pt>
                <c:pt idx="7">
                  <c:v>2302211.8756538802</c:v>
                </c:pt>
                <c:pt idx="8">
                  <c:v>2106965.8751692902</c:v>
                </c:pt>
                <c:pt idx="9">
                  <c:v>2050697.3886343699</c:v>
                </c:pt>
                <c:pt idx="10">
                  <c:v>1737891.3329754299</c:v>
                </c:pt>
                <c:pt idx="11">
                  <c:v>1684865.7166319599</c:v>
                </c:pt>
                <c:pt idx="12">
                  <c:v>1762557.58189075</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فرابورس'!$B$10:$N$10</c:f>
              <c:numCache>
                <c:formatCode>#,##0</c:formatCode>
                <c:ptCount val="13"/>
                <c:pt idx="0">
                  <c:v>9262694.7010264192</c:v>
                </c:pt>
                <c:pt idx="1">
                  <c:v>8457866.8013569806</c:v>
                </c:pt>
                <c:pt idx="2">
                  <c:v>8029751.3167773997</c:v>
                </c:pt>
                <c:pt idx="3">
                  <c:v>8117380.5482296702</c:v>
                </c:pt>
                <c:pt idx="4">
                  <c:v>8516931.2368898503</c:v>
                </c:pt>
                <c:pt idx="5">
                  <c:v>9609602.4415454399</c:v>
                </c:pt>
                <c:pt idx="6">
                  <c:v>9672074.9264186993</c:v>
                </c:pt>
                <c:pt idx="7">
                  <c:v>9260670.3837076705</c:v>
                </c:pt>
                <c:pt idx="8">
                  <c:v>8740982.9115004893</c:v>
                </c:pt>
                <c:pt idx="9">
                  <c:v>8422481.9815792609</c:v>
                </c:pt>
                <c:pt idx="10">
                  <c:v>8407547.9118514992</c:v>
                </c:pt>
                <c:pt idx="11">
                  <c:v>8037647.1337975301</c:v>
                </c:pt>
                <c:pt idx="12">
                  <c:v>8316293.9958058903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فرابورس'!$B$11:$N$11</c:f>
              <c:numCache>
                <c:formatCode>#,##0</c:formatCode>
                <c:ptCount val="13"/>
                <c:pt idx="0">
                  <c:v>3639578.0033920398</c:v>
                </c:pt>
                <c:pt idx="1">
                  <c:v>3297904.7875115601</c:v>
                </c:pt>
                <c:pt idx="2">
                  <c:v>3175822.4305154001</c:v>
                </c:pt>
                <c:pt idx="3">
                  <c:v>3166794.3425400401</c:v>
                </c:pt>
                <c:pt idx="4">
                  <c:v>3282874.39781996</c:v>
                </c:pt>
                <c:pt idx="5">
                  <c:v>3595409.60388452</c:v>
                </c:pt>
                <c:pt idx="6">
                  <c:v>3761005.9621467302</c:v>
                </c:pt>
                <c:pt idx="7">
                  <c:v>3694993.3836234501</c:v>
                </c:pt>
                <c:pt idx="8">
                  <c:v>3636893.2030413598</c:v>
                </c:pt>
                <c:pt idx="9">
                  <c:v>3538741.9035369498</c:v>
                </c:pt>
                <c:pt idx="10">
                  <c:v>3698853.8711317098</c:v>
                </c:pt>
                <c:pt idx="11">
                  <c:v>3561911.0396331698</c:v>
                </c:pt>
                <c:pt idx="12">
                  <c:v>3606606.08659185</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فرابورس'!$B$12:$N$12</c:f>
              <c:numCache>
                <c:formatCode>#,##0</c:formatCode>
                <c:ptCount val="13"/>
                <c:pt idx="0">
                  <c:v>29553.142790000002</c:v>
                </c:pt>
                <c:pt idx="1">
                  <c:v>29503.8436</c:v>
                </c:pt>
                <c:pt idx="2">
                  <c:v>29131.847688000002</c:v>
                </c:pt>
                <c:pt idx="3">
                  <c:v>29112.171687999999</c:v>
                </c:pt>
                <c:pt idx="4">
                  <c:v>28251.932418</c:v>
                </c:pt>
                <c:pt idx="5">
                  <c:v>28253.063787999999</c:v>
                </c:pt>
                <c:pt idx="6">
                  <c:v>28302.745687999999</c:v>
                </c:pt>
                <c:pt idx="7">
                  <c:v>28203.183848000001</c:v>
                </c:pt>
                <c:pt idx="8">
                  <c:v>27908.993198</c:v>
                </c:pt>
                <c:pt idx="9">
                  <c:v>27896.775158</c:v>
                </c:pt>
                <c:pt idx="10">
                  <c:v>28198.927348000001</c:v>
                </c:pt>
                <c:pt idx="11">
                  <c:v>28405.343548000001</c:v>
                </c:pt>
                <c:pt idx="12">
                  <c:v>28294.409847999999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فرابورس'!$B$13:$N$13</c:f>
              <c:numCache>
                <c:formatCode>#,##0</c:formatCode>
                <c:ptCount val="13"/>
                <c:pt idx="0">
                  <c:v>14848370.641585339</c:v>
                </c:pt>
                <c:pt idx="1">
                  <c:v>13520595.256277708</c:v>
                </c:pt>
                <c:pt idx="2">
                  <c:v>12917007.084850732</c:v>
                </c:pt>
                <c:pt idx="3">
                  <c:v>12962080.010593621</c:v>
                </c:pt>
                <c:pt idx="4">
                  <c:v>13554449.86243936</c:v>
                </c:pt>
                <c:pt idx="5">
                  <c:v>15244243.944843261</c:v>
                </c:pt>
                <c:pt idx="6">
                  <c:v>15748684.807764141</c:v>
                </c:pt>
                <c:pt idx="7">
                  <c:v>15286078.826833</c:v>
                </c:pt>
                <c:pt idx="8">
                  <c:v>14512750.982909139</c:v>
                </c:pt>
                <c:pt idx="9">
                  <c:v>14039818.04890858</c:v>
                </c:pt>
                <c:pt idx="10">
                  <c:v>13872492.043306639</c:v>
                </c:pt>
                <c:pt idx="11">
                  <c:v>13312829.23361066</c:v>
                </c:pt>
                <c:pt idx="12">
                  <c:v>13713752.074136492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شرکتهاي چند رشته اي صنعتي</c:v>
                </c:pt>
                <c:pt idx="7">
                  <c:v>فراورده هاي نفتي، كك و سوخت هسته اي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0.15634363267261786</c:v>
                </c:pt>
                <c:pt idx="1">
                  <c:v>2.3459368492785699E-2</c:v>
                </c:pt>
                <c:pt idx="2">
                  <c:v>2.9523584815501699E-2</c:v>
                </c:pt>
                <c:pt idx="3">
                  <c:v>3.6214070197486403E-2</c:v>
                </c:pt>
                <c:pt idx="4">
                  <c:v>5.5498989460822101E-2</c:v>
                </c:pt>
                <c:pt idx="5">
                  <c:v>6.6567070123172006E-2</c:v>
                </c:pt>
                <c:pt idx="6">
                  <c:v>7.0633485251680103E-2</c:v>
                </c:pt>
                <c:pt idx="7">
                  <c:v>7.6082213365076201E-2</c:v>
                </c:pt>
                <c:pt idx="8">
                  <c:v>8.6192704563351999E-2</c:v>
                </c:pt>
                <c:pt idx="9">
                  <c:v>0.150994871933022</c:v>
                </c:pt>
                <c:pt idx="10">
                  <c:v>0.24849000912448499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بانكها و موسسات اعتباري</c:v>
                </c:pt>
                <c:pt idx="5">
                  <c:v>سرمايه گذاريها</c:v>
                </c:pt>
                <c:pt idx="6">
                  <c:v>استخراج کانه هاي فلزي</c:v>
                </c:pt>
                <c:pt idx="7">
                  <c:v>فراورده هاي نفتي، كك و سوخت هسته اي</c:v>
                </c:pt>
                <c:pt idx="8">
                  <c:v>شرکتهاي چند رشته 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0.1318110202182653</c:v>
                </c:pt>
                <c:pt idx="1">
                  <c:v>1.8049276299385401E-2</c:v>
                </c:pt>
                <c:pt idx="2">
                  <c:v>2.29026849309436E-2</c:v>
                </c:pt>
                <c:pt idx="3">
                  <c:v>3.7243301385215602E-2</c:v>
                </c:pt>
                <c:pt idx="4">
                  <c:v>5.4182908909252599E-2</c:v>
                </c:pt>
                <c:pt idx="5">
                  <c:v>5.83867443274892E-2</c:v>
                </c:pt>
                <c:pt idx="6">
                  <c:v>8.6851841824299406E-2</c:v>
                </c:pt>
                <c:pt idx="7">
                  <c:v>8.7862505611019798E-2</c:v>
                </c:pt>
                <c:pt idx="8">
                  <c:v>8.9174257159382903E-2</c:v>
                </c:pt>
                <c:pt idx="9">
                  <c:v>0.17048150852194399</c:v>
                </c:pt>
                <c:pt idx="10">
                  <c:v>0.24305395081280201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0.17424974665399218</c:v>
                </c:pt>
                <c:pt idx="1">
                  <c:v>2.55801270216626E-2</c:v>
                </c:pt>
                <c:pt idx="2">
                  <c:v>2.71829830407706E-2</c:v>
                </c:pt>
                <c:pt idx="3">
                  <c:v>3.1203655840259501E-2</c:v>
                </c:pt>
                <c:pt idx="4">
                  <c:v>3.2293079945250103E-2</c:v>
                </c:pt>
                <c:pt idx="5">
                  <c:v>6.0512769722618098E-2</c:v>
                </c:pt>
                <c:pt idx="6">
                  <c:v>7.67579919929436E-2</c:v>
                </c:pt>
                <c:pt idx="7">
                  <c:v>8.3681635324609704E-2</c:v>
                </c:pt>
                <c:pt idx="8">
                  <c:v>9.7731086611786505E-2</c:v>
                </c:pt>
                <c:pt idx="9">
                  <c:v>0.121607542614734</c:v>
                </c:pt>
                <c:pt idx="10">
                  <c:v>0.26919938123137299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معاملات'!$D$40:$P$40</c:f>
              <c:numCache>
                <c:formatCode>_(* #,##0_);_(* \(#,##0\);_(* "-"??_);_(@_)</c:formatCode>
                <c:ptCount val="13"/>
                <c:pt idx="0">
                  <c:v>143559942.13</c:v>
                </c:pt>
                <c:pt idx="1">
                  <c:v>123730958.127</c:v>
                </c:pt>
                <c:pt idx="2">
                  <c:v>114241401.13800001</c:v>
                </c:pt>
                <c:pt idx="3">
                  <c:v>149831803.98800001</c:v>
                </c:pt>
                <c:pt idx="4">
                  <c:v>143285398.86399999</c:v>
                </c:pt>
                <c:pt idx="5">
                  <c:v>239302430.03100002</c:v>
                </c:pt>
                <c:pt idx="6">
                  <c:v>222478087.116</c:v>
                </c:pt>
                <c:pt idx="7">
                  <c:v>179118270.729</c:v>
                </c:pt>
                <c:pt idx="8">
                  <c:v>126874030.70199999</c:v>
                </c:pt>
                <c:pt idx="9">
                  <c:v>147613787.34200001</c:v>
                </c:pt>
                <c:pt idx="10">
                  <c:v>125265844.81299999</c:v>
                </c:pt>
                <c:pt idx="11">
                  <c:v>91300670.645999998</c:v>
                </c:pt>
                <c:pt idx="12">
                  <c:v>176913073.47400001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معاملات'!$D$39:$P$39</c:f>
              <c:numCache>
                <c:formatCode>_(* #,##0_);_(* \(#,##0\);_(* "-"??_);_(@_)</c:formatCode>
                <c:ptCount val="13"/>
                <c:pt idx="0">
                  <c:v>9397751.4589999989</c:v>
                </c:pt>
                <c:pt idx="1">
                  <c:v>5832207.9529999997</c:v>
                </c:pt>
                <c:pt idx="2">
                  <c:v>7074349.2620000001</c:v>
                </c:pt>
                <c:pt idx="3">
                  <c:v>8648335.8049999997</c:v>
                </c:pt>
                <c:pt idx="4">
                  <c:v>12338094.239999998</c:v>
                </c:pt>
                <c:pt idx="5">
                  <c:v>9260232.0350000001</c:v>
                </c:pt>
                <c:pt idx="6">
                  <c:v>8298805.2860000003</c:v>
                </c:pt>
                <c:pt idx="7">
                  <c:v>11701674.649999999</c:v>
                </c:pt>
                <c:pt idx="8">
                  <c:v>10921199.999</c:v>
                </c:pt>
                <c:pt idx="9">
                  <c:v>11116696.213</c:v>
                </c:pt>
                <c:pt idx="10">
                  <c:v>15933086.597999999</c:v>
                </c:pt>
                <c:pt idx="11">
                  <c:v>15575288.213</c:v>
                </c:pt>
                <c:pt idx="12">
                  <c:v>16355888.712000001</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معاملات'!$D$38:$P$38</c:f>
              <c:numCache>
                <c:formatCode>_(* #,##0_);_(* \(#,##0\);_(* "-"??_);_(@_)</c:formatCode>
                <c:ptCount val="13"/>
                <c:pt idx="0">
                  <c:v>4434822.3330000006</c:v>
                </c:pt>
                <c:pt idx="1">
                  <c:v>11161774.015000001</c:v>
                </c:pt>
                <c:pt idx="2">
                  <c:v>4806399.6670000004</c:v>
                </c:pt>
                <c:pt idx="3">
                  <c:v>1441820.997</c:v>
                </c:pt>
                <c:pt idx="4">
                  <c:v>6466267.3930000002</c:v>
                </c:pt>
                <c:pt idx="5">
                  <c:v>8433099.4450000003</c:v>
                </c:pt>
                <c:pt idx="6">
                  <c:v>10782815.848000001</c:v>
                </c:pt>
                <c:pt idx="7">
                  <c:v>17016767.533</c:v>
                </c:pt>
                <c:pt idx="8">
                  <c:v>23566544.205000002</c:v>
                </c:pt>
                <c:pt idx="9">
                  <c:v>46402383.711000003</c:v>
                </c:pt>
                <c:pt idx="10">
                  <c:v>3686790.15</c:v>
                </c:pt>
                <c:pt idx="11">
                  <c:v>9814440.8310000002</c:v>
                </c:pt>
                <c:pt idx="12">
                  <c:v>18423811.724999998</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157392515.92199999</c:v>
                </c:pt>
                <c:pt idx="1">
                  <c:v>140724940.095</c:v>
                </c:pt>
                <c:pt idx="2">
                  <c:v>126122150.06700002</c:v>
                </c:pt>
                <c:pt idx="3">
                  <c:v>159921960.78999999</c:v>
                </c:pt>
                <c:pt idx="4">
                  <c:v>162089760.49699998</c:v>
                </c:pt>
                <c:pt idx="5">
                  <c:v>256995761.51100001</c:v>
                </c:pt>
                <c:pt idx="6">
                  <c:v>241559708.25</c:v>
                </c:pt>
                <c:pt idx="7">
                  <c:v>207836712.912</c:v>
                </c:pt>
                <c:pt idx="8">
                  <c:v>161361774.90599999</c:v>
                </c:pt>
                <c:pt idx="9">
                  <c:v>205132867.266</c:v>
                </c:pt>
                <c:pt idx="10">
                  <c:v>144885721.56099999</c:v>
                </c:pt>
                <c:pt idx="11">
                  <c:v>116690399.69</c:v>
                </c:pt>
                <c:pt idx="12">
                  <c:v>211692773.91100001</c:v>
                </c:pt>
              </c:numCache>
            </c:numRef>
          </c:cat>
          <c:val>
            <c:numRef>
              <c:f>'معاملات سهام - نوع معاملات'!$D$41:$P$41</c:f>
              <c:numCache>
                <c:formatCode>_(* #,##0_);_(* \(#,##0\);_(* "-"??_);_(@_)</c:formatCode>
                <c:ptCount val="13"/>
                <c:pt idx="0">
                  <c:v>157392515.92199999</c:v>
                </c:pt>
                <c:pt idx="1">
                  <c:v>140724940.095</c:v>
                </c:pt>
                <c:pt idx="2">
                  <c:v>126122150.06700002</c:v>
                </c:pt>
                <c:pt idx="3">
                  <c:v>159921960.78999999</c:v>
                </c:pt>
                <c:pt idx="4">
                  <c:v>162089760.49699998</c:v>
                </c:pt>
                <c:pt idx="5">
                  <c:v>256995761.51100001</c:v>
                </c:pt>
                <c:pt idx="6">
                  <c:v>241559708.25</c:v>
                </c:pt>
                <c:pt idx="7">
                  <c:v>207836712.912</c:v>
                </c:pt>
                <c:pt idx="8">
                  <c:v>161361774.90599999</c:v>
                </c:pt>
                <c:pt idx="9">
                  <c:v>205132867.266</c:v>
                </c:pt>
                <c:pt idx="10">
                  <c:v>144885721.56099999</c:v>
                </c:pt>
                <c:pt idx="11">
                  <c:v>116690399.69</c:v>
                </c:pt>
                <c:pt idx="12">
                  <c:v>211692773.91100001</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3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آبان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فراورده هاي نفتي، كك و سوخت هسته اي</c:v>
                </c:pt>
                <c:pt idx="4">
                  <c:v>بانكها و موسسات اعتباري</c:v>
                </c:pt>
                <c:pt idx="5">
                  <c:v>شرکتهاي چند رشته اي صنعتي</c:v>
                </c:pt>
                <c:pt idx="6">
                  <c:v>استخراج کانه هاي فلزي</c:v>
                </c:pt>
                <c:pt idx="7">
                  <c:v>سرمايه گذاريها</c:v>
                </c:pt>
                <c:pt idx="8">
                  <c:v>محصولات غذايي و آشاميدني به جز قند و شكر</c:v>
                </c:pt>
                <c:pt idx="9">
                  <c:v>فعاليتهاي كمكي به نهادهاي مالي واسط</c:v>
                </c:pt>
              </c:strCache>
            </c:strRef>
          </c:cat>
          <c:val>
            <c:numRef>
              <c:f>'ارزش معاملات سهام-ده صنعت'!$C$4:$C$13</c:f>
              <c:numCache>
                <c:formatCode>#,##0</c:formatCode>
                <c:ptCount val="10"/>
                <c:pt idx="0">
                  <c:v>141916.809225501</c:v>
                </c:pt>
                <c:pt idx="1">
                  <c:v>113245.592191805</c:v>
                </c:pt>
                <c:pt idx="2">
                  <c:v>88849.466223451993</c:v>
                </c:pt>
                <c:pt idx="3">
                  <c:v>79379.655746240998</c:v>
                </c:pt>
                <c:pt idx="4">
                  <c:v>47736.059455344002</c:v>
                </c:pt>
                <c:pt idx="5">
                  <c:v>44302.102780651003</c:v>
                </c:pt>
                <c:pt idx="6">
                  <c:v>43295.828615316997</c:v>
                </c:pt>
                <c:pt idx="7">
                  <c:v>35777.556800165999</c:v>
                </c:pt>
                <c:pt idx="8">
                  <c:v>34802.557351060997</c:v>
                </c:pt>
                <c:pt idx="9">
                  <c:v>32067.030181419999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مهر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فراورده هاي نفتي، كك و سوخت هسته اي</c:v>
                </c:pt>
                <c:pt idx="4">
                  <c:v>بانكها و موسسات اعتباري</c:v>
                </c:pt>
                <c:pt idx="5">
                  <c:v>شرکتهاي چند رشته اي صنعتي</c:v>
                </c:pt>
                <c:pt idx="6">
                  <c:v>استخراج کانه هاي فلزي</c:v>
                </c:pt>
                <c:pt idx="7">
                  <c:v>سرمايه گذاريها</c:v>
                </c:pt>
                <c:pt idx="8">
                  <c:v>محصولات غذايي و آشاميدني به جز قند و شكر</c:v>
                </c:pt>
                <c:pt idx="9">
                  <c:v>فعاليتهاي كمكي به نهادهاي مالي واسط</c:v>
                </c:pt>
              </c:strCache>
            </c:strRef>
          </c:cat>
          <c:val>
            <c:numRef>
              <c:f>'ارزش معاملات سهام-ده صنعت'!$D$4:$D$13</c:f>
              <c:numCache>
                <c:formatCode>#,##0</c:formatCode>
                <c:ptCount val="10"/>
                <c:pt idx="0">
                  <c:v>32856.282234937004</c:v>
                </c:pt>
                <c:pt idx="1">
                  <c:v>58740.734929131002</c:v>
                </c:pt>
                <c:pt idx="2">
                  <c:v>40534.085743889998</c:v>
                </c:pt>
                <c:pt idx="3">
                  <c:v>27437.960846137001</c:v>
                </c:pt>
                <c:pt idx="4">
                  <c:v>31611.154064199</c:v>
                </c:pt>
                <c:pt idx="5">
                  <c:v>20443.065467061999</c:v>
                </c:pt>
                <c:pt idx="6">
                  <c:v>10565.194580502</c:v>
                </c:pt>
                <c:pt idx="7">
                  <c:v>21906.781790232999</c:v>
                </c:pt>
                <c:pt idx="8">
                  <c:v>22846.463682989001</c:v>
                </c:pt>
                <c:pt idx="9">
                  <c:v>15745.890235789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'شاخص های سهام'!$C$14:$O$14</c:f>
              <c:numCache>
                <c:formatCode>#,##0</c:formatCode>
                <c:ptCount val="13"/>
                <c:pt idx="0">
                  <c:v>1386935.29</c:v>
                </c:pt>
                <c:pt idx="1">
                  <c:v>1318359.67</c:v>
                </c:pt>
                <c:pt idx="2">
                  <c:v>1279393.8999999999</c:v>
                </c:pt>
                <c:pt idx="3">
                  <c:v>1282190.78</c:v>
                </c:pt>
                <c:pt idx="4">
                  <c:v>1367250.3</c:v>
                </c:pt>
                <c:pt idx="5">
                  <c:v>1512219.11</c:v>
                </c:pt>
                <c:pt idx="6">
                  <c:v>1579686.69</c:v>
                </c:pt>
                <c:pt idx="7">
                  <c:v>1539632.2</c:v>
                </c:pt>
                <c:pt idx="8">
                  <c:v>1471898.15</c:v>
                </c:pt>
                <c:pt idx="9">
                  <c:v>1424490.85</c:v>
                </c:pt>
                <c:pt idx="10">
                  <c:v>1355240.93</c:v>
                </c:pt>
                <c:pt idx="11">
                  <c:v>1308959.98</c:v>
                </c:pt>
                <c:pt idx="12">
                  <c:v>1408597.92</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'شاخص های سهام'!$C$15:$O$15</c:f>
              <c:numCache>
                <c:formatCode>#,##0</c:formatCode>
                <c:ptCount val="13"/>
                <c:pt idx="0">
                  <c:v>20017.628100000002</c:v>
                </c:pt>
                <c:pt idx="1">
                  <c:v>18523.719099999998</c:v>
                </c:pt>
                <c:pt idx="2">
                  <c:v>17641.233499999998</c:v>
                </c:pt>
                <c:pt idx="3">
                  <c:v>17512.502899999999</c:v>
                </c:pt>
                <c:pt idx="4">
                  <c:v>18378.5134</c:v>
                </c:pt>
                <c:pt idx="5">
                  <c:v>20763.202600000001</c:v>
                </c:pt>
                <c:pt idx="6">
                  <c:v>21537.959200000001</c:v>
                </c:pt>
                <c:pt idx="7">
                  <c:v>20833.364399999999</c:v>
                </c:pt>
                <c:pt idx="8">
                  <c:v>19539.499599999999</c:v>
                </c:pt>
                <c:pt idx="9">
                  <c:v>18990.3959</c:v>
                </c:pt>
                <c:pt idx="10">
                  <c:v>18396.617099999999</c:v>
                </c:pt>
                <c:pt idx="11">
                  <c:v>17854.812600000001</c:v>
                </c:pt>
                <c:pt idx="12">
                  <c:v>18510.069200000002</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آبان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محصولات شيميايي</c:v>
                </c:pt>
                <c:pt idx="3">
                  <c:v>فلزات اساسي</c:v>
                </c:pt>
                <c:pt idx="4">
                  <c:v>شرکتهاي چند رشته اي صنعتي</c:v>
                </c:pt>
                <c:pt idx="5">
                  <c:v>فراورده هاي نفتي، كك و سوخت هسته اي</c:v>
                </c:pt>
                <c:pt idx="6">
                  <c:v>فعاليتهاي كمكي به نهادهاي مالي واسط</c:v>
                </c:pt>
                <c:pt idx="7">
                  <c:v>بيمه وصندوق بازنشستگي به جزتامين اجتماعي</c:v>
                </c:pt>
                <c:pt idx="8">
                  <c:v>سرمايه گذاريها</c:v>
                </c:pt>
                <c:pt idx="9">
                  <c:v>انبوه سازي، املاك و مستغلات</c:v>
                </c:pt>
              </c:strCache>
            </c:strRef>
          </c:cat>
          <c:val>
            <c:numRef>
              <c:f>'حجم معاملات سهام-ده صنعت'!$C$4:$C$13</c:f>
              <c:numCache>
                <c:formatCode>#,##0</c:formatCode>
                <c:ptCount val="10"/>
                <c:pt idx="0">
                  <c:v>38681764.631999999</c:v>
                </c:pt>
                <c:pt idx="1">
                  <c:v>24932317.026999999</c:v>
                </c:pt>
                <c:pt idx="2">
                  <c:v>19216894.488000002</c:v>
                </c:pt>
                <c:pt idx="3">
                  <c:v>18603801.818999998</c:v>
                </c:pt>
                <c:pt idx="4">
                  <c:v>13453926.623</c:v>
                </c:pt>
                <c:pt idx="5">
                  <c:v>13068195.051000001</c:v>
                </c:pt>
                <c:pt idx="6">
                  <c:v>10797245.275</c:v>
                </c:pt>
                <c:pt idx="7">
                  <c:v>10235850.767000001</c:v>
                </c:pt>
                <c:pt idx="8">
                  <c:v>8957031.9440000001</c:v>
                </c:pt>
                <c:pt idx="9">
                  <c:v>8936497.0329999998</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مهر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محصولات شيميايي</c:v>
                </c:pt>
                <c:pt idx="3">
                  <c:v>فلزات اساسي</c:v>
                </c:pt>
                <c:pt idx="4">
                  <c:v>شرکتهاي چند رشته اي صنعتي</c:v>
                </c:pt>
                <c:pt idx="5">
                  <c:v>فراورده هاي نفتي، كك و سوخت هسته اي</c:v>
                </c:pt>
                <c:pt idx="6">
                  <c:v>فعاليتهاي كمكي به نهادهاي مالي واسط</c:v>
                </c:pt>
                <c:pt idx="7">
                  <c:v>بيمه وصندوق بازنشستگي به جزتامين اجتماعي</c:v>
                </c:pt>
                <c:pt idx="8">
                  <c:v>سرمايه گذاريها</c:v>
                </c:pt>
                <c:pt idx="9">
                  <c:v>انبوه سازي، املاك و مستغلات</c:v>
                </c:pt>
              </c:strCache>
            </c:strRef>
          </c:cat>
          <c:val>
            <c:numRef>
              <c:f>'حجم معاملات سهام-ده صنعت'!$D$4:$D$13</c:f>
              <c:numCache>
                <c:formatCode>#,##0</c:formatCode>
                <c:ptCount val="10"/>
                <c:pt idx="0">
                  <c:v>22755816.932999998</c:v>
                </c:pt>
                <c:pt idx="1">
                  <c:v>16703504.651000001</c:v>
                </c:pt>
                <c:pt idx="2">
                  <c:v>4291006.9249999998</c:v>
                </c:pt>
                <c:pt idx="3">
                  <c:v>7338077.1459999997</c:v>
                </c:pt>
                <c:pt idx="4">
                  <c:v>8766073.8200000003</c:v>
                </c:pt>
                <c:pt idx="5">
                  <c:v>4474542.6380000003</c:v>
                </c:pt>
                <c:pt idx="6">
                  <c:v>1966723.243</c:v>
                </c:pt>
                <c:pt idx="7">
                  <c:v>11436908.107999999</c:v>
                </c:pt>
                <c:pt idx="8">
                  <c:v>5606641.9110000003</c:v>
                </c:pt>
                <c:pt idx="9">
                  <c:v>4179088.3429999999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اولیه'!$AT$2:$BF$2</c:f>
              <c:numCache>
                <c:formatCode>General</c:formatCode>
                <c:ptCount val="13"/>
                <c:pt idx="0">
                  <c:v>0</c:v>
                </c:pt>
                <c:pt idx="1">
                  <c:v>0</c:v>
                </c:pt>
                <c:pt idx="2">
                  <c:v>0</c:v>
                </c:pt>
                <c:pt idx="3">
                  <c:v>0</c:v>
                </c:pt>
                <c:pt idx="4">
                  <c:v>0</c:v>
                </c:pt>
                <c:pt idx="6">
                  <c:v>2</c:v>
                </c:pt>
                <c:pt idx="10">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اولیه'!$AT$3:$BF$3</c:f>
              <c:numCache>
                <c:formatCode>General</c:formatCode>
                <c:ptCount val="13"/>
                <c:pt idx="0">
                  <c:v>0</c:v>
                </c:pt>
                <c:pt idx="1">
                  <c:v>1</c:v>
                </c:pt>
                <c:pt idx="2">
                  <c:v>0</c:v>
                </c:pt>
                <c:pt idx="3">
                  <c:v>2</c:v>
                </c:pt>
                <c:pt idx="4">
                  <c:v>0</c:v>
                </c:pt>
                <c:pt idx="6">
                  <c:v>3</c:v>
                </c:pt>
                <c:pt idx="7">
                  <c:v>3</c:v>
                </c:pt>
                <c:pt idx="8">
                  <c:v>1</c:v>
                </c:pt>
                <c:pt idx="10">
                  <c:v>2</c:v>
                </c:pt>
                <c:pt idx="11">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اولیه'!$AT$4:$BF$4</c:f>
              <c:numCache>
                <c:formatCode>General</c:formatCode>
                <c:ptCount val="13"/>
                <c:pt idx="0">
                  <c:v>1</c:v>
                </c:pt>
                <c:pt idx="1">
                  <c:v>1</c:v>
                </c:pt>
                <c:pt idx="2">
                  <c:v>0</c:v>
                </c:pt>
                <c:pt idx="3">
                  <c:v>1</c:v>
                </c:pt>
                <c:pt idx="4">
                  <c:v>1</c:v>
                </c:pt>
                <c:pt idx="6">
                  <c:v>1</c:v>
                </c:pt>
                <c:pt idx="7">
                  <c:v>1</c:v>
                </c:pt>
                <c:pt idx="8">
                  <c:v>1</c:v>
                </c:pt>
                <c:pt idx="10">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شاخص‌ها'!$K$3:$K$355</c:f>
              <c:numCache>
                <c:formatCode>General</c:formatCode>
                <c:ptCount val="353"/>
                <c:pt idx="0">
                  <c:v>0.17999555189804561</c:v>
                </c:pt>
                <c:pt idx="1">
                  <c:v>0.18569420637908118</c:v>
                </c:pt>
                <c:pt idx="2">
                  <c:v>0.19695301052413594</c:v>
                </c:pt>
                <c:pt idx="3">
                  <c:v>0.17056857954456461</c:v>
                </c:pt>
                <c:pt idx="4">
                  <c:v>0.15201385590734939</c:v>
                </c:pt>
                <c:pt idx="5">
                  <c:v>0.14756843170171141</c:v>
                </c:pt>
                <c:pt idx="6">
                  <c:v>0.13296256017780195</c:v>
                </c:pt>
                <c:pt idx="7">
                  <c:v>0.11853598641552821</c:v>
                </c:pt>
                <c:pt idx="8">
                  <c:v>0.11276279750043838</c:v>
                </c:pt>
                <c:pt idx="9">
                  <c:v>9.5369660585015836E-2</c:v>
                </c:pt>
                <c:pt idx="10">
                  <c:v>8.2056200407943702E-2</c:v>
                </c:pt>
                <c:pt idx="11">
                  <c:v>3.8433475736510125E-2</c:v>
                </c:pt>
                <c:pt idx="12">
                  <c:v>2.3396765196704861E-2</c:v>
                </c:pt>
                <c:pt idx="13">
                  <c:v>2.1863131300820182E-2</c:v>
                </c:pt>
                <c:pt idx="14">
                  <c:v>2.0330040935672811E-2</c:v>
                </c:pt>
                <c:pt idx="15">
                  <c:v>2.6597389339042543E-2</c:v>
                </c:pt>
                <c:pt idx="16">
                  <c:v>2.5766692756459708E-2</c:v>
                </c:pt>
                <c:pt idx="17">
                  <c:v>2.2271044715672872E-2</c:v>
                </c:pt>
                <c:pt idx="18">
                  <c:v>3.0777875182844028E-2</c:v>
                </c:pt>
                <c:pt idx="19">
                  <c:v>2.9335783329728971E-2</c:v>
                </c:pt>
                <c:pt idx="20">
                  <c:v>2.7894202021379266E-2</c:v>
                </c:pt>
                <c:pt idx="21">
                  <c:v>2.8735314107887211E-2</c:v>
                </c:pt>
                <c:pt idx="22">
                  <c:v>1.2057861213266463E-2</c:v>
                </c:pt>
                <c:pt idx="23">
                  <c:v>-5.8652830667822453E-3</c:v>
                </c:pt>
                <c:pt idx="24">
                  <c:v>-2.0719854478445932E-3</c:v>
                </c:pt>
                <c:pt idx="25">
                  <c:v>1.9942473951688466E-3</c:v>
                </c:pt>
                <c:pt idx="26">
                  <c:v>8.1836114209279387E-3</c:v>
                </c:pt>
                <c:pt idx="27">
                  <c:v>1.4410196414654353E-2</c:v>
                </c:pt>
                <c:pt idx="28">
                  <c:v>2.8402816053550106E-2</c:v>
                </c:pt>
                <c:pt idx="29">
                  <c:v>2.2918873021131159E-2</c:v>
                </c:pt>
                <c:pt idx="30">
                  <c:v>3.2326310490355281E-2</c:v>
                </c:pt>
                <c:pt idx="31">
                  <c:v>5.4763358313737687E-2</c:v>
                </c:pt>
                <c:pt idx="32">
                  <c:v>8.9975786157737048E-2</c:v>
                </c:pt>
                <c:pt idx="33">
                  <c:v>9.976400206276459E-2</c:v>
                </c:pt>
                <c:pt idx="34">
                  <c:v>0.10960067750965519</c:v>
                </c:pt>
                <c:pt idx="35">
                  <c:v>0.12562440769341543</c:v>
                </c:pt>
                <c:pt idx="36">
                  <c:v>0.1287188440597915</c:v>
                </c:pt>
                <c:pt idx="37">
                  <c:v>0.12515137820363575</c:v>
                </c:pt>
                <c:pt idx="38">
                  <c:v>0.12591069757995599</c:v>
                </c:pt>
                <c:pt idx="39">
                  <c:v>0.12671286994689535</c:v>
                </c:pt>
                <c:pt idx="40">
                  <c:v>0.12462614179600018</c:v>
                </c:pt>
                <c:pt idx="41">
                  <c:v>0.12252861522303227</c:v>
                </c:pt>
                <c:pt idx="42">
                  <c:v>0.12572068575771578</c:v>
                </c:pt>
                <c:pt idx="43">
                  <c:v>0.13326502498898263</c:v>
                </c:pt>
                <c:pt idx="44">
                  <c:v>0.12828855725774257</c:v>
                </c:pt>
                <c:pt idx="45">
                  <c:v>0.12906015793337633</c:v>
                </c:pt>
                <c:pt idx="46">
                  <c:v>0.13168957120265756</c:v>
                </c:pt>
                <c:pt idx="47">
                  <c:v>0.13393103266458017</c:v>
                </c:pt>
                <c:pt idx="48">
                  <c:v>0.13618209435452489</c:v>
                </c:pt>
                <c:pt idx="49">
                  <c:v>0.14700176830609579</c:v>
                </c:pt>
                <c:pt idx="50">
                  <c:v>0.12625927323399888</c:v>
                </c:pt>
                <c:pt idx="51">
                  <c:v>0.10820053366521032</c:v>
                </c:pt>
                <c:pt idx="52">
                  <c:v>0.10502392949590145</c:v>
                </c:pt>
                <c:pt idx="53">
                  <c:v>0.10879539611886879</c:v>
                </c:pt>
                <c:pt idx="54">
                  <c:v>0.10970920025991848</c:v>
                </c:pt>
                <c:pt idx="55">
                  <c:v>0.11062989639186394</c:v>
                </c:pt>
                <c:pt idx="56">
                  <c:v>0.12019194630002761</c:v>
                </c:pt>
                <c:pt idx="57">
                  <c:v>0.12318237203983884</c:v>
                </c:pt>
                <c:pt idx="58">
                  <c:v>0.11697339867899625</c:v>
                </c:pt>
                <c:pt idx="59">
                  <c:v>8.8464823627719458E-2</c:v>
                </c:pt>
                <c:pt idx="60">
                  <c:v>9.2880296536836937E-2</c:v>
                </c:pt>
                <c:pt idx="61">
                  <c:v>9.5062383951876051E-2</c:v>
                </c:pt>
                <c:pt idx="62">
                  <c:v>9.7250452491375095E-2</c:v>
                </c:pt>
                <c:pt idx="63">
                  <c:v>0.11277455930260261</c:v>
                </c:pt>
                <c:pt idx="64">
                  <c:v>8.5368702810535657E-2</c:v>
                </c:pt>
                <c:pt idx="65">
                  <c:v>4.6781985366999956E-2</c:v>
                </c:pt>
                <c:pt idx="66">
                  <c:v>2.020810367051773E-2</c:v>
                </c:pt>
                <c:pt idx="67">
                  <c:v>3.6684627417956639E-2</c:v>
                </c:pt>
                <c:pt idx="68">
                  <c:v>4.3371333647860277E-2</c:v>
                </c:pt>
                <c:pt idx="69">
                  <c:v>5.0037072120542314E-2</c:v>
                </c:pt>
                <c:pt idx="70">
                  <c:v>5.9037107593677307E-2</c:v>
                </c:pt>
                <c:pt idx="71">
                  <c:v>9.3633682000846985E-2</c:v>
                </c:pt>
                <c:pt idx="72">
                  <c:v>0.10319839570421241</c:v>
                </c:pt>
                <c:pt idx="73">
                  <c:v>0.12676105500178614</c:v>
                </c:pt>
                <c:pt idx="74">
                  <c:v>0.13542450049550925</c:v>
                </c:pt>
                <c:pt idx="75">
                  <c:v>0.14523959096163819</c:v>
                </c:pt>
                <c:pt idx="76">
                  <c:v>0.15520910877252292</c:v>
                </c:pt>
                <c:pt idx="77">
                  <c:v>0.17735654695280267</c:v>
                </c:pt>
                <c:pt idx="78">
                  <c:v>0.1700763571937105</c:v>
                </c:pt>
                <c:pt idx="79">
                  <c:v>0.15289030869337483</c:v>
                </c:pt>
                <c:pt idx="80">
                  <c:v>0.15479953301610938</c:v>
                </c:pt>
                <c:pt idx="81">
                  <c:v>0.14717498837044451</c:v>
                </c:pt>
                <c:pt idx="82">
                  <c:v>0.13692623136045601</c:v>
                </c:pt>
                <c:pt idx="83">
                  <c:v>0.12685846627098152</c:v>
                </c:pt>
                <c:pt idx="84">
                  <c:v>0.10988344942769968</c:v>
                </c:pt>
                <c:pt idx="85">
                  <c:v>0.11350269888208353</c:v>
                </c:pt>
                <c:pt idx="86">
                  <c:v>0.12525376040997926</c:v>
                </c:pt>
                <c:pt idx="87">
                  <c:v>0.11685537228050547</c:v>
                </c:pt>
                <c:pt idx="88">
                  <c:v>0.11369067890279672</c:v>
                </c:pt>
                <c:pt idx="89">
                  <c:v>0.11087329208672791</c:v>
                </c:pt>
                <c:pt idx="90">
                  <c:v>0.10806980325943916</c:v>
                </c:pt>
                <c:pt idx="91">
                  <c:v>0.1047030464141625</c:v>
                </c:pt>
                <c:pt idx="92">
                  <c:v>0.10631495213606024</c:v>
                </c:pt>
                <c:pt idx="93">
                  <c:v>0.11486259435079238</c:v>
                </c:pt>
                <c:pt idx="94">
                  <c:v>0.11995971277733464</c:v>
                </c:pt>
                <c:pt idx="95">
                  <c:v>0.12520610089659523</c:v>
                </c:pt>
                <c:pt idx="96">
                  <c:v>0.12729410513557293</c:v>
                </c:pt>
                <c:pt idx="97">
                  <c:v>0.11691882319218938</c:v>
                </c:pt>
                <c:pt idx="98">
                  <c:v>0.11541450767741557</c:v>
                </c:pt>
                <c:pt idx="99">
                  <c:v>0.11468200392374128</c:v>
                </c:pt>
                <c:pt idx="100">
                  <c:v>0.11234531214658938</c:v>
                </c:pt>
                <c:pt idx="101">
                  <c:v>0.1074241232485289</c:v>
                </c:pt>
                <c:pt idx="102">
                  <c:v>0.10254346872622211</c:v>
                </c:pt>
                <c:pt idx="103">
                  <c:v>0.10594806095366627</c:v>
                </c:pt>
                <c:pt idx="104">
                  <c:v>0.10632140241448962</c:v>
                </c:pt>
                <c:pt idx="105">
                  <c:v>9.4244861877845976E-2</c:v>
                </c:pt>
                <c:pt idx="106">
                  <c:v>9.0304222669883583E-2</c:v>
                </c:pt>
                <c:pt idx="107">
                  <c:v>0.10078910451148637</c:v>
                </c:pt>
                <c:pt idx="108">
                  <c:v>8.9437294079466767E-2</c:v>
                </c:pt>
                <c:pt idx="109">
                  <c:v>9.2860199653064024E-2</c:v>
                </c:pt>
                <c:pt idx="110">
                  <c:v>8.4532754941683441E-2</c:v>
                </c:pt>
                <c:pt idx="111">
                  <c:v>7.577053615625462E-2</c:v>
                </c:pt>
                <c:pt idx="112">
                  <c:v>6.7613643872547868E-2</c:v>
                </c:pt>
                <c:pt idx="113">
                  <c:v>6.237038110628812E-2</c:v>
                </c:pt>
                <c:pt idx="114">
                  <c:v>6.4962195141407886E-2</c:v>
                </c:pt>
                <c:pt idx="115">
                  <c:v>7.0006295606455549E-2</c:v>
                </c:pt>
                <c:pt idx="116">
                  <c:v>7.9371942745397162E-2</c:v>
                </c:pt>
                <c:pt idx="117">
                  <c:v>8.7407065493821046E-2</c:v>
                </c:pt>
                <c:pt idx="118">
                  <c:v>8.3916034158276087E-2</c:v>
                </c:pt>
                <c:pt idx="119">
                  <c:v>6.7174650795124746E-2</c:v>
                </c:pt>
                <c:pt idx="120">
                  <c:v>6.9537122758607683E-2</c:v>
                </c:pt>
                <c:pt idx="121">
                  <c:v>7.5764734252757426E-2</c:v>
                </c:pt>
                <c:pt idx="122">
                  <c:v>8.202912918604377E-2</c:v>
                </c:pt>
                <c:pt idx="123">
                  <c:v>8.8330634416296183E-2</c:v>
                </c:pt>
                <c:pt idx="124">
                  <c:v>7.910360013249762E-2</c:v>
                </c:pt>
                <c:pt idx="125">
                  <c:v>6.6335200515388548E-2</c:v>
                </c:pt>
                <c:pt idx="126">
                  <c:v>7.6484817961733897E-2</c:v>
                </c:pt>
                <c:pt idx="127">
                  <c:v>8.6676982698729921E-2</c:v>
                </c:pt>
                <c:pt idx="128">
                  <c:v>8.171788134481095E-2</c:v>
                </c:pt>
                <c:pt idx="129">
                  <c:v>9.3773906625306269E-2</c:v>
                </c:pt>
                <c:pt idx="130">
                  <c:v>9.9776408003340311E-2</c:v>
                </c:pt>
                <c:pt idx="131">
                  <c:v>0.11450236273779879</c:v>
                </c:pt>
                <c:pt idx="132">
                  <c:v>0.11492125232521988</c:v>
                </c:pt>
                <c:pt idx="133">
                  <c:v>0.11806539330018073</c:v>
                </c:pt>
                <c:pt idx="134">
                  <c:v>0.11800769438495506</c:v>
                </c:pt>
                <c:pt idx="135">
                  <c:v>0.11015598891955825</c:v>
                </c:pt>
                <c:pt idx="136">
                  <c:v>0.10686729044498655</c:v>
                </c:pt>
                <c:pt idx="137">
                  <c:v>0.10359056888937945</c:v>
                </c:pt>
                <c:pt idx="138">
                  <c:v>0.10940954183691542</c:v>
                </c:pt>
                <c:pt idx="139">
                  <c:v>0.11971735304674791</c:v>
                </c:pt>
                <c:pt idx="140">
                  <c:v>0.11393365364530617</c:v>
                </c:pt>
                <c:pt idx="141">
                  <c:v>7.9257510912295936E-2</c:v>
                </c:pt>
                <c:pt idx="142">
                  <c:v>7.5937279441838479E-2</c:v>
                </c:pt>
                <c:pt idx="143">
                  <c:v>7.2330960351776108E-2</c:v>
                </c:pt>
                <c:pt idx="144">
                  <c:v>7.7505591005844865E-2</c:v>
                </c:pt>
                <c:pt idx="145">
                  <c:v>6.687591217974953E-2</c:v>
                </c:pt>
                <c:pt idx="146">
                  <c:v>4.9086986676420086E-2</c:v>
                </c:pt>
                <c:pt idx="147">
                  <c:v>6.7700415606478881E-2</c:v>
                </c:pt>
                <c:pt idx="148">
                  <c:v>7.5268884600194763E-2</c:v>
                </c:pt>
                <c:pt idx="149">
                  <c:v>7.4200647688916543E-2</c:v>
                </c:pt>
                <c:pt idx="150">
                  <c:v>6.4784878373513211E-2</c:v>
                </c:pt>
                <c:pt idx="151">
                  <c:v>5.164316762518717E-2</c:v>
                </c:pt>
                <c:pt idx="152">
                  <c:v>3.5014143200542858E-2</c:v>
                </c:pt>
                <c:pt idx="153">
                  <c:v>1.5237528169359749E-2</c:v>
                </c:pt>
                <c:pt idx="154">
                  <c:v>2.6639287788544186E-2</c:v>
                </c:pt>
                <c:pt idx="155">
                  <c:v>2.6547243635247852E-2</c:v>
                </c:pt>
                <c:pt idx="156">
                  <c:v>2.7659549179918086E-2</c:v>
                </c:pt>
                <c:pt idx="157">
                  <c:v>1.478558818689546E-2</c:v>
                </c:pt>
                <c:pt idx="158">
                  <c:v>1.325218018622154E-2</c:v>
                </c:pt>
                <c:pt idx="159">
                  <c:v>1.2184556363836752E-2</c:v>
                </c:pt>
                <c:pt idx="160">
                  <c:v>1.4579123931510507E-2</c:v>
                </c:pt>
                <c:pt idx="161">
                  <c:v>1.4700847375096249E-2</c:v>
                </c:pt>
                <c:pt idx="162">
                  <c:v>1.4822151779643855E-2</c:v>
                </c:pt>
                <c:pt idx="163">
                  <c:v>1.494303930527896E-2</c:v>
                </c:pt>
                <c:pt idx="164">
                  <c:v>1.6556208369189918E-2</c:v>
                </c:pt>
                <c:pt idx="165">
                  <c:v>2.5866108398076015E-4</c:v>
                </c:pt>
                <c:pt idx="166">
                  <c:v>1.8277929835470719E-3</c:v>
                </c:pt>
                <c:pt idx="167">
                  <c:v>-1.1950144172526156E-2</c:v>
                </c:pt>
                <c:pt idx="168">
                  <c:v>-1.768289097325737E-2</c:v>
                </c:pt>
                <c:pt idx="169">
                  <c:v>-7.1792886332952E-3</c:v>
                </c:pt>
                <c:pt idx="170">
                  <c:v>-2.7351206866543798E-3</c:v>
                </c:pt>
                <c:pt idx="171">
                  <c:v>3.2669534217324214E-2</c:v>
                </c:pt>
                <c:pt idx="172">
                  <c:v>5.4981134856444625E-2</c:v>
                </c:pt>
                <c:pt idx="173">
                  <c:v>3.4428375883301721E-2</c:v>
                </c:pt>
                <c:pt idx="174">
                  <c:v>3.6901864431847731E-2</c:v>
                </c:pt>
                <c:pt idx="175">
                  <c:v>4.6785760581214753E-2</c:v>
                </c:pt>
                <c:pt idx="176">
                  <c:v>3.4992919608312967E-2</c:v>
                </c:pt>
                <c:pt idx="177">
                  <c:v>3.4275303373168198E-2</c:v>
                </c:pt>
                <c:pt idx="178">
                  <c:v>3.0094022375660501E-2</c:v>
                </c:pt>
                <c:pt idx="179">
                  <c:v>3.7179607483860622E-2</c:v>
                </c:pt>
                <c:pt idx="180">
                  <c:v>3.6837525237083835E-2</c:v>
                </c:pt>
                <c:pt idx="181">
                  <c:v>1.94552580554328E-2</c:v>
                </c:pt>
                <c:pt idx="182">
                  <c:v>1.7470314023805944E-2</c:v>
                </c:pt>
                <c:pt idx="183">
                  <c:v>2.2232335800194569E-2</c:v>
                </c:pt>
                <c:pt idx="184">
                  <c:v>4.7523327788796976E-2</c:v>
                </c:pt>
                <c:pt idx="185">
                  <c:v>5.5498095014794302E-2</c:v>
                </c:pt>
                <c:pt idx="186">
                  <c:v>3.7702489683977936E-2</c:v>
                </c:pt>
                <c:pt idx="187">
                  <c:v>3.0804950848659862E-2</c:v>
                </c:pt>
                <c:pt idx="188">
                  <c:v>4.19030224622301E-2</c:v>
                </c:pt>
                <c:pt idx="189">
                  <c:v>5.4565559527255392E-2</c:v>
                </c:pt>
                <c:pt idx="190">
                  <c:v>6.3269172249149408E-2</c:v>
                </c:pt>
                <c:pt idx="191">
                  <c:v>7.9042081344860904E-2</c:v>
                </c:pt>
                <c:pt idx="192">
                  <c:v>6.7069526632547838E-2</c:v>
                </c:pt>
                <c:pt idx="193">
                  <c:v>8.8463684754351624E-2</c:v>
                </c:pt>
                <c:pt idx="194">
                  <c:v>9.2997670159226775E-2</c:v>
                </c:pt>
                <c:pt idx="195">
                  <c:v>8.721663904185073E-2</c:v>
                </c:pt>
                <c:pt idx="196">
                  <c:v>7.7575843109523257E-2</c:v>
                </c:pt>
                <c:pt idx="197">
                  <c:v>6.8096244715553977E-2</c:v>
                </c:pt>
                <c:pt idx="198">
                  <c:v>6.5666709437275594E-2</c:v>
                </c:pt>
                <c:pt idx="199">
                  <c:v>7.5291649947106576E-2</c:v>
                </c:pt>
                <c:pt idx="200">
                  <c:v>0.10242244645435528</c:v>
                </c:pt>
                <c:pt idx="201">
                  <c:v>9.5394949527108697E-2</c:v>
                </c:pt>
                <c:pt idx="202">
                  <c:v>7.9485163484109611E-2</c:v>
                </c:pt>
                <c:pt idx="203">
                  <c:v>6.6714036880184402E-2</c:v>
                </c:pt>
                <c:pt idx="204">
                  <c:v>5.4153768255369883E-2</c:v>
                </c:pt>
                <c:pt idx="205">
                  <c:v>4.8120204539324973E-2</c:v>
                </c:pt>
                <c:pt idx="206">
                  <c:v>4.1295931277669728E-2</c:v>
                </c:pt>
                <c:pt idx="207">
                  <c:v>4.0894890945386564E-2</c:v>
                </c:pt>
                <c:pt idx="208">
                  <c:v>3.4515147653219946E-2</c:v>
                </c:pt>
                <c:pt idx="209">
                  <c:v>3.5479793850774932E-2</c:v>
                </c:pt>
                <c:pt idx="210">
                  <c:v>3.773369844324459E-2</c:v>
                </c:pt>
                <c:pt idx="211">
                  <c:v>4.0010390773207227E-2</c:v>
                </c:pt>
                <c:pt idx="212">
                  <c:v>4.446441084574726E-2</c:v>
                </c:pt>
                <c:pt idx="213">
                  <c:v>3.0083404206713515E-2</c:v>
                </c:pt>
                <c:pt idx="214">
                  <c:v>6.0184240875627459E-2</c:v>
                </c:pt>
                <c:pt idx="215">
                  <c:v>8.3762338474048015E-2</c:v>
                </c:pt>
                <c:pt idx="216">
                  <c:v>7.2989460481042157E-2</c:v>
                </c:pt>
                <c:pt idx="217">
                  <c:v>6.0095209084327417E-2</c:v>
                </c:pt>
                <c:pt idx="218">
                  <c:v>4.7440635716873292E-2</c:v>
                </c:pt>
                <c:pt idx="219">
                  <c:v>4.5624620115258141E-2</c:v>
                </c:pt>
                <c:pt idx="220">
                  <c:v>4.5979963056593576E-2</c:v>
                </c:pt>
                <c:pt idx="221">
                  <c:v>3.977924230733465E-2</c:v>
                </c:pt>
                <c:pt idx="222">
                  <c:v>5.2019375961590564E-2</c:v>
                </c:pt>
                <c:pt idx="223">
                  <c:v>5.3110778416247451E-2</c:v>
                </c:pt>
                <c:pt idx="224">
                  <c:v>5.9232071433326983E-2</c:v>
                </c:pt>
                <c:pt idx="225">
                  <c:v>6.5436268630235217E-2</c:v>
                </c:pt>
                <c:pt idx="226">
                  <c:v>8.2635957818318229E-2</c:v>
                </c:pt>
                <c:pt idx="227">
                  <c:v>7.4502856061129608E-2</c:v>
                </c:pt>
                <c:pt idx="228">
                  <c:v>6.4258573994999457E-2</c:v>
                </c:pt>
                <c:pt idx="229">
                  <c:v>7.3629923072216608E-2</c:v>
                </c:pt>
                <c:pt idx="230">
                  <c:v>7.5954915359098374E-2</c:v>
                </c:pt>
                <c:pt idx="231">
                  <c:v>7.8300517158258032E-2</c:v>
                </c:pt>
                <c:pt idx="232">
                  <c:v>0.10427617414945667</c:v>
                </c:pt>
                <c:pt idx="233">
                  <c:v>7.963602334597808E-2</c:v>
                </c:pt>
                <c:pt idx="234">
                  <c:v>6.7779536639661186E-2</c:v>
                </c:pt>
                <c:pt idx="235">
                  <c:v>5.039742595707164E-2</c:v>
                </c:pt>
                <c:pt idx="236">
                  <c:v>4.2055621391654752E-2</c:v>
                </c:pt>
                <c:pt idx="237">
                  <c:v>3.2146023104729471E-2</c:v>
                </c:pt>
                <c:pt idx="238">
                  <c:v>2.2430102092213966E-2</c:v>
                </c:pt>
                <c:pt idx="239">
                  <c:v>2.9776471348106792E-2</c:v>
                </c:pt>
                <c:pt idx="240">
                  <c:v>2.0482433626479724E-2</c:v>
                </c:pt>
                <c:pt idx="241">
                  <c:v>-5.7042922700103471E-3</c:v>
                </c:pt>
                <c:pt idx="242">
                  <c:v>-1.2380225520855603E-2</c:v>
                </c:pt>
                <c:pt idx="243">
                  <c:v>-4.8404001704690502E-3</c:v>
                </c:pt>
                <c:pt idx="244">
                  <c:v>-1.5428323872321847E-3</c:v>
                </c:pt>
                <c:pt idx="245">
                  <c:v>1.7810619394360572E-3</c:v>
                </c:pt>
                <c:pt idx="246">
                  <c:v>-1.1510654376017948E-3</c:v>
                </c:pt>
                <c:pt idx="247">
                  <c:v>5.08226823787572E-3</c:v>
                </c:pt>
                <c:pt idx="248">
                  <c:v>1.3495696937584567E-2</c:v>
                </c:pt>
                <c:pt idx="249">
                  <c:v>1.3639589289190734E-2</c:v>
                </c:pt>
                <c:pt idx="250">
                  <c:v>2.5453541985521966E-2</c:v>
                </c:pt>
                <c:pt idx="251">
                  <c:v>3.4918681645897953E-2</c:v>
                </c:pt>
                <c:pt idx="252">
                  <c:v>4.4508275684216558E-2</c:v>
                </c:pt>
                <c:pt idx="253">
                  <c:v>4.4693757846481885E-2</c:v>
                </c:pt>
                <c:pt idx="254">
                  <c:v>3.0771343193363832E-2</c:v>
                </c:pt>
                <c:pt idx="255">
                  <c:v>3.3740503357491125E-2</c:v>
                </c:pt>
                <c:pt idx="256">
                  <c:v>3.8991863543892613E-2</c:v>
                </c:pt>
                <c:pt idx="257">
                  <c:v>5.032682717151582E-2</c:v>
                </c:pt>
                <c:pt idx="258">
                  <c:v>6.1812236660831577E-2</c:v>
                </c:pt>
                <c:pt idx="259">
                  <c:v>7.3451107262089588E-2</c:v>
                </c:pt>
                <c:pt idx="260">
                  <c:v>6.9918104623565069E-2</c:v>
                </c:pt>
                <c:pt idx="261">
                  <c:v>7.3140081241609201E-2</c:v>
                </c:pt>
                <c:pt idx="262">
                  <c:v>7.5432509944836301E-2</c:v>
                </c:pt>
                <c:pt idx="263">
                  <c:v>8.3079280424585455E-2</c:v>
                </c:pt>
                <c:pt idx="264">
                  <c:v>8.1376110836304916E-2</c:v>
                </c:pt>
                <c:pt idx="265">
                  <c:v>7.9668433570275088E-2</c:v>
                </c:pt>
                <c:pt idx="266">
                  <c:v>7.7956230707478813E-2</c:v>
                </c:pt>
                <c:pt idx="267">
                  <c:v>6.4550289082959234E-2</c:v>
                </c:pt>
                <c:pt idx="268">
                  <c:v>6.1189013422067395E-2</c:v>
                </c:pt>
                <c:pt idx="269">
                  <c:v>6.9850576750572602E-2</c:v>
                </c:pt>
                <c:pt idx="270">
                  <c:v>6.8907944324382742E-2</c:v>
                </c:pt>
                <c:pt idx="271">
                  <c:v>7.2113546329075628E-2</c:v>
                </c:pt>
                <c:pt idx="272">
                  <c:v>7.5327003322871455E-2</c:v>
                </c:pt>
                <c:pt idx="273">
                  <c:v>7.8548344212918453E-2</c:v>
                </c:pt>
                <c:pt idx="274">
                  <c:v>9.3361812938663746E-2</c:v>
                </c:pt>
                <c:pt idx="275">
                  <c:v>0.11546362340241711</c:v>
                </c:pt>
                <c:pt idx="276">
                  <c:v>0.11563177964976301</c:v>
                </c:pt>
                <c:pt idx="277">
                  <c:v>0.11301749575219278</c:v>
                </c:pt>
                <c:pt idx="278">
                  <c:v>0.1063005112711275</c:v>
                </c:pt>
                <c:pt idx="279">
                  <c:v>9.9625840307177471E-2</c:v>
                </c:pt>
                <c:pt idx="280">
                  <c:v>9.2993084285944327E-2</c:v>
                </c:pt>
                <c:pt idx="281">
                  <c:v>0.10469532923111191</c:v>
                </c:pt>
                <c:pt idx="282">
                  <c:v>9.6222293206386311E-2</c:v>
                </c:pt>
                <c:pt idx="283">
                  <c:v>7.7728735436817686E-2</c:v>
                </c:pt>
                <c:pt idx="284">
                  <c:v>3.9610802009903523E-2</c:v>
                </c:pt>
                <c:pt idx="285">
                  <c:v>2.914400094591163E-2</c:v>
                </c:pt>
                <c:pt idx="286">
                  <c:v>1.8811417794401208E-2</c:v>
                </c:pt>
                <c:pt idx="287">
                  <c:v>8.6104873472019339E-3</c:v>
                </c:pt>
                <c:pt idx="288">
                  <c:v>4.8732651492111589E-3</c:v>
                </c:pt>
                <c:pt idx="289">
                  <c:v>-8.1012150819277373E-3</c:v>
                </c:pt>
                <c:pt idx="290">
                  <c:v>-4.8461157365843333E-3</c:v>
                </c:pt>
                <c:pt idx="291">
                  <c:v>-5.877315367860958E-3</c:v>
                </c:pt>
                <c:pt idx="292">
                  <c:v>-4.1416564446259407E-3</c:v>
                </c:pt>
                <c:pt idx="293">
                  <c:v>-2.3905126224329498E-3</c:v>
                </c:pt>
                <c:pt idx="294">
                  <c:v>-6.2367574704003115E-4</c:v>
                </c:pt>
                <c:pt idx="295">
                  <c:v>-3.7849634715370062E-3</c:v>
                </c:pt>
                <c:pt idx="296">
                  <c:v>-6.5324474484322881E-3</c:v>
                </c:pt>
                <c:pt idx="297">
                  <c:v>-5.5676039442142944E-3</c:v>
                </c:pt>
                <c:pt idx="298">
                  <c:v>-1.2378606509447443E-2</c:v>
                </c:pt>
                <c:pt idx="299">
                  <c:v>-1.8841653595052632E-2</c:v>
                </c:pt>
                <c:pt idx="300">
                  <c:v>-2.5306717373173582E-2</c:v>
                </c:pt>
                <c:pt idx="301">
                  <c:v>-2.0558402383351271E-2</c:v>
                </c:pt>
                <c:pt idx="302">
                  <c:v>2.7565738209085477E-3</c:v>
                </c:pt>
                <c:pt idx="303">
                  <c:v>1.0360368837005973E-2</c:v>
                </c:pt>
                <c:pt idx="304">
                  <c:v>4.9687638250113242E-3</c:v>
                </c:pt>
                <c:pt idx="305">
                  <c:v>1.380725218253831E-3</c:v>
                </c:pt>
                <c:pt idx="306">
                  <c:v>3.8526222771984031E-4</c:v>
                </c:pt>
                <c:pt idx="307">
                  <c:v>-3.3490135685121381E-3</c:v>
                </c:pt>
                <c:pt idx="308">
                  <c:v>-2.9152185389383911E-3</c:v>
                </c:pt>
                <c:pt idx="309">
                  <c:v>2.3257931417610678E-3</c:v>
                </c:pt>
                <c:pt idx="310">
                  <c:v>6.198356485415335E-3</c:v>
                </c:pt>
                <c:pt idx="311">
                  <c:v>3.0816390678867656E-2</c:v>
                </c:pt>
                <c:pt idx="312">
                  <c:v>2.8615276342962126E-2</c:v>
                </c:pt>
                <c:pt idx="313">
                  <c:v>2.853065379698716E-2</c:v>
                </c:pt>
                <c:pt idx="314">
                  <c:v>1.8801240263605301E-2</c:v>
                </c:pt>
                <c:pt idx="315">
                  <c:v>1.7256477140266346E-2</c:v>
                </c:pt>
                <c:pt idx="316">
                  <c:v>4.5420221020904483E-2</c:v>
                </c:pt>
                <c:pt idx="317">
                  <c:v>6.8908615320647515E-2</c:v>
                </c:pt>
                <c:pt idx="318">
                  <c:v>9.2084420644103382E-2</c:v>
                </c:pt>
                <c:pt idx="319">
                  <c:v>7.2523111772574644E-2</c:v>
                </c:pt>
                <c:pt idx="320">
                  <c:v>6.3466294623345743E-2</c:v>
                </c:pt>
                <c:pt idx="321">
                  <c:v>4.9770294201360921E-2</c:v>
                </c:pt>
                <c:pt idx="322">
                  <c:v>4.139397398285305E-2</c:v>
                </c:pt>
                <c:pt idx="323">
                  <c:v>2.1730297694609435E-2</c:v>
                </c:pt>
                <c:pt idx="324">
                  <c:v>1.2008798943528465E-2</c:v>
                </c:pt>
                <c:pt idx="325">
                  <c:v>6.5552416150984616E-3</c:v>
                </c:pt>
                <c:pt idx="326">
                  <c:v>6.302420408777154E-3</c:v>
                </c:pt>
                <c:pt idx="327">
                  <c:v>5.1567011184954215E-3</c:v>
                </c:pt>
                <c:pt idx="328">
                  <c:v>-5.0103558998961795E-3</c:v>
                </c:pt>
                <c:pt idx="329">
                  <c:v>-2.0449281358472349E-2</c:v>
                </c:pt>
                <c:pt idx="330">
                  <c:v>-1.1691603747576274E-2</c:v>
                </c:pt>
                <c:pt idx="331">
                  <c:v>-2.620733013917298E-2</c:v>
                </c:pt>
                <c:pt idx="332">
                  <c:v>-3.030391686876166E-2</c:v>
                </c:pt>
                <c:pt idx="333">
                  <c:v>-3.1709050869146771E-2</c:v>
                </c:pt>
                <c:pt idx="334">
                  <c:v>-3.0760172596910107E-2</c:v>
                </c:pt>
                <c:pt idx="335">
                  <c:v>-2.3074355888263787E-2</c:v>
                </c:pt>
                <c:pt idx="336">
                  <c:v>-1.1080721346328537E-2</c:v>
                </c:pt>
                <c:pt idx="337">
                  <c:v>3.4953553191308107E-3</c:v>
                </c:pt>
                <c:pt idx="338">
                  <c:v>1.687414593387615E-4</c:v>
                </c:pt>
                <c:pt idx="339">
                  <c:v>1.216080733410041E-2</c:v>
                </c:pt>
                <c:pt idx="340">
                  <c:v>2.4161408876619772E-2</c:v>
                </c:pt>
                <c:pt idx="341">
                  <c:v>3.5861201344018268E-2</c:v>
                </c:pt>
                <c:pt idx="342">
                  <c:v>4.8672907789282682E-2</c:v>
                </c:pt>
                <c:pt idx="343">
                  <c:v>8.3889099561299085E-2</c:v>
                </c:pt>
                <c:pt idx="344">
                  <c:v>0.10470754428803275</c:v>
                </c:pt>
                <c:pt idx="345">
                  <c:v>0.10359545975322804</c:v>
                </c:pt>
                <c:pt idx="346">
                  <c:v>0.10381806382873759</c:v>
                </c:pt>
                <c:pt idx="347">
                  <c:v>0.10391313788570522</c:v>
                </c:pt>
                <c:pt idx="348">
                  <c:v>0.10851076050557018</c:v>
                </c:pt>
                <c:pt idx="349">
                  <c:v>0.10466086806996433</c:v>
                </c:pt>
                <c:pt idx="350">
                  <c:v>9.7674221046290199E-2</c:v>
                </c:pt>
                <c:pt idx="351">
                  <c:v>0.10250291590818783</c:v>
                </c:pt>
                <c:pt idx="352">
                  <c:v>0.10268813948971589</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شاخص‌ها'!$L$3:$L$355</c:f>
              <c:numCache>
                <c:formatCode>General</c:formatCode>
                <c:ptCount val="353"/>
                <c:pt idx="0">
                  <c:v>-5.4239372014942888E-2</c:v>
                </c:pt>
                <c:pt idx="1">
                  <c:v>-4.8766416839739701E-2</c:v>
                </c:pt>
                <c:pt idx="2">
                  <c:v>-4.3207208027121302E-2</c:v>
                </c:pt>
                <c:pt idx="3">
                  <c:v>-4.0324430106869258E-2</c:v>
                </c:pt>
                <c:pt idx="4">
                  <c:v>-4.9095117046704773E-2</c:v>
                </c:pt>
                <c:pt idx="5">
                  <c:v>-5.2992678692731499E-2</c:v>
                </c:pt>
                <c:pt idx="6">
                  <c:v>-9.9049793753682835E-2</c:v>
                </c:pt>
                <c:pt idx="7">
                  <c:v>-9.3791722296395097E-2</c:v>
                </c:pt>
                <c:pt idx="8">
                  <c:v>-9.3032588904165658E-2</c:v>
                </c:pt>
                <c:pt idx="9">
                  <c:v>-9.2270459453421716E-2</c:v>
                </c:pt>
                <c:pt idx="10">
                  <c:v>-9.5377728035814124E-2</c:v>
                </c:pt>
                <c:pt idx="11">
                  <c:v>-9.0625393789795949E-2</c:v>
                </c:pt>
                <c:pt idx="12">
                  <c:v>-7.9393803991659184E-2</c:v>
                </c:pt>
                <c:pt idx="13">
                  <c:v>-9.1061581052897078E-2</c:v>
                </c:pt>
                <c:pt idx="14">
                  <c:v>-8.6592262350019267E-2</c:v>
                </c:pt>
                <c:pt idx="15">
                  <c:v>-8.886677093701123E-2</c:v>
                </c:pt>
                <c:pt idx="16">
                  <c:v>-8.2952476638690986E-2</c:v>
                </c:pt>
                <c:pt idx="17">
                  <c:v>-4.842734358152867E-2</c:v>
                </c:pt>
                <c:pt idx="18">
                  <c:v>-3.6797007187097441E-2</c:v>
                </c:pt>
                <c:pt idx="19">
                  <c:v>-4.5713892373114628E-2</c:v>
                </c:pt>
                <c:pt idx="20">
                  <c:v>-5.3362105643975699E-2</c:v>
                </c:pt>
                <c:pt idx="21">
                  <c:v>-5.6014970593477043E-2</c:v>
                </c:pt>
                <c:pt idx="22">
                  <c:v>-5.8664285187248977E-2</c:v>
                </c:pt>
                <c:pt idx="23">
                  <c:v>-6.7366426676771618E-2</c:v>
                </c:pt>
                <c:pt idx="24">
                  <c:v>-7.165591789916681E-2</c:v>
                </c:pt>
                <c:pt idx="25">
                  <c:v>-9.0425691261496022E-2</c:v>
                </c:pt>
                <c:pt idx="26">
                  <c:v>-8.5441217130089675E-2</c:v>
                </c:pt>
                <c:pt idx="27">
                  <c:v>-9.1239648838802201E-2</c:v>
                </c:pt>
                <c:pt idx="28">
                  <c:v>-9.7895567768395586E-2</c:v>
                </c:pt>
                <c:pt idx="29">
                  <c:v>-0.10454963063661971</c:v>
                </c:pt>
                <c:pt idx="30">
                  <c:v>-0.11643688145458875</c:v>
                </c:pt>
                <c:pt idx="31">
                  <c:v>-0.1009142788849382</c:v>
                </c:pt>
                <c:pt idx="32">
                  <c:v>-9.9362791805621575E-2</c:v>
                </c:pt>
                <c:pt idx="33">
                  <c:v>-8.3263176884452283E-2</c:v>
                </c:pt>
                <c:pt idx="34">
                  <c:v>-8.0687315937866488E-2</c:v>
                </c:pt>
                <c:pt idx="35">
                  <c:v>-7.8521149791948575E-2</c:v>
                </c:pt>
                <c:pt idx="36">
                  <c:v>-7.6346192143546765E-2</c:v>
                </c:pt>
                <c:pt idx="37">
                  <c:v>-7.7185694323803844E-2</c:v>
                </c:pt>
                <c:pt idx="38">
                  <c:v>-8.1902453257917562E-2</c:v>
                </c:pt>
                <c:pt idx="39">
                  <c:v>-9.1835745550261305E-2</c:v>
                </c:pt>
                <c:pt idx="40">
                  <c:v>-9.3379501590432179E-2</c:v>
                </c:pt>
                <c:pt idx="41">
                  <c:v>-8.648197077062636E-2</c:v>
                </c:pt>
                <c:pt idx="42">
                  <c:v>-8.6082075441384798E-2</c:v>
                </c:pt>
                <c:pt idx="43">
                  <c:v>-8.5682152435331727E-2</c:v>
                </c:pt>
                <c:pt idx="44">
                  <c:v>-8.4675833512663057E-2</c:v>
                </c:pt>
                <c:pt idx="45">
                  <c:v>-7.6230869350567665E-2</c:v>
                </c:pt>
                <c:pt idx="46">
                  <c:v>-8.8480203961444182E-2</c:v>
                </c:pt>
                <c:pt idx="47">
                  <c:v>-0.10047892861894137</c:v>
                </c:pt>
                <c:pt idx="48">
                  <c:v>-9.5502965564047471E-2</c:v>
                </c:pt>
                <c:pt idx="49">
                  <c:v>-9.5680239550352209E-2</c:v>
                </c:pt>
                <c:pt idx="50">
                  <c:v>-9.5856851677641908E-2</c:v>
                </c:pt>
                <c:pt idx="51">
                  <c:v>-9.5223060882845378E-2</c:v>
                </c:pt>
                <c:pt idx="52">
                  <c:v>-8.9321298792638615E-2</c:v>
                </c:pt>
                <c:pt idx="53">
                  <c:v>-7.1232796400252152E-2</c:v>
                </c:pt>
                <c:pt idx="54">
                  <c:v>-6.2562610844383748E-2</c:v>
                </c:pt>
                <c:pt idx="55">
                  <c:v>-6.4879242261614123E-2</c:v>
                </c:pt>
                <c:pt idx="56">
                  <c:v>-6.361371196331278E-2</c:v>
                </c:pt>
                <c:pt idx="57">
                  <c:v>-6.2342686852542073E-2</c:v>
                </c:pt>
                <c:pt idx="58">
                  <c:v>-6.0367493389463567E-2</c:v>
                </c:pt>
                <c:pt idx="59">
                  <c:v>-6.8617081129740076E-2</c:v>
                </c:pt>
                <c:pt idx="60">
                  <c:v>-7.5305787589498796E-2</c:v>
                </c:pt>
                <c:pt idx="61">
                  <c:v>-6.8835878004107953E-2</c:v>
                </c:pt>
                <c:pt idx="62">
                  <c:v>-7.6804938308243642E-2</c:v>
                </c:pt>
                <c:pt idx="63">
                  <c:v>-8.1778747769884141E-2</c:v>
                </c:pt>
                <c:pt idx="64">
                  <c:v>-8.6758024783055387E-2</c:v>
                </c:pt>
                <c:pt idx="65">
                  <c:v>-8.0446624732897876E-2</c:v>
                </c:pt>
                <c:pt idx="66">
                  <c:v>-7.9680669074320476E-2</c:v>
                </c:pt>
                <c:pt idx="67">
                  <c:v>-6.2910936122155259E-2</c:v>
                </c:pt>
                <c:pt idx="68">
                  <c:v>-8.8311549256996025E-2</c:v>
                </c:pt>
                <c:pt idx="69">
                  <c:v>-8.9924640456792271E-2</c:v>
                </c:pt>
                <c:pt idx="70">
                  <c:v>-8.6484176031630056E-2</c:v>
                </c:pt>
                <c:pt idx="71">
                  <c:v>-8.3050567438077483E-2</c:v>
                </c:pt>
                <c:pt idx="72">
                  <c:v>-9.3723278176990332E-2</c:v>
                </c:pt>
                <c:pt idx="73">
                  <c:v>-8.5519080404356962E-2</c:v>
                </c:pt>
                <c:pt idx="74">
                  <c:v>-8.7323498657198018E-2</c:v>
                </c:pt>
                <c:pt idx="75">
                  <c:v>-9.0049923310577151E-2</c:v>
                </c:pt>
                <c:pt idx="76">
                  <c:v>-8.1133552057309766E-2</c:v>
                </c:pt>
                <c:pt idx="77">
                  <c:v>-8.0802831751769943E-2</c:v>
                </c:pt>
                <c:pt idx="78">
                  <c:v>-8.0471553049718203E-2</c:v>
                </c:pt>
                <c:pt idx="79">
                  <c:v>-9.3765096730559216E-2</c:v>
                </c:pt>
                <c:pt idx="80">
                  <c:v>-9.7747697769888009E-2</c:v>
                </c:pt>
                <c:pt idx="81">
                  <c:v>-8.4559665069297241E-2</c:v>
                </c:pt>
                <c:pt idx="82">
                  <c:v>-8.0608180602301682E-2</c:v>
                </c:pt>
                <c:pt idx="83">
                  <c:v>-9.1815792492013992E-2</c:v>
                </c:pt>
                <c:pt idx="84">
                  <c:v>-0.10010697267334423</c:v>
                </c:pt>
                <c:pt idx="85">
                  <c:v>-0.10833617931371897</c:v>
                </c:pt>
                <c:pt idx="86">
                  <c:v>-0.12253657835136778</c:v>
                </c:pt>
                <c:pt idx="87">
                  <c:v>-0.11481702881589095</c:v>
                </c:pt>
                <c:pt idx="88">
                  <c:v>-0.1007393915739716</c:v>
                </c:pt>
                <c:pt idx="89">
                  <c:v>-0.10035032861403048</c:v>
                </c:pt>
                <c:pt idx="90">
                  <c:v>-0.10779449365850824</c:v>
                </c:pt>
                <c:pt idx="91">
                  <c:v>-0.10872663825626949</c:v>
                </c:pt>
                <c:pt idx="92">
                  <c:v>-0.10870969308469292</c:v>
                </c:pt>
                <c:pt idx="93">
                  <c:v>-0.11559633027522931</c:v>
                </c:pt>
                <c:pt idx="94">
                  <c:v>-0.12688948545213774</c:v>
                </c:pt>
                <c:pt idx="95">
                  <c:v>-0.12697574490556229</c:v>
                </c:pt>
                <c:pt idx="96">
                  <c:v>-0.16483341649852834</c:v>
                </c:pt>
                <c:pt idx="97">
                  <c:v>-0.15269051974059966</c:v>
                </c:pt>
                <c:pt idx="98">
                  <c:v>-0.14983034286944263</c:v>
                </c:pt>
                <c:pt idx="99">
                  <c:v>-0.14486374695863746</c:v>
                </c:pt>
                <c:pt idx="100">
                  <c:v>-0.1405626320732567</c:v>
                </c:pt>
                <c:pt idx="101">
                  <c:v>-0.13577226813590448</c:v>
                </c:pt>
                <c:pt idx="102">
                  <c:v>-0.13940270364496121</c:v>
                </c:pt>
                <c:pt idx="103">
                  <c:v>-0.13406477627151192</c:v>
                </c:pt>
                <c:pt idx="104">
                  <c:v>-0.15224506116162662</c:v>
                </c:pt>
                <c:pt idx="105">
                  <c:v>-0.15923692990011173</c:v>
                </c:pt>
                <c:pt idx="106">
                  <c:v>-0.17689329903221862</c:v>
                </c:pt>
                <c:pt idx="107">
                  <c:v>-0.19020908446017604</c:v>
                </c:pt>
                <c:pt idx="108">
                  <c:v>-0.20552482984074982</c:v>
                </c:pt>
                <c:pt idx="109">
                  <c:v>-0.20967469227647773</c:v>
                </c:pt>
                <c:pt idx="110">
                  <c:v>-0.2011812459101896</c:v>
                </c:pt>
                <c:pt idx="111">
                  <c:v>-0.21380259251212974</c:v>
                </c:pt>
                <c:pt idx="112">
                  <c:v>-0.21908046811652082</c:v>
                </c:pt>
                <c:pt idx="113">
                  <c:v>-0.22508681060738334</c:v>
                </c:pt>
                <c:pt idx="114">
                  <c:v>-0.22891786408618497</c:v>
                </c:pt>
                <c:pt idx="115">
                  <c:v>-0.24244861219731739</c:v>
                </c:pt>
                <c:pt idx="116">
                  <c:v>-0.20225915876838463</c:v>
                </c:pt>
                <c:pt idx="117">
                  <c:v>-0.17260697976537287</c:v>
                </c:pt>
                <c:pt idx="118">
                  <c:v>-0.25836674123457892</c:v>
                </c:pt>
                <c:pt idx="119">
                  <c:v>-0.21290231549555172</c:v>
                </c:pt>
                <c:pt idx="120">
                  <c:v>-0.16813855655339083</c:v>
                </c:pt>
                <c:pt idx="121">
                  <c:v>-0.14042924976258309</c:v>
                </c:pt>
                <c:pt idx="122">
                  <c:v>-0.1346184483033297</c:v>
                </c:pt>
                <c:pt idx="123">
                  <c:v>-0.13936318654006774</c:v>
                </c:pt>
                <c:pt idx="124">
                  <c:v>-0.15025819332650192</c:v>
                </c:pt>
                <c:pt idx="125">
                  <c:v>-0.15215463422844921</c:v>
                </c:pt>
                <c:pt idx="126">
                  <c:v>-0.16022774497142001</c:v>
                </c:pt>
                <c:pt idx="127">
                  <c:v>-0.15940902602886131</c:v>
                </c:pt>
                <c:pt idx="128">
                  <c:v>-0.15723629568106312</c:v>
                </c:pt>
                <c:pt idx="129">
                  <c:v>-0.14236463494716733</c:v>
                </c:pt>
                <c:pt idx="130">
                  <c:v>-0.14309622802935928</c:v>
                </c:pt>
                <c:pt idx="131">
                  <c:v>-0.13510310679025406</c:v>
                </c:pt>
                <c:pt idx="132">
                  <c:v>-0.12410227600552681</c:v>
                </c:pt>
                <c:pt idx="133">
                  <c:v>-0.11396798035192612</c:v>
                </c:pt>
                <c:pt idx="134">
                  <c:v>-0.1184315817551348</c:v>
                </c:pt>
                <c:pt idx="135">
                  <c:v>-0.13863297094347027</c:v>
                </c:pt>
                <c:pt idx="136">
                  <c:v>-0.14126439411271263</c:v>
                </c:pt>
                <c:pt idx="137">
                  <c:v>-0.11879780310783672</c:v>
                </c:pt>
                <c:pt idx="138">
                  <c:v>-0.103710387007657</c:v>
                </c:pt>
                <c:pt idx="139">
                  <c:v>-0.11911276523604131</c:v>
                </c:pt>
                <c:pt idx="140">
                  <c:v>-0.14176978717162914</c:v>
                </c:pt>
                <c:pt idx="141">
                  <c:v>-0.13100641727969942</c:v>
                </c:pt>
                <c:pt idx="142">
                  <c:v>-0.12751025668340821</c:v>
                </c:pt>
                <c:pt idx="143">
                  <c:v>-0.1324889622724521</c:v>
                </c:pt>
                <c:pt idx="144">
                  <c:v>-0.13936169390075082</c:v>
                </c:pt>
                <c:pt idx="145">
                  <c:v>-0.14167529503881471</c:v>
                </c:pt>
                <c:pt idx="146">
                  <c:v>-0.14972251832197081</c:v>
                </c:pt>
                <c:pt idx="147">
                  <c:v>-0.14876662384911798</c:v>
                </c:pt>
                <c:pt idx="148">
                  <c:v>-0.15205062938577829</c:v>
                </c:pt>
                <c:pt idx="149">
                  <c:v>-0.15270180395230004</c:v>
                </c:pt>
                <c:pt idx="150">
                  <c:v>-0.15979159634417528</c:v>
                </c:pt>
                <c:pt idx="151">
                  <c:v>-0.16890743316334422</c:v>
                </c:pt>
                <c:pt idx="152">
                  <c:v>-0.18419170518253059</c:v>
                </c:pt>
                <c:pt idx="153">
                  <c:v>-0.19385317282942094</c:v>
                </c:pt>
                <c:pt idx="154">
                  <c:v>-0.18709282599096755</c:v>
                </c:pt>
                <c:pt idx="155">
                  <c:v>-0.18512561872491917</c:v>
                </c:pt>
                <c:pt idx="156">
                  <c:v>-0.17539535356855018</c:v>
                </c:pt>
                <c:pt idx="157">
                  <c:v>-0.15598236973366364</c:v>
                </c:pt>
                <c:pt idx="158">
                  <c:v>-0.15543079257029213</c:v>
                </c:pt>
                <c:pt idx="159">
                  <c:v>-0.14577792288458158</c:v>
                </c:pt>
                <c:pt idx="160">
                  <c:v>-0.15109583069118582</c:v>
                </c:pt>
                <c:pt idx="161">
                  <c:v>-0.13239912042258672</c:v>
                </c:pt>
                <c:pt idx="162">
                  <c:v>-0.12855715198479667</c:v>
                </c:pt>
                <c:pt idx="163">
                  <c:v>-0.13866029914860201</c:v>
                </c:pt>
                <c:pt idx="164">
                  <c:v>-0.16648485289245507</c:v>
                </c:pt>
                <c:pt idx="165">
                  <c:v>-0.19221633425458584</c:v>
                </c:pt>
                <c:pt idx="166">
                  <c:v>-0.19996968057439624</c:v>
                </c:pt>
                <c:pt idx="167">
                  <c:v>-0.19859730043518453</c:v>
                </c:pt>
                <c:pt idx="168">
                  <c:v>-0.20857724311879755</c:v>
                </c:pt>
                <c:pt idx="169">
                  <c:v>-0.20807261279181788</c:v>
                </c:pt>
                <c:pt idx="170">
                  <c:v>-0.22895835772548101</c:v>
                </c:pt>
                <c:pt idx="171">
                  <c:v>-0.21850955741059142</c:v>
                </c:pt>
                <c:pt idx="172">
                  <c:v>-0.2316524919702192</c:v>
                </c:pt>
                <c:pt idx="173">
                  <c:v>-0.23310271961638884</c:v>
                </c:pt>
                <c:pt idx="174">
                  <c:v>-0.23203573415859324</c:v>
                </c:pt>
                <c:pt idx="175">
                  <c:v>-0.21664095568845909</c:v>
                </c:pt>
                <c:pt idx="176">
                  <c:v>-0.21653408961652498</c:v>
                </c:pt>
                <c:pt idx="177">
                  <c:v>-0.23204570390828949</c:v>
                </c:pt>
                <c:pt idx="178">
                  <c:v>-0.218262268097284</c:v>
                </c:pt>
                <c:pt idx="179">
                  <c:v>-0.21921824513760557</c:v>
                </c:pt>
                <c:pt idx="180">
                  <c:v>-0.21225893219650827</c:v>
                </c:pt>
                <c:pt idx="181">
                  <c:v>-0.20420471241644045</c:v>
                </c:pt>
                <c:pt idx="182">
                  <c:v>-0.22304307302091775</c:v>
                </c:pt>
                <c:pt idx="183">
                  <c:v>-0.21958606120293311</c:v>
                </c:pt>
                <c:pt idx="184">
                  <c:v>-0.21552548299855312</c:v>
                </c:pt>
                <c:pt idx="185">
                  <c:v>-0.19851099466785493</c:v>
                </c:pt>
                <c:pt idx="186">
                  <c:v>-0.18954081960678404</c:v>
                </c:pt>
                <c:pt idx="187">
                  <c:v>-0.17917300390063229</c:v>
                </c:pt>
                <c:pt idx="188">
                  <c:v>-0.16579990288068425</c:v>
                </c:pt>
                <c:pt idx="189">
                  <c:v>-0.15764255285887352</c:v>
                </c:pt>
                <c:pt idx="190">
                  <c:v>-0.16069196972435962</c:v>
                </c:pt>
                <c:pt idx="191">
                  <c:v>-0.16109605064531674</c:v>
                </c:pt>
                <c:pt idx="192">
                  <c:v>-0.1569585846784769</c:v>
                </c:pt>
                <c:pt idx="193">
                  <c:v>-0.15068178214682115</c:v>
                </c:pt>
                <c:pt idx="194">
                  <c:v>-0.15978111958441232</c:v>
                </c:pt>
                <c:pt idx="195">
                  <c:v>-0.1562097255838808</c:v>
                </c:pt>
                <c:pt idx="196">
                  <c:v>-0.15646984428108435</c:v>
                </c:pt>
                <c:pt idx="197">
                  <c:v>-0.16685450657790779</c:v>
                </c:pt>
                <c:pt idx="198">
                  <c:v>-0.17739787674152974</c:v>
                </c:pt>
                <c:pt idx="199">
                  <c:v>-0.18792871270462475</c:v>
                </c:pt>
                <c:pt idx="200">
                  <c:v>-0.19385513407196509</c:v>
                </c:pt>
                <c:pt idx="201">
                  <c:v>-0.18653698612620673</c:v>
                </c:pt>
                <c:pt idx="202">
                  <c:v>-0.18593887159843581</c:v>
                </c:pt>
                <c:pt idx="203">
                  <c:v>-0.19131236964543552</c:v>
                </c:pt>
                <c:pt idx="204">
                  <c:v>-0.19190210236459038</c:v>
                </c:pt>
                <c:pt idx="205">
                  <c:v>-0.19082007409757429</c:v>
                </c:pt>
                <c:pt idx="206">
                  <c:v>-0.18973210073249713</c:v>
                </c:pt>
                <c:pt idx="207">
                  <c:v>-0.19093254401501003</c:v>
                </c:pt>
                <c:pt idx="208">
                  <c:v>-0.1712532494519734</c:v>
                </c:pt>
                <c:pt idx="209">
                  <c:v>-0.20720828545895564</c:v>
                </c:pt>
                <c:pt idx="210">
                  <c:v>-0.20818748806720544</c:v>
                </c:pt>
                <c:pt idx="211">
                  <c:v>-0.1974188632521372</c:v>
                </c:pt>
                <c:pt idx="212">
                  <c:v>-0.19492178632329726</c:v>
                </c:pt>
                <c:pt idx="213">
                  <c:v>-0.19243603418533306</c:v>
                </c:pt>
                <c:pt idx="214">
                  <c:v>-0.18034029179263433</c:v>
                </c:pt>
                <c:pt idx="215">
                  <c:v>-0.18263332883679972</c:v>
                </c:pt>
                <c:pt idx="216">
                  <c:v>-0.20010736813850494</c:v>
                </c:pt>
                <c:pt idx="217">
                  <c:v>-0.22046164512686295</c:v>
                </c:pt>
                <c:pt idx="218">
                  <c:v>-0.22643077530412736</c:v>
                </c:pt>
                <c:pt idx="219">
                  <c:v>-0.22631055326245353</c:v>
                </c:pt>
                <c:pt idx="220">
                  <c:v>-0.22619029061641027</c:v>
                </c:pt>
                <c:pt idx="221">
                  <c:v>-0.23310442849749335</c:v>
                </c:pt>
                <c:pt idx="222">
                  <c:v>-0.23799312904936487</c:v>
                </c:pt>
                <c:pt idx="223">
                  <c:v>-0.24129156999226609</c:v>
                </c:pt>
                <c:pt idx="224">
                  <c:v>-0.23106546854942234</c:v>
                </c:pt>
                <c:pt idx="225">
                  <c:v>-0.22825046324891907</c:v>
                </c:pt>
                <c:pt idx="226">
                  <c:v>-0.23657555154710697</c:v>
                </c:pt>
                <c:pt idx="227">
                  <c:v>-0.24297486227489462</c:v>
                </c:pt>
                <c:pt idx="228">
                  <c:v>-0.24599147237876995</c:v>
                </c:pt>
                <c:pt idx="229">
                  <c:v>-0.23949313125455496</c:v>
                </c:pt>
                <c:pt idx="230">
                  <c:v>-0.23664755880608812</c:v>
                </c:pt>
                <c:pt idx="231">
                  <c:v>-0.23945187715469529</c:v>
                </c:pt>
                <c:pt idx="232">
                  <c:v>-0.23448863022328359</c:v>
                </c:pt>
                <c:pt idx="233">
                  <c:v>-0.22952483379990618</c:v>
                </c:pt>
                <c:pt idx="234">
                  <c:v>-0.22424760277223965</c:v>
                </c:pt>
                <c:pt idx="235">
                  <c:v>-0.22378530804936392</c:v>
                </c:pt>
                <c:pt idx="236">
                  <c:v>-0.22223185777917942</c:v>
                </c:pt>
                <c:pt idx="237">
                  <c:v>-0.21626966861012431</c:v>
                </c:pt>
                <c:pt idx="238">
                  <c:v>-0.2175029497282035</c:v>
                </c:pt>
                <c:pt idx="239">
                  <c:v>-0.21934603112809758</c:v>
                </c:pt>
                <c:pt idx="240">
                  <c:v>-0.22118451264429406</c:v>
                </c:pt>
                <c:pt idx="241">
                  <c:v>-0.22457284260968613</c:v>
                </c:pt>
                <c:pt idx="242">
                  <c:v>-0.22322052119053049</c:v>
                </c:pt>
                <c:pt idx="243">
                  <c:v>-0.22749336663024822</c:v>
                </c:pt>
                <c:pt idx="244">
                  <c:v>-0.22393969567787908</c:v>
                </c:pt>
                <c:pt idx="245">
                  <c:v>-0.22718765714996714</c:v>
                </c:pt>
                <c:pt idx="246">
                  <c:v>-0.2271295010261406</c:v>
                </c:pt>
                <c:pt idx="247">
                  <c:v>-0.22707138527532988</c:v>
                </c:pt>
                <c:pt idx="248">
                  <c:v>-0.22897989229398319</c:v>
                </c:pt>
                <c:pt idx="249">
                  <c:v>-0.2351053330950289</c:v>
                </c:pt>
                <c:pt idx="250">
                  <c:v>-0.22612982486438959</c:v>
                </c:pt>
                <c:pt idx="251">
                  <c:v>-0.21637698744110556</c:v>
                </c:pt>
                <c:pt idx="252">
                  <c:v>-0.20826052631578951</c:v>
                </c:pt>
                <c:pt idx="253">
                  <c:v>-0.20708849944888907</c:v>
                </c:pt>
                <c:pt idx="254">
                  <c:v>-0.20591172833634552</c:v>
                </c:pt>
                <c:pt idx="255">
                  <c:v>-0.20208859398274637</c:v>
                </c:pt>
                <c:pt idx="256">
                  <c:v>-0.20424530183936485</c:v>
                </c:pt>
                <c:pt idx="257">
                  <c:v>-0.19160111262542945</c:v>
                </c:pt>
                <c:pt idx="258">
                  <c:v>-0.16866563652269184</c:v>
                </c:pt>
                <c:pt idx="259">
                  <c:v>-0.16822590546347471</c:v>
                </c:pt>
                <c:pt idx="260">
                  <c:v>-0.16778517990445529</c:v>
                </c:pt>
                <c:pt idx="261">
                  <c:v>-0.16734345646805959</c:v>
                </c:pt>
                <c:pt idx="262">
                  <c:v>-0.16347470348559079</c:v>
                </c:pt>
                <c:pt idx="263">
                  <c:v>-0.17217009968943842</c:v>
                </c:pt>
                <c:pt idx="264">
                  <c:v>-0.18331324472775223</c:v>
                </c:pt>
                <c:pt idx="265">
                  <c:v>-0.18224131173242752</c:v>
                </c:pt>
                <c:pt idx="266">
                  <c:v>-0.18246688723643556</c:v>
                </c:pt>
                <c:pt idx="267">
                  <c:v>-0.18269378189543772</c:v>
                </c:pt>
                <c:pt idx="268">
                  <c:v>-0.18292200731490338</c:v>
                </c:pt>
                <c:pt idx="269">
                  <c:v>-0.19911619022953153</c:v>
                </c:pt>
                <c:pt idx="270">
                  <c:v>-0.20618689615716235</c:v>
                </c:pt>
                <c:pt idx="271">
                  <c:v>-0.19577465917560966</c:v>
                </c:pt>
                <c:pt idx="272">
                  <c:v>-0.18734962132833821</c:v>
                </c:pt>
                <c:pt idx="273">
                  <c:v>-0.18961671552907589</c:v>
                </c:pt>
                <c:pt idx="274">
                  <c:v>-0.19189352822885797</c:v>
                </c:pt>
                <c:pt idx="275">
                  <c:v>-0.1941801220532906</c:v>
                </c:pt>
                <c:pt idx="276">
                  <c:v>-0.18766058424024212</c:v>
                </c:pt>
                <c:pt idx="277">
                  <c:v>-0.18146562371346231</c:v>
                </c:pt>
                <c:pt idx="278">
                  <c:v>-0.20242832280678824</c:v>
                </c:pt>
                <c:pt idx="279">
                  <c:v>-0.20083860889583161</c:v>
                </c:pt>
                <c:pt idx="280">
                  <c:v>-0.19621937350248975</c:v>
                </c:pt>
                <c:pt idx="281">
                  <c:v>-0.19153278501637716</c:v>
                </c:pt>
                <c:pt idx="282">
                  <c:v>-0.18677735950524332</c:v>
                </c:pt>
                <c:pt idx="283">
                  <c:v>-0.19807919179834843</c:v>
                </c:pt>
                <c:pt idx="284">
                  <c:v>-0.20941746288888163</c:v>
                </c:pt>
                <c:pt idx="285">
                  <c:v>-0.21512967472675237</c:v>
                </c:pt>
                <c:pt idx="286">
                  <c:v>-0.2050387120560403</c:v>
                </c:pt>
                <c:pt idx="287">
                  <c:v>-0.20290974812032125</c:v>
                </c:pt>
                <c:pt idx="288">
                  <c:v>-0.20078219029658284</c:v>
                </c:pt>
                <c:pt idx="289">
                  <c:v>-0.19865603719224723</c:v>
                </c:pt>
                <c:pt idx="290">
                  <c:v>-0.20145544038072882</c:v>
                </c:pt>
                <c:pt idx="291">
                  <c:v>-0.2096836435591537</c:v>
                </c:pt>
                <c:pt idx="292">
                  <c:v>-0.21604579840523408</c:v>
                </c:pt>
                <c:pt idx="293">
                  <c:v>-0.23367505133886901</c:v>
                </c:pt>
                <c:pt idx="294">
                  <c:v>-0.23625159566412079</c:v>
                </c:pt>
                <c:pt idx="295">
                  <c:v>-0.23882606427125097</c:v>
                </c:pt>
                <c:pt idx="296">
                  <c:v>-0.23293879205512769</c:v>
                </c:pt>
                <c:pt idx="297">
                  <c:v>-0.24524879549779344</c:v>
                </c:pt>
                <c:pt idx="298">
                  <c:v>-0.24545692461193713</c:v>
                </c:pt>
                <c:pt idx="299">
                  <c:v>-0.25572070628640908</c:v>
                </c:pt>
                <c:pt idx="300">
                  <c:v>-0.26824076339613401</c:v>
                </c:pt>
                <c:pt idx="301">
                  <c:v>-0.27649295556755793</c:v>
                </c:pt>
                <c:pt idx="302">
                  <c:v>-0.27501192205145997</c:v>
                </c:pt>
                <c:pt idx="303">
                  <c:v>-0.2892385597312277</c:v>
                </c:pt>
                <c:pt idx="304">
                  <c:v>-0.29745623632385121</c:v>
                </c:pt>
                <c:pt idx="305">
                  <c:v>-0.30895418751084947</c:v>
                </c:pt>
                <c:pt idx="306">
                  <c:v>-0.3066492519591546</c:v>
                </c:pt>
                <c:pt idx="307">
                  <c:v>-0.3033337044518315</c:v>
                </c:pt>
                <c:pt idx="308">
                  <c:v>-0.30267263060711225</c:v>
                </c:pt>
                <c:pt idx="309">
                  <c:v>-0.28816651001258553</c:v>
                </c:pt>
                <c:pt idx="310">
                  <c:v>-0.27493622448979593</c:v>
                </c:pt>
                <c:pt idx="311">
                  <c:v>-0.26660384348974686</c:v>
                </c:pt>
                <c:pt idx="312">
                  <c:v>-0.27591685956945711</c:v>
                </c:pt>
                <c:pt idx="313">
                  <c:v>-0.28852310191600172</c:v>
                </c:pt>
                <c:pt idx="314">
                  <c:v>-0.28545137465744075</c:v>
                </c:pt>
                <c:pt idx="315">
                  <c:v>-0.28467060833571389</c:v>
                </c:pt>
                <c:pt idx="316">
                  <c:v>-0.29676329694222514</c:v>
                </c:pt>
                <c:pt idx="317">
                  <c:v>-0.29195849970543952</c:v>
                </c:pt>
                <c:pt idx="318">
                  <c:v>-0.29403940683216989</c:v>
                </c:pt>
                <c:pt idx="319">
                  <c:v>-0.28735812456147591</c:v>
                </c:pt>
                <c:pt idx="320">
                  <c:v>-0.27508402820887079</c:v>
                </c:pt>
                <c:pt idx="321">
                  <c:v>-0.2738413060877255</c:v>
                </c:pt>
                <c:pt idx="322">
                  <c:v>-0.27661808489601769</c:v>
                </c:pt>
                <c:pt idx="323">
                  <c:v>-0.26898492072291824</c:v>
                </c:pt>
                <c:pt idx="324">
                  <c:v>-0.28332353939233423</c:v>
                </c:pt>
                <c:pt idx="325">
                  <c:v>-0.28768296801509052</c:v>
                </c:pt>
                <c:pt idx="326">
                  <c:v>-0.28699422203539315</c:v>
                </c:pt>
                <c:pt idx="327">
                  <c:v>-0.29138677044516237</c:v>
                </c:pt>
                <c:pt idx="328">
                  <c:v>-0.30375344634619061</c:v>
                </c:pt>
                <c:pt idx="329">
                  <c:v>-0.30950176565534082</c:v>
                </c:pt>
                <c:pt idx="330">
                  <c:v>-0.30773329398649085</c:v>
                </c:pt>
                <c:pt idx="331">
                  <c:v>-0.30141143086777167</c:v>
                </c:pt>
                <c:pt idx="332">
                  <c:v>-0.29540908345630423</c:v>
                </c:pt>
                <c:pt idx="333">
                  <c:v>-0.31796513925745484</c:v>
                </c:pt>
                <c:pt idx="334">
                  <c:v>-0.32343796209705133</c:v>
                </c:pt>
                <c:pt idx="335">
                  <c:v>-0.31697447017758829</c:v>
                </c:pt>
                <c:pt idx="336">
                  <c:v>-0.31257024293248048</c:v>
                </c:pt>
                <c:pt idx="337">
                  <c:v>-0.29299305961128397</c:v>
                </c:pt>
                <c:pt idx="338">
                  <c:v>-0.28465610199767299</c:v>
                </c:pt>
                <c:pt idx="339">
                  <c:v>-0.2995402953500671</c:v>
                </c:pt>
                <c:pt idx="340">
                  <c:v>-0.28870992372547599</c:v>
                </c:pt>
                <c:pt idx="341">
                  <c:v>-0.2846629978866968</c:v>
                </c:pt>
                <c:pt idx="342">
                  <c:v>-0.27483756437213658</c:v>
                </c:pt>
                <c:pt idx="343">
                  <c:v>-0.26905240293239208</c:v>
                </c:pt>
                <c:pt idx="344">
                  <c:v>-0.26442712405569535</c:v>
                </c:pt>
                <c:pt idx="345">
                  <c:v>-0.26170600101684349</c:v>
                </c:pt>
                <c:pt idx="346">
                  <c:v>-0.26274002801190099</c:v>
                </c:pt>
                <c:pt idx="347">
                  <c:v>-0.22465737533765295</c:v>
                </c:pt>
                <c:pt idx="348">
                  <c:v>-0.18857697036870258</c:v>
                </c:pt>
                <c:pt idx="349">
                  <c:v>-0.19928497683427326</c:v>
                </c:pt>
                <c:pt idx="350">
                  <c:v>-0.19797797621248892</c:v>
                </c:pt>
                <c:pt idx="351">
                  <c:v>-0.18001712850074403</c:v>
                </c:pt>
                <c:pt idx="352">
                  <c:v>-0.18526265463455449</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شاخص‌ها'!$M$3:$M$355</c:f>
              <c:numCache>
                <c:formatCode>General</c:formatCode>
                <c:ptCount val="353"/>
                <c:pt idx="0">
                  <c:v>0.11065769377625045</c:v>
                </c:pt>
                <c:pt idx="1">
                  <c:v>0.10358223895893426</c:v>
                </c:pt>
                <c:pt idx="2">
                  <c:v>9.6524636991192736E-2</c:v>
                </c:pt>
                <c:pt idx="3">
                  <c:v>9.1434277155695076E-2</c:v>
                </c:pt>
                <c:pt idx="4">
                  <c:v>9.0980058193173008E-2</c:v>
                </c:pt>
                <c:pt idx="5">
                  <c:v>7.9248194123009874E-2</c:v>
                </c:pt>
                <c:pt idx="6">
                  <c:v>7.7581369248035825E-2</c:v>
                </c:pt>
                <c:pt idx="7">
                  <c:v>7.3618913857677715E-2</c:v>
                </c:pt>
                <c:pt idx="8">
                  <c:v>6.7795817152482174E-2</c:v>
                </c:pt>
                <c:pt idx="9">
                  <c:v>6.1979799869073204E-2</c:v>
                </c:pt>
                <c:pt idx="10">
                  <c:v>5.4675452123931212E-2</c:v>
                </c:pt>
                <c:pt idx="11">
                  <c:v>5.688727374379754E-2</c:v>
                </c:pt>
                <c:pt idx="12">
                  <c:v>6.2464946719013037E-2</c:v>
                </c:pt>
                <c:pt idx="13">
                  <c:v>5.9903313949415171E-2</c:v>
                </c:pt>
                <c:pt idx="14">
                  <c:v>6.1277249860257177E-2</c:v>
                </c:pt>
                <c:pt idx="15">
                  <c:v>7.1604244255498495E-2</c:v>
                </c:pt>
                <c:pt idx="16">
                  <c:v>8.3044493173940692E-2</c:v>
                </c:pt>
                <c:pt idx="17">
                  <c:v>9.0883392226148496E-2</c:v>
                </c:pt>
                <c:pt idx="18">
                  <c:v>8.7326339665438013E-2</c:v>
                </c:pt>
                <c:pt idx="19">
                  <c:v>8.6661002548852784E-2</c:v>
                </c:pt>
                <c:pt idx="20">
                  <c:v>8.1614413058305857E-2</c:v>
                </c:pt>
                <c:pt idx="21">
                  <c:v>8.0188458112605998E-2</c:v>
                </c:pt>
                <c:pt idx="22">
                  <c:v>7.8772163431214626E-2</c:v>
                </c:pt>
                <c:pt idx="23">
                  <c:v>8.2456140350877227E-2</c:v>
                </c:pt>
                <c:pt idx="24">
                  <c:v>7.9603379652259054E-2</c:v>
                </c:pt>
                <c:pt idx="25">
                  <c:v>7.7732849972113716E-2</c:v>
                </c:pt>
                <c:pt idx="26">
                  <c:v>8.3693379790940714E-2</c:v>
                </c:pt>
                <c:pt idx="27">
                  <c:v>8.1589034731095245E-2</c:v>
                </c:pt>
                <c:pt idx="28">
                  <c:v>7.5604089219330817E-2</c:v>
                </c:pt>
                <c:pt idx="29">
                  <c:v>6.9617752991750992E-2</c:v>
                </c:pt>
                <c:pt idx="30">
                  <c:v>6.4471113591962004E-2</c:v>
                </c:pt>
                <c:pt idx="31">
                  <c:v>6.6898228551580674E-2</c:v>
                </c:pt>
                <c:pt idx="32">
                  <c:v>5.5244803535667408E-2</c:v>
                </c:pt>
                <c:pt idx="33">
                  <c:v>6.6643646408839574E-2</c:v>
                </c:pt>
                <c:pt idx="34">
                  <c:v>6.8680811808117914E-2</c:v>
                </c:pt>
                <c:pt idx="35">
                  <c:v>7.1326247689463829E-2</c:v>
                </c:pt>
                <c:pt idx="36">
                  <c:v>7.3981481481481426E-2</c:v>
                </c:pt>
                <c:pt idx="37">
                  <c:v>8.1411600279524876E-2</c:v>
                </c:pt>
                <c:pt idx="38">
                  <c:v>8.1137453938677551E-2</c:v>
                </c:pt>
                <c:pt idx="39">
                  <c:v>5.7860262008733621E-2</c:v>
                </c:pt>
                <c:pt idx="40">
                  <c:v>5.532465762758032E-2</c:v>
                </c:pt>
                <c:pt idx="41">
                  <c:v>6.1491317671092727E-2</c:v>
                </c:pt>
                <c:pt idx="42">
                  <c:v>6.0890673563374742E-2</c:v>
                </c:pt>
                <c:pt idx="43">
                  <c:v>6.0290683173480408E-2</c:v>
                </c:pt>
                <c:pt idx="44">
                  <c:v>5.9835452505609732E-2</c:v>
                </c:pt>
                <c:pt idx="45">
                  <c:v>6.3021189336978756E-2</c:v>
                </c:pt>
                <c:pt idx="46">
                  <c:v>6.2771739130434767E-2</c:v>
                </c:pt>
                <c:pt idx="47">
                  <c:v>5.6505223171889885E-2</c:v>
                </c:pt>
                <c:pt idx="48">
                  <c:v>5.9683642845860474E-2</c:v>
                </c:pt>
                <c:pt idx="49">
                  <c:v>5.9020897135651174E-2</c:v>
                </c:pt>
                <c:pt idx="50">
                  <c:v>5.8360862041843653E-2</c:v>
                </c:pt>
                <c:pt idx="51">
                  <c:v>6.2804218496484765E-2</c:v>
                </c:pt>
                <c:pt idx="52">
                  <c:v>5.7456639657134989E-2</c:v>
                </c:pt>
                <c:pt idx="53">
                  <c:v>7.2352465642683939E-2</c:v>
                </c:pt>
                <c:pt idx="54">
                  <c:v>8.4256008641641733E-2</c:v>
                </c:pt>
                <c:pt idx="55">
                  <c:v>8.2621916882531732E-2</c:v>
                </c:pt>
                <c:pt idx="56">
                  <c:v>8.3690309780403371E-2</c:v>
                </c:pt>
                <c:pt idx="57">
                  <c:v>8.4760679710243148E-2</c:v>
                </c:pt>
                <c:pt idx="58">
                  <c:v>8.4828379933653775E-2</c:v>
                </c:pt>
                <c:pt idx="59">
                  <c:v>8.3333333333333259E-2</c:v>
                </c:pt>
                <c:pt idx="60">
                  <c:v>8.6738836265223274E-2</c:v>
                </c:pt>
                <c:pt idx="61">
                  <c:v>8.4395011796427388E-2</c:v>
                </c:pt>
                <c:pt idx="62">
                  <c:v>8.701700848180205E-2</c:v>
                </c:pt>
                <c:pt idx="63">
                  <c:v>8.1789051471082619E-2</c:v>
                </c:pt>
                <c:pt idx="64">
                  <c:v>7.6575366988900884E-2</c:v>
                </c:pt>
                <c:pt idx="65">
                  <c:v>7.5075681130171601E-2</c:v>
                </c:pt>
                <c:pt idx="66">
                  <c:v>7.3490813648293907E-2</c:v>
                </c:pt>
                <c:pt idx="67">
                  <c:v>7.4986537425955735E-2</c:v>
                </c:pt>
                <c:pt idx="68">
                  <c:v>7.3510602490743704E-2</c:v>
                </c:pt>
                <c:pt idx="69">
                  <c:v>7.7441531306867928E-2</c:v>
                </c:pt>
                <c:pt idx="70">
                  <c:v>7.8817733990147909E-2</c:v>
                </c:pt>
                <c:pt idx="71">
                  <c:v>8.0197283967299526E-2</c:v>
                </c:pt>
                <c:pt idx="72">
                  <c:v>7.8152393796358632E-2</c:v>
                </c:pt>
                <c:pt idx="73">
                  <c:v>8.2859463850528003E-2</c:v>
                </c:pt>
                <c:pt idx="74">
                  <c:v>8.3858294384610232E-2</c:v>
                </c:pt>
                <c:pt idx="75">
                  <c:v>8.5399823357565019E-2</c:v>
                </c:pt>
                <c:pt idx="76">
                  <c:v>8.8342667966712751E-2</c:v>
                </c:pt>
                <c:pt idx="77">
                  <c:v>9.2246566012033293E-2</c:v>
                </c:pt>
                <c:pt idx="78">
                  <c:v>9.6160403737297839E-2</c:v>
                </c:pt>
                <c:pt idx="79">
                  <c:v>9.1833276855303181E-2</c:v>
                </c:pt>
                <c:pt idx="80">
                  <c:v>9.1253980082650177E-2</c:v>
                </c:pt>
                <c:pt idx="81">
                  <c:v>9.8215492767338208E-2</c:v>
                </c:pt>
                <c:pt idx="82">
                  <c:v>0.10553340990473625</c:v>
                </c:pt>
                <c:pt idx="83">
                  <c:v>0.10682759863087732</c:v>
                </c:pt>
                <c:pt idx="84">
                  <c:v>0.10526197284578842</c:v>
                </c:pt>
                <c:pt idx="85">
                  <c:v>0.10369669953622407</c:v>
                </c:pt>
                <c:pt idx="86">
                  <c:v>9.6332124143490461E-2</c:v>
                </c:pt>
                <c:pt idx="87">
                  <c:v>0.10117851881612427</c:v>
                </c:pt>
                <c:pt idx="88">
                  <c:v>0.1085079322578486</c:v>
                </c:pt>
                <c:pt idx="89">
                  <c:v>0.11134961094714235</c:v>
                </c:pt>
                <c:pt idx="90">
                  <c:v>0.10875384821309053</c:v>
                </c:pt>
                <c:pt idx="91">
                  <c:v>0.10674783694585677</c:v>
                </c:pt>
                <c:pt idx="92">
                  <c:v>0.10526081041903601</c:v>
                </c:pt>
                <c:pt idx="93">
                  <c:v>0.10392130620985007</c:v>
                </c:pt>
                <c:pt idx="94">
                  <c:v>0.10252123319735174</c:v>
                </c:pt>
                <c:pt idx="95">
                  <c:v>0.10625751034759001</c:v>
                </c:pt>
                <c:pt idx="96">
                  <c:v>8.9521736232978766E-2</c:v>
                </c:pt>
                <c:pt idx="97">
                  <c:v>9.3932943054816365E-2</c:v>
                </c:pt>
                <c:pt idx="98">
                  <c:v>0.10365229770007556</c:v>
                </c:pt>
                <c:pt idx="99">
                  <c:v>0.11477460572756115</c:v>
                </c:pt>
                <c:pt idx="100">
                  <c:v>0.1280426134448116</c:v>
                </c:pt>
                <c:pt idx="101">
                  <c:v>0.13656565656565656</c:v>
                </c:pt>
                <c:pt idx="102">
                  <c:v>0.1576050173712944</c:v>
                </c:pt>
                <c:pt idx="103">
                  <c:v>0.17355221985397495</c:v>
                </c:pt>
                <c:pt idx="104">
                  <c:v>0.17715028032271296</c:v>
                </c:pt>
                <c:pt idx="105">
                  <c:v>0.17863984674329503</c:v>
                </c:pt>
                <c:pt idx="106">
                  <c:v>0.18402253056738549</c:v>
                </c:pt>
                <c:pt idx="107">
                  <c:v>0.19051563470697852</c:v>
                </c:pt>
                <c:pt idx="108">
                  <c:v>0.187038442956726</c:v>
                </c:pt>
                <c:pt idx="109">
                  <c:v>0.17872193436960271</c:v>
                </c:pt>
                <c:pt idx="110">
                  <c:v>0.17502247424106199</c:v>
                </c:pt>
                <c:pt idx="111">
                  <c:v>0.17803004083892859</c:v>
                </c:pt>
                <c:pt idx="112">
                  <c:v>0.17084051971944358</c:v>
                </c:pt>
                <c:pt idx="113">
                  <c:v>0.17517302039210247</c:v>
                </c:pt>
                <c:pt idx="114">
                  <c:v>0.17072493929934085</c:v>
                </c:pt>
                <c:pt idx="115">
                  <c:v>0.15556018325697618</c:v>
                </c:pt>
                <c:pt idx="116">
                  <c:v>0.17013744273219489</c:v>
                </c:pt>
                <c:pt idx="117">
                  <c:v>0.1794391225878107</c:v>
                </c:pt>
                <c:pt idx="118">
                  <c:v>0.18096626405664296</c:v>
                </c:pt>
                <c:pt idx="119">
                  <c:v>0.18128472222222225</c:v>
                </c:pt>
                <c:pt idx="120">
                  <c:v>0.18250712646874789</c:v>
                </c:pt>
                <c:pt idx="121">
                  <c:v>0.19922861150070115</c:v>
                </c:pt>
                <c:pt idx="122">
                  <c:v>0.20289449765783418</c:v>
                </c:pt>
                <c:pt idx="123">
                  <c:v>0.20768764002987328</c:v>
                </c:pt>
                <c:pt idx="124">
                  <c:v>0.21074158038656599</c:v>
                </c:pt>
                <c:pt idx="125">
                  <c:v>0.2151383232692039</c:v>
                </c:pt>
                <c:pt idx="126">
                  <c:v>0.21601346140363176</c:v>
                </c:pt>
                <c:pt idx="127">
                  <c:v>0.21961829918607911</c:v>
                </c:pt>
                <c:pt idx="128">
                  <c:v>0.21296360969476846</c:v>
                </c:pt>
                <c:pt idx="129">
                  <c:v>0.212199552822806</c:v>
                </c:pt>
                <c:pt idx="130">
                  <c:v>0.21651286353467536</c:v>
                </c:pt>
                <c:pt idx="131">
                  <c:v>0.21859261331841062</c:v>
                </c:pt>
                <c:pt idx="132">
                  <c:v>0.22186450167973115</c:v>
                </c:pt>
                <c:pt idx="133">
                  <c:v>0.22436839526908825</c:v>
                </c:pt>
                <c:pt idx="134">
                  <c:v>0.2300755033557047</c:v>
                </c:pt>
                <c:pt idx="135">
                  <c:v>0.23146083077780877</c:v>
                </c:pt>
                <c:pt idx="136">
                  <c:v>0.24125139977603594</c:v>
                </c:pt>
                <c:pt idx="137">
                  <c:v>0.24103349815446751</c:v>
                </c:pt>
                <c:pt idx="138">
                  <c:v>0.24111404606330233</c:v>
                </c:pt>
                <c:pt idx="139">
                  <c:v>0.24196982319726024</c:v>
                </c:pt>
                <c:pt idx="140">
                  <c:v>0.23528600964851831</c:v>
                </c:pt>
                <c:pt idx="141">
                  <c:v>0.22845095735121324</c:v>
                </c:pt>
                <c:pt idx="142">
                  <c:v>0.2245403842181366</c:v>
                </c:pt>
                <c:pt idx="143">
                  <c:v>0.21983675149187198</c:v>
                </c:pt>
                <c:pt idx="144">
                  <c:v>0.21551076187222407</c:v>
                </c:pt>
                <c:pt idx="145">
                  <c:v>0.21189810711932178</c:v>
                </c:pt>
                <c:pt idx="146">
                  <c:v>0.2135847166245417</c:v>
                </c:pt>
                <c:pt idx="147">
                  <c:v>0.20964774817742038</c:v>
                </c:pt>
                <c:pt idx="148">
                  <c:v>0.21490030046435393</c:v>
                </c:pt>
                <c:pt idx="149">
                  <c:v>0.21904045926735916</c:v>
                </c:pt>
                <c:pt idx="150">
                  <c:v>0.2169630642954854</c:v>
                </c:pt>
                <c:pt idx="151">
                  <c:v>0.21549835706462206</c:v>
                </c:pt>
                <c:pt idx="152">
                  <c:v>0.20798634812286698</c:v>
                </c:pt>
                <c:pt idx="153">
                  <c:v>0.2027275826798498</c:v>
                </c:pt>
                <c:pt idx="154">
                  <c:v>0.19791243052731478</c:v>
                </c:pt>
                <c:pt idx="155">
                  <c:v>0.19442749644091939</c:v>
                </c:pt>
                <c:pt idx="156">
                  <c:v>0.19647338080705334</c:v>
                </c:pt>
                <c:pt idx="157">
                  <c:v>0.19675690345342289</c:v>
                </c:pt>
                <c:pt idx="158">
                  <c:v>0.19721034412543248</c:v>
                </c:pt>
                <c:pt idx="159">
                  <c:v>0.18798410453290226</c:v>
                </c:pt>
                <c:pt idx="160">
                  <c:v>0.18723074851911692</c:v>
                </c:pt>
                <c:pt idx="161">
                  <c:v>0.19816576086956528</c:v>
                </c:pt>
                <c:pt idx="162">
                  <c:v>0.19827469093873118</c:v>
                </c:pt>
                <c:pt idx="163">
                  <c:v>0.19614758545849176</c:v>
                </c:pt>
                <c:pt idx="164">
                  <c:v>0.18684816470269539</c:v>
                </c:pt>
                <c:pt idx="165">
                  <c:v>0.17522923408845736</c:v>
                </c:pt>
                <c:pt idx="166">
                  <c:v>0.16512096774193541</c:v>
                </c:pt>
                <c:pt idx="167">
                  <c:v>0.1618489320126677</c:v>
                </c:pt>
                <c:pt idx="168">
                  <c:v>0.14438394837668866</c:v>
                </c:pt>
                <c:pt idx="169">
                  <c:v>0.13042507590641184</c:v>
                </c:pt>
                <c:pt idx="170">
                  <c:v>8.2864324961626545E-2</c:v>
                </c:pt>
                <c:pt idx="171">
                  <c:v>8.9307088708604931E-2</c:v>
                </c:pt>
                <c:pt idx="172">
                  <c:v>8.6270337367557959E-2</c:v>
                </c:pt>
                <c:pt idx="173">
                  <c:v>8.5615905809174553E-2</c:v>
                </c:pt>
                <c:pt idx="174">
                  <c:v>8.2356076759061647E-2</c:v>
                </c:pt>
                <c:pt idx="175">
                  <c:v>9.1114808652246193E-2</c:v>
                </c:pt>
                <c:pt idx="176">
                  <c:v>9.5731463815059703E-2</c:v>
                </c:pt>
                <c:pt idx="177">
                  <c:v>8.1911565682337484E-2</c:v>
                </c:pt>
                <c:pt idx="178">
                  <c:v>8.3799254526091715E-2</c:v>
                </c:pt>
                <c:pt idx="179">
                  <c:v>7.6574184698438241E-2</c:v>
                </c:pt>
                <c:pt idx="180">
                  <c:v>7.1872442999624031E-2</c:v>
                </c:pt>
                <c:pt idx="181">
                  <c:v>6.512674564828913E-2</c:v>
                </c:pt>
                <c:pt idx="182">
                  <c:v>5.5202120609675109E-2</c:v>
                </c:pt>
                <c:pt idx="183">
                  <c:v>6.5177939093484349E-2</c:v>
                </c:pt>
                <c:pt idx="184">
                  <c:v>6.8938755598918044E-2</c:v>
                </c:pt>
                <c:pt idx="185">
                  <c:v>7.5379898693681779E-2</c:v>
                </c:pt>
                <c:pt idx="186">
                  <c:v>8.0628318780688213E-2</c:v>
                </c:pt>
                <c:pt idx="187">
                  <c:v>8.1480006196198218E-2</c:v>
                </c:pt>
                <c:pt idx="188">
                  <c:v>8.5555113410266559E-2</c:v>
                </c:pt>
                <c:pt idx="189">
                  <c:v>9.1547895260192247E-2</c:v>
                </c:pt>
                <c:pt idx="190">
                  <c:v>8.8004260418053315E-2</c:v>
                </c:pt>
                <c:pt idx="191">
                  <c:v>8.6235710943245003E-2</c:v>
                </c:pt>
                <c:pt idx="192">
                  <c:v>8.8748657357679894E-2</c:v>
                </c:pt>
                <c:pt idx="193">
                  <c:v>9.949511948838774E-2</c:v>
                </c:pt>
                <c:pt idx="194">
                  <c:v>8.5691296768137359E-2</c:v>
                </c:pt>
                <c:pt idx="195">
                  <c:v>8.3053578622263924E-2</c:v>
                </c:pt>
                <c:pt idx="196">
                  <c:v>7.8420840606955977E-2</c:v>
                </c:pt>
                <c:pt idx="197">
                  <c:v>7.4494723663029783E-2</c:v>
                </c:pt>
                <c:pt idx="198">
                  <c:v>6.4613391700540479E-2</c:v>
                </c:pt>
                <c:pt idx="199">
                  <c:v>5.4752342704150081E-2</c:v>
                </c:pt>
                <c:pt idx="200">
                  <c:v>3.9997337947557776E-2</c:v>
                </c:pt>
                <c:pt idx="201">
                  <c:v>4.0565661930686447E-2</c:v>
                </c:pt>
                <c:pt idx="202">
                  <c:v>3.0445119535068121E-2</c:v>
                </c:pt>
                <c:pt idx="203">
                  <c:v>2.7243802200715761E-2</c:v>
                </c:pt>
                <c:pt idx="204">
                  <c:v>2.114683460391098E-2</c:v>
                </c:pt>
                <c:pt idx="205">
                  <c:v>1.1093432334482456E-2</c:v>
                </c:pt>
                <c:pt idx="206">
                  <c:v>1.0386969877786978E-3</c:v>
                </c:pt>
                <c:pt idx="207">
                  <c:v>-1.1900039666798756E-2</c:v>
                </c:pt>
                <c:pt idx="208">
                  <c:v>-2.2352245085793809E-3</c:v>
                </c:pt>
                <c:pt idx="209">
                  <c:v>-2.2414471097129463E-2</c:v>
                </c:pt>
                <c:pt idx="210">
                  <c:v>-2.7276295133437878E-2</c:v>
                </c:pt>
                <c:pt idx="211">
                  <c:v>-2.6548479832738003E-2</c:v>
                </c:pt>
                <c:pt idx="212">
                  <c:v>-2.4060215802297114E-2</c:v>
                </c:pt>
                <c:pt idx="213">
                  <c:v>-2.1577574967405644E-2</c:v>
                </c:pt>
                <c:pt idx="214">
                  <c:v>-2.0800832033281424E-2</c:v>
                </c:pt>
                <c:pt idx="215">
                  <c:v>-1.424501424501412E-2</c:v>
                </c:pt>
                <c:pt idx="216">
                  <c:v>-1.7604952602050639E-2</c:v>
                </c:pt>
                <c:pt idx="217">
                  <c:v>-2.5746918758469461E-2</c:v>
                </c:pt>
                <c:pt idx="218">
                  <c:v>-2.592457133022108E-2</c:v>
                </c:pt>
                <c:pt idx="219">
                  <c:v>-2.9136450689677518E-2</c:v>
                </c:pt>
                <c:pt idx="220">
                  <c:v>-3.2349712662232744E-2</c:v>
                </c:pt>
                <c:pt idx="221">
                  <c:v>-3.7077637348465253E-2</c:v>
                </c:pt>
                <c:pt idx="222">
                  <c:v>-4.3152090279559019E-2</c:v>
                </c:pt>
                <c:pt idx="223">
                  <c:v>-5.399000896631212E-2</c:v>
                </c:pt>
                <c:pt idx="224">
                  <c:v>-4.9476994160302934E-2</c:v>
                </c:pt>
                <c:pt idx="225">
                  <c:v>-4.6731374943755122E-2</c:v>
                </c:pt>
                <c:pt idx="226">
                  <c:v>-4.4942373317880313E-2</c:v>
                </c:pt>
                <c:pt idx="227">
                  <c:v>-4.4133754268410486E-2</c:v>
                </c:pt>
                <c:pt idx="228">
                  <c:v>-4.2883858902431182E-2</c:v>
                </c:pt>
                <c:pt idx="229">
                  <c:v>-4.8551241330135553E-2</c:v>
                </c:pt>
                <c:pt idx="230">
                  <c:v>-4.9375525787872854E-2</c:v>
                </c:pt>
                <c:pt idx="231">
                  <c:v>-4.8012100259291257E-2</c:v>
                </c:pt>
                <c:pt idx="232">
                  <c:v>-4.092985000324656E-2</c:v>
                </c:pt>
                <c:pt idx="233">
                  <c:v>-3.3823338103291412E-2</c:v>
                </c:pt>
                <c:pt idx="234">
                  <c:v>-3.2638259292837701E-2</c:v>
                </c:pt>
                <c:pt idx="235">
                  <c:v>-2.6489210492311677E-2</c:v>
                </c:pt>
                <c:pt idx="236">
                  <c:v>-1.570849159853227E-2</c:v>
                </c:pt>
                <c:pt idx="237">
                  <c:v>-1.5457941517453833E-3</c:v>
                </c:pt>
                <c:pt idx="238">
                  <c:v>-3.7743132251077949E-3</c:v>
                </c:pt>
                <c:pt idx="239">
                  <c:v>-6.062034101619207E-3</c:v>
                </c:pt>
                <c:pt idx="240">
                  <c:v>-8.3445664034917932E-3</c:v>
                </c:pt>
                <c:pt idx="241">
                  <c:v>-7.2058161230136308E-3</c:v>
                </c:pt>
                <c:pt idx="242">
                  <c:v>-6.2299293513166099E-3</c:v>
                </c:pt>
                <c:pt idx="243">
                  <c:v>3.3388981636059967E-3</c:v>
                </c:pt>
                <c:pt idx="244">
                  <c:v>5.5167105009943374E-3</c:v>
                </c:pt>
                <c:pt idx="245">
                  <c:v>8.7030899176736565E-3</c:v>
                </c:pt>
                <c:pt idx="246">
                  <c:v>1.3557727263007191E-2</c:v>
                </c:pt>
                <c:pt idx="247">
                  <c:v>1.8412779880669916E-2</c:v>
                </c:pt>
                <c:pt idx="248">
                  <c:v>1.9757033248081868E-2</c:v>
                </c:pt>
                <c:pt idx="249">
                  <c:v>1.9123403709170095E-2</c:v>
                </c:pt>
                <c:pt idx="250">
                  <c:v>2.2213637241645712E-2</c:v>
                </c:pt>
                <c:pt idx="251">
                  <c:v>1.8405694863079525E-2</c:v>
                </c:pt>
                <c:pt idx="252">
                  <c:v>2.4580477428503666E-2</c:v>
                </c:pt>
                <c:pt idx="253">
                  <c:v>3.3215990324600764E-2</c:v>
                </c:pt>
                <c:pt idx="254">
                  <c:v>4.1940735916639493E-2</c:v>
                </c:pt>
                <c:pt idx="255">
                  <c:v>4.6722864797752006E-2</c:v>
                </c:pt>
                <c:pt idx="256">
                  <c:v>4.5859624016132194E-2</c:v>
                </c:pt>
                <c:pt idx="257">
                  <c:v>5.3674702709727962E-2</c:v>
                </c:pt>
                <c:pt idx="258">
                  <c:v>5.7154016404113994E-2</c:v>
                </c:pt>
                <c:pt idx="259">
                  <c:v>6.0438242668701792E-2</c:v>
                </c:pt>
                <c:pt idx="260">
                  <c:v>6.3754272193497386E-2</c:v>
                </c:pt>
                <c:pt idx="261">
                  <c:v>6.7102569183012939E-2</c:v>
                </c:pt>
                <c:pt idx="262">
                  <c:v>7.8957862554831726E-2</c:v>
                </c:pt>
                <c:pt idx="263">
                  <c:v>8.1663691066587552E-2</c:v>
                </c:pt>
                <c:pt idx="264">
                  <c:v>7.9049818541735428E-2</c:v>
                </c:pt>
                <c:pt idx="265">
                  <c:v>7.9851930195663723E-2</c:v>
                </c:pt>
                <c:pt idx="266">
                  <c:v>7.4000921719665547E-2</c:v>
                </c:pt>
                <c:pt idx="267">
                  <c:v>6.8196721311475361E-2</c:v>
                </c:pt>
                <c:pt idx="268">
                  <c:v>6.2438769512115355E-2</c:v>
                </c:pt>
                <c:pt idx="269">
                  <c:v>4.8004664420834287E-2</c:v>
                </c:pt>
                <c:pt idx="270">
                  <c:v>5.4758800521512496E-2</c:v>
                </c:pt>
                <c:pt idx="271">
                  <c:v>6.2027625749283333E-2</c:v>
                </c:pt>
                <c:pt idx="272">
                  <c:v>6.3474460173527314E-2</c:v>
                </c:pt>
                <c:pt idx="273">
                  <c:v>5.9501334548532014E-2</c:v>
                </c:pt>
                <c:pt idx="274">
                  <c:v>5.5544728123172904E-2</c:v>
                </c:pt>
                <c:pt idx="275">
                  <c:v>5.1604538087520302E-2</c:v>
                </c:pt>
                <c:pt idx="276">
                  <c:v>4.7733005627061509E-2</c:v>
                </c:pt>
                <c:pt idx="277">
                  <c:v>4.2693576557345292E-2</c:v>
                </c:pt>
                <c:pt idx="278">
                  <c:v>2.2763809401324719E-2</c:v>
                </c:pt>
                <c:pt idx="279">
                  <c:v>2.4099490946581703E-2</c:v>
                </c:pt>
                <c:pt idx="280">
                  <c:v>2.7843781051540173E-2</c:v>
                </c:pt>
                <c:pt idx="281">
                  <c:v>3.163085746562122E-2</c:v>
                </c:pt>
                <c:pt idx="282">
                  <c:v>3.5461457787100192E-2</c:v>
                </c:pt>
                <c:pt idx="283">
                  <c:v>2.6370621174631959E-2</c:v>
                </c:pt>
                <c:pt idx="284">
                  <c:v>2.5260126955042095E-2</c:v>
                </c:pt>
                <c:pt idx="285">
                  <c:v>1.3402395597280847E-2</c:v>
                </c:pt>
                <c:pt idx="286">
                  <c:v>1.5732228408649407E-2</c:v>
                </c:pt>
                <c:pt idx="287">
                  <c:v>1.8202600987771378E-2</c:v>
                </c:pt>
                <c:pt idx="288">
                  <c:v>2.0669885334942739E-2</c:v>
                </c:pt>
                <c:pt idx="289">
                  <c:v>2.3134087237479894E-2</c:v>
                </c:pt>
                <c:pt idx="290">
                  <c:v>2.360128617363344E-2</c:v>
                </c:pt>
                <c:pt idx="291">
                  <c:v>1.567337461300311E-2</c:v>
                </c:pt>
                <c:pt idx="292">
                  <c:v>1.9626831945251499E-2</c:v>
                </c:pt>
                <c:pt idx="293">
                  <c:v>1.5396458814472602E-2</c:v>
                </c:pt>
                <c:pt idx="294">
                  <c:v>6.8537091290121754E-3</c:v>
                </c:pt>
                <c:pt idx="295">
                  <c:v>-1.6894059278901308E-3</c:v>
                </c:pt>
                <c:pt idx="296">
                  <c:v>2.7587091807275144E-3</c:v>
                </c:pt>
                <c:pt idx="297">
                  <c:v>-2.9578189300412117E-3</c:v>
                </c:pt>
                <c:pt idx="298">
                  <c:v>-1.3167987726924069E-2</c:v>
                </c:pt>
                <c:pt idx="299">
                  <c:v>-1.3868378812199045E-2</c:v>
                </c:pt>
                <c:pt idx="300">
                  <c:v>-3.312252459435272E-2</c:v>
                </c:pt>
                <c:pt idx="301">
                  <c:v>-4.8757149843713377E-2</c:v>
                </c:pt>
                <c:pt idx="302">
                  <c:v>-4.7626125360964999E-2</c:v>
                </c:pt>
                <c:pt idx="303">
                  <c:v>-4.9233509318745705E-2</c:v>
                </c:pt>
                <c:pt idx="304">
                  <c:v>-4.7495408777151527E-2</c:v>
                </c:pt>
                <c:pt idx="305">
                  <c:v>-5.4278175650207428E-2</c:v>
                </c:pt>
                <c:pt idx="306">
                  <c:v>-6.2868410128684049E-2</c:v>
                </c:pt>
                <c:pt idx="307">
                  <c:v>-6.0816012317167045E-2</c:v>
                </c:pt>
                <c:pt idx="308">
                  <c:v>-6.1103482711272084E-2</c:v>
                </c:pt>
                <c:pt idx="309">
                  <c:v>-4.4124071647007601E-2</c:v>
                </c:pt>
                <c:pt idx="310">
                  <c:v>-3.9378432351472759E-2</c:v>
                </c:pt>
                <c:pt idx="311">
                  <c:v>-4.155470849215781E-2</c:v>
                </c:pt>
                <c:pt idx="312">
                  <c:v>-4.7192130494334572E-2</c:v>
                </c:pt>
                <c:pt idx="313">
                  <c:v>-5.1822382462029415E-2</c:v>
                </c:pt>
                <c:pt idx="314">
                  <c:v>-5.8541821484600742E-2</c:v>
                </c:pt>
                <c:pt idx="315">
                  <c:v>-5.8433622636037907E-2</c:v>
                </c:pt>
                <c:pt idx="316">
                  <c:v>-6.3396383288297775E-2</c:v>
                </c:pt>
                <c:pt idx="317">
                  <c:v>-6.0759652086853189E-2</c:v>
                </c:pt>
                <c:pt idx="318">
                  <c:v>-6.325622218042759E-2</c:v>
                </c:pt>
                <c:pt idx="319">
                  <c:v>-6.1552911709455094E-2</c:v>
                </c:pt>
                <c:pt idx="320">
                  <c:v>-5.9509625634915575E-2</c:v>
                </c:pt>
                <c:pt idx="321">
                  <c:v>-6.1115976479419576E-2</c:v>
                </c:pt>
                <c:pt idx="322">
                  <c:v>-6.0486645399387085E-2</c:v>
                </c:pt>
                <c:pt idx="323">
                  <c:v>-4.5721791343507623E-2</c:v>
                </c:pt>
                <c:pt idx="324">
                  <c:v>-4.7094877728438123E-2</c:v>
                </c:pt>
                <c:pt idx="325">
                  <c:v>-3.5446361590397713E-2</c:v>
                </c:pt>
                <c:pt idx="326">
                  <c:v>-3.5872757952627787E-2</c:v>
                </c:pt>
                <c:pt idx="327">
                  <c:v>-3.536554832248362E-2</c:v>
                </c:pt>
                <c:pt idx="328">
                  <c:v>-3.7752359522470247E-2</c:v>
                </c:pt>
                <c:pt idx="329">
                  <c:v>-4.0970316787228844E-2</c:v>
                </c:pt>
                <c:pt idx="330">
                  <c:v>-4.330243265102951E-2</c:v>
                </c:pt>
                <c:pt idx="331">
                  <c:v>-4.7982619490999356E-2</c:v>
                </c:pt>
                <c:pt idx="332">
                  <c:v>-4.2835857958778312E-2</c:v>
                </c:pt>
                <c:pt idx="333">
                  <c:v>-5.3548347387209927E-2</c:v>
                </c:pt>
                <c:pt idx="334">
                  <c:v>-6.0298641243455631E-2</c:v>
                </c:pt>
                <c:pt idx="335">
                  <c:v>-6.154378255208337E-2</c:v>
                </c:pt>
                <c:pt idx="336">
                  <c:v>-6.0360984354628444E-2</c:v>
                </c:pt>
                <c:pt idx="337">
                  <c:v>-6.2377610966057428E-2</c:v>
                </c:pt>
                <c:pt idx="338">
                  <c:v>-6.0110294117647123E-2</c:v>
                </c:pt>
                <c:pt idx="339">
                  <c:v>-7.9659470963818757E-2</c:v>
                </c:pt>
                <c:pt idx="340">
                  <c:v>-8.1280193236714982E-2</c:v>
                </c:pt>
                <c:pt idx="341">
                  <c:v>-7.7518911958796233E-2</c:v>
                </c:pt>
                <c:pt idx="342">
                  <c:v>-7.3258083338363367E-2</c:v>
                </c:pt>
                <c:pt idx="343">
                  <c:v>-6.7739920614132365E-2</c:v>
                </c:pt>
                <c:pt idx="344">
                  <c:v>-6.6665321522971666E-2</c:v>
                </c:pt>
                <c:pt idx="345">
                  <c:v>-6.3041765169424724E-2</c:v>
                </c:pt>
                <c:pt idx="346">
                  <c:v>-6.9756156739051334E-2</c:v>
                </c:pt>
                <c:pt idx="347">
                  <c:v>-6.2156779916722082E-2</c:v>
                </c:pt>
                <c:pt idx="348">
                  <c:v>-4.9095765286357951E-2</c:v>
                </c:pt>
                <c:pt idx="349">
                  <c:v>-5.4264980134598351E-2</c:v>
                </c:pt>
                <c:pt idx="350">
                  <c:v>-5.9393768390503587E-2</c:v>
                </c:pt>
                <c:pt idx="351">
                  <c:v>-6.947338890670085E-2</c:v>
                </c:pt>
                <c:pt idx="352">
                  <c:v>-7.4775851763299594E-2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A7ED-4EE1-A295-0179786E92B7}"/>
                </c:ext>
              </c:extLst>
            </c:dLbl>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A7ED-4EE1-A295-0179786E92B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'نمودار pe بازار'!$B$5:$N$5</c:f>
              <c:numCache>
                <c:formatCode>0.00</c:formatCode>
                <c:ptCount val="13"/>
                <c:pt idx="0">
                  <c:v>8.795986734487526</c:v>
                </c:pt>
                <c:pt idx="1">
                  <c:v>8.0150807803557278</c:v>
                </c:pt>
                <c:pt idx="2">
                  <c:v>7.368068976445219</c:v>
                </c:pt>
                <c:pt idx="3">
                  <c:v>7.3378245537351798</c:v>
                </c:pt>
                <c:pt idx="4">
                  <c:v>7.8558411438522375</c:v>
                </c:pt>
                <c:pt idx="5">
                  <c:v>8.8000000000000007</c:v>
                </c:pt>
                <c:pt idx="6">
                  <c:v>9.5534482684109339</c:v>
                </c:pt>
                <c:pt idx="7">
                  <c:v>8.7904966670389904</c:v>
                </c:pt>
                <c:pt idx="8">
                  <c:v>7.8878527143395889</c:v>
                </c:pt>
                <c:pt idx="9">
                  <c:v>7.5229516038574618</c:v>
                </c:pt>
                <c:pt idx="10">
                  <c:v>6.7123554436356718</c:v>
                </c:pt>
                <c:pt idx="11">
                  <c:v>6.1169869263862626</c:v>
                </c:pt>
                <c:pt idx="12">
                  <c:v>6.9738915255300382</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134</c:v>
                </c:pt>
                <c:pt idx="1">
                  <c:v>25</c:v>
                </c:pt>
                <c:pt idx="2" formatCode="General">
                  <c:v>38</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91</c:v>
                </c:pt>
                <c:pt idx="1">
                  <c:v>19</c:v>
                </c:pt>
                <c:pt idx="2">
                  <c:v>32</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43</c:v>
                </c:pt>
                <c:pt idx="1">
                  <c:v>6</c:v>
                </c:pt>
                <c:pt idx="2">
                  <c:v>6</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9"/>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5423582448899359"/>
                  <c:y val="-7.2374108350348743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658215408805029"/>
                      <c:h val="0.15194187372384713"/>
                    </c:manualLayout>
                  </c15:layout>
                </c:ext>
                <c:ext xmlns:c16="http://schemas.microsoft.com/office/drawing/2014/chart" uri="{C3380CC4-5D6E-409C-BE32-E72D297353CC}">
                  <c16:uniqueId val="{00000001-7BB0-4BA9-BE4D-6D6DB472728F}"/>
                </c:ext>
              </c:extLst>
            </c:dLbl>
            <c:dLbl>
              <c:idx val="1"/>
              <c:layout>
                <c:manualLayout>
                  <c:x val="-0.16369730247641509"/>
                  <c:y val="8.5460829289420254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3-7BB0-4BA9-BE4D-6D6DB472728F}"/>
                </c:ext>
              </c:extLst>
            </c:dLbl>
            <c:dLbl>
              <c:idx val="2"/>
              <c:layout>
                <c:manualLayout>
                  <c:x val="-0.16191897602201258"/>
                  <c:y val="1.7288324361592108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991597877358493"/>
                      <c:h val="0.12514650897616081"/>
                    </c:manualLayout>
                  </c15:layout>
                </c:ext>
                <c:ext xmlns:c16="http://schemas.microsoft.com/office/drawing/2014/chart" uri="{C3380CC4-5D6E-409C-BE32-E72D297353CC}">
                  <c16:uniqueId val="{00000005-7BB0-4BA9-BE4D-6D6DB472728F}"/>
                </c:ext>
              </c:extLst>
            </c:dLbl>
            <c:dLbl>
              <c:idx val="3"/>
              <c:layout>
                <c:manualLayout>
                  <c:x val="-0.14241057389937106"/>
                  <c:y val="-3.4953550246170435E-3"/>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5242727987421384"/>
                      <c:h val="0.11783546798900409"/>
                    </c:manualLayout>
                  </c15:layout>
                </c:ext>
                <c:ext xmlns:c16="http://schemas.microsoft.com/office/drawing/2014/chart" uri="{C3380CC4-5D6E-409C-BE32-E72D297353CC}">
                  <c16:uniqueId val="{00000007-7BB0-4BA9-BE4D-6D6DB472728F}"/>
                </c:ext>
              </c:extLst>
            </c:dLbl>
            <c:dLbl>
              <c:idx val="4"/>
              <c:layout>
                <c:manualLayout>
                  <c:x val="-0.1522690644654088"/>
                  <c:y val="-2.8385351754130136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1866855084332962"/>
                      <c:h val="0.1383505315416006"/>
                    </c:manualLayout>
                  </c15:layout>
                </c:ext>
                <c:ext xmlns:c16="http://schemas.microsoft.com/office/drawing/2014/chart" uri="{C3380CC4-5D6E-409C-BE32-E72D297353CC}">
                  <c16:uniqueId val="{00000009-7BB0-4BA9-BE4D-6D6DB472728F}"/>
                </c:ext>
              </c:extLst>
            </c:dLbl>
            <c:dLbl>
              <c:idx val="5"/>
              <c:layout>
                <c:manualLayout>
                  <c:x val="-0.17606500589622642"/>
                  <c:y val="-0.13250280643136839"/>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4819231525157235"/>
                      <c:h val="0.13572839047846341"/>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سایر</c:v>
                </c:pt>
                <c:pt idx="4">
                  <c:v>برگزاري مجمع عمومی عادی</c:v>
                </c:pt>
                <c:pt idx="5">
                  <c:v>نوسان قیمت بیش از حد تعیین شده در مقررات</c:v>
                </c:pt>
              </c:strCache>
            </c:strRef>
          </c:cat>
          <c:val>
            <c:numRef>
              <c:f>'نمادهای متوقف 1'!$C$16:$C$21</c:f>
              <c:numCache>
                <c:formatCode>0.0%</c:formatCode>
                <c:ptCount val="6"/>
                <c:pt idx="0">
                  <c:v>0.58362989323843417</c:v>
                </c:pt>
                <c:pt idx="1">
                  <c:v>0.20640569395017794</c:v>
                </c:pt>
                <c:pt idx="2">
                  <c:v>6.4056939501779361E-2</c:v>
                </c:pt>
                <c:pt idx="3">
                  <c:v>6.4056939501779361E-2</c:v>
                </c:pt>
                <c:pt idx="4">
                  <c:v>6.0498220640569395E-2</c:v>
                </c:pt>
                <c:pt idx="5">
                  <c:v>2.1352313167259787E-2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متوقف'!$AT$4:$BF$4</c:f>
              <c:numCache>
                <c:formatCode>General</c:formatCode>
                <c:ptCount val="13"/>
                <c:pt idx="0">
                  <c:v>33</c:v>
                </c:pt>
                <c:pt idx="1">
                  <c:v>24</c:v>
                </c:pt>
                <c:pt idx="2">
                  <c:v>47</c:v>
                </c:pt>
                <c:pt idx="3">
                  <c:v>26</c:v>
                </c:pt>
                <c:pt idx="4">
                  <c:v>56</c:v>
                </c:pt>
                <c:pt idx="5">
                  <c:v>43</c:v>
                </c:pt>
                <c:pt idx="6">
                  <c:v>61</c:v>
                </c:pt>
                <c:pt idx="7">
                  <c:v>30</c:v>
                </c:pt>
                <c:pt idx="8">
                  <c:v>67</c:v>
                </c:pt>
                <c:pt idx="9">
                  <c:v>10</c:v>
                </c:pt>
                <c:pt idx="10">
                  <c:v>25</c:v>
                </c:pt>
                <c:pt idx="11">
                  <c:v>24</c:v>
                </c:pt>
                <c:pt idx="12">
                  <c:v>25</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a-IR"/>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متوقف'!$AT$3:$BF$3</c:f>
              <c:numCache>
                <c:formatCode>General</c:formatCode>
                <c:ptCount val="13"/>
                <c:pt idx="0">
                  <c:v>20</c:v>
                </c:pt>
                <c:pt idx="1">
                  <c:v>24</c:v>
                </c:pt>
                <c:pt idx="2">
                  <c:v>20</c:v>
                </c:pt>
                <c:pt idx="3">
                  <c:v>24</c:v>
                </c:pt>
                <c:pt idx="4">
                  <c:v>23</c:v>
                </c:pt>
                <c:pt idx="5">
                  <c:v>38</c:v>
                </c:pt>
                <c:pt idx="6">
                  <c:v>34</c:v>
                </c:pt>
                <c:pt idx="7">
                  <c:v>32</c:v>
                </c:pt>
                <c:pt idx="8">
                  <c:v>31</c:v>
                </c:pt>
                <c:pt idx="9">
                  <c:v>34</c:v>
                </c:pt>
                <c:pt idx="10">
                  <c:v>32</c:v>
                </c:pt>
                <c:pt idx="11">
                  <c:v>35</c:v>
                </c:pt>
                <c:pt idx="12">
                  <c:v>38</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متوقف'!$AT$7:$BF$7</c:f>
              <c:numCache>
                <c:formatCode>General</c:formatCode>
                <c:ptCount val="13"/>
                <c:pt idx="0" formatCode="0.00">
                  <c:v>2.0198019801980198</c:v>
                </c:pt>
                <c:pt idx="1">
                  <c:v>4.01</c:v>
                </c:pt>
                <c:pt idx="2" formatCode="0.00">
                  <c:v>4.2</c:v>
                </c:pt>
                <c:pt idx="3">
                  <c:v>4.22</c:v>
                </c:pt>
                <c:pt idx="4">
                  <c:v>3.84</c:v>
                </c:pt>
                <c:pt idx="5" formatCode="0.00">
                  <c:v>2.2000000000000002</c:v>
                </c:pt>
                <c:pt idx="6">
                  <c:v>3.21</c:v>
                </c:pt>
                <c:pt idx="7">
                  <c:v>3.78</c:v>
                </c:pt>
                <c:pt idx="8">
                  <c:v>3.23</c:v>
                </c:pt>
                <c:pt idx="9">
                  <c:v>3.02</c:v>
                </c:pt>
                <c:pt idx="10">
                  <c:v>3.31</c:v>
                </c:pt>
                <c:pt idx="11">
                  <c:v>3.28</c:v>
                </c:pt>
                <c:pt idx="12">
                  <c:v>2.87</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متوقف'!$AT$5:$BF$5</c:f>
              <c:numCache>
                <c:formatCode>General</c:formatCode>
                <c:ptCount val="13"/>
                <c:pt idx="0">
                  <c:v>101</c:v>
                </c:pt>
                <c:pt idx="1">
                  <c:v>139</c:v>
                </c:pt>
                <c:pt idx="2">
                  <c:v>119</c:v>
                </c:pt>
                <c:pt idx="3">
                  <c:v>130</c:v>
                </c:pt>
                <c:pt idx="4">
                  <c:v>117</c:v>
                </c:pt>
                <c:pt idx="5">
                  <c:v>127</c:v>
                </c:pt>
                <c:pt idx="6">
                  <c:v>153</c:v>
                </c:pt>
                <c:pt idx="7">
                  <c:v>203</c:v>
                </c:pt>
                <c:pt idx="8">
                  <c:v>97</c:v>
                </c:pt>
                <c:pt idx="9">
                  <c:v>152</c:v>
                </c:pt>
                <c:pt idx="10">
                  <c:v>136</c:v>
                </c:pt>
                <c:pt idx="11">
                  <c:v>101</c:v>
                </c:pt>
                <c:pt idx="12">
                  <c:v>134</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مالی'!$BA$31:$BM$31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جذب و تجهیز منابع مالی'!$BA$45:$BM$45</c:f>
              <c:numCache>
                <c:formatCode>#,##0</c:formatCode>
                <c:ptCount val="13"/>
                <c:pt idx="0">
                  <c:v>1642100</c:v>
                </c:pt>
                <c:pt idx="1">
                  <c:v>1769419</c:v>
                </c:pt>
                <c:pt idx="2">
                  <c:v>1896396</c:v>
                </c:pt>
                <c:pt idx="3">
                  <c:v>2094486</c:v>
                </c:pt>
                <c:pt idx="4">
                  <c:v>2224611</c:v>
                </c:pt>
                <c:pt idx="5">
                  <c:v>0</c:v>
                </c:pt>
                <c:pt idx="6">
                  <c:v>57700</c:v>
                </c:pt>
                <c:pt idx="7">
                  <c:v>86050</c:v>
                </c:pt>
                <c:pt idx="8">
                  <c:v>233052</c:v>
                </c:pt>
                <c:pt idx="9">
                  <c:v>376839</c:v>
                </c:pt>
                <c:pt idx="10">
                  <c:v>587359</c:v>
                </c:pt>
                <c:pt idx="11">
                  <c:v>1004968</c:v>
                </c:pt>
                <c:pt idx="12">
                  <c:v>1194641</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380053786526249"/>
                </c:manualLayout>
              </c:layout>
              <c:tx>
                <c:rich>
                  <a:bodyPr/>
                  <a:lstStyle/>
                  <a:p>
                    <a:fld id="{FB49A0E9-4014-4205-8607-8027B34FA57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0528888888888889"/>
                </c:manualLayout>
              </c:layout>
              <c:tx>
                <c:rich>
                  <a:bodyPr/>
                  <a:lstStyle/>
                  <a:p>
                    <a:fld id="{417714F3-B5D3-4934-87D2-4A80CC08250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9.3970474090434529E-17"/>
                  <c:y val="-0.11238487654320989"/>
                </c:manualLayout>
              </c:layout>
              <c:tx>
                <c:rich>
                  <a:bodyPr/>
                  <a:lstStyle/>
                  <a:p>
                    <a:fld id="{02DB4424-7905-48CB-A7D4-EAF1A9B1040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0176450617283951"/>
                </c:manualLayout>
              </c:layout>
              <c:tx>
                <c:rich>
                  <a:bodyPr/>
                  <a:lstStyle/>
                  <a:p>
                    <a:fld id="{730F0460-4074-4FC9-9A4B-BE73D1D7DB6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2.5628607176010009E-3"/>
                  <c:y val="-6.5282006179103805E-2"/>
                </c:manualLayout>
              </c:layout>
              <c:tx>
                <c:rich>
                  <a:bodyPr/>
                  <a:lstStyle/>
                  <a:p>
                    <a:fld id="{E0D66855-98A4-4435-91E4-46CEABAAF43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tx>
                <c:rich>
                  <a:bodyPr/>
                  <a:lstStyle/>
                  <a:p>
                    <a:fld id="{D0BF8C47-E6DA-43EE-86C9-1D6F36093362}"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17-4A6B-91F8-185535D6E338}"/>
                </c:ext>
              </c:extLst>
            </c:dLbl>
            <c:dLbl>
              <c:idx val="6"/>
              <c:tx>
                <c:rich>
                  <a:bodyPr/>
                  <a:lstStyle/>
                  <a:p>
                    <a:fld id="{3DCDD448-582B-4810-85F6-A4EBCCA2C0DD}"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17-4A6B-91F8-185535D6E338}"/>
                </c:ext>
              </c:extLst>
            </c:dLbl>
            <c:dLbl>
              <c:idx val="7"/>
              <c:tx>
                <c:rich>
                  <a:bodyPr/>
                  <a:lstStyle/>
                  <a:p>
                    <a:fld id="{793C4FFE-1EAD-4079-BFD6-05D99C810F79}"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17-4A6B-91F8-185535D6E338}"/>
                </c:ext>
              </c:extLst>
            </c:dLbl>
            <c:dLbl>
              <c:idx val="8"/>
              <c:tx>
                <c:rich>
                  <a:bodyPr/>
                  <a:lstStyle/>
                  <a:p>
                    <a:fld id="{DCA37737-435C-4DFB-90FD-A45F3BB3CA92}"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tx>
                <c:rich>
                  <a:bodyPr/>
                  <a:lstStyle/>
                  <a:p>
                    <a:fld id="{3A7B6404-E8BF-4D40-87C3-180F64DA5ECC}"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layout>
                <c:manualLayout>
                  <c:x val="-2.5628607176010009E-3"/>
                  <c:y val="-4.3078426508505734E-2"/>
                </c:manualLayout>
              </c:layout>
              <c:tx>
                <c:rich>
                  <a:bodyPr/>
                  <a:lstStyle/>
                  <a:p>
                    <a:fld id="{0A7415AB-982D-41F0-B8D2-CC92EF56A31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70133561-E54F-4D80-8BCE-42461CEF57FC}"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layout>
                <c:manualLayout>
                  <c:x val="0"/>
                  <c:y val="-8.5670041870569577E-2"/>
                </c:manualLayout>
              </c:layout>
              <c:tx>
                <c:rich>
                  <a:bodyPr/>
                  <a:lstStyle/>
                  <a:p>
                    <a:fld id="{6201BF63-0981-466D-963A-D275801B594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مالی'!$BA$31:$BM$31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جذب و تجهیز منابع مالی'!$BA$44:$BM$44</c:f>
              <c:numCache>
                <c:formatCode>#,##0</c:formatCode>
                <c:ptCount val="13"/>
                <c:pt idx="0">
                  <c:v>127319</c:v>
                </c:pt>
                <c:pt idx="1">
                  <c:v>126977</c:v>
                </c:pt>
                <c:pt idx="2">
                  <c:v>198090</c:v>
                </c:pt>
                <c:pt idx="3">
                  <c:v>130125</c:v>
                </c:pt>
                <c:pt idx="4">
                  <c:v>323604</c:v>
                </c:pt>
                <c:pt idx="5">
                  <c:v>57700</c:v>
                </c:pt>
                <c:pt idx="6">
                  <c:v>28350</c:v>
                </c:pt>
                <c:pt idx="7">
                  <c:v>147002</c:v>
                </c:pt>
                <c:pt idx="8">
                  <c:v>143787</c:v>
                </c:pt>
                <c:pt idx="9">
                  <c:v>210520</c:v>
                </c:pt>
                <c:pt idx="10">
                  <c:v>417609</c:v>
                </c:pt>
                <c:pt idx="11">
                  <c:v>189673</c:v>
                </c:pt>
                <c:pt idx="12">
                  <c:v>426754</c:v>
                </c:pt>
              </c:numCache>
            </c:numRef>
          </c:val>
          <c:extLst>
            <c:ext xmlns:c15="http://schemas.microsoft.com/office/drawing/2012/chart" uri="{02D57815-91ED-43cb-92C2-25804820EDAC}">
              <c15:datalabelsRange>
                <c15:f>'ارزش جذب و تجهیز منابع مالی'!$BA$43:$BM$43</c15:f>
                <c15:dlblRangeCache>
                  <c:ptCount val="13"/>
                  <c:pt idx="0">
                    <c:v>1,769,419</c:v>
                  </c:pt>
                  <c:pt idx="1">
                    <c:v>1,896,396</c:v>
                  </c:pt>
                  <c:pt idx="2">
                    <c:v>2,094,486</c:v>
                  </c:pt>
                  <c:pt idx="3">
                    <c:v>2,224,611</c:v>
                  </c:pt>
                  <c:pt idx="4">
                    <c:v>2,548,215</c:v>
                  </c:pt>
                  <c:pt idx="5">
                    <c:v>57,700</c:v>
                  </c:pt>
                  <c:pt idx="6">
                    <c:v>86,050</c:v>
                  </c:pt>
                  <c:pt idx="7">
                    <c:v>233,052</c:v>
                  </c:pt>
                  <c:pt idx="8">
                    <c:v>376,839</c:v>
                  </c:pt>
                  <c:pt idx="9">
                    <c:v>587,359</c:v>
                  </c:pt>
                  <c:pt idx="10">
                    <c:v>1,004,968</c:v>
                  </c:pt>
                  <c:pt idx="11">
                    <c:v>1,194,641</c:v>
                  </c:pt>
                  <c:pt idx="12">
                    <c:v>1,621,395</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ها'!$C$35:$O$35</c:f>
              <c:numCache>
                <c:formatCode>#,##0</c:formatCode>
                <c:ptCount val="13"/>
                <c:pt idx="0">
                  <c:v>1089828.3427752431</c:v>
                </c:pt>
                <c:pt idx="1">
                  <c:v>804129.53810319607</c:v>
                </c:pt>
                <c:pt idx="2">
                  <c:v>722687.44738026394</c:v>
                </c:pt>
                <c:pt idx="3">
                  <c:v>784249.62568675401</c:v>
                </c:pt>
                <c:pt idx="4">
                  <c:v>1014841.338026847</c:v>
                </c:pt>
                <c:pt idx="5">
                  <c:v>1124415.489524975</c:v>
                </c:pt>
                <c:pt idx="6">
                  <c:v>1216291.305489081</c:v>
                </c:pt>
                <c:pt idx="7">
                  <c:v>1044510.113582195</c:v>
                </c:pt>
                <c:pt idx="8">
                  <c:v>837592.02772361203</c:v>
                </c:pt>
                <c:pt idx="9">
                  <c:v>866849.36504558404</c:v>
                </c:pt>
                <c:pt idx="10">
                  <c:v>896391.95476723788</c:v>
                </c:pt>
                <c:pt idx="11">
                  <c:v>580222.63674334902</c:v>
                </c:pt>
                <c:pt idx="12">
                  <c:v>1110533.510831868</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ها'!$C$36:$O$36</c:f>
              <c:numCache>
                <c:formatCode>#,##0</c:formatCode>
                <c:ptCount val="13"/>
                <c:pt idx="0">
                  <c:v>3450722.6725038067</c:v>
                </c:pt>
                <c:pt idx="1">
                  <c:v>4678713.5971993376</c:v>
                </c:pt>
                <c:pt idx="2">
                  <c:v>6351550.1133151911</c:v>
                </c:pt>
                <c:pt idx="3">
                  <c:v>7087505.1050002119</c:v>
                </c:pt>
                <c:pt idx="4">
                  <c:v>7870779.6856988221</c:v>
                </c:pt>
                <c:pt idx="5">
                  <c:v>6214551.559761514</c:v>
                </c:pt>
                <c:pt idx="6">
                  <c:v>7730453.3880643211</c:v>
                </c:pt>
                <c:pt idx="7">
                  <c:v>8525811.5097769462</c:v>
                </c:pt>
                <c:pt idx="8">
                  <c:v>6687059.5118988566</c:v>
                </c:pt>
                <c:pt idx="9">
                  <c:v>9320265.4380701426</c:v>
                </c:pt>
                <c:pt idx="10">
                  <c:v>8021531.7632899163</c:v>
                </c:pt>
                <c:pt idx="11">
                  <c:v>6670126.6921200035</c:v>
                </c:pt>
                <c:pt idx="12">
                  <c:v>8964949.7823447771</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ها'!$C$37:$O$37</c:f>
              <c:numCache>
                <c:formatCode>#,##0</c:formatCode>
                <c:ptCount val="13"/>
                <c:pt idx="0">
                  <c:v>664586</c:v>
                </c:pt>
                <c:pt idx="1">
                  <c:v>686404</c:v>
                </c:pt>
                <c:pt idx="2">
                  <c:v>605997</c:v>
                </c:pt>
                <c:pt idx="3">
                  <c:v>667328</c:v>
                </c:pt>
                <c:pt idx="4">
                  <c:v>759262</c:v>
                </c:pt>
                <c:pt idx="5">
                  <c:v>619607</c:v>
                </c:pt>
                <c:pt idx="6">
                  <c:v>734708</c:v>
                </c:pt>
                <c:pt idx="7">
                  <c:v>806640</c:v>
                </c:pt>
                <c:pt idx="8">
                  <c:v>684936</c:v>
                </c:pt>
                <c:pt idx="9">
                  <c:v>663865</c:v>
                </c:pt>
                <c:pt idx="10">
                  <c:v>710244</c:v>
                </c:pt>
                <c:pt idx="11">
                  <c:v>693279</c:v>
                </c:pt>
                <c:pt idx="12">
                  <c:v>695783</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ها'!$C$38:$O$38</c:f>
              <c:numCache>
                <c:formatCode>#,##0</c:formatCode>
                <c:ptCount val="13"/>
                <c:pt idx="0">
                  <c:v>91022</c:v>
                </c:pt>
                <c:pt idx="1">
                  <c:v>137580</c:v>
                </c:pt>
                <c:pt idx="2">
                  <c:v>61198</c:v>
                </c:pt>
                <c:pt idx="3">
                  <c:v>103905</c:v>
                </c:pt>
                <c:pt idx="4">
                  <c:v>150243</c:v>
                </c:pt>
                <c:pt idx="5">
                  <c:v>76350</c:v>
                </c:pt>
                <c:pt idx="6">
                  <c:v>105495</c:v>
                </c:pt>
                <c:pt idx="7">
                  <c:v>98101</c:v>
                </c:pt>
                <c:pt idx="8">
                  <c:v>203008</c:v>
                </c:pt>
                <c:pt idx="9">
                  <c:v>94246</c:v>
                </c:pt>
                <c:pt idx="10">
                  <c:v>68910</c:v>
                </c:pt>
                <c:pt idx="11">
                  <c:v>127839</c:v>
                </c:pt>
                <c:pt idx="12">
                  <c:v>51715</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9"/>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3-45CD-9699-D6ED81D229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مالی'!$AW$3:$BM$3</c:f>
              <c:strCache>
                <c:ptCount val="17"/>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pt idx="16">
                  <c:v>عملکرد 1401 تا 1401/08/30</c:v>
                </c:pt>
              </c:strCache>
            </c:strRef>
          </c:cat>
          <c:val>
            <c:numRef>
              <c:f>'ارزش جذب و تجهیز منابع مالی'!$AW$9:$BM$9</c:f>
              <c:numCache>
                <c:formatCode>#,##0</c:formatCode>
                <c:ptCount val="17"/>
                <c:pt idx="0">
                  <c:v>687661</c:v>
                </c:pt>
                <c:pt idx="1">
                  <c:v>768197</c:v>
                </c:pt>
                <c:pt idx="2">
                  <c:v>1052119</c:v>
                </c:pt>
                <c:pt idx="3">
                  <c:v>1362703</c:v>
                </c:pt>
                <c:pt idx="4">
                  <c:v>1716545</c:v>
                </c:pt>
                <c:pt idx="5">
                  <c:v>3368592</c:v>
                </c:pt>
                <c:pt idx="6">
                  <c:v>3486053</c:v>
                </c:pt>
                <c:pt idx="7">
                  <c:v>3759716</c:v>
                </c:pt>
                <c:pt idx="8">
                  <c:v>4632560</c:v>
                </c:pt>
                <c:pt idx="9">
                  <c:v>12701</c:v>
                </c:pt>
                <c:pt idx="10">
                  <c:v>278803</c:v>
                </c:pt>
                <c:pt idx="11">
                  <c:v>401898</c:v>
                </c:pt>
                <c:pt idx="12">
                  <c:v>745065</c:v>
                </c:pt>
                <c:pt idx="13">
                  <c:v>850201</c:v>
                </c:pt>
                <c:pt idx="14">
                  <c:v>1011327</c:v>
                </c:pt>
                <c:pt idx="15">
                  <c:v>1060887</c:v>
                </c:pt>
                <c:pt idx="16">
                  <c:v>1196183</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9"/>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83-45CD-9699-D6ED81D2298F}"/>
                </c:ext>
              </c:extLst>
            </c:dLbl>
            <c:dLbl>
              <c:idx val="10"/>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2-4B05-B218-041BE98FC425}"/>
                </c:ext>
              </c:extLst>
            </c:dLbl>
            <c:dLbl>
              <c:idx val="11"/>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4-4957-BD9C-D5BF5D88FC32}"/>
                </c:ext>
              </c:extLst>
            </c:dLbl>
            <c:dLbl>
              <c:idx val="12"/>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مالی'!$AW$3:$BM$3</c:f>
              <c:strCache>
                <c:ptCount val="17"/>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pt idx="16">
                  <c:v>عملکرد 1401 تا 1401/08/30</c:v>
                </c:pt>
              </c:strCache>
            </c:strRef>
          </c:cat>
          <c:val>
            <c:numRef>
              <c:f>'ارزش جذب و تجهیز منابع مالی'!$AW$10:$BM$10</c:f>
              <c:numCache>
                <c:formatCode>#,##0</c:formatCode>
                <c:ptCount val="17"/>
                <c:pt idx="0">
                  <c:v>309750</c:v>
                </c:pt>
                <c:pt idx="1">
                  <c:v>643444</c:v>
                </c:pt>
                <c:pt idx="2">
                  <c:v>1330100</c:v>
                </c:pt>
                <c:pt idx="3">
                  <c:v>1642100</c:v>
                </c:pt>
                <c:pt idx="4">
                  <c:v>1769419</c:v>
                </c:pt>
                <c:pt idx="5">
                  <c:v>1896396</c:v>
                </c:pt>
                <c:pt idx="6">
                  <c:v>2094486</c:v>
                </c:pt>
                <c:pt idx="7">
                  <c:v>2224611</c:v>
                </c:pt>
                <c:pt idx="8">
                  <c:v>2548215</c:v>
                </c:pt>
                <c:pt idx="9">
                  <c:v>57700</c:v>
                </c:pt>
                <c:pt idx="10">
                  <c:v>86050</c:v>
                </c:pt>
                <c:pt idx="11">
                  <c:v>233052</c:v>
                </c:pt>
                <c:pt idx="12">
                  <c:v>376839</c:v>
                </c:pt>
                <c:pt idx="13">
                  <c:v>587359</c:v>
                </c:pt>
                <c:pt idx="14">
                  <c:v>1004968</c:v>
                </c:pt>
                <c:pt idx="15">
                  <c:v>1194641</c:v>
                </c:pt>
                <c:pt idx="16">
                  <c:v>1621395</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pt idx="13">
                  <c:v>1401/08/30</c:v>
                </c:pt>
              </c:strCache>
            </c:strRef>
          </c:cat>
          <c:val>
            <c:numRef>
              <c:f>'شاخص صکوک'!$F$2:$F$15</c:f>
              <c:numCache>
                <c:formatCode>#,##0.0</c:formatCode>
                <c:ptCount val="14"/>
                <c:pt idx="0">
                  <c:v>508.33364293530002</c:v>
                </c:pt>
                <c:pt idx="1">
                  <c:v>515.95022545170002</c:v>
                </c:pt>
                <c:pt idx="2">
                  <c:v>521.17106991139997</c:v>
                </c:pt>
                <c:pt idx="3">
                  <c:v>536.07543562299998</c:v>
                </c:pt>
                <c:pt idx="4">
                  <c:v>547.26</c:v>
                </c:pt>
                <c:pt idx="5">
                  <c:v>554.20000000000005</c:v>
                </c:pt>
                <c:pt idx="6">
                  <c:v>561.19000000000005</c:v>
                </c:pt>
                <c:pt idx="7">
                  <c:v>569.36199243689998</c:v>
                </c:pt>
                <c:pt idx="8">
                  <c:v>579.29933779759995</c:v>
                </c:pt>
                <c:pt idx="9">
                  <c:v>588.89392980540003</c:v>
                </c:pt>
                <c:pt idx="10">
                  <c:v>599.65747225699999</c:v>
                </c:pt>
                <c:pt idx="11">
                  <c:v>606.71665963650003</c:v>
                </c:pt>
                <c:pt idx="12">
                  <c:v>612.73957946339999</c:v>
                </c:pt>
                <c:pt idx="13" formatCode="General">
                  <c:v>622.9</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مانده'!$BF$3,'تامین مالی - مانده'!$BF$10,'تامین مالی - مانده'!$BF$12)</c:f>
              <c:numCache>
                <c:formatCode>0.0%</c:formatCode>
                <c:ptCount val="3"/>
                <c:pt idx="0">
                  <c:v>0.77227841381563878</c:v>
                </c:pt>
                <c:pt idx="1">
                  <c:v>2.1978463948844097E-2</c:v>
                </c:pt>
                <c:pt idx="2">
                  <c:v>0.20574312223551725</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مانده'!$AS$3:$BE$3</c:f>
              <c:numCache>
                <c:formatCode>_(* #,##0_);_(* \(#,##0\);_(* "-"??_);_(@_)</c:formatCode>
                <c:ptCount val="13"/>
                <c:pt idx="0">
                  <c:v>3949884.0779999997</c:v>
                </c:pt>
                <c:pt idx="1">
                  <c:v>3984731.6780000003</c:v>
                </c:pt>
                <c:pt idx="2">
                  <c:v>4040321.2779999999</c:v>
                </c:pt>
                <c:pt idx="3">
                  <c:v>4089746</c:v>
                </c:pt>
                <c:pt idx="4">
                  <c:v>4316249.7050000001</c:v>
                </c:pt>
                <c:pt idx="5">
                  <c:v>4316249.7050000001</c:v>
                </c:pt>
                <c:pt idx="6">
                  <c:v>4181249.7050000001</c:v>
                </c:pt>
                <c:pt idx="7">
                  <c:v>4181752.105</c:v>
                </c:pt>
                <c:pt idx="8">
                  <c:v>4180949.105</c:v>
                </c:pt>
                <c:pt idx="9">
                  <c:v>4117899.4610000001</c:v>
                </c:pt>
                <c:pt idx="10">
                  <c:v>4333742.9539999999</c:v>
                </c:pt>
                <c:pt idx="11">
                  <c:v>4216506.9959999993</c:v>
                </c:pt>
                <c:pt idx="12">
                  <c:v>4375906</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مانده'!$AS$10:$BE$10</c:f>
              <c:numCache>
                <c:formatCode>_(* #,##0_);_(* \(#,##0\);_(* "-"??_);_(@_)</c:formatCode>
                <c:ptCount val="13"/>
                <c:pt idx="0">
                  <c:v>74365</c:v>
                </c:pt>
                <c:pt idx="1">
                  <c:v>74365</c:v>
                </c:pt>
                <c:pt idx="2">
                  <c:v>85865</c:v>
                </c:pt>
                <c:pt idx="3">
                  <c:v>92865</c:v>
                </c:pt>
                <c:pt idx="4">
                  <c:v>91665</c:v>
                </c:pt>
                <c:pt idx="5">
                  <c:v>109865</c:v>
                </c:pt>
                <c:pt idx="6">
                  <c:v>109865</c:v>
                </c:pt>
                <c:pt idx="7">
                  <c:v>109865</c:v>
                </c:pt>
                <c:pt idx="8">
                  <c:v>112165</c:v>
                </c:pt>
                <c:pt idx="9">
                  <c:v>116035</c:v>
                </c:pt>
                <c:pt idx="10">
                  <c:v>116035</c:v>
                </c:pt>
                <c:pt idx="11">
                  <c:v>123535</c:v>
                </c:pt>
                <c:pt idx="12">
                  <c:v>124535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مانده'!$AS$12:$BE$12</c:f>
              <c:numCache>
                <c:formatCode>_(* #,##0_);_(* \(#,##0\);_(* "-"??_);_(@_)</c:formatCode>
                <c:ptCount val="13"/>
                <c:pt idx="0">
                  <c:v>562249.554</c:v>
                </c:pt>
                <c:pt idx="1">
                  <c:v>591999.554</c:v>
                </c:pt>
                <c:pt idx="2">
                  <c:v>662759.554</c:v>
                </c:pt>
                <c:pt idx="3">
                  <c:v>673260</c:v>
                </c:pt>
                <c:pt idx="4">
                  <c:v>700159.554</c:v>
                </c:pt>
                <c:pt idx="5">
                  <c:v>719659.554</c:v>
                </c:pt>
                <c:pt idx="6">
                  <c:v>739089.554</c:v>
                </c:pt>
                <c:pt idx="7">
                  <c:v>749089.554</c:v>
                </c:pt>
                <c:pt idx="8">
                  <c:v>775479.554</c:v>
                </c:pt>
                <c:pt idx="9">
                  <c:v>889879.554</c:v>
                </c:pt>
                <c:pt idx="10">
                  <c:v>919906.91800000006</c:v>
                </c:pt>
                <c:pt idx="11">
                  <c:v>1054037.4639999999</c:v>
                </c:pt>
                <c:pt idx="12">
                  <c:v>1165787.554</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مانده'!$AS$22:$BE$22</c:f>
              <c:numCache>
                <c:formatCode>_(* #,##0_);_(* \(#,##0\);_(* "-"??_);_(@_)</c:formatCode>
                <c:ptCount val="13"/>
                <c:pt idx="0">
                  <c:v>4586498.6319999993</c:v>
                </c:pt>
                <c:pt idx="1">
                  <c:v>4651096.2320000008</c:v>
                </c:pt>
                <c:pt idx="2">
                  <c:v>4788945.8320000004</c:v>
                </c:pt>
                <c:pt idx="3">
                  <c:v>4855871</c:v>
                </c:pt>
                <c:pt idx="4">
                  <c:v>5108074.2589999996</c:v>
                </c:pt>
                <c:pt idx="5">
                  <c:v>5145774.2589999996</c:v>
                </c:pt>
                <c:pt idx="6">
                  <c:v>5030204.2589999996</c:v>
                </c:pt>
                <c:pt idx="7">
                  <c:v>5040706.659</c:v>
                </c:pt>
                <c:pt idx="8">
                  <c:v>5068593.659</c:v>
                </c:pt>
                <c:pt idx="9">
                  <c:v>5123814.0150000006</c:v>
                </c:pt>
                <c:pt idx="10">
                  <c:v>5369684.8719999995</c:v>
                </c:pt>
                <c:pt idx="11">
                  <c:v>5394079.459999999</c:v>
                </c:pt>
                <c:pt idx="12">
                  <c:v>5666228.5539999995</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7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defRPr>
                </a:pPr>
                <a:r>
                  <a:rPr lang="fa-IR">
                    <a:solidFill>
                      <a:sysClr val="windowText" lastClr="000000"/>
                    </a:solidFill>
                  </a:rPr>
                  <a:t>میلیارد ریال</a:t>
                </a:r>
                <a:endParaRPr lang="en-US">
                  <a:solidFill>
                    <a:sysClr val="windowText" lastClr="000000"/>
                  </a:solidFill>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3"/>
            <c:spPr>
              <a:solidFill>
                <a:schemeClr val="accent1">
                  <a:lumMod val="60000"/>
                </a:schemeClr>
              </a:solidFill>
              <a:ln w="19050">
                <a:no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1.8967536813922357E-2"/>
                  <c:y val="4.4001501501500628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7-083F-4597-94FD-3F7B508C1B17}"/>
                </c:ext>
              </c:extLst>
            </c:dLbl>
            <c:dLbl>
              <c:idx val="5"/>
              <c:layout>
                <c:manualLayout>
                  <c:x val="0"/>
                  <c:y val="1.4301801801801715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5.9499665327978582E-2"/>
                  <c:y val="-0.1382507507507507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گام</c:v>
                </c:pt>
                <c:pt idx="5">
                  <c:v>اوراق منفعت</c:v>
                </c:pt>
                <c:pt idx="6">
                  <c:v>اوراق مشاركت</c:v>
                </c:pt>
                <c:pt idx="7">
                  <c:v>اوراق خرید دین</c:v>
                </c:pt>
              </c:strCache>
            </c:strRef>
          </c:cat>
          <c:val>
            <c:numRef>
              <c:f>'تامین مالی - مانده'!$F$27:$F$34</c:f>
              <c:numCache>
                <c:formatCode>#,##0</c:formatCode>
                <c:ptCount val="8"/>
                <c:pt idx="0">
                  <c:v>2501427.3769999999</c:v>
                </c:pt>
                <c:pt idx="1">
                  <c:v>1800000</c:v>
                </c:pt>
                <c:pt idx="2">
                  <c:v>510569.554</c:v>
                </c:pt>
                <c:pt idx="3">
                  <c:v>314829</c:v>
                </c:pt>
                <c:pt idx="4">
                  <c:v>216867.91</c:v>
                </c:pt>
                <c:pt idx="5">
                  <c:v>194000</c:v>
                </c:pt>
                <c:pt idx="6">
                  <c:v>127535</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مانده'!$AR$43:$BE$43</c:f>
              <c:numCache>
                <c:formatCode>General</c:formatCode>
                <c:ptCount val="14"/>
                <c:pt idx="0">
                  <c:v>134</c:v>
                </c:pt>
                <c:pt idx="1">
                  <c:v>131</c:v>
                </c:pt>
                <c:pt idx="2">
                  <c:v>130</c:v>
                </c:pt>
                <c:pt idx="3">
                  <c:v>129</c:v>
                </c:pt>
                <c:pt idx="4">
                  <c:v>131</c:v>
                </c:pt>
                <c:pt idx="5">
                  <c:v>137</c:v>
                </c:pt>
                <c:pt idx="6">
                  <c:v>137</c:v>
                </c:pt>
                <c:pt idx="7">
                  <c:v>134</c:v>
                </c:pt>
                <c:pt idx="8">
                  <c:v>135</c:v>
                </c:pt>
                <c:pt idx="9">
                  <c:v>134</c:v>
                </c:pt>
                <c:pt idx="10">
                  <c:v>131</c:v>
                </c:pt>
                <c:pt idx="11">
                  <c:v>134</c:v>
                </c:pt>
                <c:pt idx="12">
                  <c:v>131</c:v>
                </c:pt>
                <c:pt idx="13">
                  <c:v>129</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مانده'!$AR$44:$BE$44</c:f>
              <c:numCache>
                <c:formatCode>General</c:formatCode>
                <c:ptCount val="14"/>
                <c:pt idx="0">
                  <c:v>22</c:v>
                </c:pt>
                <c:pt idx="1">
                  <c:v>26</c:v>
                </c:pt>
                <c:pt idx="2">
                  <c:v>26</c:v>
                </c:pt>
                <c:pt idx="3">
                  <c:v>30</c:v>
                </c:pt>
                <c:pt idx="4">
                  <c:v>32</c:v>
                </c:pt>
                <c:pt idx="5">
                  <c:v>32</c:v>
                </c:pt>
                <c:pt idx="6">
                  <c:v>38</c:v>
                </c:pt>
                <c:pt idx="7">
                  <c:v>38</c:v>
                </c:pt>
                <c:pt idx="8">
                  <c:v>38</c:v>
                </c:pt>
                <c:pt idx="9">
                  <c:v>39</c:v>
                </c:pt>
                <c:pt idx="10">
                  <c:v>41</c:v>
                </c:pt>
                <c:pt idx="11">
                  <c:v>41</c:v>
                </c:pt>
                <c:pt idx="12">
                  <c:v>44</c:v>
                </c:pt>
                <c:pt idx="13">
                  <c:v>45</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مانده'!$AR$45:$BE$45</c:f>
              <c:numCache>
                <c:formatCode>General</c:formatCode>
                <c:ptCount val="14"/>
                <c:pt idx="0">
                  <c:v>105</c:v>
                </c:pt>
                <c:pt idx="1">
                  <c:v>107</c:v>
                </c:pt>
                <c:pt idx="2">
                  <c:v>113</c:v>
                </c:pt>
                <c:pt idx="3">
                  <c:v>119</c:v>
                </c:pt>
                <c:pt idx="4">
                  <c:v>117</c:v>
                </c:pt>
                <c:pt idx="5">
                  <c:v>113</c:v>
                </c:pt>
                <c:pt idx="6">
                  <c:v>115</c:v>
                </c:pt>
                <c:pt idx="7">
                  <c:v>118</c:v>
                </c:pt>
                <c:pt idx="8">
                  <c:v>120</c:v>
                </c:pt>
                <c:pt idx="9">
                  <c:v>121</c:v>
                </c:pt>
                <c:pt idx="10">
                  <c:v>129</c:v>
                </c:pt>
                <c:pt idx="11">
                  <c:v>133</c:v>
                </c:pt>
                <c:pt idx="12">
                  <c:v>143</c:v>
                </c:pt>
                <c:pt idx="13">
                  <c:v>154</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انتشار'!$AR$24:$BE$24</c:f>
              <c:numCache>
                <c:formatCode>#,##0</c:formatCode>
                <c:ptCount val="14"/>
                <c:pt idx="0">
                  <c:v>305000</c:v>
                </c:pt>
                <c:pt idx="1">
                  <c:v>79054.3</c:v>
                </c:pt>
                <c:pt idx="2">
                  <c:v>97227.6</c:v>
                </c:pt>
                <c:pt idx="3">
                  <c:v>115589.6</c:v>
                </c:pt>
                <c:pt idx="4">
                  <c:v>97625.2</c:v>
                </c:pt>
                <c:pt idx="5">
                  <c:v>248503.3</c:v>
                </c:pt>
                <c:pt idx="6">
                  <c:v>0</c:v>
                </c:pt>
                <c:pt idx="7">
                  <c:v>0</c:v>
                </c:pt>
                <c:pt idx="8">
                  <c:v>135502.39999999999</c:v>
                </c:pt>
                <c:pt idx="9">
                  <c:v>99197</c:v>
                </c:pt>
                <c:pt idx="10">
                  <c:v>76950.356</c:v>
                </c:pt>
                <c:pt idx="11">
                  <c:v>356081.54700000002</c:v>
                </c:pt>
                <c:pt idx="12">
                  <c:v>27843.042000000001</c:v>
                </c:pt>
                <c:pt idx="13" formatCode="General">
                  <c:v>300653</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انتشار'!$AR$25:$BE$25</c:f>
              <c:numCache>
                <c:formatCode>#,##0</c:formatCode>
                <c:ptCount val="14"/>
                <c:pt idx="0">
                  <c:v>0</c:v>
                </c:pt>
                <c:pt idx="1">
                  <c:v>8265</c:v>
                </c:pt>
                <c:pt idx="2">
                  <c:v>0</c:v>
                </c:pt>
                <c:pt idx="3">
                  <c:v>11500</c:v>
                </c:pt>
                <c:pt idx="4">
                  <c:v>7000</c:v>
                </c:pt>
                <c:pt idx="5">
                  <c:v>6800</c:v>
                </c:pt>
                <c:pt idx="6">
                  <c:v>18200</c:v>
                </c:pt>
                <c:pt idx="7">
                  <c:v>0</c:v>
                </c:pt>
                <c:pt idx="8">
                  <c:v>0</c:v>
                </c:pt>
                <c:pt idx="9">
                  <c:v>2300</c:v>
                </c:pt>
                <c:pt idx="10">
                  <c:v>3870</c:v>
                </c:pt>
                <c:pt idx="11">
                  <c:v>0</c:v>
                </c:pt>
                <c:pt idx="12">
                  <c:v>7500</c:v>
                </c:pt>
                <c:pt idx="13" formatCode="General">
                  <c:v>1000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انتشار'!$AR$26:$BE$26</c:f>
              <c:numCache>
                <c:formatCode>#,##0</c:formatCode>
                <c:ptCount val="14"/>
                <c:pt idx="0">
                  <c:v>7000</c:v>
                </c:pt>
                <c:pt idx="1">
                  <c:v>40000</c:v>
                </c:pt>
                <c:pt idx="2">
                  <c:v>29750</c:v>
                </c:pt>
                <c:pt idx="3">
                  <c:v>71000</c:v>
                </c:pt>
                <c:pt idx="4">
                  <c:v>25500</c:v>
                </c:pt>
                <c:pt idx="5">
                  <c:v>68300</c:v>
                </c:pt>
                <c:pt idx="6">
                  <c:v>39500</c:v>
                </c:pt>
                <c:pt idx="7">
                  <c:v>28350</c:v>
                </c:pt>
                <c:pt idx="8">
                  <c:v>11500</c:v>
                </c:pt>
                <c:pt idx="9">
                  <c:v>42290</c:v>
                </c:pt>
                <c:pt idx="10">
                  <c:v>129700</c:v>
                </c:pt>
                <c:pt idx="11">
                  <c:v>61527.364000000001</c:v>
                </c:pt>
                <c:pt idx="12">
                  <c:v>154330.546</c:v>
                </c:pt>
                <c:pt idx="13" formatCode="General">
                  <c:v>125100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5-46F7-B997-C813CE4266EB}"/>
                </c:ext>
              </c:extLst>
            </c:dLbl>
            <c:dLbl>
              <c:idx val="9"/>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F5-46F7-B997-C813CE4266EB}"/>
                </c:ext>
              </c:extLst>
            </c:dLbl>
            <c:dLbl>
              <c:idx val="13"/>
              <c:layout>
                <c:manualLayout>
                  <c:x val="-4.09258391569421E-3"/>
                  <c:y val="1.5290505150131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3B-49D9-8DC3-ECF5300373C2}"/>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انتشار'!$AR$27:$BE$27</c:f>
              <c:numCache>
                <c:formatCode>#,##0</c:formatCode>
                <c:ptCount val="14"/>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pt idx="13">
                  <c:v>426753</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انتشار'!$AR$50:$BE$50</c:f>
              <c:numCache>
                <c:formatCode>#,##0</c:formatCode>
                <c:ptCount val="14"/>
                <c:pt idx="0">
                  <c:v>305000</c:v>
                </c:pt>
                <c:pt idx="1">
                  <c:v>0</c:v>
                </c:pt>
                <c:pt idx="2">
                  <c:v>0</c:v>
                </c:pt>
                <c:pt idx="3">
                  <c:v>50000</c:v>
                </c:pt>
                <c:pt idx="4">
                  <c:v>0</c:v>
                </c:pt>
                <c:pt idx="5">
                  <c:v>50000</c:v>
                </c:pt>
                <c:pt idx="6">
                  <c:v>0</c:v>
                </c:pt>
                <c:pt idx="7">
                  <c:v>0</c:v>
                </c:pt>
                <c:pt idx="8">
                  <c:v>0</c:v>
                </c:pt>
                <c:pt idx="9">
                  <c:v>0</c:v>
                </c:pt>
                <c:pt idx="10">
                  <c:v>0</c:v>
                </c:pt>
                <c:pt idx="11">
                  <c:v>150000</c:v>
                </c:pt>
                <c:pt idx="12">
                  <c:v>0</c:v>
                </c:pt>
                <c:pt idx="13">
                  <c:v>210000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انتشار'!$AR$51:$BE$51</c:f>
              <c:numCache>
                <c:formatCode>#,##0</c:formatCode>
                <c:ptCount val="14"/>
                <c:pt idx="0">
                  <c:v>7000</c:v>
                </c:pt>
                <c:pt idx="1">
                  <c:v>20000</c:v>
                </c:pt>
                <c:pt idx="2">
                  <c:v>0</c:v>
                </c:pt>
                <c:pt idx="3">
                  <c:v>40000</c:v>
                </c:pt>
                <c:pt idx="4">
                  <c:v>5000</c:v>
                </c:pt>
                <c:pt idx="5">
                  <c:v>35300</c:v>
                </c:pt>
                <c:pt idx="6">
                  <c:v>11500</c:v>
                </c:pt>
                <c:pt idx="7">
                  <c:v>8000</c:v>
                </c:pt>
                <c:pt idx="8">
                  <c:v>1500</c:v>
                </c:pt>
                <c:pt idx="9">
                  <c:v>2290</c:v>
                </c:pt>
                <c:pt idx="10">
                  <c:v>72200</c:v>
                </c:pt>
                <c:pt idx="11">
                  <c:v>0</c:v>
                </c:pt>
                <c:pt idx="12">
                  <c:v>21990</c:v>
                </c:pt>
                <c:pt idx="13">
                  <c:v>80000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انتشار'!$AR$52:$BE$52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انتشار'!$AR$53:$BE$53</c:f>
              <c:numCache>
                <c:formatCode>#,##0</c:formatCode>
                <c:ptCount val="14"/>
                <c:pt idx="0">
                  <c:v>0</c:v>
                </c:pt>
                <c:pt idx="1">
                  <c:v>0</c:v>
                </c:pt>
                <c:pt idx="2">
                  <c:v>5750</c:v>
                </c:pt>
                <c:pt idx="3">
                  <c:v>16000</c:v>
                </c:pt>
                <c:pt idx="4">
                  <c:v>10000</c:v>
                </c:pt>
                <c:pt idx="5">
                  <c:v>68000</c:v>
                </c:pt>
                <c:pt idx="6">
                  <c:v>0</c:v>
                </c:pt>
                <c:pt idx="7">
                  <c:v>0</c:v>
                </c:pt>
                <c:pt idx="8">
                  <c:v>0</c:v>
                </c:pt>
                <c:pt idx="9">
                  <c:v>10000</c:v>
                </c:pt>
                <c:pt idx="10">
                  <c:v>0</c:v>
                </c:pt>
                <c:pt idx="11">
                  <c:v>0</c:v>
                </c:pt>
                <c:pt idx="12">
                  <c:v>0</c:v>
                </c:pt>
                <c:pt idx="13">
                  <c:v>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انتشار'!$AR$54:$BE$54</c:f>
              <c:numCache>
                <c:formatCode>#,##0</c:formatCode>
                <c:ptCount val="14"/>
                <c:pt idx="0">
                  <c:v>0</c:v>
                </c:pt>
                <c:pt idx="1">
                  <c:v>79054.3</c:v>
                </c:pt>
                <c:pt idx="2">
                  <c:v>121227.6</c:v>
                </c:pt>
                <c:pt idx="3">
                  <c:v>65589.600000000006</c:v>
                </c:pt>
                <c:pt idx="4">
                  <c:v>108125.2</c:v>
                </c:pt>
                <c:pt idx="5">
                  <c:v>163503.29999999999</c:v>
                </c:pt>
                <c:pt idx="6">
                  <c:v>0</c:v>
                </c:pt>
                <c:pt idx="7">
                  <c:v>20000</c:v>
                </c:pt>
                <c:pt idx="8">
                  <c:v>145502.39999999999</c:v>
                </c:pt>
                <c:pt idx="9">
                  <c:v>129197</c:v>
                </c:pt>
                <c:pt idx="10">
                  <c:v>82950.356</c:v>
                </c:pt>
                <c:pt idx="11">
                  <c:v>243581.54699999999</c:v>
                </c:pt>
                <c:pt idx="12">
                  <c:v>57343.042000000001</c:v>
                </c:pt>
                <c:pt idx="13">
                  <c:v>97253</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انتشار'!$AR$55:$BE$55</c:f>
              <c:numCache>
                <c:formatCode>#,##0</c:formatCode>
                <c:ptCount val="14"/>
                <c:pt idx="0">
                  <c:v>0</c:v>
                </c:pt>
                <c:pt idx="1">
                  <c:v>8265</c:v>
                </c:pt>
                <c:pt idx="2">
                  <c:v>0</c:v>
                </c:pt>
                <c:pt idx="3">
                  <c:v>11500</c:v>
                </c:pt>
                <c:pt idx="4">
                  <c:v>7000</c:v>
                </c:pt>
                <c:pt idx="5">
                  <c:v>6800</c:v>
                </c:pt>
                <c:pt idx="6">
                  <c:v>18200</c:v>
                </c:pt>
                <c:pt idx="7">
                  <c:v>0</c:v>
                </c:pt>
                <c:pt idx="8">
                  <c:v>0</c:v>
                </c:pt>
                <c:pt idx="9">
                  <c:v>2300</c:v>
                </c:pt>
                <c:pt idx="10">
                  <c:v>3870</c:v>
                </c:pt>
                <c:pt idx="11">
                  <c:v>0</c:v>
                </c:pt>
                <c:pt idx="12">
                  <c:v>7500</c:v>
                </c:pt>
                <c:pt idx="13">
                  <c:v>1000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انتشار'!$AR$56:$BE$56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انتشار'!$AR$57:$BE$57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انتشار'!$AR$58:$BE$58</c:f>
              <c:numCache>
                <c:formatCode>#,##0</c:formatCode>
                <c:ptCount val="14"/>
                <c:pt idx="0">
                  <c:v>0</c:v>
                </c:pt>
                <c:pt idx="1">
                  <c:v>20000</c:v>
                </c:pt>
                <c:pt idx="2">
                  <c:v>0</c:v>
                </c:pt>
                <c:pt idx="3">
                  <c:v>15000</c:v>
                </c:pt>
                <c:pt idx="4">
                  <c:v>0</c:v>
                </c:pt>
                <c:pt idx="5">
                  <c:v>0</c:v>
                </c:pt>
                <c:pt idx="6">
                  <c:v>28000</c:v>
                </c:pt>
                <c:pt idx="7">
                  <c:v>350</c:v>
                </c:pt>
                <c:pt idx="8">
                  <c:v>0</c:v>
                </c:pt>
                <c:pt idx="9">
                  <c:v>0</c:v>
                </c:pt>
                <c:pt idx="10">
                  <c:v>51500</c:v>
                </c:pt>
                <c:pt idx="11">
                  <c:v>24027.364000000001</c:v>
                </c:pt>
                <c:pt idx="12">
                  <c:v>102840.546</c:v>
                </c:pt>
                <c:pt idx="13">
                  <c:v>38500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204DB971-FB18-49EB-BE53-3F361BA6C61A}"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32742C27-0004-4591-A375-AA500F4AE751}"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ACF90BEF-1BA1-4C8D-A911-7732B0ED393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10EA1327-B4A6-45F2-97BE-F704939856F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7406DC89-EECC-454C-813C-3E7F83134B1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E0AA48C2-1001-41E2-A38E-A2338C2B1D7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AC9426AA-7C5E-4AA7-876E-8E29AABE196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3D7FA674-BF50-400F-8D90-93BD7EC62C88}"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5FF5D604-7F7E-470A-9622-A8E194CB2D3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layout>
                <c:manualLayout>
                  <c:x val="-4.03769625055495E-2"/>
                  <c:y val="-4.7123971193415701E-2"/>
                </c:manualLayout>
              </c:layout>
              <c:tx>
                <c:rich>
                  <a:bodyPr/>
                  <a:lstStyle/>
                  <a:p>
                    <a:fld id="{E9100C56-9CA3-41C9-AF6C-5854102E77C7}"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C3C3D376-63C4-43FA-A9A4-E70064B38C6B}"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layout>
                <c:manualLayout>
                  <c:x val="-5.2675828800009844E-2"/>
                  <c:y val="-2.7673609764296718E-2"/>
                </c:manualLayout>
              </c:layout>
              <c:tx>
                <c:rich>
                  <a:bodyPr/>
                  <a:lstStyle/>
                  <a:p>
                    <a:fld id="{B2A3A388-E105-47FE-B572-A9EE997C8A84}"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F6328B51-BD58-4EC3-8DFB-5B0DE929AEC3}"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dLbl>
              <c:idx val="13"/>
              <c:layout>
                <c:manualLayout>
                  <c:x val="-2.2302447481928965E-2"/>
                  <c:y val="-1.7821393015528233E-2"/>
                </c:manualLayout>
              </c:layout>
              <c:tx>
                <c:rich>
                  <a:bodyPr/>
                  <a:lstStyle/>
                  <a:p>
                    <a:fld id="{3739CE85-66D5-4523-8F95-86330BE6FB37}"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33D-4733-B418-99DE6232617F}"/>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انتشار'!$AR$59:$BE$59</c:f>
              <c:numCache>
                <c:formatCode>#,##0</c:formatCode>
                <c:ptCount val="14"/>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pt idx="13">
                  <c:v>426753</c:v>
                </c:pt>
              </c:numCache>
            </c:numRef>
          </c:val>
          <c:smooth val="0"/>
          <c:extLst>
            <c:ext xmlns:c15="http://schemas.microsoft.com/office/drawing/2012/chart" uri="{02D57815-91ED-43cb-92C2-25804820EDAC}">
              <c15:datalabelsRange>
                <c15:f>'تامین مالی - انتشار'!$AR$59:$BE$59</c15:f>
                <c15:dlblRangeCache>
                  <c:ptCount val="14"/>
                  <c:pt idx="0">
                    <c:v>312,000</c:v>
                  </c:pt>
                  <c:pt idx="1">
                    <c:v>127,319</c:v>
                  </c:pt>
                  <c:pt idx="2">
                    <c:v>126,978</c:v>
                  </c:pt>
                  <c:pt idx="3">
                    <c:v>198,090</c:v>
                  </c:pt>
                  <c:pt idx="4">
                    <c:v>130,125</c:v>
                  </c:pt>
                  <c:pt idx="5">
                    <c:v>323,603</c:v>
                  </c:pt>
                  <c:pt idx="6">
                    <c:v>57,700</c:v>
                  </c:pt>
                  <c:pt idx="7">
                    <c:v>28,350</c:v>
                  </c:pt>
                  <c:pt idx="8">
                    <c:v>147,002</c:v>
                  </c:pt>
                  <c:pt idx="9">
                    <c:v>143,787</c:v>
                  </c:pt>
                  <c:pt idx="10">
                    <c:v>210,520</c:v>
                  </c:pt>
                  <c:pt idx="11">
                    <c:v>417,609</c:v>
                  </c:pt>
                  <c:pt idx="12">
                    <c:v>189,674</c:v>
                  </c:pt>
                  <c:pt idx="13">
                    <c:v>426,753</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انتشار'!$AR$81:$BE$81</c:f>
              <c:numCache>
                <c:formatCode>General</c:formatCode>
                <c:ptCount val="14"/>
                <c:pt idx="0">
                  <c:v>5</c:v>
                </c:pt>
                <c:pt idx="1">
                  <c:v>2</c:v>
                </c:pt>
                <c:pt idx="2">
                  <c:v>3</c:v>
                </c:pt>
                <c:pt idx="3">
                  <c:v>4</c:v>
                </c:pt>
                <c:pt idx="4">
                  <c:v>6</c:v>
                </c:pt>
                <c:pt idx="5">
                  <c:v>10</c:v>
                </c:pt>
                <c:pt idx="8">
                  <c:v>4</c:v>
                </c:pt>
                <c:pt idx="9">
                  <c:v>3</c:v>
                </c:pt>
                <c:pt idx="10">
                  <c:v>3</c:v>
                </c:pt>
                <c:pt idx="11">
                  <c:v>10</c:v>
                </c:pt>
                <c:pt idx="12">
                  <c:v>3</c:v>
                </c:pt>
                <c:pt idx="13">
                  <c:v>8</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انتشار'!$AR$82:$BE$82</c:f>
              <c:numCache>
                <c:formatCode>General</c:formatCode>
                <c:ptCount val="14"/>
                <c:pt idx="1">
                  <c:v>4</c:v>
                </c:pt>
                <c:pt idx="3">
                  <c:v>4</c:v>
                </c:pt>
                <c:pt idx="4">
                  <c:v>2</c:v>
                </c:pt>
                <c:pt idx="5">
                  <c:v>2</c:v>
                </c:pt>
                <c:pt idx="6">
                  <c:v>6</c:v>
                </c:pt>
                <c:pt idx="9">
                  <c:v>1</c:v>
                </c:pt>
                <c:pt idx="10">
                  <c:v>2</c:v>
                </c:pt>
                <c:pt idx="12">
                  <c:v>3</c:v>
                </c:pt>
                <c:pt idx="13">
                  <c:v>1</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انتشار'!$AR$83:$BE$83</c:f>
              <c:numCache>
                <c:formatCode>General</c:formatCode>
                <c:ptCount val="14"/>
                <c:pt idx="0">
                  <c:v>1</c:v>
                </c:pt>
                <c:pt idx="1">
                  <c:v>2</c:v>
                </c:pt>
                <c:pt idx="2">
                  <c:v>6</c:v>
                </c:pt>
                <c:pt idx="3">
                  <c:v>7</c:v>
                </c:pt>
                <c:pt idx="4">
                  <c:v>8</c:v>
                </c:pt>
                <c:pt idx="5">
                  <c:v>6</c:v>
                </c:pt>
                <c:pt idx="6">
                  <c:v>3</c:v>
                </c:pt>
                <c:pt idx="7">
                  <c:v>5</c:v>
                </c:pt>
                <c:pt idx="8">
                  <c:v>3</c:v>
                </c:pt>
                <c:pt idx="9">
                  <c:v>4</c:v>
                </c:pt>
                <c:pt idx="10">
                  <c:v>10</c:v>
                </c:pt>
                <c:pt idx="11">
                  <c:v>8</c:v>
                </c:pt>
                <c:pt idx="12">
                  <c:v>15</c:v>
                </c:pt>
                <c:pt idx="13">
                  <c:v>13</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سررسید'!$AR$3:$BE$3</c:f>
              <c:numCache>
                <c:formatCode>#,##0</c:formatCode>
                <c:ptCount val="14"/>
                <c:pt idx="0">
                  <c:v>74891.591</c:v>
                </c:pt>
                <c:pt idx="1">
                  <c:v>101883.04300000001</c:v>
                </c:pt>
                <c:pt idx="2">
                  <c:v>62380</c:v>
                </c:pt>
                <c:pt idx="3">
                  <c:v>60000</c:v>
                </c:pt>
                <c:pt idx="4">
                  <c:v>48200.072999999997</c:v>
                </c:pt>
                <c:pt idx="5">
                  <c:v>22000</c:v>
                </c:pt>
                <c:pt idx="6">
                  <c:v>0</c:v>
                </c:pt>
                <c:pt idx="7">
                  <c:v>135000</c:v>
                </c:pt>
                <c:pt idx="8">
                  <c:v>135000</c:v>
                </c:pt>
                <c:pt idx="9">
                  <c:v>100000</c:v>
                </c:pt>
                <c:pt idx="10">
                  <c:v>140000</c:v>
                </c:pt>
                <c:pt idx="11">
                  <c:v>140238.054</c:v>
                </c:pt>
                <c:pt idx="12">
                  <c:v>145079</c:v>
                </c:pt>
                <c:pt idx="13">
                  <c:v>141254</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سررسید'!$AR$4:$BE$4</c:f>
              <c:numCache>
                <c:formatCode>#,##0</c:formatCode>
                <c:ptCount val="14"/>
                <c:pt idx="1">
                  <c:v>0</c:v>
                </c:pt>
                <c:pt idx="2">
                  <c:v>0</c:v>
                </c:pt>
                <c:pt idx="3">
                  <c:v>0</c:v>
                </c:pt>
                <c:pt idx="4">
                  <c:v>0</c:v>
                </c:pt>
                <c:pt idx="5">
                  <c:v>8000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سررسید'!$AR$5:$BE$5</c:f>
              <c:numCache>
                <c:formatCode>#,##0</c:formatCode>
                <c:ptCount val="14"/>
                <c:pt idx="0">
                  <c:v>2000</c:v>
                </c:pt>
                <c:pt idx="1">
                  <c:v>0</c:v>
                </c:pt>
                <c:pt idx="2">
                  <c:v>0</c:v>
                </c:pt>
                <c:pt idx="3">
                  <c:v>240</c:v>
                </c:pt>
                <c:pt idx="4">
                  <c:v>15000</c:v>
                </c:pt>
                <c:pt idx="5">
                  <c:v>45300</c:v>
                </c:pt>
                <c:pt idx="6">
                  <c:v>20000</c:v>
                </c:pt>
                <c:pt idx="7">
                  <c:v>8920</c:v>
                </c:pt>
                <c:pt idx="8">
                  <c:v>1500</c:v>
                </c:pt>
                <c:pt idx="9">
                  <c:v>15900</c:v>
                </c:pt>
                <c:pt idx="10">
                  <c:v>15300</c:v>
                </c:pt>
                <c:pt idx="11">
                  <c:v>31500</c:v>
                </c:pt>
                <c:pt idx="12">
                  <c:v>20200</c:v>
                </c:pt>
                <c:pt idx="13">
                  <c:v>13350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4-483D-8CB3-C0630E908CC7}"/>
                </c:ext>
              </c:extLst>
            </c:dLbl>
            <c:dLbl>
              <c:idx val="3"/>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C4-483D-8CB3-C0630E908CC7}"/>
                </c:ext>
              </c:extLst>
            </c:dLbl>
            <c:dLbl>
              <c:idx val="8"/>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4-4ED9-A988-AA318F46906A}"/>
                </c:ext>
              </c:extLst>
            </c:dLbl>
            <c:dLbl>
              <c:idx val="10"/>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4-4ED9-A988-AA318F46906A}"/>
                </c:ext>
              </c:extLst>
            </c:dLbl>
            <c:dLbl>
              <c:idx val="12"/>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4-4ED9-A988-AA318F46906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سررسید'!$AR$6:$BE$6</c:f>
              <c:numCache>
                <c:formatCode>#,##0</c:formatCode>
                <c:ptCount val="14"/>
                <c:pt idx="0">
                  <c:v>76891.591</c:v>
                </c:pt>
                <c:pt idx="1">
                  <c:v>101883.04300000001</c:v>
                </c:pt>
                <c:pt idx="2">
                  <c:v>62380</c:v>
                </c:pt>
                <c:pt idx="3">
                  <c:v>60240</c:v>
                </c:pt>
                <c:pt idx="4">
                  <c:v>63200.072999999997</c:v>
                </c:pt>
                <c:pt idx="5">
                  <c:v>75300</c:v>
                </c:pt>
                <c:pt idx="6">
                  <c:v>20000</c:v>
                </c:pt>
                <c:pt idx="7">
                  <c:v>143920</c:v>
                </c:pt>
                <c:pt idx="8">
                  <c:v>136500</c:v>
                </c:pt>
                <c:pt idx="9">
                  <c:v>115900</c:v>
                </c:pt>
                <c:pt idx="10">
                  <c:v>155300</c:v>
                </c:pt>
                <c:pt idx="11">
                  <c:v>171738.054</c:v>
                </c:pt>
                <c:pt idx="12">
                  <c:v>165279</c:v>
                </c:pt>
                <c:pt idx="13">
                  <c:v>154604</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ها'!$C$40:$O$40</c:f>
              <c:numCache>
                <c:formatCode>#,##0</c:formatCode>
                <c:ptCount val="13"/>
                <c:pt idx="0">
                  <c:v>28625734.026324324</c:v>
                </c:pt>
                <c:pt idx="1">
                  <c:v>33921893.041603372</c:v>
                </c:pt>
                <c:pt idx="2">
                  <c:v>40228720.176905908</c:v>
                </c:pt>
                <c:pt idx="3">
                  <c:v>47970152.737601362</c:v>
                </c:pt>
                <c:pt idx="4">
                  <c:v>56613140.468288332</c:v>
                </c:pt>
                <c:pt idx="5">
                  <c:v>0</c:v>
                </c:pt>
                <c:pt idx="6">
                  <c:v>8034924.0492864884</c:v>
                </c:pt>
                <c:pt idx="7">
                  <c:v>17821871.742839891</c:v>
                </c:pt>
                <c:pt idx="8">
                  <c:v>28296934.366199031</c:v>
                </c:pt>
                <c:pt idx="9">
                  <c:v>36709529.905821502</c:v>
                </c:pt>
                <c:pt idx="10">
                  <c:v>47654755.708937228</c:v>
                </c:pt>
                <c:pt idx="11">
                  <c:v>57351833.426994383</c:v>
                </c:pt>
                <c:pt idx="12">
                  <c:v>65423300.755857736</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AA167749-DFD0-4A30-8CE6-F0AEDE6934CA}"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F97BD3BA-BC62-4EDE-BB76-74A12CD9CFC5}"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40F51A80-F482-4BCB-8996-4AB12193E6D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37165B6B-1184-46EA-B79C-1E846A91E96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83A9C7EC-8C7F-413B-AAD2-ED7C2B42F88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6CCE710D-FD38-446F-A319-3CD11159D8D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43A287EE-0B56-44D4-B4B7-9691593DEE9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C2DD8686-A236-4CC7-BD7F-08602AFC862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4A3441EC-6AA2-4CD0-8813-062A27976D0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804A1698-C6C4-4B60-B22D-CE137A86BC2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BCF3EB87-3216-4DBB-849D-ED354B0B6F2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CE8CDF60-C538-4388-8F82-3CE5393D13E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9ED043E2-ED70-4C11-9992-013130210AA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ها'!$C$39:$O$39</c:f>
              <c:numCache>
                <c:formatCode>#,##0</c:formatCode>
                <c:ptCount val="13"/>
                <c:pt idx="0">
                  <c:v>5296159.01527905</c:v>
                </c:pt>
                <c:pt idx="1">
                  <c:v>6306827.1353025334</c:v>
                </c:pt>
                <c:pt idx="2">
                  <c:v>7741432.5606954554</c:v>
                </c:pt>
                <c:pt idx="3">
                  <c:v>8642987.7306869663</c:v>
                </c:pt>
                <c:pt idx="4">
                  <c:v>9795126.0237256698</c:v>
                </c:pt>
                <c:pt idx="5">
                  <c:v>8034924.0492864884</c:v>
                </c:pt>
                <c:pt idx="6">
                  <c:v>9786947.693553403</c:v>
                </c:pt>
                <c:pt idx="7">
                  <c:v>10475062.623359142</c:v>
                </c:pt>
                <c:pt idx="8">
                  <c:v>8412595.5396224689</c:v>
                </c:pt>
                <c:pt idx="9">
                  <c:v>10945225.803115727</c:v>
                </c:pt>
                <c:pt idx="10">
                  <c:v>9697077.7180571537</c:v>
                </c:pt>
                <c:pt idx="11">
                  <c:v>8071467.3288633525</c:v>
                </c:pt>
                <c:pt idx="12">
                  <c:v>10822981.293176645</c:v>
                </c:pt>
              </c:numCache>
            </c:numRef>
          </c:val>
          <c:extLst>
            <c:ext xmlns:c15="http://schemas.microsoft.com/office/drawing/2012/chart" uri="{02D57815-91ED-43cb-92C2-25804820EDAC}">
              <c15:datalabelsRange>
                <c15:f>'ارزش معاملات بورس ها'!$C$41:$O$41</c15:f>
                <c15:dlblRangeCache>
                  <c:ptCount val="13"/>
                  <c:pt idx="0">
                    <c:v>33,921,893</c:v>
                  </c:pt>
                  <c:pt idx="1">
                    <c:v>40,228,720</c:v>
                  </c:pt>
                  <c:pt idx="2">
                    <c:v>47,970,153</c:v>
                  </c:pt>
                  <c:pt idx="3">
                    <c:v>56,613,140</c:v>
                  </c:pt>
                  <c:pt idx="4">
                    <c:v>66,408,266</c:v>
                  </c:pt>
                  <c:pt idx="5">
                    <c:v>8,034,924</c:v>
                  </c:pt>
                  <c:pt idx="6">
                    <c:v>17,821,872</c:v>
                  </c:pt>
                  <c:pt idx="7">
                    <c:v>28,296,934</c:v>
                  </c:pt>
                  <c:pt idx="8">
                    <c:v>36,709,530</c:v>
                  </c:pt>
                  <c:pt idx="9">
                    <c:v>47,654,756</c:v>
                  </c:pt>
                  <c:pt idx="10">
                    <c:v>57,351,833</c:v>
                  </c:pt>
                  <c:pt idx="11">
                    <c:v>65,423,301</c:v>
                  </c:pt>
                  <c:pt idx="12">
                    <c:v>76,246,282</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سررسید'!$AR$28:$BE$28</c:f>
              <c:numCache>
                <c:formatCode>General</c:formatCode>
                <c:ptCount val="14"/>
                <c:pt idx="0">
                  <c:v>3</c:v>
                </c:pt>
                <c:pt idx="1">
                  <c:v>5</c:v>
                </c:pt>
                <c:pt idx="2">
                  <c:v>3</c:v>
                </c:pt>
                <c:pt idx="3">
                  <c:v>4</c:v>
                </c:pt>
                <c:pt idx="4">
                  <c:v>2</c:v>
                </c:pt>
                <c:pt idx="5">
                  <c:v>2</c:v>
                </c:pt>
                <c:pt idx="7">
                  <c:v>3</c:v>
                </c:pt>
                <c:pt idx="8">
                  <c:v>3</c:v>
                </c:pt>
                <c:pt idx="9">
                  <c:v>2</c:v>
                </c:pt>
                <c:pt idx="10">
                  <c:v>4</c:v>
                </c:pt>
                <c:pt idx="11">
                  <c:v>5</c:v>
                </c:pt>
                <c:pt idx="12">
                  <c:v>5</c:v>
                </c:pt>
                <c:pt idx="13">
                  <c:v>8</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سررسید'!$AR$29:$BE$29</c:f>
              <c:numCache>
                <c:formatCode>General</c:formatCode>
                <c:ptCount val="14"/>
                <c:pt idx="5">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سررسید'!$AR$30:$BE$30</c:f>
              <c:numCache>
                <c:formatCode>General</c:formatCode>
                <c:ptCount val="14"/>
                <c:pt idx="0">
                  <c:v>1</c:v>
                </c:pt>
                <c:pt idx="3">
                  <c:v>1</c:v>
                </c:pt>
                <c:pt idx="4">
                  <c:v>10</c:v>
                </c:pt>
                <c:pt idx="5">
                  <c:v>10</c:v>
                </c:pt>
                <c:pt idx="6">
                  <c:v>1</c:v>
                </c:pt>
                <c:pt idx="7">
                  <c:v>2</c:v>
                </c:pt>
                <c:pt idx="8">
                  <c:v>1</c:v>
                </c:pt>
                <c:pt idx="9">
                  <c:v>3</c:v>
                </c:pt>
                <c:pt idx="10">
                  <c:v>2</c:v>
                </c:pt>
                <c:pt idx="11">
                  <c:v>4</c:v>
                </c:pt>
                <c:pt idx="12">
                  <c:v>5</c:v>
                </c:pt>
                <c:pt idx="13">
                  <c:v>2</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درصد'!$A$2:$A$84</c:f>
              <c:strCache>
                <c:ptCount val="83"/>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اسنادخزانه-م16بودجه99-020528 (اخزا916)</c:v>
                </c:pt>
                <c:pt idx="9">
                  <c:v>اسناد خزانه-م9بودجه00-031101 (اخزا009)</c:v>
                </c:pt>
                <c:pt idx="10">
                  <c:v>گام بانك اقتصاد نوين0205 (اگ020555) </c:v>
                </c:pt>
                <c:pt idx="11">
                  <c:v>مرابحه عام دولت3-ش.خ 0208 (اراد31)</c:v>
                </c:pt>
                <c:pt idx="12">
                  <c:v>مرابحه عام دولت3-ش.خ0211 (اراد32) </c:v>
                </c:pt>
                <c:pt idx="13">
                  <c:v>اسنادخزانه-م2بودجه99-011019 (اخزا902)</c:v>
                </c:pt>
                <c:pt idx="14">
                  <c:v>اسنادخزانه-م3بودجه99-011110 (اخزا903)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سلف نفت خام سبک داخلی4003 (سنفت4003)</c:v>
                </c:pt>
                <c:pt idx="28">
                  <c:v>مرابحه عام دولت100-ش.خ021127 (اراد100) </c:v>
                </c:pt>
                <c:pt idx="29">
                  <c:v>مرابحه عام دولت86-ش.خ020404 (اراد86) </c:v>
                </c:pt>
                <c:pt idx="30">
                  <c:v>اسنادخزانه-م7بودجه99-020704 (اخزا907)</c:v>
                </c:pt>
                <c:pt idx="31">
                  <c:v>اجاره تامين اجتماعي14050509 (تامين05) </c:v>
                </c:pt>
                <c:pt idx="32">
                  <c:v>مرابحه عام دولت102-ش.خ031211 (اراد102) </c:v>
                </c:pt>
                <c:pt idx="33">
                  <c:v>مرابحه عام دولت4-ش.خ 0207 (اراد40)</c:v>
                </c:pt>
                <c:pt idx="34">
                  <c:v>مرابحه عام دولت106-ش.خ020624 (اراد106)</c:v>
                </c:pt>
                <c:pt idx="35">
                  <c:v>مرابحه عام دولت3-ش.خ 0305 (اراد34)</c:v>
                </c:pt>
                <c:pt idx="36">
                  <c:v>منفعت دولت6-ش.خاص140109 (افاد61)</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مرابحه عام دولت101-ش.خ020711 (اراد101)</c:v>
                </c:pt>
                <c:pt idx="61">
                  <c:v>مرابحه عام دولت3-ش.خ 0303 (اراد33)</c:v>
                </c:pt>
                <c:pt idx="62">
                  <c:v>منفعت دولت7-ش.خاص سایر0204 (افاد74) </c:v>
                </c:pt>
                <c:pt idx="63">
                  <c:v>مرابحه عام دولت83-ش.خ041220 (اراد83)</c:v>
                </c:pt>
                <c:pt idx="64">
                  <c:v>مرابحه عام دولت118-ش.خ060725 (اراد118) </c:v>
                </c:pt>
                <c:pt idx="65">
                  <c:v>مرابحه عام دولت76-ش.خ030406 (اراد76)</c:v>
                </c:pt>
                <c:pt idx="66">
                  <c:v>مرابحه عام دولت108-ش.خ060218 (اراد108)</c:v>
                </c:pt>
                <c:pt idx="67">
                  <c:v>مرابحه عام دولت94-ش.خ030816 (اراد94) </c:v>
                </c:pt>
                <c:pt idx="68">
                  <c:v>مرابحه عام دولت86-ش.خ020404 (اراد86) </c:v>
                </c:pt>
                <c:pt idx="69">
                  <c:v>مرابحه عام دولت109-ش.خ020719 (اراد109) </c:v>
                </c:pt>
                <c:pt idx="70">
                  <c:v>مرابحه عام دولت104-ش.خ020303 (اراد104) - - </c:v>
                </c:pt>
                <c:pt idx="71">
                  <c:v>اسنادخزانه-م19بودجه98-020322 (اخزا819) </c:v>
                </c:pt>
                <c:pt idx="72">
                  <c:v>مرابحه عام دولت4-ش.خ 0302 (اراد46)</c:v>
                </c:pt>
                <c:pt idx="73">
                  <c:v>مرابحه عام دولت5-ش.خ0302 (اراد50) </c:v>
                </c:pt>
                <c:pt idx="74">
                  <c:v>اسنادخزانه-م4بودجه99-011215 (اخزا904) </c:v>
                </c:pt>
                <c:pt idx="75">
                  <c:v>مرابحه عام دولت5-ش.خ 0207 (اراد53) </c:v>
                </c:pt>
                <c:pt idx="76">
                  <c:v>مرابحه عام دولت84-ش.خ030624 (اراد84)</c:v>
                </c:pt>
                <c:pt idx="77">
                  <c:v>صكوك اجاره غدير408-بدون ضامن (صغدير408)</c:v>
                </c:pt>
                <c:pt idx="78">
                  <c:v>اجاره تابان نوين14041015 (تابان05)</c:v>
                </c:pt>
                <c:pt idx="79">
                  <c:v>سلف موازي نفت.س صادر اروند 021 (سنفت021) </c:v>
                </c:pt>
                <c:pt idx="80">
                  <c:v>مرابحه كرمان موتور 14040413 (كرمان04)</c:v>
                </c:pt>
                <c:pt idx="81">
                  <c:v>گام بانك تجارت0203 (اگ020318)</c:v>
                </c:pt>
                <c:pt idx="82">
                  <c:v>صكوك اجاره وكغدير505-3ماهه18% (صغدير505)</c:v>
                </c:pt>
              </c:strCache>
            </c:strRef>
          </c:cat>
          <c:val>
            <c:numRef>
              <c:f>'اوراق - 60 درصد'!$J$2:$J$84</c:f>
              <c:numCache>
                <c:formatCode>0.0%</c:formatCode>
                <c:ptCount val="83"/>
                <c:pt idx="0">
                  <c:v>2.6472633599727215E-2</c:v>
                </c:pt>
                <c:pt idx="1">
                  <c:v>2.6472633599727215E-2</c:v>
                </c:pt>
                <c:pt idx="2">
                  <c:v>2.6472633599727215E-2</c:v>
                </c:pt>
                <c:pt idx="3">
                  <c:v>1.7648422399818144E-2</c:v>
                </c:pt>
                <c:pt idx="4">
                  <c:v>1.7648422399818144E-2</c:v>
                </c:pt>
                <c:pt idx="5">
                  <c:v>1.7648422399818144E-2</c:v>
                </c:pt>
                <c:pt idx="6">
                  <c:v>1.7648422399818144E-2</c:v>
                </c:pt>
                <c:pt idx="7">
                  <c:v>1.187980099090389E-2</c:v>
                </c:pt>
                <c:pt idx="8">
                  <c:v>1.0589053439890887E-2</c:v>
                </c:pt>
                <c:pt idx="9">
                  <c:v>1.0589053439890887E-2</c:v>
                </c:pt>
                <c:pt idx="10">
                  <c:v>9.7066323198999795E-3</c:v>
                </c:pt>
                <c:pt idx="11">
                  <c:v>8.8242111999090721E-3</c:v>
                </c:pt>
                <c:pt idx="12">
                  <c:v>8.8242111999090721E-3</c:v>
                </c:pt>
                <c:pt idx="13">
                  <c:v>8.8242111999090721E-3</c:v>
                </c:pt>
                <c:pt idx="14">
                  <c:v>8.8242111999090721E-3</c:v>
                </c:pt>
                <c:pt idx="15">
                  <c:v>8.8242111999090721E-3</c:v>
                </c:pt>
                <c:pt idx="16">
                  <c:v>8.8242111999090721E-3</c:v>
                </c:pt>
                <c:pt idx="17">
                  <c:v>8.8242111999090721E-3</c:v>
                </c:pt>
                <c:pt idx="18">
                  <c:v>8.8242111999090721E-3</c:v>
                </c:pt>
                <c:pt idx="19">
                  <c:v>8.8242111999090721E-3</c:v>
                </c:pt>
                <c:pt idx="20">
                  <c:v>8.8242111999090721E-3</c:v>
                </c:pt>
                <c:pt idx="21">
                  <c:v>8.8242111999090721E-3</c:v>
                </c:pt>
                <c:pt idx="22">
                  <c:v>8.8242111999090721E-3</c:v>
                </c:pt>
                <c:pt idx="23">
                  <c:v>8.8242111999090721E-3</c:v>
                </c:pt>
                <c:pt idx="24">
                  <c:v>8.8242111999090721E-3</c:v>
                </c:pt>
                <c:pt idx="25">
                  <c:v>8.8242111999090721E-3</c:v>
                </c:pt>
                <c:pt idx="26">
                  <c:v>8.8242111999090721E-3</c:v>
                </c:pt>
                <c:pt idx="27">
                  <c:v>7.9417900799181648E-3</c:v>
                </c:pt>
                <c:pt idx="28">
                  <c:v>7.6556209107051139E-3</c:v>
                </c:pt>
                <c:pt idx="29">
                  <c:v>7.5559438563805089E-3</c:v>
                </c:pt>
                <c:pt idx="30">
                  <c:v>7.0593689599272574E-3</c:v>
                </c:pt>
                <c:pt idx="31">
                  <c:v>7.0593689599272574E-3</c:v>
                </c:pt>
                <c:pt idx="32">
                  <c:v>6.5780788326618173E-3</c:v>
                </c:pt>
                <c:pt idx="33">
                  <c:v>6.2210688959358955E-3</c:v>
                </c:pt>
                <c:pt idx="34">
                  <c:v>5.5099963090248227E-3</c:v>
                </c:pt>
                <c:pt idx="35">
                  <c:v>5.3827688319445337E-3</c:v>
                </c:pt>
                <c:pt idx="36">
                  <c:v>5.2945267199454435E-3</c:v>
                </c:pt>
                <c:pt idx="37">
                  <c:v>5.2945267199454435E-3</c:v>
                </c:pt>
                <c:pt idx="38">
                  <c:v>5.2945267199454435E-3</c:v>
                </c:pt>
                <c:pt idx="39">
                  <c:v>5.2945267199454435E-3</c:v>
                </c:pt>
                <c:pt idx="40">
                  <c:v>5.2945267199454435E-3</c:v>
                </c:pt>
                <c:pt idx="41">
                  <c:v>5.2945267199454435E-3</c:v>
                </c:pt>
                <c:pt idx="42">
                  <c:v>5.2945267199454435E-3</c:v>
                </c:pt>
                <c:pt idx="43">
                  <c:v>5.2945267199454435E-3</c:v>
                </c:pt>
                <c:pt idx="44">
                  <c:v>5.2945267199454435E-3</c:v>
                </c:pt>
                <c:pt idx="45">
                  <c:v>5.2945267199454435E-3</c:v>
                </c:pt>
                <c:pt idx="46">
                  <c:v>5.2945267199454435E-3</c:v>
                </c:pt>
                <c:pt idx="47">
                  <c:v>5.1276255893103629E-3</c:v>
                </c:pt>
                <c:pt idx="48">
                  <c:v>4.7650740479508987E-3</c:v>
                </c:pt>
                <c:pt idx="49">
                  <c:v>4.6768319359518085E-3</c:v>
                </c:pt>
                <c:pt idx="50">
                  <c:v>4.6768319359518085E-3</c:v>
                </c:pt>
                <c:pt idx="51">
                  <c:v>4.54175002848248E-3</c:v>
                </c:pt>
                <c:pt idx="52">
                  <c:v>4.4121055999545361E-3</c:v>
                </c:pt>
                <c:pt idx="53">
                  <c:v>4.4121055999545361E-3</c:v>
                </c:pt>
                <c:pt idx="54">
                  <c:v>4.4121055999545361E-3</c:v>
                </c:pt>
                <c:pt idx="55">
                  <c:v>4.4121055999545361E-3</c:v>
                </c:pt>
                <c:pt idx="56">
                  <c:v>4.4121055999545361E-3</c:v>
                </c:pt>
                <c:pt idx="57">
                  <c:v>4.4121055999545361E-3</c:v>
                </c:pt>
                <c:pt idx="58">
                  <c:v>4.4121055999545361E-3</c:v>
                </c:pt>
                <c:pt idx="59">
                  <c:v>4.4121055999545361E-3</c:v>
                </c:pt>
                <c:pt idx="60">
                  <c:v>4.1800288453969275E-3</c:v>
                </c:pt>
                <c:pt idx="61">
                  <c:v>4.129730841557446E-3</c:v>
                </c:pt>
                <c:pt idx="62">
                  <c:v>4.0591371519581735E-3</c:v>
                </c:pt>
                <c:pt idx="63">
                  <c:v>4.0591371519581735E-3</c:v>
                </c:pt>
                <c:pt idx="64">
                  <c:v>4.0591371519581735E-3</c:v>
                </c:pt>
                <c:pt idx="65">
                  <c:v>3.961188407639182E-3</c:v>
                </c:pt>
                <c:pt idx="66">
                  <c:v>3.8826529279599917E-3</c:v>
                </c:pt>
                <c:pt idx="67">
                  <c:v>3.7294469731071703E-3</c:v>
                </c:pt>
                <c:pt idx="68">
                  <c:v>3.647274683024049E-3</c:v>
                </c:pt>
                <c:pt idx="69">
                  <c:v>3.6044901420528418E-3</c:v>
                </c:pt>
                <c:pt idx="70">
                  <c:v>3.5369732784147536E-3</c:v>
                </c:pt>
                <c:pt idx="71">
                  <c:v>3.5296844799636287E-3</c:v>
                </c:pt>
                <c:pt idx="72">
                  <c:v>3.5296844799636287E-3</c:v>
                </c:pt>
                <c:pt idx="73">
                  <c:v>3.5296844799636287E-3</c:v>
                </c:pt>
                <c:pt idx="74">
                  <c:v>3.5296844799636287E-3</c:v>
                </c:pt>
                <c:pt idx="75">
                  <c:v>3.5296844799636287E-3</c:v>
                </c:pt>
                <c:pt idx="76">
                  <c:v>3.5296844799636287E-3</c:v>
                </c:pt>
                <c:pt idx="77">
                  <c:v>3.5296844799636287E-3</c:v>
                </c:pt>
                <c:pt idx="78">
                  <c:v>3.5296844799636287E-3</c:v>
                </c:pt>
                <c:pt idx="79">
                  <c:v>3.5296844799636287E-3</c:v>
                </c:pt>
                <c:pt idx="80">
                  <c:v>3.5296844799636287E-3</c:v>
                </c:pt>
                <c:pt idx="81">
                  <c:v>3.5296844799636287E-3</c:v>
                </c:pt>
                <c:pt idx="82">
                  <c:v>3.5296844799636287E-3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درصد'!$A$2:$A$84</c:f>
              <c:strCache>
                <c:ptCount val="83"/>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اسنادخزانه-م16بودجه99-020528 (اخزا916)</c:v>
                </c:pt>
                <c:pt idx="9">
                  <c:v>اسناد خزانه-م9بودجه00-031101 (اخزا009)</c:v>
                </c:pt>
                <c:pt idx="10">
                  <c:v>گام بانك اقتصاد نوين0205 (اگ020555) </c:v>
                </c:pt>
                <c:pt idx="11">
                  <c:v>مرابحه عام دولت3-ش.خ 0208 (اراد31)</c:v>
                </c:pt>
                <c:pt idx="12">
                  <c:v>مرابحه عام دولت3-ش.خ0211 (اراد32) </c:v>
                </c:pt>
                <c:pt idx="13">
                  <c:v>اسنادخزانه-م2بودجه99-011019 (اخزا902)</c:v>
                </c:pt>
                <c:pt idx="14">
                  <c:v>اسنادخزانه-م3بودجه99-011110 (اخزا903)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سلف نفت خام سبک داخلی4003 (سنفت4003)</c:v>
                </c:pt>
                <c:pt idx="28">
                  <c:v>مرابحه عام دولت100-ش.خ021127 (اراد100) </c:v>
                </c:pt>
                <c:pt idx="29">
                  <c:v>مرابحه عام دولت86-ش.خ020404 (اراد86) </c:v>
                </c:pt>
                <c:pt idx="30">
                  <c:v>اسنادخزانه-م7بودجه99-020704 (اخزا907)</c:v>
                </c:pt>
                <c:pt idx="31">
                  <c:v>اجاره تامين اجتماعي14050509 (تامين05) </c:v>
                </c:pt>
                <c:pt idx="32">
                  <c:v>مرابحه عام دولت102-ش.خ031211 (اراد102) </c:v>
                </c:pt>
                <c:pt idx="33">
                  <c:v>مرابحه عام دولت4-ش.خ 0207 (اراد40)</c:v>
                </c:pt>
                <c:pt idx="34">
                  <c:v>مرابحه عام دولت106-ش.خ020624 (اراد106)</c:v>
                </c:pt>
                <c:pt idx="35">
                  <c:v>مرابحه عام دولت3-ش.خ 0305 (اراد34)</c:v>
                </c:pt>
                <c:pt idx="36">
                  <c:v>منفعت دولت6-ش.خاص140109 (افاد61)</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مرابحه عام دولت101-ش.خ020711 (اراد101)</c:v>
                </c:pt>
                <c:pt idx="61">
                  <c:v>مرابحه عام دولت3-ش.خ 0303 (اراد33)</c:v>
                </c:pt>
                <c:pt idx="62">
                  <c:v>منفعت دولت7-ش.خاص سایر0204 (افاد74) </c:v>
                </c:pt>
                <c:pt idx="63">
                  <c:v>مرابحه عام دولت83-ش.خ041220 (اراد83)</c:v>
                </c:pt>
                <c:pt idx="64">
                  <c:v>مرابحه عام دولت118-ش.خ060725 (اراد118) </c:v>
                </c:pt>
                <c:pt idx="65">
                  <c:v>مرابحه عام دولت76-ش.خ030406 (اراد76)</c:v>
                </c:pt>
                <c:pt idx="66">
                  <c:v>مرابحه عام دولت108-ش.خ060218 (اراد108)</c:v>
                </c:pt>
                <c:pt idx="67">
                  <c:v>مرابحه عام دولت94-ش.خ030816 (اراد94) </c:v>
                </c:pt>
                <c:pt idx="68">
                  <c:v>مرابحه عام دولت86-ش.خ020404 (اراد86) </c:v>
                </c:pt>
                <c:pt idx="69">
                  <c:v>مرابحه عام دولت109-ش.خ020719 (اراد109) </c:v>
                </c:pt>
                <c:pt idx="70">
                  <c:v>مرابحه عام دولت104-ش.خ020303 (اراد104) - - </c:v>
                </c:pt>
                <c:pt idx="71">
                  <c:v>اسنادخزانه-م19بودجه98-020322 (اخزا819) </c:v>
                </c:pt>
                <c:pt idx="72">
                  <c:v>مرابحه عام دولت4-ش.خ 0302 (اراد46)</c:v>
                </c:pt>
                <c:pt idx="73">
                  <c:v>مرابحه عام دولت5-ش.خ0302 (اراد50) </c:v>
                </c:pt>
                <c:pt idx="74">
                  <c:v>اسنادخزانه-م4بودجه99-011215 (اخزا904) </c:v>
                </c:pt>
                <c:pt idx="75">
                  <c:v>مرابحه عام دولت5-ش.خ 0207 (اراد53) </c:v>
                </c:pt>
                <c:pt idx="76">
                  <c:v>مرابحه عام دولت84-ش.خ030624 (اراد84)</c:v>
                </c:pt>
                <c:pt idx="77">
                  <c:v>صكوك اجاره غدير408-بدون ضامن (صغدير408)</c:v>
                </c:pt>
                <c:pt idx="78">
                  <c:v>اجاره تابان نوين14041015 (تابان05)</c:v>
                </c:pt>
                <c:pt idx="79">
                  <c:v>سلف موازي نفت.س صادر اروند 021 (سنفت021) </c:v>
                </c:pt>
                <c:pt idx="80">
                  <c:v>مرابحه كرمان موتور 14040413 (كرمان04)</c:v>
                </c:pt>
                <c:pt idx="81">
                  <c:v>گام بانك تجارت0203 (اگ020318)</c:v>
                </c:pt>
                <c:pt idx="82">
                  <c:v>صكوك اجاره وكغدير505-3ماهه18% (صغدير505)</c:v>
                </c:pt>
              </c:strCache>
            </c:strRef>
          </c:cat>
          <c:val>
            <c:numRef>
              <c:f>'اوراق - 60 درصد'!$K$2:$K$84</c:f>
              <c:numCache>
                <c:formatCode>0.0%</c:formatCode>
                <c:ptCount val="83"/>
                <c:pt idx="0">
                  <c:v>2.6472633599727215E-2</c:v>
                </c:pt>
                <c:pt idx="1">
                  <c:v>5.2945267199454429E-2</c:v>
                </c:pt>
                <c:pt idx="2">
                  <c:v>7.9417900799181651E-2</c:v>
                </c:pt>
                <c:pt idx="3">
                  <c:v>9.7066323198999799E-2</c:v>
                </c:pt>
                <c:pt idx="4">
                  <c:v>0.11471474559881795</c:v>
                </c:pt>
                <c:pt idx="5">
                  <c:v>0.13236316799863609</c:v>
                </c:pt>
                <c:pt idx="6">
                  <c:v>0.15001159039845424</c:v>
                </c:pt>
                <c:pt idx="7">
                  <c:v>0.16189139138935812</c:v>
                </c:pt>
                <c:pt idx="8">
                  <c:v>0.17248044482924901</c:v>
                </c:pt>
                <c:pt idx="9">
                  <c:v>0.1830694982691399</c:v>
                </c:pt>
                <c:pt idx="10">
                  <c:v>0.19277613058903989</c:v>
                </c:pt>
                <c:pt idx="11">
                  <c:v>0.20160034178894895</c:v>
                </c:pt>
                <c:pt idx="12">
                  <c:v>0.21042455298885801</c:v>
                </c:pt>
                <c:pt idx="13">
                  <c:v>0.21924876418876707</c:v>
                </c:pt>
                <c:pt idx="14">
                  <c:v>0.22807297538867613</c:v>
                </c:pt>
                <c:pt idx="15">
                  <c:v>0.23689718658858519</c:v>
                </c:pt>
                <c:pt idx="16">
                  <c:v>0.24572139778849425</c:v>
                </c:pt>
                <c:pt idx="17">
                  <c:v>0.25454560898840334</c:v>
                </c:pt>
                <c:pt idx="18">
                  <c:v>0.2633698201883124</c:v>
                </c:pt>
                <c:pt idx="19">
                  <c:v>0.27219403138822146</c:v>
                </c:pt>
                <c:pt idx="20">
                  <c:v>0.28101824258813052</c:v>
                </c:pt>
                <c:pt idx="21">
                  <c:v>0.28984245378803958</c:v>
                </c:pt>
                <c:pt idx="22">
                  <c:v>0.29866666498794864</c:v>
                </c:pt>
                <c:pt idx="23">
                  <c:v>0.3074908761878577</c:v>
                </c:pt>
                <c:pt idx="24">
                  <c:v>0.31631508738776676</c:v>
                </c:pt>
                <c:pt idx="25">
                  <c:v>0.32513929858767582</c:v>
                </c:pt>
                <c:pt idx="26">
                  <c:v>0.33396350978758488</c:v>
                </c:pt>
                <c:pt idx="27">
                  <c:v>0.34190529986750307</c:v>
                </c:pt>
                <c:pt idx="28">
                  <c:v>0.34956092077820816</c:v>
                </c:pt>
                <c:pt idx="29">
                  <c:v>0.35711686463458869</c:v>
                </c:pt>
                <c:pt idx="30">
                  <c:v>0.36417623359451595</c:v>
                </c:pt>
                <c:pt idx="31">
                  <c:v>0.37123560255444321</c:v>
                </c:pt>
                <c:pt idx="32">
                  <c:v>0.37781368138710503</c:v>
                </c:pt>
                <c:pt idx="33">
                  <c:v>0.3840347502830409</c:v>
                </c:pt>
                <c:pt idx="34">
                  <c:v>0.38954474659206573</c:v>
                </c:pt>
                <c:pt idx="35">
                  <c:v>0.39492751542401028</c:v>
                </c:pt>
                <c:pt idx="36">
                  <c:v>0.40022204214395574</c:v>
                </c:pt>
                <c:pt idx="37">
                  <c:v>0.40551656886390119</c:v>
                </c:pt>
                <c:pt idx="38">
                  <c:v>0.41081109558384665</c:v>
                </c:pt>
                <c:pt idx="39">
                  <c:v>0.41610562230379211</c:v>
                </c:pt>
                <c:pt idx="40">
                  <c:v>0.42140014902373757</c:v>
                </c:pt>
                <c:pt idx="41">
                  <c:v>0.42669467574368303</c:v>
                </c:pt>
                <c:pt idx="42">
                  <c:v>0.43198920246362849</c:v>
                </c:pt>
                <c:pt idx="43">
                  <c:v>0.43728372918357394</c:v>
                </c:pt>
                <c:pt idx="44">
                  <c:v>0.4425782559035194</c:v>
                </c:pt>
                <c:pt idx="45">
                  <c:v>0.44787278262346486</c:v>
                </c:pt>
                <c:pt idx="46">
                  <c:v>0.45316730934341032</c:v>
                </c:pt>
                <c:pt idx="47">
                  <c:v>0.45829493493272067</c:v>
                </c:pt>
                <c:pt idx="48">
                  <c:v>0.46306000898067157</c:v>
                </c:pt>
                <c:pt idx="49">
                  <c:v>0.46773684091662338</c:v>
                </c:pt>
                <c:pt idx="50">
                  <c:v>0.47241367285257518</c:v>
                </c:pt>
                <c:pt idx="51">
                  <c:v>0.47695542288105769</c:v>
                </c:pt>
                <c:pt idx="52">
                  <c:v>0.48136752848101222</c:v>
                </c:pt>
                <c:pt idx="53">
                  <c:v>0.48577963408096675</c:v>
                </c:pt>
                <c:pt idx="54">
                  <c:v>0.49019173968092128</c:v>
                </c:pt>
                <c:pt idx="55">
                  <c:v>0.49460384528087581</c:v>
                </c:pt>
                <c:pt idx="56">
                  <c:v>0.49901595088083034</c:v>
                </c:pt>
                <c:pt idx="57">
                  <c:v>0.50342805648078492</c:v>
                </c:pt>
                <c:pt idx="58">
                  <c:v>0.50784016208073945</c:v>
                </c:pt>
                <c:pt idx="59">
                  <c:v>0.51225226768069398</c:v>
                </c:pt>
                <c:pt idx="60">
                  <c:v>0.51643229652609091</c:v>
                </c:pt>
                <c:pt idx="61">
                  <c:v>0.52056202736764834</c:v>
                </c:pt>
                <c:pt idx="62">
                  <c:v>0.5246211645196065</c:v>
                </c:pt>
                <c:pt idx="63">
                  <c:v>0.52868030167156466</c:v>
                </c:pt>
                <c:pt idx="64">
                  <c:v>0.53273943882352282</c:v>
                </c:pt>
                <c:pt idx="65">
                  <c:v>0.53670062723116196</c:v>
                </c:pt>
                <c:pt idx="66">
                  <c:v>0.54058328015912194</c:v>
                </c:pt>
                <c:pt idx="67">
                  <c:v>0.54431272713222911</c:v>
                </c:pt>
                <c:pt idx="68">
                  <c:v>0.54796000181525317</c:v>
                </c:pt>
                <c:pt idx="69">
                  <c:v>0.55156449195730606</c:v>
                </c:pt>
                <c:pt idx="70">
                  <c:v>0.55510146523572079</c:v>
                </c:pt>
                <c:pt idx="71">
                  <c:v>0.55863114971568439</c:v>
                </c:pt>
                <c:pt idx="72">
                  <c:v>0.562160834195648</c:v>
                </c:pt>
                <c:pt idx="73">
                  <c:v>0.5656905186756116</c:v>
                </c:pt>
                <c:pt idx="74">
                  <c:v>0.5692202031555752</c:v>
                </c:pt>
                <c:pt idx="75">
                  <c:v>0.5727498876355388</c:v>
                </c:pt>
                <c:pt idx="76">
                  <c:v>0.5762795721155024</c:v>
                </c:pt>
                <c:pt idx="77">
                  <c:v>0.579809256595466</c:v>
                </c:pt>
                <c:pt idx="78">
                  <c:v>0.58333894107542961</c:v>
                </c:pt>
                <c:pt idx="79">
                  <c:v>0.58686862555539321</c:v>
                </c:pt>
                <c:pt idx="80">
                  <c:v>0.59039831003535681</c:v>
                </c:pt>
                <c:pt idx="81">
                  <c:v>0.59392799451532041</c:v>
                </c:pt>
                <c:pt idx="82">
                  <c:v>0.59745767899528401</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بدهی'!$B$10:$N$10</c:f>
              <c:numCache>
                <c:formatCode>#,##0</c:formatCode>
                <c:ptCount val="13"/>
                <c:pt idx="0">
                  <c:v>3630150.808714</c:v>
                </c:pt>
                <c:pt idx="1">
                  <c:v>3699303.0547989998</c:v>
                </c:pt>
                <c:pt idx="2">
                  <c:v>3839917.0850879997</c:v>
                </c:pt>
                <c:pt idx="3">
                  <c:v>3919368.228745</c:v>
                </c:pt>
                <c:pt idx="4">
                  <c:v>4125340.4269154458</c:v>
                </c:pt>
                <c:pt idx="5">
                  <c:v>4240965.106745</c:v>
                </c:pt>
                <c:pt idx="6">
                  <c:v>4164134.0477450001</c:v>
                </c:pt>
                <c:pt idx="7">
                  <c:v>4085387.2497450002</c:v>
                </c:pt>
                <c:pt idx="8">
                  <c:v>4103607.2283100002</c:v>
                </c:pt>
                <c:pt idx="9">
                  <c:v>4196666.242571</c:v>
                </c:pt>
                <c:pt idx="10">
                  <c:v>4442327.58048</c:v>
                </c:pt>
                <c:pt idx="11">
                  <c:v>4481486.5296430942</c:v>
                </c:pt>
                <c:pt idx="12">
                  <c:v>4657010.2271350939</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بدهی'!$B$8:$N$8</c:f>
              <c:numCache>
                <c:formatCode>#,##0</c:formatCode>
                <c:ptCount val="13"/>
                <c:pt idx="0">
                  <c:v>296927.488335</c:v>
                </c:pt>
                <c:pt idx="1">
                  <c:v>311226.31150000001</c:v>
                </c:pt>
                <c:pt idx="2">
                  <c:v>322438.90850000002</c:v>
                </c:pt>
                <c:pt idx="3">
                  <c:v>334552.18849999999</c:v>
                </c:pt>
                <c:pt idx="4">
                  <c:v>344394.14167044603</c:v>
                </c:pt>
                <c:pt idx="5">
                  <c:v>357257.08149999997</c:v>
                </c:pt>
                <c:pt idx="6">
                  <c:v>365938.52350000001</c:v>
                </c:pt>
                <c:pt idx="7">
                  <c:v>385631.02350000001</c:v>
                </c:pt>
                <c:pt idx="8">
                  <c:v>396352.07142499997</c:v>
                </c:pt>
                <c:pt idx="9">
                  <c:v>423845.89712500002</c:v>
                </c:pt>
                <c:pt idx="10">
                  <c:v>443272.91463000001</c:v>
                </c:pt>
                <c:pt idx="11">
                  <c:v>447615.907985094</c:v>
                </c:pt>
                <c:pt idx="12">
                  <c:v>446327.37938509398</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بدهی'!$B$9:$N$9</c:f>
              <c:numCache>
                <c:formatCode>#,##0</c:formatCode>
                <c:ptCount val="13"/>
                <c:pt idx="0">
                  <c:v>3333223.3203790002</c:v>
                </c:pt>
                <c:pt idx="1">
                  <c:v>3388076.743299</c:v>
                </c:pt>
                <c:pt idx="2">
                  <c:v>3517478.1765879998</c:v>
                </c:pt>
                <c:pt idx="3">
                  <c:v>3584816.0402449998</c:v>
                </c:pt>
                <c:pt idx="4">
                  <c:v>3780946.2852449999</c:v>
                </c:pt>
                <c:pt idx="5">
                  <c:v>3883708.0252450001</c:v>
                </c:pt>
                <c:pt idx="6">
                  <c:v>3798195.524245</c:v>
                </c:pt>
                <c:pt idx="7">
                  <c:v>3699756.226245</c:v>
                </c:pt>
                <c:pt idx="8">
                  <c:v>3707255.1568849999</c:v>
                </c:pt>
                <c:pt idx="9">
                  <c:v>3772820.3454459999</c:v>
                </c:pt>
                <c:pt idx="10">
                  <c:v>3999054.66585</c:v>
                </c:pt>
                <c:pt idx="11">
                  <c:v>4033870.6216580002</c:v>
                </c:pt>
                <c:pt idx="12">
                  <c:v>4210682.8477499997</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5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بازار'!$D$40:$P$40</c:f>
              <c:numCache>
                <c:formatCode>#,##0</c:formatCode>
                <c:ptCount val="13"/>
                <c:pt idx="0">
                  <c:v>174414.609</c:v>
                </c:pt>
                <c:pt idx="1">
                  <c:v>185192.921</c:v>
                </c:pt>
                <c:pt idx="2">
                  <c:v>166680.14599999998</c:v>
                </c:pt>
                <c:pt idx="3">
                  <c:v>191771.22500000001</c:v>
                </c:pt>
                <c:pt idx="4">
                  <c:v>288859.74300000002</c:v>
                </c:pt>
                <c:pt idx="5">
                  <c:v>69904.989000000001</c:v>
                </c:pt>
                <c:pt idx="6">
                  <c:v>105723.57800000001</c:v>
                </c:pt>
                <c:pt idx="7">
                  <c:v>158144.18699999998</c:v>
                </c:pt>
                <c:pt idx="8">
                  <c:v>183279.81399999998</c:v>
                </c:pt>
                <c:pt idx="9">
                  <c:v>201891.565</c:v>
                </c:pt>
                <c:pt idx="10">
                  <c:v>243039.37100000001</c:v>
                </c:pt>
                <c:pt idx="11">
                  <c:v>153370.446</c:v>
                </c:pt>
                <c:pt idx="12">
                  <c:v>299639.28600000002</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بازار'!$D$39:$P$39</c:f>
              <c:numCache>
                <c:formatCode>#,##0</c:formatCode>
                <c:ptCount val="13"/>
                <c:pt idx="0">
                  <c:v>55207.127999999997</c:v>
                </c:pt>
                <c:pt idx="1">
                  <c:v>89953.947</c:v>
                </c:pt>
                <c:pt idx="2">
                  <c:v>33950.770000000004</c:v>
                </c:pt>
                <c:pt idx="3">
                  <c:v>74272.494999999995</c:v>
                </c:pt>
                <c:pt idx="4">
                  <c:v>205921.21600000001</c:v>
                </c:pt>
                <c:pt idx="5">
                  <c:v>86763.001000000004</c:v>
                </c:pt>
                <c:pt idx="6">
                  <c:v>34834.695999999996</c:v>
                </c:pt>
                <c:pt idx="7">
                  <c:v>20363.837</c:v>
                </c:pt>
                <c:pt idx="8">
                  <c:v>12477.987999999999</c:v>
                </c:pt>
                <c:pt idx="9">
                  <c:v>25463.091</c:v>
                </c:pt>
                <c:pt idx="10">
                  <c:v>88434.849000000002</c:v>
                </c:pt>
                <c:pt idx="11">
                  <c:v>22950.468000000001</c:v>
                </c:pt>
                <c:pt idx="12">
                  <c:v>23639.91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بازار'!$D$38:$P$38</c:f>
              <c:numCache>
                <c:formatCode>#,##0</c:formatCode>
                <c:ptCount val="13"/>
                <c:pt idx="0">
                  <c:v>3212092.3509999998</c:v>
                </c:pt>
                <c:pt idx="1">
                  <c:v>4534942.7570000002</c:v>
                </c:pt>
                <c:pt idx="2">
                  <c:v>6460229.5710000005</c:v>
                </c:pt>
                <c:pt idx="3">
                  <c:v>7154980.5190000003</c:v>
                </c:pt>
                <c:pt idx="4">
                  <c:v>7841350.5489999996</c:v>
                </c:pt>
                <c:pt idx="5">
                  <c:v>6296100.7359999996</c:v>
                </c:pt>
                <c:pt idx="6">
                  <c:v>7858477.892</c:v>
                </c:pt>
                <c:pt idx="7">
                  <c:v>8629506.0789999999</c:v>
                </c:pt>
                <c:pt idx="8">
                  <c:v>6733799.8190000001</c:v>
                </c:pt>
                <c:pt idx="9">
                  <c:v>9625761.0629999992</c:v>
                </c:pt>
                <c:pt idx="10">
                  <c:v>7970466.5360000003</c:v>
                </c:pt>
                <c:pt idx="11">
                  <c:v>6755575.7920000004</c:v>
                </c:pt>
                <c:pt idx="12">
                  <c:v>9007231.5500000007</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3441714.088</c:v>
                </c:pt>
                <c:pt idx="1">
                  <c:v>4810089.625</c:v>
                </c:pt>
                <c:pt idx="2">
                  <c:v>6660860.4869999997</c:v>
                </c:pt>
                <c:pt idx="3">
                  <c:v>7421024.2390000001</c:v>
                </c:pt>
                <c:pt idx="4">
                  <c:v>8336131.5079999994</c:v>
                </c:pt>
                <c:pt idx="5">
                  <c:v>6452768.7259999998</c:v>
                </c:pt>
                <c:pt idx="6">
                  <c:v>7999036.1659999993</c:v>
                </c:pt>
                <c:pt idx="7">
                  <c:v>8808014.1030000001</c:v>
                </c:pt>
                <c:pt idx="8">
                  <c:v>6929557.6210000003</c:v>
                </c:pt>
                <c:pt idx="9">
                  <c:v>9853115.7189999986</c:v>
                </c:pt>
                <c:pt idx="10">
                  <c:v>8301940.756000001</c:v>
                </c:pt>
                <c:pt idx="11">
                  <c:v>6931896.7060000002</c:v>
                </c:pt>
                <c:pt idx="12">
                  <c:v>9330510.7460000012</c:v>
                </c:pt>
              </c:numCache>
            </c:numRef>
          </c:cat>
          <c:val>
            <c:numRef>
              <c:f>'م صکوک - بخش بازار'!$D$41:$P$41</c:f>
              <c:numCache>
                <c:formatCode>#,##0</c:formatCode>
                <c:ptCount val="13"/>
                <c:pt idx="0">
                  <c:v>3441714.088</c:v>
                </c:pt>
                <c:pt idx="1">
                  <c:v>4810089.625</c:v>
                </c:pt>
                <c:pt idx="2">
                  <c:v>6660860.4869999997</c:v>
                </c:pt>
                <c:pt idx="3">
                  <c:v>7421024.2390000001</c:v>
                </c:pt>
                <c:pt idx="4">
                  <c:v>8336131.5079999994</c:v>
                </c:pt>
                <c:pt idx="5">
                  <c:v>6452768.7259999998</c:v>
                </c:pt>
                <c:pt idx="6">
                  <c:v>7999036.1659999993</c:v>
                </c:pt>
                <c:pt idx="7">
                  <c:v>8808014.1030000001</c:v>
                </c:pt>
                <c:pt idx="8">
                  <c:v>6929557.6210000003</c:v>
                </c:pt>
                <c:pt idx="9">
                  <c:v>9853115.7189999986</c:v>
                </c:pt>
                <c:pt idx="10">
                  <c:v>8301940.756000001</c:v>
                </c:pt>
                <c:pt idx="11">
                  <c:v>6931896.7060000002</c:v>
                </c:pt>
                <c:pt idx="12">
                  <c:v>9330510.7460000012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fa-IR"/>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ریسک'!$D$28:$P$28</c:f>
              <c:numCache>
                <c:formatCode>#,##0</c:formatCode>
                <c:ptCount val="13"/>
                <c:pt idx="0">
                  <c:v>33206.224999999999</c:v>
                </c:pt>
                <c:pt idx="1">
                  <c:v>57538.892</c:v>
                </c:pt>
                <c:pt idx="2">
                  <c:v>47895.529999999992</c:v>
                </c:pt>
                <c:pt idx="3">
                  <c:v>61417.955999999998</c:v>
                </c:pt>
                <c:pt idx="4">
                  <c:v>105894.913</c:v>
                </c:pt>
                <c:pt idx="5">
                  <c:v>77792.151999999987</c:v>
                </c:pt>
                <c:pt idx="6">
                  <c:v>68524.559000000008</c:v>
                </c:pt>
                <c:pt idx="7">
                  <c:v>108879.094</c:v>
                </c:pt>
                <c:pt idx="8">
                  <c:v>114534.876</c:v>
                </c:pt>
                <c:pt idx="9">
                  <c:v>66414.78899999999</c:v>
                </c:pt>
                <c:pt idx="10">
                  <c:v>52892.025000000001</c:v>
                </c:pt>
                <c:pt idx="11">
                  <c:v>45236.423000000003</c:v>
                </c:pt>
                <c:pt idx="12">
                  <c:v>49894.495999999999</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ریسک'!$D$29:$P$29</c:f>
              <c:numCache>
                <c:formatCode>#,##0</c:formatCode>
                <c:ptCount val="13"/>
                <c:pt idx="0">
                  <c:v>46061.160936</c:v>
                </c:pt>
                <c:pt idx="1">
                  <c:v>48393.742722299998</c:v>
                </c:pt>
                <c:pt idx="2">
                  <c:v>76200.641832499998</c:v>
                </c:pt>
                <c:pt idx="3">
                  <c:v>71438.575689999998</c:v>
                </c:pt>
                <c:pt idx="4">
                  <c:v>164258.46060024001</c:v>
                </c:pt>
                <c:pt idx="5">
                  <c:v>36575.15304492</c:v>
                </c:pt>
                <c:pt idx="6">
                  <c:v>46376.403624359999</c:v>
                </c:pt>
                <c:pt idx="7">
                  <c:v>74088.889198000004</c:v>
                </c:pt>
                <c:pt idx="8">
                  <c:v>49813.163072338</c:v>
                </c:pt>
                <c:pt idx="9">
                  <c:v>49905.457725011998</c:v>
                </c:pt>
                <c:pt idx="10">
                  <c:v>33073.160570831002</c:v>
                </c:pt>
                <c:pt idx="11">
                  <c:v>28288.051194768999</c:v>
                </c:pt>
                <c:pt idx="12">
                  <c:v>55412.725880191996</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ریسک'!$D$28:$P$28</c:f>
              <c:numCache>
                <c:formatCode>#,##0</c:formatCode>
                <c:ptCount val="13"/>
                <c:pt idx="0">
                  <c:v>33206.224999999999</c:v>
                </c:pt>
                <c:pt idx="1">
                  <c:v>57538.892</c:v>
                </c:pt>
                <c:pt idx="2">
                  <c:v>47895.529999999992</c:v>
                </c:pt>
                <c:pt idx="3">
                  <c:v>61417.955999999998</c:v>
                </c:pt>
                <c:pt idx="4">
                  <c:v>105894.913</c:v>
                </c:pt>
                <c:pt idx="5">
                  <c:v>77792.151999999987</c:v>
                </c:pt>
                <c:pt idx="6">
                  <c:v>68524.559000000008</c:v>
                </c:pt>
                <c:pt idx="7">
                  <c:v>108879.094</c:v>
                </c:pt>
                <c:pt idx="8">
                  <c:v>114534.876</c:v>
                </c:pt>
                <c:pt idx="9">
                  <c:v>66414.78899999999</c:v>
                </c:pt>
                <c:pt idx="10">
                  <c:v>52892.025000000001</c:v>
                </c:pt>
                <c:pt idx="11">
                  <c:v>45236.423000000003</c:v>
                </c:pt>
                <c:pt idx="12">
                  <c:v>49894.495999999999</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ریسک'!$D$29:$P$29</c:f>
              <c:numCache>
                <c:formatCode>#,##0</c:formatCode>
                <c:ptCount val="13"/>
                <c:pt idx="0">
                  <c:v>46061.160936</c:v>
                </c:pt>
                <c:pt idx="1">
                  <c:v>48393.742722299998</c:v>
                </c:pt>
                <c:pt idx="2">
                  <c:v>76200.641832499998</c:v>
                </c:pt>
                <c:pt idx="3">
                  <c:v>71438.575689999998</c:v>
                </c:pt>
                <c:pt idx="4">
                  <c:v>164258.46060024001</c:v>
                </c:pt>
                <c:pt idx="5">
                  <c:v>36575.15304492</c:v>
                </c:pt>
                <c:pt idx="6">
                  <c:v>46376.403624359999</c:v>
                </c:pt>
                <c:pt idx="7">
                  <c:v>74088.889198000004</c:v>
                </c:pt>
                <c:pt idx="8">
                  <c:v>49813.163072338</c:v>
                </c:pt>
                <c:pt idx="9">
                  <c:v>49905.457725011998</c:v>
                </c:pt>
                <c:pt idx="10">
                  <c:v>33073.160570831002</c:v>
                </c:pt>
                <c:pt idx="11">
                  <c:v>28288.051194768999</c:v>
                </c:pt>
                <c:pt idx="12">
                  <c:v>55412.725880191996</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905664.08691646403</c:v>
                </c:pt>
                <c:pt idx="1">
                  <c:v>913194.11278831493</c:v>
                </c:pt>
                <c:pt idx="2">
                  <c:v>941754.39723166218</c:v>
                </c:pt>
                <c:pt idx="3">
                  <c:v>979359.841001897</c:v>
                </c:pt>
                <c:pt idx="4">
                  <c:v>1024850.4585851328</c:v>
                </c:pt>
                <c:pt idx="5">
                  <c:v>1120984.255260282</c:v>
                </c:pt>
                <c:pt idx="6">
                  <c:v>1188765.6865206831</c:v>
                </c:pt>
                <c:pt idx="7">
                  <c:v>1238279.0541268911</c:v>
                </c:pt>
                <c:pt idx="8">
                  <c:v>1341313.101491713</c:v>
                </c:pt>
                <c:pt idx="9">
                  <c:v>1426891.1615462143</c:v>
                </c:pt>
                <c:pt idx="10">
                  <c:v>1443417.753986629</c:v>
                </c:pt>
                <c:pt idx="11">
                  <c:v>1478336.9857168728</c:v>
                </c:pt>
                <c:pt idx="12">
                  <c:v>1556460.3411716258</c:v>
                </c:pt>
              </c:numCache>
            </c:numRef>
          </c:cat>
          <c:val>
            <c:numRef>
              <c:f>'ارزش بازار صندوق ها'!$C$13:$O$13</c:f>
              <c:numCache>
                <c:formatCode>#,##0</c:formatCode>
                <c:ptCount val="13"/>
                <c:pt idx="0">
                  <c:v>905664.08691646403</c:v>
                </c:pt>
                <c:pt idx="1">
                  <c:v>913194.11278831493</c:v>
                </c:pt>
                <c:pt idx="2">
                  <c:v>941754.39723166218</c:v>
                </c:pt>
                <c:pt idx="3">
                  <c:v>979359.841001897</c:v>
                </c:pt>
                <c:pt idx="4">
                  <c:v>1024850.4585851328</c:v>
                </c:pt>
                <c:pt idx="5">
                  <c:v>1120984.255260282</c:v>
                </c:pt>
                <c:pt idx="6">
                  <c:v>1188765.6865206831</c:v>
                </c:pt>
                <c:pt idx="7">
                  <c:v>1238279.0541268911</c:v>
                </c:pt>
                <c:pt idx="8">
                  <c:v>1341313.101491713</c:v>
                </c:pt>
                <c:pt idx="9">
                  <c:v>1426891.1615462143</c:v>
                </c:pt>
                <c:pt idx="10">
                  <c:v>1443417.753986629</c:v>
                </c:pt>
                <c:pt idx="11">
                  <c:v>1478336.9857168728</c:v>
                </c:pt>
                <c:pt idx="12">
                  <c:v>1556460.3411716258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ها'!$C$9:$O$9</c:f>
              <c:numCache>
                <c:formatCode>#,##0</c:formatCode>
                <c:ptCount val="13"/>
                <c:pt idx="0">
                  <c:v>569353.949311167</c:v>
                </c:pt>
                <c:pt idx="1">
                  <c:v>558891.83477657195</c:v>
                </c:pt>
                <c:pt idx="2">
                  <c:v>573661.03110860602</c:v>
                </c:pt>
                <c:pt idx="3">
                  <c:v>599856.25636734196</c:v>
                </c:pt>
                <c:pt idx="4">
                  <c:v>627898.36260424496</c:v>
                </c:pt>
                <c:pt idx="5">
                  <c:v>678293.72766892402</c:v>
                </c:pt>
                <c:pt idx="6">
                  <c:v>705481.82272327202</c:v>
                </c:pt>
                <c:pt idx="7">
                  <c:v>718754.11484197294</c:v>
                </c:pt>
                <c:pt idx="8">
                  <c:v>768477.07768965</c:v>
                </c:pt>
                <c:pt idx="9">
                  <c:v>800617.28379771498</c:v>
                </c:pt>
                <c:pt idx="10">
                  <c:v>802541.06059758295</c:v>
                </c:pt>
                <c:pt idx="11">
                  <c:v>806002.23200896499</c:v>
                </c:pt>
                <c:pt idx="12">
                  <c:v>795509.16307749494</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ها'!$C$10:$O$10</c:f>
              <c:numCache>
                <c:formatCode>#,##0</c:formatCode>
                <c:ptCount val="13"/>
                <c:pt idx="0">
                  <c:v>239589.961702653</c:v>
                </c:pt>
                <c:pt idx="1">
                  <c:v>254554.181138568</c:v>
                </c:pt>
                <c:pt idx="2">
                  <c:v>270366.91983798501</c:v>
                </c:pt>
                <c:pt idx="3">
                  <c:v>281963.70656892803</c:v>
                </c:pt>
                <c:pt idx="4">
                  <c:v>299351.56025226199</c:v>
                </c:pt>
                <c:pt idx="5">
                  <c:v>341731.28371394897</c:v>
                </c:pt>
                <c:pt idx="6">
                  <c:v>378591.76658819802</c:v>
                </c:pt>
                <c:pt idx="7">
                  <c:v>401073.51859959902</c:v>
                </c:pt>
                <c:pt idx="8">
                  <c:v>453137.85404133197</c:v>
                </c:pt>
                <c:pt idx="9">
                  <c:v>504896.80207989202</c:v>
                </c:pt>
                <c:pt idx="10">
                  <c:v>519260.69459102699</c:v>
                </c:pt>
                <c:pt idx="11">
                  <c:v>542602.52632223803</c:v>
                </c:pt>
                <c:pt idx="12">
                  <c:v>618056.68585311505</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ها'!$C$11:$O$11</c:f>
              <c:numCache>
                <c:formatCode>#,##0</c:formatCode>
                <c:ptCount val="13"/>
                <c:pt idx="0">
                  <c:v>29095.044554044001</c:v>
                </c:pt>
                <c:pt idx="1">
                  <c:v>32076.608840075001</c:v>
                </c:pt>
                <c:pt idx="2">
                  <c:v>28441.745631370999</c:v>
                </c:pt>
                <c:pt idx="3">
                  <c:v>25881.715165526999</c:v>
                </c:pt>
                <c:pt idx="4">
                  <c:v>26341.040315226001</c:v>
                </c:pt>
                <c:pt idx="5">
                  <c:v>28902.413490609</c:v>
                </c:pt>
                <c:pt idx="6">
                  <c:v>32635.266822412999</c:v>
                </c:pt>
                <c:pt idx="7">
                  <c:v>42945.652971718999</c:v>
                </c:pt>
                <c:pt idx="8">
                  <c:v>44192.402047131</c:v>
                </c:pt>
                <c:pt idx="9">
                  <c:v>43052.821537406999</c:v>
                </c:pt>
                <c:pt idx="10">
                  <c:v>43291.744666819002</c:v>
                </c:pt>
                <c:pt idx="11">
                  <c:v>49359.007799569998</c:v>
                </c:pt>
                <c:pt idx="12">
                  <c:v>59795.499606316</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ها'!$C$12:$O$12</c:f>
              <c:numCache>
                <c:formatCode>#,##0</c:formatCode>
                <c:ptCount val="13"/>
                <c:pt idx="0">
                  <c:v>67625.1313486</c:v>
                </c:pt>
                <c:pt idx="1">
                  <c:v>67671.488033100002</c:v>
                </c:pt>
                <c:pt idx="2">
                  <c:v>69284.700653699998</c:v>
                </c:pt>
                <c:pt idx="3">
                  <c:v>71658.162900099996</c:v>
                </c:pt>
                <c:pt idx="4">
                  <c:v>71259.4954134</c:v>
                </c:pt>
                <c:pt idx="5">
                  <c:v>72056.830386799993</c:v>
                </c:pt>
                <c:pt idx="6">
                  <c:v>72056.830386799993</c:v>
                </c:pt>
                <c:pt idx="7">
                  <c:v>75505.767713599998</c:v>
                </c:pt>
                <c:pt idx="8">
                  <c:v>75505.767713599998</c:v>
                </c:pt>
                <c:pt idx="9">
                  <c:v>78324.254131199996</c:v>
                </c:pt>
                <c:pt idx="10">
                  <c:v>78324.254131199996</c:v>
                </c:pt>
                <c:pt idx="11">
                  <c:v>80373.219586099993</c:v>
                </c:pt>
                <c:pt idx="12">
                  <c:v>83098.9926347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18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بازار'!$D$59:$P$59</c:f>
              <c:numCache>
                <c:formatCode>#,##0</c:formatCode>
                <c:ptCount val="13"/>
                <c:pt idx="0">
                  <c:v>17676849.454999998</c:v>
                </c:pt>
                <c:pt idx="1">
                  <c:v>15907669.763</c:v>
                </c:pt>
                <c:pt idx="2">
                  <c:v>15435171.752</c:v>
                </c:pt>
                <c:pt idx="3">
                  <c:v>18158704.203999996</c:v>
                </c:pt>
                <c:pt idx="4">
                  <c:v>19411444.693999998</c:v>
                </c:pt>
                <c:pt idx="5">
                  <c:v>19572249.785</c:v>
                </c:pt>
                <c:pt idx="6">
                  <c:v>20389106.188000001</c:v>
                </c:pt>
                <c:pt idx="7">
                  <c:v>23171711.158999998</c:v>
                </c:pt>
                <c:pt idx="8">
                  <c:v>21548867.544</c:v>
                </c:pt>
                <c:pt idx="9">
                  <c:v>25901333.247000001</c:v>
                </c:pt>
                <c:pt idx="10">
                  <c:v>27875716.986000001</c:v>
                </c:pt>
                <c:pt idx="11">
                  <c:v>22807699.620999999</c:v>
                </c:pt>
                <c:pt idx="12">
                  <c:v>35944842.346999995</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بازار'!$D$58:$P$58</c:f>
              <c:numCache>
                <c:formatCode>#,##0</c:formatCode>
                <c:ptCount val="13"/>
                <c:pt idx="0">
                  <c:v>7870987</c:v>
                </c:pt>
                <c:pt idx="1">
                  <c:v>8912854.3020000011</c:v>
                </c:pt>
                <c:pt idx="2">
                  <c:v>7020856</c:v>
                </c:pt>
                <c:pt idx="3">
                  <c:v>8625499</c:v>
                </c:pt>
                <c:pt idx="4">
                  <c:v>10447256.072000001</c:v>
                </c:pt>
                <c:pt idx="5">
                  <c:v>9224014.5720000006</c:v>
                </c:pt>
                <c:pt idx="6">
                  <c:v>10360165.183</c:v>
                </c:pt>
                <c:pt idx="7">
                  <c:v>11580006.357999999</c:v>
                </c:pt>
                <c:pt idx="8">
                  <c:v>12453169.046</c:v>
                </c:pt>
                <c:pt idx="9">
                  <c:v>16265495.852</c:v>
                </c:pt>
                <c:pt idx="10">
                  <c:v>16893342.402000003</c:v>
                </c:pt>
                <c:pt idx="11">
                  <c:v>12932903.980999999</c:v>
                </c:pt>
                <c:pt idx="12">
                  <c:v>21610122.306000002</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بازار'!$D$57:$P$57</c:f>
              <c:numCache>
                <c:formatCode>#,##0</c:formatCode>
                <c:ptCount val="13"/>
                <c:pt idx="0">
                  <c:v>4716667.4690000005</c:v>
                </c:pt>
                <c:pt idx="1">
                  <c:v>5695608.352</c:v>
                </c:pt>
                <c:pt idx="2">
                  <c:v>4022492.4069999997</c:v>
                </c:pt>
                <c:pt idx="3">
                  <c:v>4589351.3640000001</c:v>
                </c:pt>
                <c:pt idx="4">
                  <c:v>5782598.6069999998</c:v>
                </c:pt>
                <c:pt idx="5">
                  <c:v>4510758.3229999999</c:v>
                </c:pt>
                <c:pt idx="6">
                  <c:v>6230365.0460000001</c:v>
                </c:pt>
                <c:pt idx="7">
                  <c:v>6240800.909</c:v>
                </c:pt>
                <c:pt idx="8">
                  <c:v>8120321.8049999997</c:v>
                </c:pt>
                <c:pt idx="9">
                  <c:v>8885307.3829999994</c:v>
                </c:pt>
                <c:pt idx="10">
                  <c:v>10467546.642000001</c:v>
                </c:pt>
                <c:pt idx="11">
                  <c:v>7025414.7740000002</c:v>
                </c:pt>
                <c:pt idx="12">
                  <c:v>15243102.381999999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30264503.923999999</c:v>
                </c:pt>
                <c:pt idx="1">
                  <c:v>30516132.417000003</c:v>
                </c:pt>
                <c:pt idx="2">
                  <c:v>26478520.159000002</c:v>
                </c:pt>
                <c:pt idx="3">
                  <c:v>31373554.567999996</c:v>
                </c:pt>
                <c:pt idx="4">
                  <c:v>35641299.372999996</c:v>
                </c:pt>
                <c:pt idx="5">
                  <c:v>33307022.68</c:v>
                </c:pt>
                <c:pt idx="6">
                  <c:v>36979636.417000003</c:v>
                </c:pt>
                <c:pt idx="7">
                  <c:v>40992518.425999999</c:v>
                </c:pt>
                <c:pt idx="8">
                  <c:v>42122358.394999996</c:v>
                </c:pt>
                <c:pt idx="9">
                  <c:v>51052136.482000001</c:v>
                </c:pt>
                <c:pt idx="10">
                  <c:v>55236606.030000001</c:v>
                </c:pt>
                <c:pt idx="11">
                  <c:v>42766018.376000002</c:v>
                </c:pt>
                <c:pt idx="12">
                  <c:v>72798067.034999996</c:v>
                </c:pt>
              </c:numCache>
            </c:numRef>
          </c:cat>
          <c:val>
            <c:numRef>
              <c:f>'م صندوق - بخش بازار'!$D$60:$P$60</c:f>
              <c:numCache>
                <c:formatCode>#,##0</c:formatCode>
                <c:ptCount val="13"/>
                <c:pt idx="0">
                  <c:v>30264503.923999999</c:v>
                </c:pt>
                <c:pt idx="1">
                  <c:v>30516132.417000003</c:v>
                </c:pt>
                <c:pt idx="2">
                  <c:v>26478520.159000002</c:v>
                </c:pt>
                <c:pt idx="3">
                  <c:v>31373554.567999996</c:v>
                </c:pt>
                <c:pt idx="4">
                  <c:v>35641299.372999996</c:v>
                </c:pt>
                <c:pt idx="5">
                  <c:v>33307022.68</c:v>
                </c:pt>
                <c:pt idx="6">
                  <c:v>36979636.417000003</c:v>
                </c:pt>
                <c:pt idx="7">
                  <c:v>40992518.425999999</c:v>
                </c:pt>
                <c:pt idx="8">
                  <c:v>42122358.394999996</c:v>
                </c:pt>
                <c:pt idx="9">
                  <c:v>51052136.482000001</c:v>
                </c:pt>
                <c:pt idx="10">
                  <c:v>55236606.030000001</c:v>
                </c:pt>
                <c:pt idx="11">
                  <c:v>42766018.376000002</c:v>
                </c:pt>
                <c:pt idx="12">
                  <c:v>72798067.034999996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8- ارزش معاملات</a:t>
            </a:r>
            <a:r>
              <a:rPr lang="fa-IR" sz="1000" baseline="0">
                <a:solidFill>
                  <a:schemeClr val="tx1">
                    <a:lumMod val="85000"/>
                    <a:lumOff val="15000"/>
                  </a:schemeClr>
                </a:solidFill>
                <a:cs typeface="B Homa" panose="00000400000000000000" pitchFamily="2" charset="-78"/>
              </a:rPr>
              <a:t> به تفکیک نوع بازار</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31429970760233916"/>
          <c:y val="0.3302887016229713"/>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explosion val="29"/>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manualLayout>
                  <c:x val="-9.6993421052631576E-2"/>
                  <c:y val="-0.20021410736579276"/>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178-4E12-917C-0F73843BF966}"/>
                </c:ext>
              </c:extLst>
            </c:dLbl>
            <c:dLbl>
              <c:idx val="3"/>
              <c:layout>
                <c:manualLayout>
                  <c:x val="4.573958333333332E-2"/>
                  <c:y val="1.1778558052434421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99444444444443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902891.2870562491</c:v>
                </c:pt>
                <c:pt idx="1">
                  <c:v>8402618.6555437446</c:v>
                </c:pt>
                <c:pt idx="2">
                  <c:v>791053.35057665105</c:v>
                </c:pt>
                <c:pt idx="3">
                  <c:v>726418</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9- ارزش معاملات</a:t>
            </a:r>
            <a:r>
              <a:rPr lang="fa-IR" sz="10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1-0CDA-411B-9A5E-CDF30267DB01}"/>
                </c:ext>
              </c:extLst>
            </c:dLbl>
            <c:dLbl>
              <c:idx val="1"/>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3-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902891.2870562491</c:v>
                </c:pt>
                <c:pt idx="1">
                  <c:v>609875.40751753189</c:v>
                </c:pt>
                <c:pt idx="2">
                  <c:v>791053.35057665105</c:v>
                </c:pt>
                <c:pt idx="3">
                  <c:v>726418</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1032206.1744651203</c:v>
                </c:pt>
                <c:pt idx="1">
                  <c:v>753980.07160290144</c:v>
                </c:pt>
                <c:pt idx="2">
                  <c:v>668827.8236831245</c:v>
                </c:pt>
                <c:pt idx="3">
                  <c:v>695755.97059923643</c:v>
                </c:pt>
                <c:pt idx="4">
                  <c:v>876681.34104410047</c:v>
                </c:pt>
                <c:pt idx="5">
                  <c:v>1077861.9475681214</c:v>
                </c:pt>
                <c:pt idx="6">
                  <c:v>1277516.3122791885</c:v>
                </c:pt>
                <c:pt idx="7">
                  <c:v>1116148.2607652301</c:v>
                </c:pt>
                <c:pt idx="8">
                  <c:v>772814.6603405741</c:v>
                </c:pt>
                <c:pt idx="9">
                  <c:v>701434.30618860852</c:v>
                </c:pt>
                <c:pt idx="10">
                  <c:v>713509.75830587547</c:v>
                </c:pt>
                <c:pt idx="11">
                  <c:v>443496.89236214501</c:v>
                </c:pt>
                <c:pt idx="12">
                  <c:v>902891.28705625003</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حقوقی'!$B$3:$B$15</c:f>
              <c:numCache>
                <c:formatCode>#,##0</c:formatCode>
                <c:ptCount val="13"/>
                <c:pt idx="0">
                  <c:v>309372.1468612664</c:v>
                </c:pt>
                <c:pt idx="1">
                  <c:v>243021.78842252449</c:v>
                </c:pt>
                <c:pt idx="2">
                  <c:v>216095.0417239425</c:v>
                </c:pt>
                <c:pt idx="3">
                  <c:v>264159.57607058651</c:v>
                </c:pt>
                <c:pt idx="4">
                  <c:v>428411.5933629655</c:v>
                </c:pt>
                <c:pt idx="5">
                  <c:v>273078.19212949253</c:v>
                </c:pt>
                <c:pt idx="6">
                  <c:v>330878.64844393847</c:v>
                </c:pt>
                <c:pt idx="7">
                  <c:v>372292.41347660602</c:v>
                </c:pt>
                <c:pt idx="8">
                  <c:v>324446.42074403918</c:v>
                </c:pt>
                <c:pt idx="9">
                  <c:v>280244.79942447651</c:v>
                </c:pt>
                <c:pt idx="10">
                  <c:v>269298.13293130149</c:v>
                </c:pt>
                <c:pt idx="11">
                  <c:v>165954.013937932</c:v>
                </c:pt>
                <c:pt idx="12">
                  <c:v>369764.36963416805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حقوقی'!$D$3:$D$15</c:f>
              <c:numCache>
                <c:formatCode>#,##0</c:formatCode>
                <c:ptCount val="13"/>
                <c:pt idx="0">
                  <c:v>722834.02760385396</c:v>
                </c:pt>
                <c:pt idx="1">
                  <c:v>510958.28318037698</c:v>
                </c:pt>
                <c:pt idx="2">
                  <c:v>452732.781959182</c:v>
                </c:pt>
                <c:pt idx="3">
                  <c:v>431596.39452864998</c:v>
                </c:pt>
                <c:pt idx="4">
                  <c:v>448269.74768113502</c:v>
                </c:pt>
                <c:pt idx="5">
                  <c:v>804783.75543862896</c:v>
                </c:pt>
                <c:pt idx="6">
                  <c:v>946637.66383524996</c:v>
                </c:pt>
                <c:pt idx="7">
                  <c:v>743855.84728862403</c:v>
                </c:pt>
                <c:pt idx="8">
                  <c:v>448368.23959653499</c:v>
                </c:pt>
                <c:pt idx="9">
                  <c:v>421189.50676413195</c:v>
                </c:pt>
                <c:pt idx="10">
                  <c:v>444211.62537457398</c:v>
                </c:pt>
                <c:pt idx="11">
                  <c:v>277542.87842421304</c:v>
                </c:pt>
                <c:pt idx="12">
                  <c:v>533126.91742208204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حقوقی'!$F$19:$F$31</c:f>
              <c:numCache>
                <c:formatCode>#,##0</c:formatCode>
                <c:ptCount val="13"/>
                <c:pt idx="0">
                  <c:v>3111221.7057833755</c:v>
                </c:pt>
                <c:pt idx="1">
                  <c:v>4375697.9509709086</c:v>
                </c:pt>
                <c:pt idx="2">
                  <c:v>6083948.0935139013</c:v>
                </c:pt>
                <c:pt idx="3">
                  <c:v>6790657.059786588</c:v>
                </c:pt>
                <c:pt idx="4">
                  <c:v>7597652.6610375997</c:v>
                </c:pt>
                <c:pt idx="5">
                  <c:v>5850303.5154284639</c:v>
                </c:pt>
                <c:pt idx="6">
                  <c:v>7253917.3129905583</c:v>
                </c:pt>
                <c:pt idx="7">
                  <c:v>8002229.3485383186</c:v>
                </c:pt>
                <c:pt idx="8">
                  <c:v>6314948.4894116409</c:v>
                </c:pt>
                <c:pt idx="9">
                  <c:v>8961280.3276019394</c:v>
                </c:pt>
                <c:pt idx="10">
                  <c:v>7642997.1965530878</c:v>
                </c:pt>
                <c:pt idx="11">
                  <c:v>6352814.0097571304</c:v>
                </c:pt>
                <c:pt idx="12">
                  <c:v>8402618.6555437446</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حقوقی'!$B$19:$B$31</c:f>
              <c:numCache>
                <c:formatCode>#,##0</c:formatCode>
                <c:ptCount val="13"/>
                <c:pt idx="0">
                  <c:v>3105230.2175585977</c:v>
                </c:pt>
                <c:pt idx="1">
                  <c:v>4370487.4338548649</c:v>
                </c:pt>
                <c:pt idx="2">
                  <c:v>6079717.8012195639</c:v>
                </c:pt>
                <c:pt idx="3">
                  <c:v>6786980.9632722698</c:v>
                </c:pt>
                <c:pt idx="4">
                  <c:v>7588796.8692890992</c:v>
                </c:pt>
                <c:pt idx="5">
                  <c:v>5845041.4533826048</c:v>
                </c:pt>
                <c:pt idx="6">
                  <c:v>7247961.7556959642</c:v>
                </c:pt>
                <c:pt idx="7">
                  <c:v>7996380.054802767</c:v>
                </c:pt>
                <c:pt idx="8">
                  <c:v>6309557.9513364555</c:v>
                </c:pt>
                <c:pt idx="9">
                  <c:v>8955172.7356172595</c:v>
                </c:pt>
                <c:pt idx="10">
                  <c:v>7636728.8400602611</c:v>
                </c:pt>
                <c:pt idx="11">
                  <c:v>6347000.1757740807</c:v>
                </c:pt>
                <c:pt idx="12">
                  <c:v>8395359.1587986704</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حقوقی'!$D$19:$D$31</c:f>
              <c:numCache>
                <c:formatCode>#,##0</c:formatCode>
                <c:ptCount val="13"/>
                <c:pt idx="0">
                  <c:v>5991.4882247779997</c:v>
                </c:pt>
                <c:pt idx="1">
                  <c:v>5210.5171160440004</c:v>
                </c:pt>
                <c:pt idx="2">
                  <c:v>4230.2922943369995</c:v>
                </c:pt>
                <c:pt idx="3">
                  <c:v>3676.0965143179997</c:v>
                </c:pt>
                <c:pt idx="4">
                  <c:v>8855.7917484999998</c:v>
                </c:pt>
                <c:pt idx="5">
                  <c:v>5262.0620458590001</c:v>
                </c:pt>
                <c:pt idx="6">
                  <c:v>5955.5572945945005</c:v>
                </c:pt>
                <c:pt idx="7">
                  <c:v>5849.2937355514996</c:v>
                </c:pt>
                <c:pt idx="8">
                  <c:v>5390.5380751849998</c:v>
                </c:pt>
                <c:pt idx="9">
                  <c:v>6107.5919846799998</c:v>
                </c:pt>
                <c:pt idx="10">
                  <c:v>6268.3564928270007</c:v>
                </c:pt>
                <c:pt idx="11">
                  <c:v>5813.8339830499999</c:v>
                </c:pt>
                <c:pt idx="12">
                  <c:v>7259.496745075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65426192843.999954</c:v>
                </c:pt>
                <c:pt idx="1">
                  <c:v>100553626071.00002</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104546971061.99994</c:v>
                </c:pt>
                <c:pt idx="1">
                  <c:v>188524803319</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CD9DDE0E-E4C3-4052-B1F3-EFC0779E9C38}">
          <cx:dataLabels pos="inEnd">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13- استان های با بیشترین حجم خرید و فروش اشخاص حقیقی</a:t>
            </a:r>
            <a:endParaRPr lang="en-US" sz="1200">
              <a:solidFill>
                <a:schemeClr val="tx1"/>
              </a:solidFill>
              <a:cs typeface="B Homa" panose="00000400000000000000" pitchFamily="2" charset="-78"/>
            </a:endParaRPr>
          </a:p>
        </cx:rich>
      </cx:tx>
    </cx:title>
    <cx:plotArea>
      <cx:plotAreaRegion>
        <cx:series layoutId="treemap" hidden="1" uniqueId="{13C35572-86DE-48A1-9316-290E312452EC}"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95750DFE-9310-45C2-A376-5E0576FB3BD6}">
          <cx:dataLabels pos="inEnd">
            <cx:numFmt formatCode="[$-,301]#,##0" sourceLinked="0"/>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 idx="0" pos="inEnd">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هرمزگان
۸۵۸,۸۲۹</a:t>
                  </a:r>
                </a:p>
              </cx:txPr>
            </cx:dataLabel>
            <cx:dataLabel idx="2" pos="inEnd">
              <cx:numFmt formatCode="[$-,301]#,##0" sourceLinked="0"/>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اردبیل
۵۳۵,۱۰۲</a:t>
                  </a:r>
                </a:p>
              </cx:txPr>
              <cx:visibility seriesName="0" categoryName="1" value="1"/>
              <cx:separator>
</cx:separator>
            </cx:dataLabel>
          </cx:dataLabels>
          <cx:dataId val="0"/>
          <cx:layoutPr>
            <cx:parentLabelLayout val="overlapping"/>
          </cx:layoutPr>
        </cx:series>
      </cx:plotAreaRegion>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1FAF97C1-F06A-4DBE-93D2-EB0415F18790}">
          <cx:dataLabels pos="inEnd">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41.80%</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37.41%</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12.61%</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5.47%</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9">
  <a:schemeClr val="accent6"/>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6.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3" Type="http://schemas.microsoft.com/office/2014/relationships/chartEx" Target="../charts/chartEx2.xml"/><Relationship Id="rId7" Type="http://schemas.microsoft.com/office/2014/relationships/chartEx" Target="../charts/chartEx5.xml"/><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22</xdr:row>
      <xdr:rowOff>133351</xdr:rowOff>
    </xdr:from>
    <xdr:to>
      <xdr:col>15</xdr:col>
      <xdr:colOff>76200</xdr:colOff>
      <xdr:row>40</xdr:row>
      <xdr:rowOff>31801</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409575</xdr:colOff>
      <xdr:row>22</xdr:row>
      <xdr:rowOff>171450</xdr:rowOff>
    </xdr:from>
    <xdr:to>
      <xdr:col>15</xdr:col>
      <xdr:colOff>27077</xdr:colOff>
      <xdr:row>40</xdr:row>
      <xdr:rowOff>72034</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85443548" y="4800600"/>
          <a:ext cx="4694327"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114299</xdr:rowOff>
    </xdr:from>
    <xdr:to>
      <xdr:col>14</xdr:col>
      <xdr:colOff>85726</xdr:colOff>
      <xdr:row>20</xdr:row>
      <xdr:rowOff>314325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226201</xdr:colOff>
      <xdr:row>1</xdr:row>
      <xdr:rowOff>47623</xdr:rowOff>
    </xdr:from>
    <xdr:to>
      <xdr:col>66</xdr:col>
      <xdr:colOff>457201</xdr:colOff>
      <xdr:row>21</xdr:row>
      <xdr:rowOff>94798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67</xdr:col>
      <xdr:colOff>495301</xdr:colOff>
      <xdr:row>32</xdr:row>
      <xdr:rowOff>123825</xdr:rowOff>
    </xdr:from>
    <xdr:to>
      <xdr:col>75</xdr:col>
      <xdr:colOff>573901</xdr:colOff>
      <xdr:row>47</xdr:row>
      <xdr:rowOff>115800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426224</xdr:colOff>
      <xdr:row>2</xdr:row>
      <xdr:rowOff>409574</xdr:rowOff>
    </xdr:from>
    <xdr:to>
      <xdr:col>75</xdr:col>
      <xdr:colOff>466725</xdr:colOff>
      <xdr:row>30</xdr:row>
      <xdr:rowOff>149999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235731</xdr:colOff>
      <xdr:row>1</xdr:row>
      <xdr:rowOff>444208</xdr:rowOff>
    </xdr:from>
    <xdr:to>
      <xdr:col>67</xdr:col>
      <xdr:colOff>38100</xdr:colOff>
      <xdr:row>22</xdr:row>
      <xdr:rowOff>126073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338827</xdr:colOff>
      <xdr:row>24</xdr:row>
      <xdr:rowOff>20276</xdr:rowOff>
    </xdr:from>
    <xdr:to>
      <xdr:col>7</xdr:col>
      <xdr:colOff>621727</xdr:colOff>
      <xdr:row>38</xdr:row>
      <xdr:rowOff>103001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57</xdr:col>
      <xdr:colOff>77343</xdr:colOff>
      <xdr:row>40</xdr:row>
      <xdr:rowOff>64405</xdr:rowOff>
    </xdr:from>
    <xdr:to>
      <xdr:col>65</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57</xdr:col>
      <xdr:colOff>442102</xdr:colOff>
      <xdr:row>4</xdr:row>
      <xdr:rowOff>28571</xdr:rowOff>
    </xdr:from>
    <xdr:to>
      <xdr:col>67</xdr:col>
      <xdr:colOff>552450</xdr:colOff>
      <xdr:row>25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531002</xdr:colOff>
      <xdr:row>47</xdr:row>
      <xdr:rowOff>76200</xdr:rowOff>
    </xdr:from>
    <xdr:to>
      <xdr:col>67</xdr:col>
      <xdr:colOff>285750</xdr:colOff>
      <xdr:row>67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607200</xdr:colOff>
      <xdr:row>69</xdr:row>
      <xdr:rowOff>66675</xdr:rowOff>
    </xdr:from>
    <xdr:to>
      <xdr:col>67</xdr:col>
      <xdr:colOff>352424</xdr:colOff>
      <xdr:row>94</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247650</xdr:colOff>
      <xdr:row>6</xdr:row>
      <xdr:rowOff>123824</xdr:rowOff>
    </xdr:from>
    <xdr:to>
      <xdr:col>55</xdr:col>
      <xdr:colOff>409575</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540527</xdr:colOff>
      <xdr:row>31</xdr:row>
      <xdr:rowOff>85723</xdr:rowOff>
    </xdr:from>
    <xdr:to>
      <xdr:col>53</xdr:col>
      <xdr:colOff>609599</xdr:colOff>
      <xdr:row>53</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76199</xdr:rowOff>
    </xdr:from>
    <xdr:to>
      <xdr:col>22</xdr:col>
      <xdr:colOff>333374</xdr:colOff>
      <xdr:row>25</xdr:row>
      <xdr:rowOff>52799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473926</xdr:colOff>
      <xdr:row>45</xdr:row>
      <xdr:rowOff>123824</xdr:rowOff>
    </xdr:from>
    <xdr:to>
      <xdr:col>7</xdr:col>
      <xdr:colOff>495301</xdr:colOff>
      <xdr:row>63</xdr:row>
      <xdr:rowOff>70274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477150</xdr:colOff>
      <xdr:row>66</xdr:row>
      <xdr:rowOff>38100</xdr:rowOff>
    </xdr:from>
    <xdr:to>
      <xdr:col>12</xdr:col>
      <xdr:colOff>327075</xdr:colOff>
      <xdr:row>80</xdr:row>
      <xdr:rowOff>89325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547688</xdr:colOff>
      <xdr:row>1</xdr:row>
      <xdr:rowOff>295275</xdr:rowOff>
    </xdr:from>
    <xdr:to>
      <xdr:col>25</xdr:col>
      <xdr:colOff>57150</xdr:colOff>
      <xdr:row>15</xdr:row>
      <xdr:rowOff>142875</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28576</xdr:colOff>
      <xdr:row>15</xdr:row>
      <xdr:rowOff>295274</xdr:rowOff>
    </xdr:from>
    <xdr:to>
      <xdr:col>25</xdr:col>
      <xdr:colOff>171451</xdr:colOff>
      <xdr:row>29</xdr:row>
      <xdr:rowOff>9524</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857925</xdr:colOff>
      <xdr:row>1</xdr:row>
      <xdr:rowOff>114300</xdr:rowOff>
    </xdr:from>
    <xdr:to>
      <xdr:col>13</xdr:col>
      <xdr:colOff>904875</xdr:colOff>
      <xdr:row>13</xdr:row>
      <xdr:rowOff>99000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781050</xdr:colOff>
      <xdr:row>1</xdr:row>
      <xdr:rowOff>200025</xdr:rowOff>
    </xdr:from>
    <xdr:to>
      <xdr:col>13</xdr:col>
      <xdr:colOff>829524</xdr:colOff>
      <xdr:row>13</xdr:row>
      <xdr:rowOff>192711</xdr:rowOff>
    </xdr:to>
    <xdr:pic>
      <xdr:nvPicPr>
        <xdr:cNvPr id="3" name="Picture 4"/>
        <xdr:cNvPicPr>
          <a:picLocks noChangeAspect="1"/>
        </xdr:cNvPicPr>
      </xdr:nvPicPr>
      <xdr:blipFill>
        <a:blip xmlns:r="http://schemas.openxmlformats.org/officeDocument/2006/relationships" r:embed="rId6"/>
        <a:stretch>
          <a:fillRect/>
        </a:stretch>
      </xdr:blipFill>
      <xdr:spPr>
        <a:xfrm>
          <a:off x="11383002801" y="504825"/>
          <a:ext cx="5401524" cy="3535986"/>
        </a:xfrm>
        <a:prstGeom prst="rect">
          <a:avLst/>
        </a:prstGeom>
      </xdr:spPr>
    </xdr:pic>
    <xdr:clientData/>
  </xdr:twoCellAnchor>
  <xdr:twoCellAnchor>
    <xdr:from>
      <xdr:col>8</xdr:col>
      <xdr:colOff>705525</xdr:colOff>
      <xdr:row>18</xdr:row>
      <xdr:rowOff>104775</xdr:rowOff>
    </xdr:from>
    <xdr:to>
      <xdr:col>13</xdr:col>
      <xdr:colOff>752475</xdr:colOff>
      <xdr:row>32</xdr:row>
      <xdr:rowOff>41850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762000</xdr:colOff>
      <xdr:row>18</xdr:row>
      <xdr:rowOff>28575</xdr:rowOff>
    </xdr:from>
    <xdr:to>
      <xdr:col>13</xdr:col>
      <xdr:colOff>810474</xdr:colOff>
      <xdr:row>31</xdr:row>
      <xdr:rowOff>164136</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1383021851" y="5400675"/>
          <a:ext cx="5401524" cy="3535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26</xdr:row>
      <xdr:rowOff>147749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35" totalsRowShown="0" headerRowDxfId="101" dataDxfId="100">
  <autoFilter ref="A1:E135">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9" dataCellStyle="Normal 3"/>
    <tableColumn id="2" name="صنعت" dataDxfId="98" dataCellStyle="Normal 3"/>
    <tableColumn id="3" name="شرکت" dataDxfId="97" dataCellStyle="Normal 3"/>
    <tableColumn id="4" name="نماد" dataDxfId="96" dataCellStyle="Normal 3"/>
    <tableColumn id="5" name="علت توقف" dataDxfId="95"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6" totalsRowShown="0" headerRowDxfId="94" dataDxfId="93" headerRowCellStyle="Normal 3" dataCellStyle="Normal 3">
  <autoFilter ref="A1:F26">
    <filterColumn colId="0" hiddenButton="1"/>
    <filterColumn colId="1" hiddenButton="1"/>
    <filterColumn colId="2" hiddenButton="1"/>
    <filterColumn colId="3" hiddenButton="1"/>
    <filterColumn colId="4" hiddenButton="1"/>
    <filterColumn colId="5" hiddenButton="1"/>
  </autoFilter>
  <tableColumns count="6">
    <tableColumn id="1" name="بورس " dataDxfId="92" dataCellStyle="Normal 3"/>
    <tableColumn id="2" name="صنعت" dataDxfId="91" dataCellStyle="Normal 3"/>
    <tableColumn id="3" name="شرکت" dataDxfId="90" dataCellStyle="Normal 3"/>
    <tableColumn id="4" name=" نماد" dataDxfId="89" dataCellStyle="Normal 3"/>
    <tableColumn id="5" name="علت توقف" dataDxfId="88" dataCellStyle="Normal 3"/>
    <tableColumn id="6" name="تاریخ توقف" dataDxfId="87"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3" totalsRowShown="0" headerRowDxfId="86" dataDxfId="85"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4" dataCellStyle="Normal 3"/>
    <tableColumn id="2" name="صنعت" dataDxfId="83" dataCellStyle="Normal 3"/>
    <tableColumn id="3" name="شرکت" dataDxfId="82" dataCellStyle="Normal 3"/>
    <tableColumn id="4" name="نماد" dataDxfId="81" dataCellStyle="Normal 3"/>
    <tableColumn id="5" name="علت توقف" dataDxfId="80" dataCellStyle="Normal 3"/>
    <tableColumn id="6" name="تاریخ توقف" dataDxfId="79"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8" dataDxfId="76" headerRowBorderDxfId="77" tableBorderDxfId="75" headerRowCellStyle="Normal 4">
  <tableColumns count="3">
    <tableColumn id="1" name="نوع" dataDxfId="74" dataCellStyle="Normal 4"/>
    <tableColumn id="2" name="تعداد" dataDxfId="73" dataCellStyle="Normal 4 2"/>
    <tableColumn id="3" name="درصد" dataDxfId="72"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1" dataDxfId="69" headerRowBorderDxfId="70" tableBorderDxfId="68" totalsRowBorderDxfId="67">
  <tableColumns count="4">
    <tableColumn id="1" name="نام بورس" dataDxfId="66"/>
    <tableColumn id="2" name="تعداد نمادهای متوقف شده در ماه که تا پایان ماه بازگشایی شده اند" dataDxfId="65"/>
    <tableColumn id="3" name="تعداد نمادهای متوقف شده در ماه که تا پایان آن ماه متوقف بوده اند" dataDxfId="64"/>
    <tableColumn id="4" name="تعداد نمادهایی که قبل از ماه متوقف‌شده و در پایان ماه نیز همچنان متوقف بوده اند" dataDxfId="63"/>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F7" totalsRowShown="0" headerRowDxfId="62" dataDxfId="60" headerRowBorderDxfId="61" tableBorderDxfId="59" totalsRowBorderDxfId="58">
  <tableColumns count="58">
    <tableColumn id="1" name="نوع/ماه" dataDxfId="57" dataCellStyle="Normal 4"/>
    <tableColumn id="2" name="اسفند 96" dataDxfId="56"/>
    <tableColumn id="3" name="فروردین 97" dataDxfId="55"/>
    <tableColumn id="4" name="اردیبهشت 97" dataDxfId="54"/>
    <tableColumn id="5" name="خرداد 97" dataDxfId="53"/>
    <tableColumn id="6" name="تیر 97" dataDxfId="52"/>
    <tableColumn id="7" name="مرداد 97" dataDxfId="51"/>
    <tableColumn id="8" name="شهریور _x000a_97" dataDxfId="50"/>
    <tableColumn id="9" name="مهر _x000a_97" dataDxfId="49"/>
    <tableColumn id="10" name="آبان _x000a_97" dataDxfId="48"/>
    <tableColumn id="11" name="آذر _x000a_97" dataDxfId="47"/>
    <tableColumn id="12" name="دی _x000a_97" dataDxfId="46"/>
    <tableColumn id="13" name="بهمن _x000a_97" dataDxfId="45"/>
    <tableColumn id="14" name="اسفند _x000a_97" dataDxfId="44"/>
    <tableColumn id="15" name="فروردین _x000a_98" dataDxfId="43"/>
    <tableColumn id="16" name="اردیبهشت _x000a_98" dataDxfId="42"/>
    <tableColumn id="17" name="خرداد _x000a_98" dataDxfId="41"/>
    <tableColumn id="18" name="تیر _x000a_98" dataDxfId="40"/>
    <tableColumn id="19" name="مرداد _x000a_98" dataDxfId="39"/>
    <tableColumn id="20" name="شهریور _x000a_98" dataDxfId="38"/>
    <tableColumn id="21" name="مهر _x000a_98" dataDxfId="37"/>
    <tableColumn id="22" name="آبان _x000a_98" dataDxfId="36"/>
    <tableColumn id="23" name="آذر _x000a_98" dataDxfId="35"/>
    <tableColumn id="24" name="دی _x000a_98" dataDxfId="34"/>
    <tableColumn id="25" name="بهمن _x000a_98" dataDxfId="33"/>
    <tableColumn id="26" name="اسفند_x000a_98" dataDxfId="32"/>
    <tableColumn id="27" name="فروردین _x000a_99" dataDxfId="31"/>
    <tableColumn id="28" name="اردیبهشت_x000a_99" dataDxfId="30"/>
    <tableColumn id="29" name="خرداد_x000a_99" dataDxfId="29"/>
    <tableColumn id="30" name="تیر_x000a_99" dataDxfId="28"/>
    <tableColumn id="32" name="مرداد_x000a_99" dataDxfId="27"/>
    <tableColumn id="31" name="شهریور_x000a_99" dataDxfId="26"/>
    <tableColumn id="33" name="مهر_x000a_99" dataDxfId="25"/>
    <tableColumn id="34" name="آبان_x000a_99" dataDxfId="24"/>
    <tableColumn id="35" name="آذر_x000a_99" dataDxfId="23"/>
    <tableColumn id="36" name="دی_x000a_99" dataDxfId="22"/>
    <tableColumn id="37" name="بهمن_x000a_99" dataDxfId="21"/>
    <tableColumn id="38" name="اسفند_x000a_99" dataDxfId="20"/>
    <tableColumn id="39" name="فروردین_x000a_1400" dataDxfId="19"/>
    <tableColumn id="40" name="اردیبهشت_x000a_1400" dataDxfId="18"/>
    <tableColumn id="41" name="خرداد_x000a_1400" dataDxfId="17"/>
    <tableColumn id="42" name="تیر_x000a_1400" dataDxfId="16"/>
    <tableColumn id="43" name="مرداد_x000a_1400" dataDxfId="15"/>
    <tableColumn id="44" name="شهریور_x000a_1400" dataDxfId="14"/>
    <tableColumn id="45" name="مهر_x000a_1400" dataDxfId="13"/>
    <tableColumn id="46" name="آبان_x000a_1400" dataDxfId="12"/>
    <tableColumn id="47" name="آذر_x000a_1400" dataDxfId="11"/>
    <tableColumn id="48" name="دی_x000a_1400" dataDxfId="10"/>
    <tableColumn id="49" name="بهمن_x000a_1400" dataDxfId="9"/>
    <tableColumn id="50" name="اسفند_x000a_1400" dataDxfId="8"/>
    <tableColumn id="51" name="فروردین_x000a_1401" dataDxfId="7"/>
    <tableColumn id="52" name="اردیبهشت_x000a_1401" dataDxfId="6"/>
    <tableColumn id="53" name="خرداد_x000a_1401" dataDxfId="5"/>
    <tableColumn id="54" name="تیر_x000a_1401" dataDxfId="4"/>
    <tableColumn id="55" name="مرداد_x000a_1401" dataDxfId="3"/>
    <tableColumn id="56" name="شهریور_x000a_1401" dataDxfId="2"/>
    <tableColumn id="57" name="مهر_x000a_1401" dataDxfId="1"/>
    <tableColumn id="58" name="آبان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110" zoomScaleNormal="110" workbookViewId="0">
      <selection activeCell="J27" sqref="J27"/>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21"/>
  <sheetViews>
    <sheetView rightToLeft="1" zoomScaleNormal="100" workbookViewId="0">
      <selection activeCell="F19" sqref="F19"/>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58" width="12.625" bestFit="1" customWidth="1"/>
  </cols>
  <sheetData>
    <row r="1" spans="1:58">
      <c r="B1" s="3" t="s">
        <v>1</v>
      </c>
      <c r="C1" s="3" t="s">
        <v>2</v>
      </c>
      <c r="D1" s="3" t="s">
        <v>3</v>
      </c>
      <c r="E1" s="3" t="s">
        <v>4</v>
      </c>
      <c r="F1" s="3" t="s">
        <v>5</v>
      </c>
      <c r="G1" s="3" t="s">
        <v>195</v>
      </c>
      <c r="H1" s="3" t="s">
        <v>7</v>
      </c>
      <c r="I1" s="3" t="s">
        <v>8</v>
      </c>
      <c r="J1" s="3" t="s">
        <v>9</v>
      </c>
      <c r="K1" s="3" t="s">
        <v>193</v>
      </c>
      <c r="L1" s="3" t="s">
        <v>11</v>
      </c>
      <c r="M1" s="4" t="s">
        <v>12</v>
      </c>
      <c r="N1" s="3" t="s">
        <v>49</v>
      </c>
      <c r="O1" s="3" t="s">
        <v>194</v>
      </c>
      <c r="P1" s="3" t="s">
        <v>1199</v>
      </c>
      <c r="Q1" s="3" t="s">
        <v>1228</v>
      </c>
      <c r="R1" s="3" t="s">
        <v>1261</v>
      </c>
      <c r="S1" s="3" t="s">
        <v>1303</v>
      </c>
      <c r="T1" s="3" t="s">
        <v>1330</v>
      </c>
      <c r="U1" s="3" t="s">
        <v>1144</v>
      </c>
      <c r="V1" s="3" t="s">
        <v>1388</v>
      </c>
      <c r="W1" s="3" t="s">
        <v>1454</v>
      </c>
      <c r="X1" s="3" t="s">
        <v>1146</v>
      </c>
      <c r="Y1" s="3" t="s">
        <v>1517</v>
      </c>
      <c r="Z1" s="3" t="s">
        <v>1540</v>
      </c>
      <c r="AA1" s="3" t="s">
        <v>1602</v>
      </c>
      <c r="AB1" s="3" t="s">
        <v>1694</v>
      </c>
      <c r="AC1" s="3" t="s">
        <v>1743</v>
      </c>
      <c r="AD1" s="3" t="s">
        <v>1776</v>
      </c>
      <c r="AE1" s="3" t="s">
        <v>1821</v>
      </c>
      <c r="AF1" s="3" t="s">
        <v>1853</v>
      </c>
      <c r="AG1" s="3" t="s">
        <v>1893</v>
      </c>
      <c r="AH1" s="3" t="s">
        <v>1934</v>
      </c>
      <c r="AI1" s="3" t="s">
        <v>1973</v>
      </c>
      <c r="AJ1" s="3" t="s">
        <v>2053</v>
      </c>
      <c r="AK1" s="3" t="s">
        <v>1142</v>
      </c>
      <c r="AL1" s="3" t="s">
        <v>2319</v>
      </c>
      <c r="AM1" s="3" t="s">
        <v>2384</v>
      </c>
      <c r="AN1" s="3" t="s">
        <v>2433</v>
      </c>
      <c r="AO1" s="3" t="s">
        <v>2491</v>
      </c>
      <c r="AP1" s="3" t="s">
        <v>1157</v>
      </c>
      <c r="AQ1" s="3" t="s">
        <v>2580</v>
      </c>
      <c r="AR1" s="3" t="s">
        <v>2628</v>
      </c>
      <c r="AS1" s="3" t="s">
        <v>2663</v>
      </c>
      <c r="AT1" s="3" t="s">
        <v>2730</v>
      </c>
      <c r="AU1" s="3" t="s">
        <v>2901</v>
      </c>
      <c r="AV1" s="3" t="s">
        <v>2989</v>
      </c>
      <c r="AW1" s="3" t="s">
        <v>3065</v>
      </c>
      <c r="AX1" s="3" t="s">
        <v>3192</v>
      </c>
      <c r="AY1" s="3" t="s">
        <v>3290</v>
      </c>
      <c r="AZ1" s="3" t="s">
        <v>3378</v>
      </c>
      <c r="BA1" s="3" t="s">
        <v>5253</v>
      </c>
      <c r="BB1" s="3" t="s">
        <v>5329</v>
      </c>
      <c r="BC1" s="3" t="s">
        <v>3582</v>
      </c>
      <c r="BD1" s="3" t="s">
        <v>5603</v>
      </c>
      <c r="BE1" s="3" t="s">
        <v>3584</v>
      </c>
      <c r="BF1" s="3" t="s">
        <v>3593</v>
      </c>
    </row>
    <row r="2" spans="1:58" ht="16.5" customHeight="1">
      <c r="A2" s="47" t="s">
        <v>46</v>
      </c>
      <c r="B2" s="931">
        <v>9272117249</v>
      </c>
      <c r="C2" s="931">
        <v>5298060359</v>
      </c>
      <c r="D2" s="931">
        <v>7861288058.5</v>
      </c>
      <c r="E2" s="931">
        <v>11542314160.5</v>
      </c>
      <c r="F2" s="931">
        <v>16145685604</v>
      </c>
      <c r="G2" s="931">
        <v>22446537090.5</v>
      </c>
      <c r="H2" s="931">
        <v>35802833756.5</v>
      </c>
      <c r="I2" s="931">
        <v>55131993427.5</v>
      </c>
      <c r="J2" s="931">
        <v>32104506632.5</v>
      </c>
      <c r="K2" s="931">
        <v>24165924094</v>
      </c>
      <c r="L2" s="931">
        <v>34711926752.5</v>
      </c>
      <c r="M2" s="931">
        <v>27602193051</v>
      </c>
      <c r="N2" s="933">
        <v>27745604081</v>
      </c>
      <c r="O2" s="933">
        <v>42634423816</v>
      </c>
      <c r="P2" s="933">
        <v>84076283831</v>
      </c>
      <c r="Q2" s="933">
        <v>62663387959.5</v>
      </c>
      <c r="R2" s="933">
        <v>65593395644.5</v>
      </c>
      <c r="S2" s="933">
        <v>56573284847.5</v>
      </c>
      <c r="T2" s="933">
        <v>90100094707</v>
      </c>
      <c r="U2" s="933">
        <v>92405167116.5</v>
      </c>
      <c r="V2" s="933">
        <v>43759143671.5</v>
      </c>
      <c r="W2" s="933">
        <v>83899534355.5</v>
      </c>
      <c r="X2" s="933">
        <v>109434760512</v>
      </c>
      <c r="Y2" s="933">
        <v>138645227489</v>
      </c>
      <c r="Z2" s="933">
        <v>107711652064</v>
      </c>
      <c r="AA2" s="933">
        <v>120471970189.5</v>
      </c>
      <c r="AB2" s="933">
        <v>209333467781</v>
      </c>
      <c r="AC2" s="933">
        <v>161913987287.5</v>
      </c>
      <c r="AD2" s="933">
        <v>243643017112.5</v>
      </c>
      <c r="AE2" s="933">
        <v>198435458347</v>
      </c>
      <c r="AF2" s="933">
        <v>159047466815.5</v>
      </c>
      <c r="AG2" s="933">
        <v>166338145686.5</v>
      </c>
      <c r="AH2" s="933">
        <v>123637145915</v>
      </c>
      <c r="AI2" s="933">
        <v>322762706936.5</v>
      </c>
      <c r="AJ2" s="933">
        <v>206652515650</v>
      </c>
      <c r="AK2" s="933">
        <v>183419589210</v>
      </c>
      <c r="AL2" s="933">
        <v>97361086576.5</v>
      </c>
      <c r="AM2" s="933">
        <v>55149966720.5</v>
      </c>
      <c r="AN2" s="933">
        <v>73605655425</v>
      </c>
      <c r="AO2" s="933">
        <v>111265049540.5</v>
      </c>
      <c r="AP2" s="933">
        <v>159768014392.5</v>
      </c>
      <c r="AQ2" s="933">
        <v>145191322014</v>
      </c>
      <c r="AR2" s="933">
        <v>258112306221</v>
      </c>
      <c r="AS2" s="933">
        <v>134122504373.5</v>
      </c>
      <c r="AT2" s="933">
        <v>136580397609.49998</v>
      </c>
      <c r="AU2" s="933">
        <v>113865876934</v>
      </c>
      <c r="AV2" s="933">
        <v>115957044114.5</v>
      </c>
      <c r="AW2" s="933">
        <v>143145178080</v>
      </c>
      <c r="AX2" s="933">
        <v>140238157364.5</v>
      </c>
      <c r="AY2" s="933">
        <v>214955191425.5</v>
      </c>
      <c r="AZ2" s="933">
        <v>213690011359.5</v>
      </c>
      <c r="BA2" s="933">
        <v>176058963252.5</v>
      </c>
      <c r="BB2" s="933">
        <v>130570070791.5</v>
      </c>
      <c r="BC2" s="933">
        <v>144222668783.5</v>
      </c>
      <c r="BD2" s="933">
        <v>137047891949.5</v>
      </c>
      <c r="BE2" s="933">
        <v>100553682953.00002</v>
      </c>
      <c r="BF2" s="933">
        <v>188524803319</v>
      </c>
    </row>
    <row r="3" spans="1:58" ht="16.5" customHeight="1">
      <c r="A3" s="47" t="s">
        <v>47</v>
      </c>
      <c r="B3" s="931">
        <v>51491974627</v>
      </c>
      <c r="C3" s="931">
        <v>7104019750</v>
      </c>
      <c r="D3" s="931">
        <v>21914727111.5</v>
      </c>
      <c r="E3" s="931">
        <v>21088026010.5</v>
      </c>
      <c r="F3" s="931">
        <v>27685344669</v>
      </c>
      <c r="G3" s="931">
        <v>41528897922.5</v>
      </c>
      <c r="H3" s="931">
        <v>46639003846.5</v>
      </c>
      <c r="I3" s="931">
        <v>62578028235.5</v>
      </c>
      <c r="J3" s="931">
        <v>30105082451.5</v>
      </c>
      <c r="K3" s="931">
        <v>20355546658</v>
      </c>
      <c r="L3" s="931">
        <v>38503046322.5</v>
      </c>
      <c r="M3" s="931">
        <v>23338993818</v>
      </c>
      <c r="N3" s="931">
        <v>46761577116</v>
      </c>
      <c r="O3" s="933">
        <v>40389437636</v>
      </c>
      <c r="P3" s="933">
        <v>65492491551</v>
      </c>
      <c r="Q3" s="933">
        <v>64241807162.5</v>
      </c>
      <c r="R3" s="933">
        <v>41871619228.5</v>
      </c>
      <c r="S3" s="933">
        <v>38060994422.5</v>
      </c>
      <c r="T3" s="933">
        <v>46469305103</v>
      </c>
      <c r="U3" s="933">
        <v>46998439593.5</v>
      </c>
      <c r="V3" s="933">
        <v>36776896111.5</v>
      </c>
      <c r="W3" s="933">
        <v>37782402728.5</v>
      </c>
      <c r="X3" s="933">
        <v>52094910076</v>
      </c>
      <c r="Y3" s="933">
        <v>57577912366</v>
      </c>
      <c r="Z3" s="933">
        <v>71035821669</v>
      </c>
      <c r="AA3" s="933">
        <v>68265694015.5</v>
      </c>
      <c r="AB3" s="933">
        <v>75611056977</v>
      </c>
      <c r="AC3" s="933">
        <v>51617238702.5</v>
      </c>
      <c r="AD3" s="933">
        <v>65451748485.5</v>
      </c>
      <c r="AE3" s="933">
        <v>67012500180</v>
      </c>
      <c r="AF3" s="933">
        <v>71611347063.5</v>
      </c>
      <c r="AG3" s="933">
        <v>62049432590.5</v>
      </c>
      <c r="AH3" s="933">
        <v>40568432694</v>
      </c>
      <c r="AI3" s="933">
        <v>79903132903.5</v>
      </c>
      <c r="AJ3" s="933">
        <v>51617469044</v>
      </c>
      <c r="AK3" s="933">
        <v>83893272839</v>
      </c>
      <c r="AL3" s="933">
        <v>99897033650.5</v>
      </c>
      <c r="AM3" s="933">
        <v>67507076106.5</v>
      </c>
      <c r="AN3" s="933">
        <v>38660964782</v>
      </c>
      <c r="AO3" s="933">
        <v>72921786623.5</v>
      </c>
      <c r="AP3" s="933">
        <v>50418818316.5</v>
      </c>
      <c r="AQ3" s="933">
        <v>49769393285</v>
      </c>
      <c r="AR3" s="933">
        <v>101834781699</v>
      </c>
      <c r="AS3" s="933">
        <v>43793373577.5</v>
      </c>
      <c r="AT3" s="933">
        <v>54125796874.500046</v>
      </c>
      <c r="AU3" s="933">
        <v>61528061132</v>
      </c>
      <c r="AV3" s="933">
        <v>42961679821.500031</v>
      </c>
      <c r="AW3" s="933">
        <v>55356524162</v>
      </c>
      <c r="AX3" s="933">
        <v>65699831620.5</v>
      </c>
      <c r="AY3" s="933">
        <v>81587288289.500061</v>
      </c>
      <c r="AZ3" s="933">
        <v>72597681829.5</v>
      </c>
      <c r="BA3" s="933">
        <v>80809674911.499969</v>
      </c>
      <c r="BB3" s="933">
        <v>79412093565.5</v>
      </c>
      <c r="BC3" s="933">
        <v>121377485431.49997</v>
      </c>
      <c r="BD3" s="933">
        <v>71067037142.5</v>
      </c>
      <c r="BE3" s="933">
        <v>65426196040.999954</v>
      </c>
      <c r="BF3" s="933">
        <v>104546971061.99994</v>
      </c>
    </row>
    <row r="4" spans="1:58" ht="16.5" customHeight="1">
      <c r="A4" s="47" t="s">
        <v>48</v>
      </c>
      <c r="B4" s="931">
        <v>60764091876</v>
      </c>
      <c r="C4" s="931">
        <v>12402080109</v>
      </c>
      <c r="D4" s="931">
        <v>29776015170</v>
      </c>
      <c r="E4" s="931">
        <v>32630340171</v>
      </c>
      <c r="F4" s="931">
        <v>43831030273</v>
      </c>
      <c r="G4" s="931">
        <v>63975435013</v>
      </c>
      <c r="H4" s="931">
        <v>82441837603</v>
      </c>
      <c r="I4" s="931">
        <v>117710021663</v>
      </c>
      <c r="J4" s="931">
        <v>62209589084</v>
      </c>
      <c r="K4" s="931">
        <v>44521470752</v>
      </c>
      <c r="L4" s="931">
        <v>73214973075</v>
      </c>
      <c r="M4" s="931">
        <v>50941186869</v>
      </c>
      <c r="N4" s="933">
        <v>74507181197</v>
      </c>
      <c r="O4" s="933">
        <v>83023861452</v>
      </c>
      <c r="P4" s="933">
        <v>149568775382</v>
      </c>
      <c r="Q4" s="933">
        <v>126905195122</v>
      </c>
      <c r="R4" s="933">
        <v>107465014873</v>
      </c>
      <c r="S4" s="933">
        <v>94634279270</v>
      </c>
      <c r="T4" s="933">
        <v>136569399810</v>
      </c>
      <c r="U4" s="933">
        <v>139403606710</v>
      </c>
      <c r="V4" s="933">
        <v>80536039783</v>
      </c>
      <c r="W4" s="933">
        <v>121681937084</v>
      </c>
      <c r="X4" s="933">
        <v>161529670588</v>
      </c>
      <c r="Y4" s="933">
        <v>196223139855</v>
      </c>
      <c r="Z4" s="933">
        <v>178747473733</v>
      </c>
      <c r="AA4" s="933">
        <v>188737664205</v>
      </c>
      <c r="AB4" s="933">
        <v>284944524758</v>
      </c>
      <c r="AC4" s="933">
        <v>213531225990</v>
      </c>
      <c r="AD4" s="933">
        <v>309094765598</v>
      </c>
      <c r="AE4" s="933">
        <v>265447958527</v>
      </c>
      <c r="AF4" s="933">
        <v>230658813879</v>
      </c>
      <c r="AG4" s="933">
        <v>228387578277</v>
      </c>
      <c r="AH4" s="933">
        <v>164205578609</v>
      </c>
      <c r="AI4" s="933">
        <v>402665839840</v>
      </c>
      <c r="AJ4" s="933">
        <v>258269984694</v>
      </c>
      <c r="AK4" s="933">
        <v>267312862049</v>
      </c>
      <c r="AL4" s="933">
        <v>197258120227</v>
      </c>
      <c r="AM4" s="933">
        <v>122657042827</v>
      </c>
      <c r="AN4" s="933">
        <v>112266620207</v>
      </c>
      <c r="AO4" s="933">
        <v>184186836164</v>
      </c>
      <c r="AP4" s="933">
        <v>210186832709</v>
      </c>
      <c r="AQ4" s="933">
        <v>194960715299</v>
      </c>
      <c r="AR4" s="933">
        <v>359947087920</v>
      </c>
      <c r="AS4" s="933">
        <v>177915877951</v>
      </c>
      <c r="AT4" s="933">
        <v>190706194484.00003</v>
      </c>
      <c r="AU4" s="933">
        <v>175393938066</v>
      </c>
      <c r="AV4" s="933">
        <v>158918723936.00003</v>
      </c>
      <c r="AW4" s="933">
        <v>198501702242</v>
      </c>
      <c r="AX4" s="933">
        <v>205937988985</v>
      </c>
      <c r="AY4" s="933">
        <v>296542479715.00006</v>
      </c>
      <c r="AZ4" s="933">
        <v>286287693189</v>
      </c>
      <c r="BA4" s="933">
        <v>256868638163.99997</v>
      </c>
      <c r="BB4" s="933">
        <v>209982164357</v>
      </c>
      <c r="BC4" s="933">
        <v>265600154214.99997</v>
      </c>
      <c r="BD4" s="933">
        <v>208114929092</v>
      </c>
      <c r="BE4" s="933">
        <v>165979878993.99997</v>
      </c>
      <c r="BF4" s="933">
        <v>293071774380.99994</v>
      </c>
    </row>
    <row r="5" spans="1:58" ht="21.75" customHeight="1">
      <c r="A5" s="2"/>
      <c r="B5" s="5"/>
      <c r="C5" s="5"/>
      <c r="D5" s="5"/>
      <c r="E5" s="5"/>
      <c r="F5" s="5"/>
      <c r="G5" s="5"/>
      <c r="H5" s="5"/>
      <c r="I5" s="5"/>
      <c r="J5" s="5"/>
      <c r="K5" s="5"/>
      <c r="L5" s="5"/>
      <c r="M5" s="5"/>
      <c r="N5" s="6"/>
    </row>
    <row r="6" spans="1:58">
      <c r="B6" s="3" t="s">
        <v>2730</v>
      </c>
      <c r="C6" s="3" t="s">
        <v>2901</v>
      </c>
      <c r="D6" s="3" t="s">
        <v>2989</v>
      </c>
      <c r="E6" s="4" t="s">
        <v>3065</v>
      </c>
      <c r="F6" s="3" t="s">
        <v>3192</v>
      </c>
      <c r="G6" s="3" t="s">
        <v>3290</v>
      </c>
      <c r="H6" s="3" t="s">
        <v>3378</v>
      </c>
      <c r="I6" s="3" t="s">
        <v>5253</v>
      </c>
      <c r="J6" s="3" t="s">
        <v>5329</v>
      </c>
      <c r="K6" s="3" t="s">
        <v>3582</v>
      </c>
      <c r="L6" s="3" t="s">
        <v>5603</v>
      </c>
      <c r="M6" s="3" t="s">
        <v>3584</v>
      </c>
      <c r="N6" s="3" t="s">
        <v>3593</v>
      </c>
    </row>
    <row r="7" spans="1:58" ht="16.5" customHeight="1">
      <c r="A7" s="47" t="s">
        <v>46</v>
      </c>
      <c r="B7" s="931">
        <v>136580397.60949999</v>
      </c>
      <c r="C7" s="931">
        <v>113865876.934</v>
      </c>
      <c r="D7" s="931">
        <v>115957044.1145</v>
      </c>
      <c r="E7" s="931">
        <v>143145178.08000001</v>
      </c>
      <c r="F7" s="931">
        <v>140238157.36449999</v>
      </c>
      <c r="G7" s="931">
        <v>214955191.42550001</v>
      </c>
      <c r="H7" s="931">
        <v>213690011.35949999</v>
      </c>
      <c r="I7" s="931">
        <v>176058963.2525</v>
      </c>
      <c r="J7" s="931">
        <v>130570070.7915</v>
      </c>
      <c r="K7" s="931">
        <v>144222668.78349999</v>
      </c>
      <c r="L7" s="931">
        <v>137047891.94949999</v>
      </c>
      <c r="M7" s="931">
        <v>100553682.95300001</v>
      </c>
      <c r="N7" s="931">
        <v>188524803.31900001</v>
      </c>
    </row>
    <row r="8" spans="1:58" ht="16.5" customHeight="1">
      <c r="A8" s="47" t="s">
        <v>47</v>
      </c>
      <c r="B8" s="931">
        <v>54125796.874500044</v>
      </c>
      <c r="C8" s="931">
        <v>61528061.131999999</v>
      </c>
      <c r="D8" s="931">
        <v>42961679.821500033</v>
      </c>
      <c r="E8" s="931">
        <v>55356524.162</v>
      </c>
      <c r="F8" s="931">
        <v>65699831.620499998</v>
      </c>
      <c r="G8" s="931">
        <v>81587288.289500058</v>
      </c>
      <c r="H8" s="931">
        <v>72597681.829500005</v>
      </c>
      <c r="I8" s="931">
        <v>80809674.911499962</v>
      </c>
      <c r="J8" s="931">
        <v>79412093.565500006</v>
      </c>
      <c r="K8" s="931">
        <v>121377485.43149997</v>
      </c>
      <c r="L8" s="931">
        <v>71067037.142499998</v>
      </c>
      <c r="M8" s="931">
        <v>65426196.040999956</v>
      </c>
      <c r="N8" s="931">
        <v>104546971.06199993</v>
      </c>
    </row>
    <row r="9" spans="1:58" ht="16.5" customHeight="1">
      <c r="A9" s="48" t="s">
        <v>48</v>
      </c>
      <c r="B9" s="932">
        <v>190706194.48400003</v>
      </c>
      <c r="C9" s="932">
        <v>175393938.06600001</v>
      </c>
      <c r="D9" s="932">
        <v>158918723.93600002</v>
      </c>
      <c r="E9" s="932">
        <v>198501702.24200001</v>
      </c>
      <c r="F9" s="932">
        <v>205937988.98500001</v>
      </c>
      <c r="G9" s="932">
        <v>296542479.71500003</v>
      </c>
      <c r="H9" s="932">
        <v>286287693.18900001</v>
      </c>
      <c r="I9" s="932">
        <v>256868638.16399997</v>
      </c>
      <c r="J9" s="932">
        <v>209982164.35699999</v>
      </c>
      <c r="K9" s="932">
        <v>265600154.21499997</v>
      </c>
      <c r="L9" s="932">
        <v>208114929.09200001</v>
      </c>
      <c r="M9" s="932">
        <v>165979878.99399996</v>
      </c>
      <c r="N9" s="932">
        <v>293071774.38099992</v>
      </c>
    </row>
    <row r="10" spans="1:58" ht="21.75" customHeight="1">
      <c r="A10" s="2"/>
      <c r="B10" s="5"/>
      <c r="C10" s="5"/>
      <c r="D10" s="5"/>
      <c r="E10" s="5"/>
      <c r="F10" s="5"/>
      <c r="G10" s="5"/>
      <c r="H10" s="5"/>
      <c r="I10" s="5"/>
      <c r="J10" s="5"/>
      <c r="K10" s="5"/>
      <c r="L10" s="5"/>
      <c r="M10" s="5"/>
      <c r="N10" s="6"/>
    </row>
    <row r="11" spans="1:58" ht="21.75" customHeight="1">
      <c r="A11" s="2"/>
      <c r="B11" s="5"/>
      <c r="C11" s="5"/>
      <c r="D11" s="5"/>
      <c r="E11" s="5"/>
      <c r="F11" s="5"/>
      <c r="G11" s="5"/>
      <c r="H11" s="5"/>
      <c r="I11" s="5"/>
      <c r="J11" s="5"/>
      <c r="K11" s="5"/>
      <c r="L11" s="5"/>
      <c r="M11" s="5"/>
      <c r="N11" s="6"/>
    </row>
    <row r="12" spans="1:58" ht="21.75" customHeight="1">
      <c r="A12" s="2"/>
      <c r="B12" s="5"/>
      <c r="C12" s="5"/>
      <c r="D12" s="5"/>
      <c r="E12" s="5"/>
      <c r="F12" s="5"/>
      <c r="G12" s="5"/>
      <c r="H12" s="5"/>
      <c r="I12" s="5"/>
      <c r="J12" s="5"/>
      <c r="K12" s="5"/>
      <c r="L12" s="5"/>
      <c r="M12" s="5"/>
      <c r="N12" s="6"/>
    </row>
    <row r="13" spans="1:58" ht="21.75" customHeight="1">
      <c r="A13" s="2"/>
      <c r="B13" s="5"/>
      <c r="C13" s="5"/>
      <c r="D13" s="5"/>
      <c r="E13" s="5"/>
      <c r="F13" s="5"/>
      <c r="G13" s="5"/>
      <c r="H13" s="5"/>
      <c r="I13" s="5"/>
      <c r="J13" s="5"/>
      <c r="K13" s="5"/>
      <c r="L13" s="5"/>
      <c r="M13" s="5"/>
      <c r="N13" s="6"/>
    </row>
    <row r="14" spans="1:58" ht="21.75" customHeight="1">
      <c r="A14" s="2"/>
      <c r="B14" s="5"/>
      <c r="C14" s="5"/>
      <c r="D14" s="5"/>
      <c r="E14" s="5"/>
      <c r="F14" s="5"/>
      <c r="G14" s="5"/>
      <c r="H14" s="5"/>
      <c r="I14" s="5"/>
      <c r="J14" s="5"/>
      <c r="K14" s="5"/>
      <c r="L14" s="5"/>
      <c r="M14" s="5"/>
      <c r="N14" s="6"/>
    </row>
    <row r="15" spans="1:58" ht="21.75" customHeight="1">
      <c r="A15" s="2"/>
      <c r="B15" s="5"/>
      <c r="C15" s="5"/>
      <c r="D15" s="5"/>
      <c r="E15" s="5"/>
      <c r="F15" s="5"/>
      <c r="G15" s="5"/>
      <c r="H15" s="5"/>
      <c r="I15" s="5"/>
      <c r="J15" s="5"/>
      <c r="K15" s="5"/>
      <c r="L15" s="5"/>
      <c r="M15" s="5"/>
      <c r="N15" s="6"/>
    </row>
    <row r="16" spans="1:58"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54"/>
  <sheetViews>
    <sheetView rightToLeft="1" workbookViewId="0">
      <pane xSplit="1" ySplit="2" topLeftCell="AO3" activePane="bottomRight" state="frozen"/>
      <selection pane="topRight" activeCell="B1" sqref="B1"/>
      <selection pane="bottomLeft" activeCell="A3" sqref="A3"/>
      <selection pane="bottomRight" activeCell="BB36" sqref="BB36"/>
    </sheetView>
  </sheetViews>
  <sheetFormatPr defaultColWidth="9.125" defaultRowHeight="14.25"/>
  <cols>
    <col min="1" max="1" width="9.125" style="40"/>
    <col min="2" max="14" width="9.75" style="41" customWidth="1"/>
    <col min="15" max="44" width="9.75" style="40" customWidth="1"/>
    <col min="45" max="45" width="9.75" style="888" customWidth="1"/>
    <col min="46" max="46" width="10.125" style="40" customWidth="1"/>
    <col min="47" max="49" width="9.125" style="40"/>
    <col min="50" max="51" width="9.625" style="40" customWidth="1"/>
    <col min="52" max="16384" width="9.125" style="40"/>
  </cols>
  <sheetData>
    <row r="1" spans="1:59" s="888" customFormat="1" ht="27" customHeight="1">
      <c r="A1" s="886"/>
      <c r="B1" s="889" t="s">
        <v>1731</v>
      </c>
      <c r="C1" s="889" t="s">
        <v>1730</v>
      </c>
      <c r="D1" s="889" t="s">
        <v>1729</v>
      </c>
      <c r="E1" s="889" t="s">
        <v>1728</v>
      </c>
      <c r="F1" s="889" t="s">
        <v>1727</v>
      </c>
      <c r="G1" s="889" t="s">
        <v>1726</v>
      </c>
      <c r="H1" s="889" t="s">
        <v>1725</v>
      </c>
      <c r="I1" s="889" t="s">
        <v>1724</v>
      </c>
      <c r="J1" s="889" t="s">
        <v>1723</v>
      </c>
      <c r="K1" s="889" t="s">
        <v>1722</v>
      </c>
      <c r="L1" s="889" t="s">
        <v>1721</v>
      </c>
      <c r="M1" s="889" t="s">
        <v>1720</v>
      </c>
      <c r="N1" s="889" t="s">
        <v>1645</v>
      </c>
      <c r="O1" s="889" t="s">
        <v>1622</v>
      </c>
      <c r="P1" s="889" t="s">
        <v>1623</v>
      </c>
      <c r="Q1" s="889" t="s">
        <v>1624</v>
      </c>
      <c r="R1" s="889" t="s">
        <v>1625</v>
      </c>
      <c r="S1" s="889" t="s">
        <v>1626</v>
      </c>
      <c r="T1" s="889" t="s">
        <v>1627</v>
      </c>
      <c r="U1" s="889" t="s">
        <v>1628</v>
      </c>
      <c r="V1" s="889" t="s">
        <v>1629</v>
      </c>
      <c r="W1" s="889" t="s">
        <v>1630</v>
      </c>
      <c r="X1" s="889" t="s">
        <v>1631</v>
      </c>
      <c r="Y1" s="889" t="s">
        <v>1632</v>
      </c>
      <c r="Z1" s="889" t="s">
        <v>1633</v>
      </c>
      <c r="AA1" s="889" t="s">
        <v>1634</v>
      </c>
      <c r="AB1" s="889" t="s">
        <v>1732</v>
      </c>
      <c r="AC1" s="889" t="s">
        <v>1763</v>
      </c>
      <c r="AD1" s="889" t="s">
        <v>1799</v>
      </c>
      <c r="AE1" s="889" t="s">
        <v>1842</v>
      </c>
      <c r="AF1" s="889" t="s">
        <v>1876</v>
      </c>
      <c r="AG1" s="889" t="s">
        <v>1914</v>
      </c>
      <c r="AH1" s="889" t="s">
        <v>1957</v>
      </c>
      <c r="AI1" s="889" t="s">
        <v>1980</v>
      </c>
      <c r="AJ1" s="889" t="s">
        <v>2078</v>
      </c>
      <c r="AK1" s="889" t="s">
        <v>2122</v>
      </c>
      <c r="AL1" s="889" t="s">
        <v>2348</v>
      </c>
      <c r="AM1" s="889" t="s">
        <v>2420</v>
      </c>
      <c r="AN1" s="889" t="s">
        <v>2468</v>
      </c>
      <c r="AO1" s="889" t="s">
        <v>2526</v>
      </c>
      <c r="AP1" s="889" t="s">
        <v>2579</v>
      </c>
      <c r="AQ1" s="889" t="s">
        <v>2610</v>
      </c>
      <c r="AR1" s="889" t="s">
        <v>2662</v>
      </c>
      <c r="AS1" s="889" t="s">
        <v>2708</v>
      </c>
      <c r="AT1" s="889" t="s">
        <v>2758</v>
      </c>
      <c r="AU1" s="889" t="s">
        <v>2964</v>
      </c>
      <c r="AV1" s="889" t="s">
        <v>3047</v>
      </c>
      <c r="AW1" s="889" t="s">
        <v>3158</v>
      </c>
      <c r="AX1" s="889" t="s">
        <v>3248</v>
      </c>
      <c r="AY1" s="889" t="s">
        <v>3359</v>
      </c>
      <c r="AZ1" s="889" t="s">
        <v>3448</v>
      </c>
      <c r="BA1" s="889" t="s">
        <v>5302</v>
      </c>
      <c r="BB1" s="889" t="s">
        <v>5390</v>
      </c>
      <c r="BC1" s="889" t="s">
        <v>5480</v>
      </c>
      <c r="BD1" s="889" t="s">
        <v>5662</v>
      </c>
      <c r="BE1" s="889" t="s">
        <v>5804</v>
      </c>
      <c r="BF1" s="889" t="s">
        <v>6072</v>
      </c>
      <c r="BG1" s="890"/>
    </row>
    <row r="2" spans="1:59" s="886" customFormat="1" ht="31.5" customHeight="1">
      <c r="B2" s="887" t="s">
        <v>59</v>
      </c>
      <c r="C2" s="887" t="s">
        <v>59</v>
      </c>
      <c r="D2" s="887" t="s">
        <v>59</v>
      </c>
      <c r="E2" s="887" t="s">
        <v>59</v>
      </c>
      <c r="F2" s="887" t="s">
        <v>59</v>
      </c>
      <c r="G2" s="887" t="s">
        <v>59</v>
      </c>
      <c r="H2" s="887" t="s">
        <v>59</v>
      </c>
      <c r="I2" s="887" t="s">
        <v>59</v>
      </c>
      <c r="J2" s="887" t="s">
        <v>59</v>
      </c>
      <c r="K2" s="887" t="s">
        <v>59</v>
      </c>
      <c r="L2" s="887" t="s">
        <v>59</v>
      </c>
      <c r="M2" s="887" t="s">
        <v>59</v>
      </c>
      <c r="N2" s="887" t="s">
        <v>59</v>
      </c>
      <c r="O2" s="887" t="s">
        <v>59</v>
      </c>
      <c r="P2" s="887" t="s">
        <v>59</v>
      </c>
      <c r="Q2" s="887" t="s">
        <v>59</v>
      </c>
      <c r="R2" s="887" t="s">
        <v>59</v>
      </c>
      <c r="S2" s="887" t="s">
        <v>59</v>
      </c>
      <c r="T2" s="887" t="s">
        <v>59</v>
      </c>
      <c r="U2" s="887" t="s">
        <v>59</v>
      </c>
      <c r="V2" s="887" t="s">
        <v>59</v>
      </c>
      <c r="W2" s="887" t="s">
        <v>59</v>
      </c>
      <c r="X2" s="887" t="s">
        <v>59</v>
      </c>
      <c r="Y2" s="887" t="s">
        <v>59</v>
      </c>
      <c r="Z2" s="887" t="s">
        <v>59</v>
      </c>
      <c r="AA2" s="887" t="s">
        <v>59</v>
      </c>
      <c r="AB2" s="887" t="s">
        <v>59</v>
      </c>
      <c r="AC2" s="887" t="s">
        <v>59</v>
      </c>
      <c r="AD2" s="887" t="s">
        <v>59</v>
      </c>
      <c r="AE2" s="887" t="s">
        <v>59</v>
      </c>
      <c r="AF2" s="887" t="s">
        <v>59</v>
      </c>
      <c r="AG2" s="887" t="s">
        <v>59</v>
      </c>
      <c r="AH2" s="887" t="s">
        <v>59</v>
      </c>
      <c r="AI2" s="887" t="s">
        <v>59</v>
      </c>
      <c r="AJ2" s="887" t="s">
        <v>59</v>
      </c>
      <c r="AK2" s="887" t="s">
        <v>59</v>
      </c>
      <c r="AL2" s="887" t="s">
        <v>59</v>
      </c>
      <c r="AM2" s="887" t="s">
        <v>59</v>
      </c>
      <c r="AN2" s="887" t="s">
        <v>59</v>
      </c>
      <c r="AO2" s="887" t="s">
        <v>59</v>
      </c>
      <c r="AP2" s="887" t="s">
        <v>59</v>
      </c>
      <c r="AQ2" s="887" t="s">
        <v>59</v>
      </c>
      <c r="AR2" s="887" t="s">
        <v>59</v>
      </c>
      <c r="AS2" s="887" t="s">
        <v>59</v>
      </c>
      <c r="AT2" s="887" t="s">
        <v>59</v>
      </c>
      <c r="AU2" s="887" t="s">
        <v>59</v>
      </c>
      <c r="AV2" s="887" t="s">
        <v>59</v>
      </c>
      <c r="AW2" s="887" t="s">
        <v>59</v>
      </c>
      <c r="AX2" s="887" t="s">
        <v>59</v>
      </c>
      <c r="AY2" s="887" t="s">
        <v>59</v>
      </c>
      <c r="AZ2" s="887" t="s">
        <v>59</v>
      </c>
      <c r="BA2" s="887" t="s">
        <v>59</v>
      </c>
      <c r="BB2" s="887" t="s">
        <v>59</v>
      </c>
      <c r="BC2" s="887" t="s">
        <v>59</v>
      </c>
      <c r="BD2" s="887" t="s">
        <v>59</v>
      </c>
      <c r="BE2" s="887" t="s">
        <v>59</v>
      </c>
      <c r="BF2" s="887" t="s">
        <v>59</v>
      </c>
      <c r="BG2" s="887" t="s">
        <v>215</v>
      </c>
    </row>
    <row r="3" spans="1:59">
      <c r="A3" s="884" t="s">
        <v>50</v>
      </c>
      <c r="B3" s="934">
        <v>18638</v>
      </c>
      <c r="C3" s="934">
        <v>14902</v>
      </c>
      <c r="D3" s="934">
        <v>18768</v>
      </c>
      <c r="E3" s="934">
        <v>19139</v>
      </c>
      <c r="F3" s="934">
        <v>18221</v>
      </c>
      <c r="G3" s="934">
        <v>20179</v>
      </c>
      <c r="H3" s="934">
        <v>22268</v>
      </c>
      <c r="I3" s="934">
        <v>20972</v>
      </c>
      <c r="J3" s="934">
        <v>19297</v>
      </c>
      <c r="K3" s="934">
        <v>11559</v>
      </c>
      <c r="L3" s="934">
        <v>12864</v>
      </c>
      <c r="M3" s="934">
        <v>13034</v>
      </c>
      <c r="N3" s="934">
        <v>8177</v>
      </c>
      <c r="O3" s="934">
        <v>10797</v>
      </c>
      <c r="P3" s="934">
        <v>11042</v>
      </c>
      <c r="Q3" s="934">
        <v>11654</v>
      </c>
      <c r="R3" s="934">
        <v>12020</v>
      </c>
      <c r="S3" s="934">
        <v>13046</v>
      </c>
      <c r="T3" s="934">
        <v>13947</v>
      </c>
      <c r="U3" s="934">
        <v>14116</v>
      </c>
      <c r="V3" s="934">
        <v>14366</v>
      </c>
      <c r="W3" s="934">
        <v>16585</v>
      </c>
      <c r="X3" s="934">
        <v>19744</v>
      </c>
      <c r="Y3" s="934">
        <v>19622</v>
      </c>
      <c r="Z3" s="934">
        <v>19320</v>
      </c>
      <c r="AA3" s="934">
        <v>26674</v>
      </c>
      <c r="AB3" s="934">
        <v>31414</v>
      </c>
      <c r="AC3" s="934">
        <v>33318</v>
      </c>
      <c r="AD3" s="934">
        <v>38935</v>
      </c>
      <c r="AE3" s="934">
        <v>40223</v>
      </c>
      <c r="AF3" s="934">
        <v>38795</v>
      </c>
      <c r="AG3" s="934">
        <v>34381</v>
      </c>
      <c r="AH3" s="934">
        <v>36214</v>
      </c>
      <c r="AI3" s="934">
        <v>41345</v>
      </c>
      <c r="AJ3" s="934">
        <v>43179</v>
      </c>
      <c r="AK3" s="934">
        <v>41624</v>
      </c>
      <c r="AL3" s="934">
        <v>42639</v>
      </c>
      <c r="AM3" s="934">
        <v>42415</v>
      </c>
      <c r="AN3" s="934">
        <v>38853</v>
      </c>
      <c r="AO3" s="934">
        <v>35599</v>
      </c>
      <c r="AP3" s="934">
        <v>37656</v>
      </c>
      <c r="AQ3" s="934">
        <v>40046</v>
      </c>
      <c r="AR3" s="934">
        <v>38883</v>
      </c>
      <c r="AS3" s="934">
        <v>37836</v>
      </c>
      <c r="AT3" s="934">
        <v>37892</v>
      </c>
      <c r="AU3" s="934">
        <v>36297</v>
      </c>
      <c r="AV3" s="934">
        <v>34624</v>
      </c>
      <c r="AW3" s="934">
        <v>32567</v>
      </c>
      <c r="AX3" s="934">
        <v>33328</v>
      </c>
      <c r="AY3" s="934">
        <v>36174</v>
      </c>
      <c r="AZ3" s="934">
        <v>42328</v>
      </c>
      <c r="BA3" s="934">
        <v>42481</v>
      </c>
      <c r="BB3" s="934">
        <v>40815</v>
      </c>
      <c r="BC3" s="934">
        <v>39249</v>
      </c>
      <c r="BD3" s="934">
        <v>40147</v>
      </c>
      <c r="BE3" s="934">
        <v>39276</v>
      </c>
      <c r="BF3" s="934">
        <v>41752</v>
      </c>
      <c r="BG3" s="924">
        <f>(BF3-BE3)/BE3</f>
        <v>6.3041042876056622E-2</v>
      </c>
    </row>
    <row r="4" spans="1:59">
      <c r="A4" s="884" t="s">
        <v>51</v>
      </c>
      <c r="B4" s="934">
        <v>332</v>
      </c>
      <c r="C4" s="934">
        <v>342</v>
      </c>
      <c r="D4" s="934">
        <v>328</v>
      </c>
      <c r="E4" s="934">
        <v>393</v>
      </c>
      <c r="F4" s="934">
        <v>337</v>
      </c>
      <c r="G4" s="934">
        <v>472</v>
      </c>
      <c r="H4" s="934">
        <v>611</v>
      </c>
      <c r="I4" s="934">
        <v>692</v>
      </c>
      <c r="J4" s="934">
        <v>577</v>
      </c>
      <c r="K4" s="934">
        <v>520</v>
      </c>
      <c r="L4" s="934">
        <v>539</v>
      </c>
      <c r="M4" s="934">
        <v>485</v>
      </c>
      <c r="N4" s="934">
        <v>497</v>
      </c>
      <c r="O4" s="934">
        <v>566</v>
      </c>
      <c r="P4" s="934">
        <v>621</v>
      </c>
      <c r="Q4" s="934">
        <v>672</v>
      </c>
      <c r="R4" s="934">
        <v>722</v>
      </c>
      <c r="S4" s="934">
        <v>768</v>
      </c>
      <c r="T4" s="934">
        <v>864</v>
      </c>
      <c r="U4" s="934">
        <v>856</v>
      </c>
      <c r="V4" s="934">
        <v>974</v>
      </c>
      <c r="W4" s="934">
        <v>1195</v>
      </c>
      <c r="X4" s="934">
        <v>1359</v>
      </c>
      <c r="Y4" s="934">
        <v>1977</v>
      </c>
      <c r="Z4" s="934">
        <v>2208</v>
      </c>
      <c r="AA4" s="934">
        <v>2948</v>
      </c>
      <c r="AB4" s="934">
        <v>3660</v>
      </c>
      <c r="AC4" s="934">
        <v>4105</v>
      </c>
      <c r="AD4" s="934">
        <v>5797</v>
      </c>
      <c r="AE4" s="934">
        <v>5672</v>
      </c>
      <c r="AF4" s="934">
        <v>5483</v>
      </c>
      <c r="AG4" s="934">
        <v>4910</v>
      </c>
      <c r="AH4" s="934">
        <v>5218</v>
      </c>
      <c r="AI4" s="934">
        <v>5642</v>
      </c>
      <c r="AJ4" s="934">
        <v>5339</v>
      </c>
      <c r="AK4" s="934">
        <v>4779</v>
      </c>
      <c r="AL4" s="934">
        <v>5060</v>
      </c>
      <c r="AM4" s="934">
        <v>4617</v>
      </c>
      <c r="AN4" s="934">
        <v>4132</v>
      </c>
      <c r="AO4" s="934">
        <v>4068</v>
      </c>
      <c r="AP4" s="934">
        <v>4593</v>
      </c>
      <c r="AQ4" s="934">
        <v>4924</v>
      </c>
      <c r="AR4" s="934">
        <v>4693</v>
      </c>
      <c r="AS4" s="934">
        <v>4491</v>
      </c>
      <c r="AT4" s="934">
        <v>4636</v>
      </c>
      <c r="AU4" s="934">
        <v>3865</v>
      </c>
      <c r="AV4" s="934">
        <v>3930</v>
      </c>
      <c r="AW4" s="934">
        <v>3899</v>
      </c>
      <c r="AX4" s="934">
        <v>3631</v>
      </c>
      <c r="AY4" s="934">
        <v>3738</v>
      </c>
      <c r="AZ4" s="934">
        <v>3943</v>
      </c>
      <c r="BA4" s="934">
        <v>3765</v>
      </c>
      <c r="BB4" s="934">
        <v>3251</v>
      </c>
      <c r="BC4" s="934">
        <v>3056</v>
      </c>
      <c r="BD4" s="934">
        <v>3157</v>
      </c>
      <c r="BE4" s="934">
        <v>2945</v>
      </c>
      <c r="BF4" s="934">
        <v>3132</v>
      </c>
      <c r="BG4" s="924">
        <f>(BF4-BE4)/BE4</f>
        <v>6.3497453310696089E-2</v>
      </c>
    </row>
    <row r="5" spans="1:59">
      <c r="A5" s="885" t="s">
        <v>48</v>
      </c>
      <c r="B5" s="935">
        <v>18970</v>
      </c>
      <c r="C5" s="935">
        <f t="shared" ref="C5:N5" si="0">C4+C3</f>
        <v>15244</v>
      </c>
      <c r="D5" s="935">
        <f t="shared" si="0"/>
        <v>19096</v>
      </c>
      <c r="E5" s="935">
        <f t="shared" si="0"/>
        <v>19532</v>
      </c>
      <c r="F5" s="935">
        <f t="shared" si="0"/>
        <v>18558</v>
      </c>
      <c r="G5" s="935">
        <f t="shared" si="0"/>
        <v>20651</v>
      </c>
      <c r="H5" s="935">
        <f t="shared" si="0"/>
        <v>22879</v>
      </c>
      <c r="I5" s="935">
        <f t="shared" si="0"/>
        <v>21664</v>
      </c>
      <c r="J5" s="935">
        <f t="shared" si="0"/>
        <v>19874</v>
      </c>
      <c r="K5" s="935">
        <f t="shared" si="0"/>
        <v>12079</v>
      </c>
      <c r="L5" s="935">
        <f t="shared" si="0"/>
        <v>13403</v>
      </c>
      <c r="M5" s="935">
        <f t="shared" si="0"/>
        <v>13519</v>
      </c>
      <c r="N5" s="935">
        <f t="shared" si="0"/>
        <v>8674</v>
      </c>
      <c r="O5" s="935">
        <f t="shared" ref="O5:Y5" si="1">SUM(O3:O4)</f>
        <v>11363</v>
      </c>
      <c r="P5" s="935">
        <f t="shared" si="1"/>
        <v>11663</v>
      </c>
      <c r="Q5" s="935">
        <f t="shared" si="1"/>
        <v>12326</v>
      </c>
      <c r="R5" s="935">
        <f t="shared" si="1"/>
        <v>12742</v>
      </c>
      <c r="S5" s="935">
        <f t="shared" si="1"/>
        <v>13814</v>
      </c>
      <c r="T5" s="935">
        <f t="shared" si="1"/>
        <v>14811</v>
      </c>
      <c r="U5" s="935">
        <f t="shared" si="1"/>
        <v>14972</v>
      </c>
      <c r="V5" s="935">
        <f t="shared" si="1"/>
        <v>15340</v>
      </c>
      <c r="W5" s="935">
        <f t="shared" si="1"/>
        <v>17780</v>
      </c>
      <c r="X5" s="935">
        <f t="shared" si="1"/>
        <v>21103</v>
      </c>
      <c r="Y5" s="935">
        <f t="shared" si="1"/>
        <v>21599</v>
      </c>
      <c r="Z5" s="935">
        <f t="shared" ref="Z5:AE5" si="2">SUM(Z3:Z4)</f>
        <v>21528</v>
      </c>
      <c r="AA5" s="935">
        <f t="shared" si="2"/>
        <v>29622</v>
      </c>
      <c r="AB5" s="935">
        <f t="shared" si="2"/>
        <v>35074</v>
      </c>
      <c r="AC5" s="935">
        <f t="shared" si="2"/>
        <v>37423</v>
      </c>
      <c r="AD5" s="935">
        <f t="shared" si="2"/>
        <v>44732</v>
      </c>
      <c r="AE5" s="935">
        <f t="shared" si="2"/>
        <v>45895</v>
      </c>
      <c r="AF5" s="935">
        <f t="shared" ref="AF5:AT5" si="3">SUM(AF3:AF4)</f>
        <v>44278</v>
      </c>
      <c r="AG5" s="935">
        <f t="shared" si="3"/>
        <v>39291</v>
      </c>
      <c r="AH5" s="935">
        <f t="shared" si="3"/>
        <v>41432</v>
      </c>
      <c r="AI5" s="935">
        <f t="shared" si="3"/>
        <v>46987</v>
      </c>
      <c r="AJ5" s="935">
        <f t="shared" si="3"/>
        <v>48518</v>
      </c>
      <c r="AK5" s="935">
        <f t="shared" si="3"/>
        <v>46403</v>
      </c>
      <c r="AL5" s="935">
        <f t="shared" si="3"/>
        <v>47699</v>
      </c>
      <c r="AM5" s="935">
        <f t="shared" si="3"/>
        <v>47032</v>
      </c>
      <c r="AN5" s="935">
        <f t="shared" si="3"/>
        <v>42985</v>
      </c>
      <c r="AO5" s="935">
        <f t="shared" si="3"/>
        <v>39667</v>
      </c>
      <c r="AP5" s="935">
        <f t="shared" si="3"/>
        <v>42249</v>
      </c>
      <c r="AQ5" s="935">
        <f t="shared" si="3"/>
        <v>44970</v>
      </c>
      <c r="AR5" s="935">
        <f t="shared" si="3"/>
        <v>43576</v>
      </c>
      <c r="AS5" s="935">
        <f t="shared" si="3"/>
        <v>42327</v>
      </c>
      <c r="AT5" s="935">
        <f t="shared" si="3"/>
        <v>42528</v>
      </c>
      <c r="AU5" s="935">
        <v>40162</v>
      </c>
      <c r="AV5" s="935">
        <v>38554</v>
      </c>
      <c r="AW5" s="935">
        <v>36466</v>
      </c>
      <c r="AX5" s="935">
        <v>36959</v>
      </c>
      <c r="AY5" s="935">
        <v>39912</v>
      </c>
      <c r="AZ5" s="935">
        <v>46271</v>
      </c>
      <c r="BA5" s="935">
        <v>46246</v>
      </c>
      <c r="BB5" s="935">
        <v>44066</v>
      </c>
      <c r="BC5" s="935">
        <v>42305</v>
      </c>
      <c r="BD5" s="935">
        <v>43304</v>
      </c>
      <c r="BE5" s="935">
        <v>42221</v>
      </c>
      <c r="BF5" s="935">
        <v>44884</v>
      </c>
      <c r="BG5" s="925">
        <f>(BF5-BE5)/BE5</f>
        <v>6.3072878425428108E-2</v>
      </c>
    </row>
    <row r="54" spans="23:23">
      <c r="W54" s="4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54"/>
  <sheetViews>
    <sheetView rightToLeft="1" zoomScaleNormal="100" workbookViewId="0">
      <pane xSplit="1" ySplit="1" topLeftCell="B2" activePane="bottomRight" state="frozen"/>
      <selection pane="topRight" activeCell="B1" sqref="B1"/>
      <selection pane="bottomLeft" activeCell="A2" sqref="A2"/>
      <selection pane="bottomRight" activeCell="F23" sqref="F23"/>
    </sheetView>
  </sheetViews>
  <sheetFormatPr defaultColWidth="9.125" defaultRowHeight="14.25"/>
  <cols>
    <col min="1" max="1" width="15" style="2" customWidth="1"/>
    <col min="2" max="2" width="16.875" style="2" customWidth="1"/>
    <col min="3" max="3" width="10.125" style="2" customWidth="1"/>
    <col min="4" max="4" width="9.875" style="2" customWidth="1"/>
    <col min="5" max="5" width="10.125" style="2" customWidth="1"/>
    <col min="6" max="10" width="9.125" style="2"/>
    <col min="11" max="11" width="10.125" style="1" bestFit="1" customWidth="1"/>
    <col min="12" max="12" width="9.875" style="1" customWidth="1"/>
    <col min="13" max="13" width="10.125" style="1" bestFit="1" customWidth="1"/>
    <col min="14"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16384" width="9.125" style="2"/>
  </cols>
  <sheetData>
    <row r="1" spans="1:58">
      <c r="A1" s="172" t="s">
        <v>96</v>
      </c>
      <c r="B1" s="172" t="s">
        <v>1</v>
      </c>
      <c r="C1" s="172" t="s">
        <v>2</v>
      </c>
      <c r="D1" s="172" t="s">
        <v>3</v>
      </c>
      <c r="E1" s="172" t="s">
        <v>4</v>
      </c>
      <c r="F1" s="172" t="s">
        <v>5</v>
      </c>
      <c r="G1" s="172" t="s">
        <v>6</v>
      </c>
      <c r="H1" s="172" t="s">
        <v>7</v>
      </c>
      <c r="I1" s="172" t="s">
        <v>8</v>
      </c>
      <c r="J1" s="172" t="s">
        <v>9</v>
      </c>
      <c r="K1" s="172" t="s">
        <v>10</v>
      </c>
      <c r="L1" s="172" t="s">
        <v>11</v>
      </c>
      <c r="M1" s="172" t="s">
        <v>12</v>
      </c>
      <c r="N1" s="172" t="s">
        <v>301</v>
      </c>
      <c r="O1" s="172" t="s">
        <v>194</v>
      </c>
      <c r="P1" s="172" t="s">
        <v>1199</v>
      </c>
      <c r="Q1" s="172" t="s">
        <v>1228</v>
      </c>
      <c r="R1" s="172" t="s">
        <v>1261</v>
      </c>
      <c r="S1" s="172" t="s">
        <v>1329</v>
      </c>
      <c r="T1" s="172" t="s">
        <v>1330</v>
      </c>
      <c r="U1" s="172" t="s">
        <v>1144</v>
      </c>
      <c r="V1" s="172" t="s">
        <v>1388</v>
      </c>
      <c r="W1" s="45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ht="15" customHeight="1">
      <c r="A2" s="17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2">
        <v>5766224.8539605699</v>
      </c>
      <c r="R2" s="62">
        <v>5946222.9291501697</v>
      </c>
      <c r="S2" s="62">
        <v>6114132.7067458602</v>
      </c>
      <c r="T2" s="62">
        <v>6957819.9301684201</v>
      </c>
      <c r="U2" s="62">
        <v>6710389.7320109196</v>
      </c>
      <c r="V2" s="62">
        <v>6606269.6757988101</v>
      </c>
      <c r="W2" s="62">
        <v>7648453.3136783699</v>
      </c>
      <c r="X2" s="62">
        <v>8660992.2301745992</v>
      </c>
      <c r="Y2" s="62">
        <v>10065916.4436255</v>
      </c>
      <c r="Z2" s="62">
        <v>10869697.587304199</v>
      </c>
      <c r="AA2" s="62">
        <v>14714537.1428806</v>
      </c>
      <c r="AB2" s="62">
        <v>21556621.8715204</v>
      </c>
      <c r="AC2" s="62">
        <v>27957126.8189454</v>
      </c>
      <c r="AD2" s="62">
        <v>40261045.076450899</v>
      </c>
      <c r="AE2" s="62">
        <v>35746344.075695403</v>
      </c>
      <c r="AF2" s="62">
        <v>33874039.503508203</v>
      </c>
      <c r="AG2" s="62">
        <v>27775833.7480556</v>
      </c>
      <c r="AH2" s="62">
        <v>27147070.600238401</v>
      </c>
      <c r="AI2" s="62">
        <v>29997418.658767901</v>
      </c>
      <c r="AJ2" s="62">
        <v>23601157.879956301</v>
      </c>
      <c r="AK2" s="62">
        <v>25740482.173261099</v>
      </c>
      <c r="AL2" s="62">
        <v>27592480.755152602</v>
      </c>
      <c r="AM2" s="62">
        <v>25526999.6158721</v>
      </c>
      <c r="AN2" s="62">
        <v>24376220.375616301</v>
      </c>
      <c r="AO2" s="62">
        <v>24611917.0475673</v>
      </c>
      <c r="AP2" s="62">
        <v>27642788.7685441</v>
      </c>
      <c r="AQ2" s="62">
        <v>31920331.972583499</v>
      </c>
      <c r="AR2" s="62">
        <v>28365220.100787502</v>
      </c>
      <c r="AS2" s="62">
        <v>30946917.049584001</v>
      </c>
      <c r="AT2" s="62">
        <v>30031886.891792499</v>
      </c>
      <c r="AU2" s="62">
        <v>28407826.500855599</v>
      </c>
      <c r="AV2" s="62">
        <v>27520109.720431101</v>
      </c>
      <c r="AW2" s="62">
        <v>27388142.9307798</v>
      </c>
      <c r="AX2" s="62">
        <v>29731125.590110999</v>
      </c>
      <c r="AY2" s="62">
        <v>32691115.4869623</v>
      </c>
      <c r="AZ2" s="62">
        <v>34195103.5376684</v>
      </c>
      <c r="BA2" s="62">
        <v>32821070.5310519</v>
      </c>
      <c r="BB2" s="62">
        <v>30442832.091043901</v>
      </c>
      <c r="BC2" s="62">
        <v>27799020.078851301</v>
      </c>
      <c r="BD2" s="62">
        <v>26386171.8302355</v>
      </c>
      <c r="BE2" s="62">
        <v>25450090.804706901</v>
      </c>
      <c r="BF2" s="62">
        <v>27568353.422139999</v>
      </c>
    </row>
    <row r="3" spans="1:58" ht="18.75" customHeight="1">
      <c r="A3" s="17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2">
        <v>3221475.6380805499</v>
      </c>
      <c r="R3" s="62">
        <v>3486242.6791279502</v>
      </c>
      <c r="S3" s="62">
        <v>3715770.4684419199</v>
      </c>
      <c r="T3" s="62">
        <v>4157493.7685361598</v>
      </c>
      <c r="U3" s="62">
        <v>4600103.7514097402</v>
      </c>
      <c r="V3" s="62">
        <v>4595064.4016618198</v>
      </c>
      <c r="W3" s="62">
        <v>5378671.8905872898</v>
      </c>
      <c r="X3" s="62">
        <v>6241400.3372966303</v>
      </c>
      <c r="Y3" s="62">
        <v>7354418.6226700796</v>
      </c>
      <c r="Z3" s="62">
        <v>7861768.0236084498</v>
      </c>
      <c r="AA3" s="62">
        <v>11215614.6996831</v>
      </c>
      <c r="AB3" s="62">
        <v>15446636.4246617</v>
      </c>
      <c r="AC3" s="62">
        <v>19610260.931599502</v>
      </c>
      <c r="AD3" s="62">
        <v>31556816.8293286</v>
      </c>
      <c r="AE3" s="62">
        <v>30409629.2827552</v>
      </c>
      <c r="AF3" s="62">
        <v>25895329.763460599</v>
      </c>
      <c r="AG3" s="62">
        <v>26186508.8115316</v>
      </c>
      <c r="AH3" s="62">
        <v>24870588.9600696</v>
      </c>
      <c r="AI3" s="62">
        <v>27482949.033925999</v>
      </c>
      <c r="AJ3" s="62">
        <v>22639840.168361101</v>
      </c>
      <c r="AK3" s="62">
        <v>23859346.4362689</v>
      </c>
      <c r="AL3" s="62">
        <v>24955162.515370902</v>
      </c>
      <c r="AM3" s="62">
        <v>23473521.081567399</v>
      </c>
      <c r="AN3" s="62">
        <v>22137462.5409915</v>
      </c>
      <c r="AO3" s="62">
        <v>22267021.9580171</v>
      </c>
      <c r="AP3" s="62">
        <v>26011546.262796901</v>
      </c>
      <c r="AQ3" s="62">
        <v>29191218.104940299</v>
      </c>
      <c r="AR3" s="62">
        <v>27593377.7749977</v>
      </c>
      <c r="AS3" s="62">
        <v>26690723.991642699</v>
      </c>
      <c r="AT3" s="62">
        <v>25769915.3700637</v>
      </c>
      <c r="AU3" s="62">
        <v>24632195.334260199</v>
      </c>
      <c r="AV3" s="62">
        <v>23987469.450863998</v>
      </c>
      <c r="AW3" s="62">
        <v>24060291.235115599</v>
      </c>
      <c r="AX3" s="62">
        <v>24943010.042429999</v>
      </c>
      <c r="AY3" s="62">
        <v>27721677.334898401</v>
      </c>
      <c r="AZ3" s="62">
        <v>28824376.268223099</v>
      </c>
      <c r="BA3" s="62">
        <v>28352955.450488899</v>
      </c>
      <c r="BB3" s="62">
        <v>26810648.478476699</v>
      </c>
      <c r="BC3" s="62">
        <v>26086358.091044899</v>
      </c>
      <c r="BD3" s="62">
        <v>24714481.121566702</v>
      </c>
      <c r="BE3" s="62">
        <v>24218877.176413398</v>
      </c>
      <c r="BF3" s="62">
        <v>24675971.1235542</v>
      </c>
    </row>
    <row r="4" spans="1:58">
      <c r="A4" s="251" t="s">
        <v>17</v>
      </c>
      <c r="B4" s="68">
        <v>3822856.6602745</v>
      </c>
      <c r="C4" s="68">
        <v>3799030.45242002</v>
      </c>
      <c r="D4" s="68">
        <v>3727259.6823775498</v>
      </c>
      <c r="E4" s="68">
        <v>4209331.7799570598</v>
      </c>
      <c r="F4" s="68">
        <v>4236948.4886483401</v>
      </c>
      <c r="G4" s="68">
        <v>5231137.4884003</v>
      </c>
      <c r="H4" s="68">
        <v>6124138.5967050102</v>
      </c>
      <c r="I4" s="68">
        <v>7162446.8201427003</v>
      </c>
      <c r="J4" s="68">
        <v>6681324.8667768398</v>
      </c>
      <c r="K4" s="68">
        <v>5924682.48594297</v>
      </c>
      <c r="L4" s="68">
        <v>6272917.4676469397</v>
      </c>
      <c r="M4" s="68">
        <v>6015099.2167147696</v>
      </c>
      <c r="N4" s="68">
        <v>6840614.6210029703</v>
      </c>
      <c r="O4" s="68">
        <v>7857710.3570234403</v>
      </c>
      <c r="P4" s="68">
        <v>8281317.8758086897</v>
      </c>
      <c r="Q4" s="69">
        <v>8987700.4920411203</v>
      </c>
      <c r="R4" s="69">
        <v>9432465.6082781199</v>
      </c>
      <c r="S4" s="69">
        <v>9829903.1751877796</v>
      </c>
      <c r="T4" s="69">
        <v>11115313.69870458</v>
      </c>
      <c r="U4" s="69">
        <v>11310493.483420659</v>
      </c>
      <c r="V4" s="69">
        <v>11201334.07746063</v>
      </c>
      <c r="W4" s="69">
        <v>13027125.20426566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c r="BF4" s="69">
        <v>52244324.545694202</v>
      </c>
    </row>
    <row r="5" spans="1:58" ht="18.75" customHeight="1">
      <c r="A5" s="17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2">
        <v>226376.274</v>
      </c>
      <c r="R5" s="62">
        <v>273905.55499999999</v>
      </c>
      <c r="S5" s="62">
        <v>319521.60800000001</v>
      </c>
      <c r="T5" s="62">
        <v>347108.32400000002</v>
      </c>
      <c r="U5" s="62">
        <v>308391.42800000001</v>
      </c>
      <c r="V5" s="62">
        <v>328178.45299999998</v>
      </c>
      <c r="W5" s="62">
        <v>407331.09899999999</v>
      </c>
      <c r="X5" s="62">
        <v>473399.92349999998</v>
      </c>
      <c r="Y5" s="62">
        <v>615686.76500000001</v>
      </c>
      <c r="Z5" s="62">
        <v>666326.3125</v>
      </c>
      <c r="AA5" s="62">
        <v>1129595.7590000001</v>
      </c>
      <c r="AB5" s="62">
        <v>1634905.0730000001</v>
      </c>
      <c r="AC5" s="62">
        <v>2024835.091</v>
      </c>
      <c r="AD5" s="62">
        <v>2646692.1085000001</v>
      </c>
      <c r="AE5" s="62">
        <v>3072798.2105</v>
      </c>
      <c r="AF5" s="62">
        <v>3221066.3325</v>
      </c>
      <c r="AG5" s="62">
        <v>4096010.3999712099</v>
      </c>
      <c r="AH5" s="62">
        <v>4069918.16214725</v>
      </c>
      <c r="AI5" s="62">
        <v>4976522.4620107301</v>
      </c>
      <c r="AJ5" s="62">
        <v>4643823.8020583903</v>
      </c>
      <c r="AK5" s="62">
        <v>4603798.7802557303</v>
      </c>
      <c r="AL5" s="62">
        <v>4574352.9776901696</v>
      </c>
      <c r="AM5" s="62">
        <v>4599356.6039180001</v>
      </c>
      <c r="AN5" s="62">
        <v>4835152.4907710496</v>
      </c>
      <c r="AO5" s="62">
        <v>4760270.0458348999</v>
      </c>
      <c r="AP5" s="62">
        <v>3107630.74607166</v>
      </c>
      <c r="AQ5" s="62">
        <v>3510667.6268469398</v>
      </c>
      <c r="AR5" s="62">
        <v>2278145.00699051</v>
      </c>
      <c r="AS5" s="62">
        <v>1976558.2941429201</v>
      </c>
      <c r="AT5" s="62">
        <v>1916544.7943768799</v>
      </c>
      <c r="AU5" s="62">
        <v>1735319.8238091699</v>
      </c>
      <c r="AV5" s="62">
        <v>1682301.4898699301</v>
      </c>
      <c r="AW5" s="62">
        <v>1648792.9481359101</v>
      </c>
      <c r="AX5" s="62">
        <v>1726392.2953115499</v>
      </c>
      <c r="AY5" s="62">
        <v>2010978.8356253</v>
      </c>
      <c r="AZ5" s="62">
        <v>2287301.1735107098</v>
      </c>
      <c r="BA5" s="62">
        <v>2302211.8756538802</v>
      </c>
      <c r="BB5" s="62">
        <v>2106965.8751692902</v>
      </c>
      <c r="BC5" s="62">
        <v>2050697.3886343699</v>
      </c>
      <c r="BD5" s="62">
        <v>1737891.3329754299</v>
      </c>
      <c r="BE5" s="62">
        <v>1684865.7166319599</v>
      </c>
      <c r="BF5" s="62">
        <v>1762557.58189075</v>
      </c>
    </row>
    <row r="6" spans="1:58" ht="15.75" customHeight="1">
      <c r="A6" s="17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2">
        <v>1445023.8689353999</v>
      </c>
      <c r="R6" s="62">
        <v>1528989.3652675999</v>
      </c>
      <c r="S6" s="62">
        <v>1668452.1807027699</v>
      </c>
      <c r="T6" s="62">
        <v>1891678.81472384</v>
      </c>
      <c r="U6" s="62">
        <v>1871795.61670226</v>
      </c>
      <c r="V6" s="62">
        <v>1938041.8699179599</v>
      </c>
      <c r="W6" s="62">
        <v>2216232.8920046198</v>
      </c>
      <c r="X6" s="62">
        <v>2577002.0965516102</v>
      </c>
      <c r="Y6" s="62">
        <v>3038195.5115687</v>
      </c>
      <c r="Z6" s="62">
        <v>3331907.7556690001</v>
      </c>
      <c r="AA6" s="62">
        <v>4275564.5425738897</v>
      </c>
      <c r="AB6" s="62">
        <v>5380347.02725079</v>
      </c>
      <c r="AC6" s="62">
        <v>7284796.34658626</v>
      </c>
      <c r="AD6" s="62">
        <v>9991905.4343786892</v>
      </c>
      <c r="AE6" s="62">
        <v>9150324.3236299995</v>
      </c>
      <c r="AF6" s="62">
        <v>8276771.4746883903</v>
      </c>
      <c r="AG6" s="62">
        <v>7274947.0812131902</v>
      </c>
      <c r="AH6" s="62">
        <v>7253077.6877780501</v>
      </c>
      <c r="AI6" s="62">
        <v>8456382.3266174309</v>
      </c>
      <c r="AJ6" s="62">
        <v>7326520.24602836</v>
      </c>
      <c r="AK6" s="62">
        <v>7444597.5204484202</v>
      </c>
      <c r="AL6" s="62">
        <v>7744569.0903286403</v>
      </c>
      <c r="AM6" s="62">
        <v>7488648.6818130296</v>
      </c>
      <c r="AN6" s="62">
        <v>7077789.2993531497</v>
      </c>
      <c r="AO6" s="62">
        <v>6723814.9007101404</v>
      </c>
      <c r="AP6" s="62">
        <v>7424583.7899636598</v>
      </c>
      <c r="AQ6" s="62">
        <v>8433121.6169522703</v>
      </c>
      <c r="AR6" s="62">
        <v>9187281.5484908801</v>
      </c>
      <c r="AS6" s="62">
        <v>9329153.3853450306</v>
      </c>
      <c r="AT6" s="62">
        <v>9262694.7010264192</v>
      </c>
      <c r="AU6" s="62">
        <v>8457866.8013569806</v>
      </c>
      <c r="AV6" s="62">
        <v>8029751.3167773997</v>
      </c>
      <c r="AW6" s="62">
        <v>8117380.5482296702</v>
      </c>
      <c r="AX6" s="62">
        <v>8516931.2368898503</v>
      </c>
      <c r="AY6" s="62">
        <v>9609602.4415454399</v>
      </c>
      <c r="AZ6" s="62">
        <v>9672074.9264186993</v>
      </c>
      <c r="BA6" s="62">
        <v>9260670.3837076705</v>
      </c>
      <c r="BB6" s="62">
        <v>8740982.9115004893</v>
      </c>
      <c r="BC6" s="62">
        <v>8422481.9815792609</v>
      </c>
      <c r="BD6" s="62">
        <v>8407547.9118514992</v>
      </c>
      <c r="BE6" s="62">
        <v>8037647.1337975301</v>
      </c>
      <c r="BF6" s="62">
        <v>8316293.9958058903</v>
      </c>
    </row>
    <row r="7" spans="1:58" ht="17.25" customHeight="1">
      <c r="A7" s="17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2">
        <v>690937.31736152701</v>
      </c>
      <c r="R7" s="62">
        <v>812157.42109320394</v>
      </c>
      <c r="S7" s="62">
        <v>926348.98803722905</v>
      </c>
      <c r="T7" s="62">
        <v>880315.566075849</v>
      </c>
      <c r="U7" s="62">
        <v>831253.87301130802</v>
      </c>
      <c r="V7" s="62">
        <v>890854.04076424695</v>
      </c>
      <c r="W7" s="62">
        <v>1146705.42632571</v>
      </c>
      <c r="X7" s="62">
        <v>1464787.4090302801</v>
      </c>
      <c r="Y7" s="62">
        <v>1726179.4175134499</v>
      </c>
      <c r="Z7" s="62">
        <v>1824646.9910089001</v>
      </c>
      <c r="AA7" s="62">
        <v>2407421.3655230301</v>
      </c>
      <c r="AB7" s="62">
        <v>3413521.7474054</v>
      </c>
      <c r="AC7" s="62">
        <v>3921146.9969858499</v>
      </c>
      <c r="AD7" s="62">
        <v>4957382.5847040499</v>
      </c>
      <c r="AE7" s="62">
        <v>5514684.2544988403</v>
      </c>
      <c r="AF7" s="62">
        <v>4807843.3432324901</v>
      </c>
      <c r="AG7" s="62">
        <v>4382715.0485992199</v>
      </c>
      <c r="AH7" s="62">
        <v>4153499.2271784102</v>
      </c>
      <c r="AI7" s="62">
        <v>4552467.0477335397</v>
      </c>
      <c r="AJ7" s="62">
        <v>4519040.2223072499</v>
      </c>
      <c r="AK7" s="62">
        <v>4180478.7350797001</v>
      </c>
      <c r="AL7" s="62">
        <v>4101784.8291124199</v>
      </c>
      <c r="AM7" s="62">
        <v>3881354.5183017799</v>
      </c>
      <c r="AN7" s="62">
        <v>3755850.8822633601</v>
      </c>
      <c r="AO7" s="62">
        <v>3671296.25040159</v>
      </c>
      <c r="AP7" s="62">
        <v>3730657.2892172802</v>
      </c>
      <c r="AQ7" s="62">
        <v>4024934.2670908901</v>
      </c>
      <c r="AR7" s="62">
        <v>3778387.3079262199</v>
      </c>
      <c r="AS7" s="62">
        <v>3704692.5578923998</v>
      </c>
      <c r="AT7" s="62">
        <v>3639578.0033920398</v>
      </c>
      <c r="AU7" s="62">
        <v>3297904.7875115601</v>
      </c>
      <c r="AV7" s="62">
        <v>3175822.4305154001</v>
      </c>
      <c r="AW7" s="62">
        <v>3166794.3425400401</v>
      </c>
      <c r="AX7" s="62">
        <v>3282874.39781996</v>
      </c>
      <c r="AY7" s="62">
        <v>3595409.60388452</v>
      </c>
      <c r="AZ7" s="62">
        <v>3761005.9621467302</v>
      </c>
      <c r="BA7" s="62">
        <v>3694993.3836234501</v>
      </c>
      <c r="BB7" s="62">
        <v>3636893.2030413598</v>
      </c>
      <c r="BC7" s="62">
        <v>3538741.9035369498</v>
      </c>
      <c r="BD7" s="62">
        <v>3698853.8711317098</v>
      </c>
      <c r="BE7" s="62">
        <v>3561911.0396331698</v>
      </c>
      <c r="BF7" s="62">
        <v>3606606.08659185</v>
      </c>
    </row>
    <row r="8" spans="1:58" ht="18.75" customHeight="1">
      <c r="A8" s="17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2">
        <v>6572.7151999999996</v>
      </c>
      <c r="R8" s="62">
        <v>6572.7151999999996</v>
      </c>
      <c r="S8" s="62">
        <v>6885.8656899999996</v>
      </c>
      <c r="T8" s="62">
        <v>8645.4621800000004</v>
      </c>
      <c r="U8" s="62">
        <v>8727.0113000000001</v>
      </c>
      <c r="V8" s="62">
        <v>8871.0251000000007</v>
      </c>
      <c r="W8" s="62">
        <v>8928.2476999999999</v>
      </c>
      <c r="X8" s="62">
        <v>10083.575000000001</v>
      </c>
      <c r="Y8" s="62">
        <v>10940.905500000001</v>
      </c>
      <c r="Z8" s="62">
        <v>12199.072249999999</v>
      </c>
      <c r="AA8" s="62">
        <v>16629.589</v>
      </c>
      <c r="AB8" s="62">
        <v>19658.77</v>
      </c>
      <c r="AC8" s="62">
        <v>23128.866999999998</v>
      </c>
      <c r="AD8" s="62">
        <v>29315.830399999999</v>
      </c>
      <c r="AE8" s="62">
        <v>32023.741900000001</v>
      </c>
      <c r="AF8" s="62">
        <v>30504.052199999998</v>
      </c>
      <c r="AG8" s="62">
        <v>30756.574799999999</v>
      </c>
      <c r="AH8" s="62">
        <v>29374.049800000001</v>
      </c>
      <c r="AI8" s="62">
        <v>29967.310755999999</v>
      </c>
      <c r="AJ8" s="62">
        <v>29599.333955999999</v>
      </c>
      <c r="AK8" s="62">
        <v>29245.136279999999</v>
      </c>
      <c r="AL8" s="62">
        <v>28596.41418</v>
      </c>
      <c r="AM8" s="62">
        <v>28896.41418</v>
      </c>
      <c r="AN8" s="62">
        <v>28930.680039999999</v>
      </c>
      <c r="AO8" s="62">
        <v>30139.269400000001</v>
      </c>
      <c r="AP8" s="62">
        <v>29999.922719999999</v>
      </c>
      <c r="AQ8" s="62">
        <v>29787.586200000002</v>
      </c>
      <c r="AR8" s="62">
        <v>29634.5232</v>
      </c>
      <c r="AS8" s="62">
        <v>29553.142790000002</v>
      </c>
      <c r="AT8" s="62">
        <v>29553.142790000002</v>
      </c>
      <c r="AU8" s="62">
        <v>29503.8436</v>
      </c>
      <c r="AV8" s="62">
        <v>29131.847688000002</v>
      </c>
      <c r="AW8" s="62">
        <v>29112.171687999999</v>
      </c>
      <c r="AX8" s="62">
        <v>28251.932418</v>
      </c>
      <c r="AY8" s="62">
        <v>28253.063787999999</v>
      </c>
      <c r="AZ8" s="62">
        <v>28302.745687999999</v>
      </c>
      <c r="BA8" s="62">
        <v>28203.183848000001</v>
      </c>
      <c r="BB8" s="62">
        <v>27908.993198</v>
      </c>
      <c r="BC8" s="62">
        <v>27896.775158</v>
      </c>
      <c r="BD8" s="62">
        <v>28198.927348000001</v>
      </c>
      <c r="BE8" s="62">
        <v>28405.343548000001</v>
      </c>
      <c r="BF8" s="62">
        <v>28294.409847999999</v>
      </c>
    </row>
    <row r="9" spans="1:58" ht="18.75" customHeight="1">
      <c r="A9" s="251" t="s">
        <v>18</v>
      </c>
      <c r="B9" s="68">
        <v>973260.93878038996</v>
      </c>
      <c r="C9" s="68">
        <v>952948.91450948897</v>
      </c>
      <c r="D9" s="68">
        <v>953793.97652584803</v>
      </c>
      <c r="E9" s="68">
        <v>1036451.98837711</v>
      </c>
      <c r="F9" s="68">
        <v>1007464.89916064</v>
      </c>
      <c r="G9" s="68">
        <v>1196486.8105730801</v>
      </c>
      <c r="H9" s="68">
        <v>1517729.14983439</v>
      </c>
      <c r="I9" s="68">
        <v>1649683.5435301601</v>
      </c>
      <c r="J9" s="68">
        <v>1626129.0913326</v>
      </c>
      <c r="K9" s="68">
        <v>1506435.30441472</v>
      </c>
      <c r="L9" s="68">
        <v>1665580.4632538499</v>
      </c>
      <c r="M9" s="68">
        <v>1617048.3997321599</v>
      </c>
      <c r="N9" s="68">
        <v>1816869.8477914501</v>
      </c>
      <c r="O9" s="68">
        <v>2023760.7442985901</v>
      </c>
      <c r="P9" s="68">
        <v>2109197.86180626</v>
      </c>
      <c r="Q9" s="69">
        <v>2368910.1754969298</v>
      </c>
      <c r="R9" s="69">
        <v>2621625.0565608037</v>
      </c>
      <c r="S9" s="69">
        <v>2921208.6424299986</v>
      </c>
      <c r="T9" s="69">
        <v>3127748.1669796887</v>
      </c>
      <c r="U9" s="69">
        <v>3020167.9290135675</v>
      </c>
      <c r="V9" s="69">
        <v>3165945.3887822069</v>
      </c>
      <c r="W9" s="69">
        <v>3779197.66503033</v>
      </c>
      <c r="X9" s="69">
        <v>4525273.0040818909</v>
      </c>
      <c r="Y9" s="69">
        <v>5391002.5995821506</v>
      </c>
      <c r="Z9" s="69">
        <v>5835080.1314278999</v>
      </c>
      <c r="AA9" s="69">
        <v>7829211.2560969191</v>
      </c>
      <c r="AB9" s="69">
        <v>10448432.61765619</v>
      </c>
      <c r="AC9" s="69">
        <v>13253907.301572109</v>
      </c>
      <c r="AD9" s="69">
        <v>17625295.957982741</v>
      </c>
      <c r="AE9" s="69">
        <v>17769830.53052884</v>
      </c>
      <c r="AF9" s="69">
        <v>16336185.202620881</v>
      </c>
      <c r="AG9" s="69">
        <v>15784429.104583621</v>
      </c>
      <c r="AH9" s="69">
        <v>15505869.126903709</v>
      </c>
      <c r="AI9" s="69">
        <v>18015339.1471177</v>
      </c>
      <c r="AJ9" s="69">
        <v>16518983.604350001</v>
      </c>
      <c r="AK9" s="69">
        <v>16258120.172063852</v>
      </c>
      <c r="AL9" s="69">
        <v>16449303.311311228</v>
      </c>
      <c r="AM9" s="69">
        <v>15998256.218212808</v>
      </c>
      <c r="AN9" s="69">
        <v>15697723.352427561</v>
      </c>
      <c r="AO9" s="69">
        <v>15185520.466346631</v>
      </c>
      <c r="AP9" s="69">
        <v>14292871.7479726</v>
      </c>
      <c r="AQ9" s="69">
        <v>15998511.097090101</v>
      </c>
      <c r="AR9" s="69">
        <v>15273448.386607608</v>
      </c>
      <c r="AS9" s="69">
        <v>15039957.380170353</v>
      </c>
      <c r="AT9" s="69">
        <v>14848370.641585339</v>
      </c>
      <c r="AU9" s="69">
        <v>13520595.256277708</v>
      </c>
      <c r="AV9" s="69">
        <v>12917007.084850732</v>
      </c>
      <c r="AW9" s="69">
        <v>12962080.010593621</v>
      </c>
      <c r="AX9" s="69">
        <v>13554449.86243936</v>
      </c>
      <c r="AY9" s="69">
        <v>15244243.944843261</v>
      </c>
      <c r="AZ9" s="69">
        <v>15748684.807764141</v>
      </c>
      <c r="BA9" s="69">
        <v>15286078.826833</v>
      </c>
      <c r="BB9" s="69">
        <v>14512750.982909139</v>
      </c>
      <c r="BC9" s="69">
        <v>14039818.04890858</v>
      </c>
      <c r="BD9" s="69">
        <v>13872492.043306639</v>
      </c>
      <c r="BE9" s="69">
        <v>13312829.23361066</v>
      </c>
      <c r="BF9" s="69">
        <v>13713752.074136492</v>
      </c>
    </row>
    <row r="10" spans="1:58">
      <c r="A10" s="251" t="s">
        <v>48</v>
      </c>
      <c r="B10" s="68">
        <v>4796117.5990548898</v>
      </c>
      <c r="C10" s="68">
        <v>4751979.3669295087</v>
      </c>
      <c r="D10" s="68">
        <v>4681053.6589033976</v>
      </c>
      <c r="E10" s="68">
        <v>5245783.7683341699</v>
      </c>
      <c r="F10" s="68">
        <v>5244413.3878089804</v>
      </c>
      <c r="G10" s="68">
        <v>6427624.2989733797</v>
      </c>
      <c r="H10" s="68">
        <v>7641867.7465394</v>
      </c>
      <c r="I10" s="68">
        <v>8812130.36367286</v>
      </c>
      <c r="J10" s="68">
        <v>8307453.9581094403</v>
      </c>
      <c r="K10" s="68">
        <v>7431117.7903576903</v>
      </c>
      <c r="L10" s="68">
        <v>7938497.9309007898</v>
      </c>
      <c r="M10" s="68">
        <v>7632147.6164469291</v>
      </c>
      <c r="N10" s="68">
        <v>8657484.4687944204</v>
      </c>
      <c r="O10" s="68">
        <v>9881471.1013220306</v>
      </c>
      <c r="P10" s="68">
        <v>10390515.73761495</v>
      </c>
      <c r="Q10" s="68">
        <v>11356610.667538051</v>
      </c>
      <c r="R10" s="68">
        <v>12054090.664838923</v>
      </c>
      <c r="S10" s="68">
        <v>12751111.817617778</v>
      </c>
      <c r="T10" s="68">
        <v>14243061.865684269</v>
      </c>
      <c r="U10" s="68">
        <v>14330661.412434226</v>
      </c>
      <c r="V10" s="68">
        <v>14367279.466242837</v>
      </c>
      <c r="W10" s="68">
        <v>16806322.869295988</v>
      </c>
      <c r="X10" s="68">
        <v>19427665.571553119</v>
      </c>
      <c r="Y10" s="68">
        <v>22811337.66587773</v>
      </c>
      <c r="Z10" s="68">
        <v>24566545.74234055</v>
      </c>
      <c r="AA10" s="68">
        <v>33759363.098660618</v>
      </c>
      <c r="AB10" s="68">
        <v>47451690.913838282</v>
      </c>
      <c r="AC10" s="68">
        <v>60821295.052117012</v>
      </c>
      <c r="AD10" s="68">
        <v>89443157.86376223</v>
      </c>
      <c r="AE10" s="68">
        <v>83925803.88897945</v>
      </c>
      <c r="AF10" s="68">
        <v>76105554.46958968</v>
      </c>
      <c r="AG10" s="68">
        <v>69746771.664170817</v>
      </c>
      <c r="AH10" s="68">
        <v>67523528.687211707</v>
      </c>
      <c r="AI10" s="68">
        <v>75495706.839811608</v>
      </c>
      <c r="AJ10" s="68">
        <v>62759981.652667403</v>
      </c>
      <c r="AK10" s="68">
        <v>65857948.781593852</v>
      </c>
      <c r="AL10" s="68">
        <v>68996946.581834733</v>
      </c>
      <c r="AM10" s="68">
        <v>64998776.915652305</v>
      </c>
      <c r="AN10" s="68">
        <v>62211406.269035354</v>
      </c>
      <c r="AO10" s="68">
        <v>62064459.471931033</v>
      </c>
      <c r="AP10" s="68">
        <v>67947206.779313594</v>
      </c>
      <c r="AQ10" s="68">
        <v>77110061.174613893</v>
      </c>
      <c r="AR10" s="68">
        <v>71232046.262392804</v>
      </c>
      <c r="AS10" s="68">
        <v>72677598.42139706</v>
      </c>
      <c r="AT10" s="68">
        <v>70650172.903441533</v>
      </c>
      <c r="AU10" s="68">
        <v>66560617.091393508</v>
      </c>
      <c r="AV10" s="68">
        <v>64424586.256145835</v>
      </c>
      <c r="AW10" s="68">
        <v>64410514.176489025</v>
      </c>
      <c r="AX10" s="68">
        <v>68228585.494980365</v>
      </c>
      <c r="AY10" s="68">
        <v>75657036.766703963</v>
      </c>
      <c r="AZ10" s="68">
        <v>78768164.613655642</v>
      </c>
      <c r="BA10" s="68">
        <v>76460104.808373794</v>
      </c>
      <c r="BB10" s="68">
        <v>71766231.552429736</v>
      </c>
      <c r="BC10" s="68">
        <v>67925196.218804777</v>
      </c>
      <c r="BD10" s="68">
        <v>64973144.995108843</v>
      </c>
      <c r="BE10" s="68">
        <v>62981797.214730963</v>
      </c>
      <c r="BF10" s="68">
        <v>65958076.619830698</v>
      </c>
    </row>
    <row r="11" spans="1:58" ht="18.75" customHeight="1"/>
    <row r="13" spans="1:58">
      <c r="A13" s="172" t="s">
        <v>96</v>
      </c>
      <c r="B13" s="172" t="s">
        <v>2730</v>
      </c>
      <c r="C13" s="172" t="s">
        <v>2901</v>
      </c>
      <c r="D13" s="172" t="s">
        <v>2989</v>
      </c>
      <c r="E13" s="172" t="s">
        <v>3065</v>
      </c>
      <c r="F13" s="172" t="s">
        <v>3192</v>
      </c>
      <c r="G13" s="172" t="s">
        <v>3290</v>
      </c>
      <c r="H13" s="172" t="s">
        <v>3378</v>
      </c>
      <c r="I13" s="172" t="s">
        <v>5253</v>
      </c>
      <c r="J13" s="172" t="s">
        <v>5329</v>
      </c>
      <c r="K13" s="172" t="s">
        <v>3582</v>
      </c>
      <c r="L13" s="172" t="s">
        <v>5603</v>
      </c>
      <c r="M13" s="172" t="s">
        <v>3584</v>
      </c>
      <c r="N13" s="172" t="s">
        <v>3593</v>
      </c>
    </row>
    <row r="14" spans="1:58">
      <c r="A14" s="251" t="s">
        <v>17</v>
      </c>
      <c r="B14" s="68">
        <v>55801802.261856198</v>
      </c>
      <c r="C14" s="68">
        <v>53040021.835115798</v>
      </c>
      <c r="D14" s="68">
        <v>51507579.171295099</v>
      </c>
      <c r="E14" s="68">
        <v>51448434.165895402</v>
      </c>
      <c r="F14" s="68">
        <v>54674135.632541001</v>
      </c>
      <c r="G14" s="68">
        <v>60412792.821860701</v>
      </c>
      <c r="H14" s="68">
        <v>63019479.805891499</v>
      </c>
      <c r="I14" s="68">
        <v>61174025.981540799</v>
      </c>
      <c r="J14" s="69">
        <v>57253480.5695206</v>
      </c>
      <c r="K14" s="69">
        <v>53885378.1698962</v>
      </c>
      <c r="L14" s="69">
        <v>51100652.951802202</v>
      </c>
      <c r="M14" s="69">
        <v>49668967.981120303</v>
      </c>
      <c r="N14" s="69">
        <v>52244324.545694202</v>
      </c>
    </row>
    <row r="15" spans="1:58">
      <c r="A15" s="251" t="s">
        <v>18</v>
      </c>
      <c r="B15" s="68">
        <v>14848370.641585339</v>
      </c>
      <c r="C15" s="68">
        <v>13520595.256277708</v>
      </c>
      <c r="D15" s="68">
        <v>12917007.084850732</v>
      </c>
      <c r="E15" s="68">
        <v>12962080.010593621</v>
      </c>
      <c r="F15" s="68">
        <v>13554449.86243936</v>
      </c>
      <c r="G15" s="68">
        <v>15244243.944843261</v>
      </c>
      <c r="H15" s="68">
        <v>15748684.807764141</v>
      </c>
      <c r="I15" s="68">
        <v>15286078.826833</v>
      </c>
      <c r="J15" s="69">
        <v>14512750.982909139</v>
      </c>
      <c r="K15" s="69">
        <v>14039818.04890858</v>
      </c>
      <c r="L15" s="69">
        <v>13872492.043306639</v>
      </c>
      <c r="M15" s="69">
        <v>13312829.23361066</v>
      </c>
      <c r="N15" s="69">
        <v>13713752.074136492</v>
      </c>
    </row>
    <row r="16" spans="1:58">
      <c r="A16" s="251" t="s">
        <v>48</v>
      </c>
      <c r="B16" s="68">
        <v>70650172.903441533</v>
      </c>
      <c r="C16" s="68">
        <v>66560617.091393508</v>
      </c>
      <c r="D16" s="68">
        <v>64424586.256145835</v>
      </c>
      <c r="E16" s="68">
        <v>64410514.176489025</v>
      </c>
      <c r="F16" s="68">
        <v>68228585.494980365</v>
      </c>
      <c r="G16" s="68">
        <v>75657036.766703963</v>
      </c>
      <c r="H16" s="68">
        <v>78768164.613655642</v>
      </c>
      <c r="I16" s="68">
        <v>76460104.808373794</v>
      </c>
      <c r="J16" s="68">
        <v>71766231.552429736</v>
      </c>
      <c r="K16" s="68">
        <v>67925196.218804777</v>
      </c>
      <c r="L16" s="68">
        <v>64973144.995108843</v>
      </c>
      <c r="M16" s="68">
        <v>62981797.214730963</v>
      </c>
      <c r="N16" s="68">
        <v>65958076.619830698</v>
      </c>
    </row>
    <row r="17" spans="1:13" ht="18.75" customHeight="1">
      <c r="K17" s="2"/>
      <c r="L17" s="2"/>
      <c r="M17" s="2"/>
    </row>
    <row r="18" spans="1:13">
      <c r="K18" s="2"/>
      <c r="L18" s="2"/>
      <c r="M18" s="2"/>
    </row>
    <row r="19" spans="1:13" ht="18.75" customHeight="1">
      <c r="G19" s="45"/>
      <c r="K19" s="2"/>
      <c r="L19" s="2"/>
      <c r="M19" s="2"/>
    </row>
    <row r="20" spans="1:13" ht="19.5" customHeight="1">
      <c r="A20" s="70"/>
      <c r="B20" s="70"/>
      <c r="C20" s="172" t="s">
        <v>3593</v>
      </c>
      <c r="D20" s="480" t="s">
        <v>383</v>
      </c>
      <c r="K20" s="2"/>
      <c r="L20" s="2"/>
      <c r="M20" s="2"/>
    </row>
    <row r="21" spans="1:13" ht="18.75" customHeight="1">
      <c r="A21" s="481" t="s">
        <v>17</v>
      </c>
      <c r="B21" s="482" t="s">
        <v>93</v>
      </c>
      <c r="C21" s="62">
        <v>27568353.422139999</v>
      </c>
      <c r="D21" s="936">
        <v>0.41796781887741419</v>
      </c>
      <c r="K21" s="2"/>
      <c r="L21" s="2"/>
      <c r="M21" s="2"/>
    </row>
    <row r="22" spans="1:13" ht="18.75" customHeight="1">
      <c r="A22" s="481" t="s">
        <v>17</v>
      </c>
      <c r="B22" s="482" t="s">
        <v>94</v>
      </c>
      <c r="C22" s="62">
        <v>24675971.1235542</v>
      </c>
      <c r="D22" s="936">
        <v>0.37411598985491373</v>
      </c>
      <c r="K22" s="2"/>
      <c r="L22" s="2"/>
      <c r="M22" s="2"/>
    </row>
    <row r="23" spans="1:13" ht="18.75" customHeight="1">
      <c r="A23" s="481" t="s">
        <v>18</v>
      </c>
      <c r="B23" s="482" t="s">
        <v>93</v>
      </c>
      <c r="C23" s="62">
        <v>1762557.58189075</v>
      </c>
      <c r="D23" s="936">
        <v>2.6722392043809638E-2</v>
      </c>
      <c r="K23" s="2"/>
      <c r="L23" s="2"/>
      <c r="M23" s="2"/>
    </row>
    <row r="24" spans="1:13" ht="18" customHeight="1">
      <c r="A24" s="481" t="s">
        <v>18</v>
      </c>
      <c r="B24" s="482" t="s">
        <v>94</v>
      </c>
      <c r="C24" s="62">
        <v>8316293.9958058903</v>
      </c>
      <c r="D24" s="936">
        <v>0.12608454372827402</v>
      </c>
      <c r="K24" s="2"/>
      <c r="L24" s="2"/>
      <c r="M24" s="2"/>
    </row>
    <row r="25" spans="1:13" ht="18.75" customHeight="1">
      <c r="A25" s="481" t="s">
        <v>18</v>
      </c>
      <c r="B25" s="482" t="s">
        <v>1260</v>
      </c>
      <c r="C25" s="62">
        <v>3606606.08659185</v>
      </c>
      <c r="D25" s="936">
        <v>5.4680279829559232E-2</v>
      </c>
      <c r="K25" s="2"/>
      <c r="L25" s="2"/>
      <c r="M25" s="2"/>
    </row>
    <row r="26" spans="1:13">
      <c r="A26" s="481" t="s">
        <v>18</v>
      </c>
      <c r="B26" s="482" t="s">
        <v>97</v>
      </c>
      <c r="C26" s="62">
        <v>28294.409847999999</v>
      </c>
      <c r="D26" s="936">
        <v>4.2897566602924744E-4</v>
      </c>
      <c r="K26" s="2"/>
      <c r="L26" s="2"/>
      <c r="M26" s="2"/>
    </row>
    <row r="27" spans="1:13">
      <c r="K27" s="2"/>
      <c r="L27" s="2"/>
      <c r="M27" s="2"/>
    </row>
    <row r="28" spans="1:13">
      <c r="K28" s="2"/>
      <c r="L28" s="2"/>
      <c r="M28" s="2"/>
    </row>
    <row r="30" spans="1:13" ht="18.75" thickBot="1">
      <c r="A30" s="171"/>
      <c r="B30" s="171"/>
      <c r="C30" s="250"/>
      <c r="D30" s="250"/>
      <c r="E30" s="250"/>
      <c r="G30" s="249" t="s">
        <v>1382</v>
      </c>
    </row>
    <row r="31" spans="1:13" ht="19.5" thickBot="1">
      <c r="A31" s="1461" t="s">
        <v>19</v>
      </c>
      <c r="B31" s="1463" t="s">
        <v>1401</v>
      </c>
      <c r="C31" s="1456" t="s">
        <v>99</v>
      </c>
      <c r="D31" s="1456"/>
      <c r="E31" s="1456"/>
      <c r="F31" s="1456" t="s">
        <v>215</v>
      </c>
      <c r="G31" s="1456"/>
      <c r="K31" s="2"/>
      <c r="L31" s="2"/>
      <c r="M31" s="2"/>
    </row>
    <row r="32" spans="1:13" ht="37.5">
      <c r="A32" s="1462"/>
      <c r="B32" s="1464"/>
      <c r="C32" s="928" t="s">
        <v>5944</v>
      </c>
      <c r="D32" s="929" t="s">
        <v>5747</v>
      </c>
      <c r="E32" s="930" t="s">
        <v>3193</v>
      </c>
      <c r="F32" s="248" t="s">
        <v>216</v>
      </c>
      <c r="G32" s="247" t="s">
        <v>1390</v>
      </c>
      <c r="K32" s="2"/>
      <c r="L32" s="2"/>
      <c r="M32" s="2"/>
    </row>
    <row r="33" spans="1:13" ht="18.75">
      <c r="A33" s="1460" t="s">
        <v>17</v>
      </c>
      <c r="B33" s="242" t="s">
        <v>93</v>
      </c>
      <c r="C33" s="246">
        <v>27568353.422139999</v>
      </c>
      <c r="D33" s="245">
        <v>25450090.804706901</v>
      </c>
      <c r="E33" s="244">
        <v>29731125.590110999</v>
      </c>
      <c r="F33" s="243">
        <v>8.323202591643919E-2</v>
      </c>
      <c r="G33" s="195">
        <v>-7.2744375634751224E-2</v>
      </c>
      <c r="K33" s="2"/>
      <c r="L33" s="2"/>
      <c r="M33" s="2"/>
    </row>
    <row r="34" spans="1:13" ht="19.5" thickBot="1">
      <c r="A34" s="1460"/>
      <c r="B34" s="242" t="s">
        <v>94</v>
      </c>
      <c r="C34" s="241">
        <v>24675971.1235542</v>
      </c>
      <c r="D34" s="241">
        <v>24218877.176413398</v>
      </c>
      <c r="E34" s="240">
        <v>24943010.042429999</v>
      </c>
      <c r="F34" s="243">
        <v>1.8873457419651185E-2</v>
      </c>
      <c r="G34" s="195">
        <v>-1.0705962047946271E-2</v>
      </c>
      <c r="K34" s="2"/>
      <c r="L34" s="2"/>
      <c r="M34" s="2"/>
    </row>
    <row r="35" spans="1:13" ht="18.75" thickBot="1">
      <c r="A35" s="1460"/>
      <c r="B35" s="483" t="s">
        <v>48</v>
      </c>
      <c r="C35" s="486">
        <v>52244324.545694202</v>
      </c>
      <c r="D35" s="1023">
        <v>49668967.981120303</v>
      </c>
      <c r="E35" s="1024">
        <v>54674135.632541001</v>
      </c>
      <c r="F35" s="484">
        <v>5.1850414237574194E-2</v>
      </c>
      <c r="G35" s="485">
        <v>-4.4441691829886443E-2</v>
      </c>
      <c r="K35" s="2"/>
      <c r="L35" s="2"/>
      <c r="M35" s="2"/>
    </row>
    <row r="36" spans="1:13" ht="38.25" thickTop="1">
      <c r="A36" s="861"/>
      <c r="B36" s="860"/>
      <c r="C36" s="428" t="s">
        <v>5944</v>
      </c>
      <c r="D36" s="429" t="s">
        <v>5747</v>
      </c>
      <c r="E36" s="430" t="s">
        <v>3193</v>
      </c>
      <c r="F36" s="248" t="s">
        <v>216</v>
      </c>
      <c r="G36" s="859" t="s">
        <v>1390</v>
      </c>
      <c r="K36" s="2"/>
      <c r="L36" s="2"/>
      <c r="M36" s="2"/>
    </row>
    <row r="37" spans="1:13" ht="18.75">
      <c r="A37" s="1460" t="s">
        <v>18</v>
      </c>
      <c r="B37" s="242" t="s">
        <v>93</v>
      </c>
      <c r="C37" s="246">
        <v>1762557.58189075</v>
      </c>
      <c r="D37" s="245">
        <v>1684865.7166319599</v>
      </c>
      <c r="E37" s="244">
        <v>1726392.2953115499</v>
      </c>
      <c r="F37" s="243">
        <v>4.6111606694743568E-2</v>
      </c>
      <c r="G37" s="195">
        <v>2.0948475429029667E-2</v>
      </c>
      <c r="K37" s="2"/>
      <c r="L37" s="2"/>
      <c r="M37" s="2"/>
    </row>
    <row r="38" spans="1:13" ht="18.75">
      <c r="A38" s="1460"/>
      <c r="B38" s="242" t="s">
        <v>94</v>
      </c>
      <c r="C38" s="246">
        <v>8316293.9958058903</v>
      </c>
      <c r="D38" s="245">
        <v>8037647.1337975301</v>
      </c>
      <c r="E38" s="244">
        <v>8516931.2368898503</v>
      </c>
      <c r="F38" s="243">
        <v>3.4667715236798236E-2</v>
      </c>
      <c r="G38" s="195">
        <v>-2.3557456964655166E-2</v>
      </c>
      <c r="K38" s="2"/>
      <c r="L38" s="2"/>
      <c r="M38" s="2"/>
    </row>
    <row r="39" spans="1:13" ht="18.75">
      <c r="A39" s="1460"/>
      <c r="B39" s="242" t="s">
        <v>95</v>
      </c>
      <c r="C39" s="246">
        <v>3606606.08659185</v>
      </c>
      <c r="D39" s="245">
        <v>3561911.0396331698</v>
      </c>
      <c r="E39" s="244">
        <v>3282874.39781996</v>
      </c>
      <c r="F39" s="243">
        <v>1.2548052565423795E-2</v>
      </c>
      <c r="G39" s="195">
        <v>9.8612267647787188E-2</v>
      </c>
      <c r="K39" s="2"/>
      <c r="L39" s="2"/>
      <c r="M39" s="2"/>
    </row>
    <row r="40" spans="1:13" ht="36.75" thickBot="1">
      <c r="A40" s="1460"/>
      <c r="B40" s="242" t="s">
        <v>1400</v>
      </c>
      <c r="C40" s="241">
        <v>28294.409847999999</v>
      </c>
      <c r="D40" s="241">
        <v>28405.343548000001</v>
      </c>
      <c r="E40" s="240">
        <v>28251.932418</v>
      </c>
      <c r="F40" s="202">
        <v>-3.905381387573903E-3</v>
      </c>
      <c r="G40" s="201">
        <v>1.5035229934550198E-3</v>
      </c>
      <c r="K40" s="2"/>
      <c r="L40" s="2"/>
      <c r="M40" s="2"/>
    </row>
    <row r="41" spans="1:13" ht="18.75" thickBot="1">
      <c r="A41" s="1460"/>
      <c r="B41" s="483" t="s">
        <v>48</v>
      </c>
      <c r="C41" s="486">
        <v>13713752.074136492</v>
      </c>
      <c r="D41" s="486">
        <v>13312829.23361066</v>
      </c>
      <c r="E41" s="1024">
        <v>13554449.86243936</v>
      </c>
      <c r="F41" s="487">
        <v>3.0115524918897796E-2</v>
      </c>
      <c r="G41" s="488">
        <v>1.1752761145885637E-2</v>
      </c>
    </row>
    <row r="42" spans="1:13" ht="20.25" thickTop="1" thickBot="1">
      <c r="A42" s="239"/>
      <c r="B42" s="238" t="s">
        <v>112</v>
      </c>
      <c r="C42" s="175">
        <v>65958076.619830698</v>
      </c>
      <c r="D42" s="175">
        <v>62981797.214730963</v>
      </c>
      <c r="E42" s="698">
        <v>68228585.494980365</v>
      </c>
      <c r="F42" s="160">
        <v>4.7256184115425759E-2</v>
      </c>
      <c r="G42" s="161">
        <v>-3.3277970790068778E-2</v>
      </c>
    </row>
    <row r="44" spans="1:13" ht="15" thickBot="1"/>
    <row r="45" spans="1:13" ht="19.5" thickBot="1">
      <c r="A45" s="1465" t="s">
        <v>1399</v>
      </c>
      <c r="B45" s="1467" t="s">
        <v>1398</v>
      </c>
      <c r="C45" s="1469" t="s">
        <v>214</v>
      </c>
      <c r="D45" s="1469"/>
      <c r="E45" s="1469"/>
      <c r="F45" s="1456" t="s">
        <v>215</v>
      </c>
      <c r="G45" s="1456"/>
    </row>
    <row r="46" spans="1:13" ht="38.25" thickBot="1">
      <c r="A46" s="1466"/>
      <c r="B46" s="1468"/>
      <c r="C46" s="431" t="s">
        <v>5944</v>
      </c>
      <c r="D46" s="431" t="s">
        <v>5747</v>
      </c>
      <c r="E46" s="431" t="s">
        <v>3193</v>
      </c>
      <c r="F46" s="489" t="s">
        <v>216</v>
      </c>
      <c r="G46" s="237" t="s">
        <v>1390</v>
      </c>
    </row>
    <row r="47" spans="1:13" ht="20.25">
      <c r="A47" s="1457" t="s">
        <v>22</v>
      </c>
      <c r="B47" s="236" t="s">
        <v>1395</v>
      </c>
      <c r="C47" s="235">
        <v>1408597.92</v>
      </c>
      <c r="D47" s="234">
        <v>1308959.98</v>
      </c>
      <c r="E47" s="234">
        <v>1367250.3</v>
      </c>
      <c r="F47" s="233">
        <v>7.6119928433564521E-2</v>
      </c>
      <c r="G47" s="232">
        <v>3.024144152683661E-2</v>
      </c>
    </row>
    <row r="48" spans="1:13" ht="20.25">
      <c r="A48" s="1458"/>
      <c r="B48" s="236" t="s">
        <v>28</v>
      </c>
      <c r="C48" s="235">
        <v>404470.75699999998</v>
      </c>
      <c r="D48" s="234">
        <v>378995.19099999999</v>
      </c>
      <c r="E48" s="234">
        <v>348268.76199999999</v>
      </c>
      <c r="F48" s="233">
        <v>6.7218705157659819E-2</v>
      </c>
      <c r="G48" s="232">
        <v>0.16137535470379061</v>
      </c>
    </row>
    <row r="49" spans="1:7" ht="20.25">
      <c r="A49" s="1458"/>
      <c r="B49" s="236" t="s">
        <v>27</v>
      </c>
      <c r="C49" s="235">
        <v>321000.98200000002</v>
      </c>
      <c r="D49" s="234">
        <v>299050.69099999999</v>
      </c>
      <c r="E49" s="234">
        <v>335901.446</v>
      </c>
      <c r="F49" s="233">
        <v>7.3399900620861658E-2</v>
      </c>
      <c r="G49" s="232">
        <v>-4.4359630413737472E-2</v>
      </c>
    </row>
    <row r="50" spans="1:7" ht="20.25">
      <c r="A50" s="1458"/>
      <c r="B50" s="236" t="s">
        <v>1397</v>
      </c>
      <c r="C50" s="235">
        <v>240918.98699999999</v>
      </c>
      <c r="D50" s="234">
        <v>226282.72399999999</v>
      </c>
      <c r="E50" s="234">
        <v>217195.65900000001</v>
      </c>
      <c r="F50" s="233">
        <v>6.4681309917411056E-2</v>
      </c>
      <c r="G50" s="232">
        <v>0.10922560841789197</v>
      </c>
    </row>
    <row r="51" spans="1:7" ht="20.25">
      <c r="A51" s="1458"/>
      <c r="B51" s="236" t="s">
        <v>24</v>
      </c>
      <c r="C51" s="235">
        <v>80775.835800000001</v>
      </c>
      <c r="D51" s="234">
        <v>72577.439199999993</v>
      </c>
      <c r="E51" s="234">
        <v>78494.6345</v>
      </c>
      <c r="F51" s="233">
        <v>0.11296067607742222</v>
      </c>
      <c r="G51" s="232">
        <v>2.9061875560424388E-2</v>
      </c>
    </row>
    <row r="52" spans="1:7" ht="20.25">
      <c r="A52" s="1458"/>
      <c r="B52" s="236" t="s">
        <v>25</v>
      </c>
      <c r="C52" s="235">
        <v>1314621.8799999999</v>
      </c>
      <c r="D52" s="234">
        <v>1211218.56</v>
      </c>
      <c r="E52" s="234">
        <v>1260896.49</v>
      </c>
      <c r="F52" s="233">
        <v>8.5371313993074738E-2</v>
      </c>
      <c r="G52" s="232">
        <v>4.260888219301795E-2</v>
      </c>
    </row>
    <row r="53" spans="1:7" ht="21" thickBot="1">
      <c r="A53" s="1459"/>
      <c r="B53" s="236" t="s">
        <v>1396</v>
      </c>
      <c r="C53" s="235">
        <v>55369.056299999997</v>
      </c>
      <c r="D53" s="234">
        <v>50963.192300000002</v>
      </c>
      <c r="E53" s="234">
        <v>55146.948199999999</v>
      </c>
      <c r="F53" s="233">
        <v>8.6451884216051988E-2</v>
      </c>
      <c r="G53" s="232">
        <v>4.0275682925279277E-3</v>
      </c>
    </row>
    <row r="54" spans="1:7" ht="21" thickBot="1">
      <c r="A54" s="173" t="s">
        <v>23</v>
      </c>
      <c r="B54" s="231" t="s">
        <v>1395</v>
      </c>
      <c r="C54" s="230">
        <v>18510.069200000002</v>
      </c>
      <c r="D54" s="230">
        <v>17854.812600000001</v>
      </c>
      <c r="E54" s="230">
        <v>18378.5134</v>
      </c>
      <c r="F54" s="229">
        <v>3.6699158634686535E-2</v>
      </c>
      <c r="G54" s="228">
        <v>7.1581306461925287E-3</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15"/>
  <sheetViews>
    <sheetView rightToLeft="1" workbookViewId="0">
      <selection activeCell="K27" sqref="K27"/>
    </sheetView>
  </sheetViews>
  <sheetFormatPr defaultColWidth="9.125" defaultRowHeight="15"/>
  <cols>
    <col min="1" max="1" width="11" style="27" customWidth="1"/>
    <col min="2" max="7" width="9.125" style="27" customWidth="1"/>
    <col min="8" max="16384" width="9.125" style="27"/>
  </cols>
  <sheetData>
    <row r="1" spans="1:58">
      <c r="A1" s="256" t="s">
        <v>96</v>
      </c>
      <c r="B1" s="256" t="s">
        <v>1</v>
      </c>
      <c r="C1" s="256" t="s">
        <v>197</v>
      </c>
      <c r="D1" s="256" t="s">
        <v>3</v>
      </c>
      <c r="E1" s="256" t="s">
        <v>196</v>
      </c>
      <c r="F1" s="256" t="s">
        <v>5</v>
      </c>
      <c r="G1" s="256" t="s">
        <v>195</v>
      </c>
      <c r="H1" s="256" t="s">
        <v>7</v>
      </c>
      <c r="I1" s="256" t="s">
        <v>8</v>
      </c>
      <c r="J1" s="256" t="s">
        <v>9</v>
      </c>
      <c r="K1" s="256" t="s">
        <v>193</v>
      </c>
      <c r="L1" s="256" t="s">
        <v>11</v>
      </c>
      <c r="M1" s="172" t="s">
        <v>12</v>
      </c>
      <c r="N1" s="172" t="s">
        <v>301</v>
      </c>
      <c r="O1" s="172" t="s">
        <v>194</v>
      </c>
      <c r="P1" s="172" t="s">
        <v>1199</v>
      </c>
      <c r="Q1" s="172" t="s">
        <v>1228</v>
      </c>
      <c r="R1" s="172" t="s">
        <v>1261</v>
      </c>
      <c r="S1" s="172" t="s">
        <v>1329</v>
      </c>
      <c r="T1" s="172" t="s">
        <v>1330</v>
      </c>
      <c r="U1" s="172" t="s">
        <v>1144</v>
      </c>
      <c r="V1" s="172" t="s">
        <v>1388</v>
      </c>
      <c r="W1" s="44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c r="A2" s="256" t="s">
        <v>93</v>
      </c>
      <c r="B2" s="255">
        <v>2416833.8250293802</v>
      </c>
      <c r="C2" s="255">
        <v>2405710.4725272502</v>
      </c>
      <c r="D2" s="255">
        <v>2403033.2003092398</v>
      </c>
      <c r="E2" s="255">
        <v>2763785.2299751202</v>
      </c>
      <c r="F2" s="255">
        <v>2642137.9624000802</v>
      </c>
      <c r="G2" s="255">
        <v>3336633.1119089499</v>
      </c>
      <c r="H2" s="255">
        <v>3967308.3627182702</v>
      </c>
      <c r="I2" s="255">
        <v>4693073.0923005696</v>
      </c>
      <c r="J2" s="255">
        <v>4343000.3971269904</v>
      </c>
      <c r="K2" s="255">
        <v>3810729.31777466</v>
      </c>
      <c r="L2" s="255">
        <v>4091050.27664435</v>
      </c>
      <c r="M2" s="71">
        <v>3908225.6759186201</v>
      </c>
      <c r="N2" s="1139">
        <v>4445947.8493988803</v>
      </c>
      <c r="O2" s="1139">
        <v>5106595.7688868297</v>
      </c>
      <c r="P2" s="1139">
        <v>5371215.4363919804</v>
      </c>
      <c r="Q2" s="1139">
        <v>5707832.0139605701</v>
      </c>
      <c r="R2" s="1139">
        <v>5894507.4891501702</v>
      </c>
      <c r="S2" s="1139">
        <v>6058433.1467458596</v>
      </c>
      <c r="T2" s="1139">
        <v>6883516.6501684198</v>
      </c>
      <c r="U2" s="1139">
        <v>6648005.3320109202</v>
      </c>
      <c r="V2" s="1139">
        <v>6530415.1557988096</v>
      </c>
      <c r="W2" s="1139">
        <v>7536914.6936783697</v>
      </c>
      <c r="X2" s="71">
        <v>8660992.2301745992</v>
      </c>
      <c r="Y2" s="71">
        <v>10065916.4436255</v>
      </c>
      <c r="Z2" s="71">
        <v>10869697.587304199</v>
      </c>
      <c r="AA2" s="71">
        <v>14714537.1428806</v>
      </c>
      <c r="AB2" s="71">
        <v>21556621.8715204</v>
      </c>
      <c r="AC2" s="71">
        <v>27957126.8189454</v>
      </c>
      <c r="AD2" s="71">
        <v>40261045.076450899</v>
      </c>
      <c r="AE2" s="71">
        <v>35746344.075695403</v>
      </c>
      <c r="AF2" s="71">
        <v>33874039.503508203</v>
      </c>
      <c r="AG2" s="71">
        <v>27775833.7480556</v>
      </c>
      <c r="AH2" s="71">
        <v>27147070.600238401</v>
      </c>
      <c r="AI2" s="71">
        <v>29997418.658767901</v>
      </c>
      <c r="AJ2" s="71">
        <v>23601157.879956301</v>
      </c>
      <c r="AK2" s="71">
        <v>25740482.173261099</v>
      </c>
      <c r="AL2" s="71">
        <v>27592480.755152602</v>
      </c>
      <c r="AM2" s="71">
        <v>25526999.6158721</v>
      </c>
      <c r="AN2" s="71">
        <v>24376220.375616301</v>
      </c>
      <c r="AO2" s="71">
        <v>24611917.0475673</v>
      </c>
      <c r="AP2" s="71">
        <v>27642788.7685441</v>
      </c>
      <c r="AQ2" s="71">
        <v>31920331.972583499</v>
      </c>
      <c r="AR2" s="71">
        <v>28365220.100787502</v>
      </c>
      <c r="AS2" s="71">
        <v>30946917.049584001</v>
      </c>
      <c r="AT2" s="71">
        <v>30031886.891792499</v>
      </c>
      <c r="AU2" s="71">
        <v>28407826.500855599</v>
      </c>
      <c r="AV2" s="71">
        <v>27520109.720431101</v>
      </c>
      <c r="AW2" s="71">
        <v>27388142.9307798</v>
      </c>
      <c r="AX2" s="71">
        <v>29731125.590110999</v>
      </c>
      <c r="AY2" s="71">
        <v>32691115.4869623</v>
      </c>
      <c r="AZ2" s="71">
        <v>34195103.5376684</v>
      </c>
      <c r="BA2" s="71">
        <v>32821070.5310519</v>
      </c>
      <c r="BB2" s="71">
        <v>30442832.091043901</v>
      </c>
      <c r="BC2" s="71">
        <v>27799020.078851301</v>
      </c>
      <c r="BD2" s="71">
        <v>26386171.8302355</v>
      </c>
      <c r="BE2" s="71">
        <v>25450090.804706901</v>
      </c>
      <c r="BF2" s="71">
        <v>27568353.422139999</v>
      </c>
    </row>
    <row r="3" spans="1:58">
      <c r="A3" s="256" t="s">
        <v>94</v>
      </c>
      <c r="B3" s="255">
        <v>1406022.8352451101</v>
      </c>
      <c r="C3" s="255">
        <v>1393319.97989276</v>
      </c>
      <c r="D3" s="255">
        <v>1324226.48206831</v>
      </c>
      <c r="E3" s="255">
        <v>1445546.5499819401</v>
      </c>
      <c r="F3" s="255">
        <v>1594810.5262482599</v>
      </c>
      <c r="G3" s="255">
        <v>1894504.3764913499</v>
      </c>
      <c r="H3" s="255">
        <v>2156830.23398674</v>
      </c>
      <c r="I3" s="255">
        <v>2469373.7278421302</v>
      </c>
      <c r="J3" s="255">
        <v>2338324.4696498602</v>
      </c>
      <c r="K3" s="255">
        <v>2113953.1681683101</v>
      </c>
      <c r="L3" s="255">
        <v>2181867.1910025901</v>
      </c>
      <c r="M3" s="71">
        <v>2106873.54079615</v>
      </c>
      <c r="N3" s="1139">
        <v>2384584.3316040998</v>
      </c>
      <c r="O3" s="1139">
        <v>2725317.6281366101</v>
      </c>
      <c r="P3" s="1139">
        <v>2868553.7594167199</v>
      </c>
      <c r="Q3" s="1139">
        <v>3221475.6380805499</v>
      </c>
      <c r="R3" s="1139">
        <v>3486242.6791279502</v>
      </c>
      <c r="S3" s="1139">
        <v>3715770.4684419199</v>
      </c>
      <c r="T3" s="1139">
        <v>4157493.7685361598</v>
      </c>
      <c r="U3" s="1139">
        <v>4600103.7514097402</v>
      </c>
      <c r="V3" s="1139">
        <v>4595064.4016618198</v>
      </c>
      <c r="W3" s="1139">
        <v>5378671.8905872898</v>
      </c>
      <c r="X3" s="71">
        <v>6241400.3372966303</v>
      </c>
      <c r="Y3" s="71">
        <v>7354418.6226700796</v>
      </c>
      <c r="Z3" s="71">
        <v>7861768.0236084498</v>
      </c>
      <c r="AA3" s="71">
        <v>11215614.6996831</v>
      </c>
      <c r="AB3" s="71">
        <v>15446636.4246617</v>
      </c>
      <c r="AC3" s="71">
        <v>19610260.931599502</v>
      </c>
      <c r="AD3" s="71">
        <v>31556816.8293286</v>
      </c>
      <c r="AE3" s="71">
        <v>30409629.2827552</v>
      </c>
      <c r="AF3" s="71">
        <v>25895329.763460599</v>
      </c>
      <c r="AG3" s="71">
        <v>26186508.8115316</v>
      </c>
      <c r="AH3" s="71">
        <v>24870588.9600696</v>
      </c>
      <c r="AI3" s="71">
        <v>27482949.033925999</v>
      </c>
      <c r="AJ3" s="71">
        <v>22639840.168361101</v>
      </c>
      <c r="AK3" s="71">
        <v>23859346.4362689</v>
      </c>
      <c r="AL3" s="71">
        <v>24955162.515370902</v>
      </c>
      <c r="AM3" s="71">
        <v>23473521.081567399</v>
      </c>
      <c r="AN3" s="71">
        <v>22137462.5409915</v>
      </c>
      <c r="AO3" s="71">
        <v>22267021.9580171</v>
      </c>
      <c r="AP3" s="71">
        <v>26011546.262796901</v>
      </c>
      <c r="AQ3" s="71">
        <v>29191218.104940299</v>
      </c>
      <c r="AR3" s="71">
        <v>27593377.7749977</v>
      </c>
      <c r="AS3" s="71">
        <v>26690723.991642699</v>
      </c>
      <c r="AT3" s="71">
        <v>25769915.3700637</v>
      </c>
      <c r="AU3" s="71">
        <v>24632195.334260199</v>
      </c>
      <c r="AV3" s="71">
        <v>23987469.450863998</v>
      </c>
      <c r="AW3" s="71">
        <v>24060291.235115599</v>
      </c>
      <c r="AX3" s="71">
        <v>24943010.042429999</v>
      </c>
      <c r="AY3" s="71">
        <v>27721677.334898401</v>
      </c>
      <c r="AZ3" s="71">
        <v>28824376.268223099</v>
      </c>
      <c r="BA3" s="71">
        <v>28352955.450488899</v>
      </c>
      <c r="BB3" s="71">
        <v>26810648.478476699</v>
      </c>
      <c r="BC3" s="71">
        <v>26086358.091044899</v>
      </c>
      <c r="BD3" s="71">
        <v>24714481.121566702</v>
      </c>
      <c r="BE3" s="71">
        <v>24218877.176413398</v>
      </c>
      <c r="BF3" s="71">
        <v>24675971.1235542</v>
      </c>
    </row>
    <row r="4" spans="1:58">
      <c r="A4" s="254" t="s">
        <v>48</v>
      </c>
      <c r="B4" s="253">
        <v>3822856.6602745</v>
      </c>
      <c r="C4" s="253">
        <v>3799030.45242002</v>
      </c>
      <c r="D4" s="253">
        <v>3727259.6823775498</v>
      </c>
      <c r="E4" s="253">
        <v>4209331.7799570598</v>
      </c>
      <c r="F4" s="253">
        <v>4236948.4886483401</v>
      </c>
      <c r="G4" s="253">
        <v>5231137.4884003</v>
      </c>
      <c r="H4" s="253">
        <v>6124138.5967050102</v>
      </c>
      <c r="I4" s="253">
        <v>7162446.8201427003</v>
      </c>
      <c r="J4" s="253">
        <v>6681324.8667768398</v>
      </c>
      <c r="K4" s="253">
        <v>5924682.48594297</v>
      </c>
      <c r="L4" s="253">
        <v>6272917.4676469397</v>
      </c>
      <c r="M4" s="72">
        <v>6015099.2167147696</v>
      </c>
      <c r="N4" s="72">
        <v>6830532.1810029801</v>
      </c>
      <c r="O4" s="72">
        <v>7831913.3970234394</v>
      </c>
      <c r="P4" s="72">
        <v>8239769.1958087003</v>
      </c>
      <c r="Q4" s="72">
        <v>8929307.6520411205</v>
      </c>
      <c r="R4" s="72">
        <v>9380750.1682781205</v>
      </c>
      <c r="S4" s="72">
        <v>9774203.6151877791</v>
      </c>
      <c r="T4" s="72">
        <v>11041010.418704581</v>
      </c>
      <c r="U4" s="72">
        <v>11248109.08342066</v>
      </c>
      <c r="V4" s="72">
        <v>11125479.557460628</v>
      </c>
      <c r="W4" s="72">
        <v>12915586.58426566</v>
      </c>
      <c r="X4" s="72">
        <v>14902392.567471229</v>
      </c>
      <c r="Y4" s="72">
        <v>17420335.066295579</v>
      </c>
      <c r="Z4" s="72">
        <v>18731465.610912651</v>
      </c>
      <c r="AA4" s="72">
        <v>25930151.8425637</v>
      </c>
      <c r="AB4" s="72">
        <v>37003258.296182096</v>
      </c>
      <c r="AC4" s="72">
        <v>47567387.750544906</v>
      </c>
      <c r="AD4" s="72">
        <v>71817861.905779496</v>
      </c>
      <c r="AE4" s="72">
        <v>66155973.358450606</v>
      </c>
      <c r="AF4" s="72">
        <v>59769369.266968802</v>
      </c>
      <c r="AG4" s="72">
        <v>53962342.559587196</v>
      </c>
      <c r="AH4" s="72">
        <v>52017659.560308002</v>
      </c>
      <c r="AI4" s="72">
        <v>57480367.692693904</v>
      </c>
      <c r="AJ4" s="72">
        <v>46240998.048317403</v>
      </c>
      <c r="AK4" s="72">
        <v>49599828.609530002</v>
      </c>
      <c r="AL4" s="72">
        <v>52547643.270523503</v>
      </c>
      <c r="AM4" s="72">
        <v>49000520.697439499</v>
      </c>
      <c r="AN4" s="72">
        <v>46513682.916607797</v>
      </c>
      <c r="AO4" s="72">
        <v>46878939.005584404</v>
      </c>
      <c r="AP4" s="72">
        <v>53654335.031341001</v>
      </c>
      <c r="AQ4" s="72">
        <v>61111550.077523798</v>
      </c>
      <c r="AR4" s="72">
        <v>55958597.875785202</v>
      </c>
      <c r="AS4" s="72">
        <v>57637641.0412267</v>
      </c>
      <c r="AT4" s="72">
        <v>55801802.261856198</v>
      </c>
      <c r="AU4" s="72">
        <v>53040021.835115798</v>
      </c>
      <c r="AV4" s="72">
        <v>51507579.171295099</v>
      </c>
      <c r="AW4" s="72">
        <v>51448434.165895402</v>
      </c>
      <c r="AX4" s="72">
        <v>54674135.632541001</v>
      </c>
      <c r="AY4" s="72">
        <v>60412792.821860701</v>
      </c>
      <c r="AZ4" s="72">
        <v>63019479.805891499</v>
      </c>
      <c r="BA4" s="72">
        <v>61174025.981540799</v>
      </c>
      <c r="BB4" s="72">
        <v>57253480.5695206</v>
      </c>
      <c r="BC4" s="72">
        <v>53885378.1698962</v>
      </c>
      <c r="BD4" s="72">
        <v>51100652.951802202</v>
      </c>
      <c r="BE4" s="72">
        <v>49668967.981120303</v>
      </c>
      <c r="BF4" s="72">
        <v>52244324.545694202</v>
      </c>
    </row>
    <row r="5" spans="1:58">
      <c r="H5" s="252"/>
    </row>
    <row r="6" spans="1:58">
      <c r="A6" s="256" t="s">
        <v>96</v>
      </c>
      <c r="B6" s="256" t="s">
        <v>2730</v>
      </c>
      <c r="C6" s="256" t="s">
        <v>2901</v>
      </c>
      <c r="D6" s="256" t="s">
        <v>2989</v>
      </c>
      <c r="E6" s="256" t="s">
        <v>3065</v>
      </c>
      <c r="F6" s="172" t="s">
        <v>3192</v>
      </c>
      <c r="G6" s="172" t="s">
        <v>3290</v>
      </c>
      <c r="H6" s="172" t="s">
        <v>3378</v>
      </c>
      <c r="I6" s="172" t="s">
        <v>5253</v>
      </c>
      <c r="J6" s="172" t="s">
        <v>5329</v>
      </c>
      <c r="K6" s="172" t="s">
        <v>3582</v>
      </c>
      <c r="L6" s="172" t="s">
        <v>5603</v>
      </c>
      <c r="M6" s="172" t="s">
        <v>3584</v>
      </c>
      <c r="N6" s="172" t="s">
        <v>3593</v>
      </c>
    </row>
    <row r="7" spans="1:58">
      <c r="A7" s="256" t="s">
        <v>93</v>
      </c>
      <c r="B7" s="255">
        <v>30031886.891792499</v>
      </c>
      <c r="C7" s="255">
        <v>28407826.500855599</v>
      </c>
      <c r="D7" s="255">
        <v>27520109.720431101</v>
      </c>
      <c r="E7" s="255">
        <v>27388142.9307798</v>
      </c>
      <c r="F7" s="71">
        <v>29731125.590110999</v>
      </c>
      <c r="G7" s="71">
        <v>32691115.4869623</v>
      </c>
      <c r="H7" s="71">
        <v>34195103.5376684</v>
      </c>
      <c r="I7" s="71">
        <v>32821070.5310519</v>
      </c>
      <c r="J7" s="71">
        <v>30442832.091043901</v>
      </c>
      <c r="K7" s="71">
        <v>27799020.078851301</v>
      </c>
      <c r="L7" s="71">
        <v>26386171.8302355</v>
      </c>
      <c r="M7" s="71">
        <v>25450090.804706901</v>
      </c>
      <c r="N7" s="71">
        <v>27568353.422139999</v>
      </c>
    </row>
    <row r="8" spans="1:58">
      <c r="A8" s="256" t="s">
        <v>94</v>
      </c>
      <c r="B8" s="255">
        <v>25769915.3700637</v>
      </c>
      <c r="C8" s="255">
        <v>24632195.334260199</v>
      </c>
      <c r="D8" s="255">
        <v>23987469.450863998</v>
      </c>
      <c r="E8" s="255">
        <v>24060291.235115599</v>
      </c>
      <c r="F8" s="71">
        <v>24943010.042429999</v>
      </c>
      <c r="G8" s="71">
        <v>27721677.334898401</v>
      </c>
      <c r="H8" s="71">
        <v>28824376.268223099</v>
      </c>
      <c r="I8" s="71">
        <v>28352955.450488899</v>
      </c>
      <c r="J8" s="71">
        <v>26810648.478476699</v>
      </c>
      <c r="K8" s="71">
        <v>26086358.091044899</v>
      </c>
      <c r="L8" s="71">
        <v>24714481.121566702</v>
      </c>
      <c r="M8" s="71">
        <v>24218877.176413398</v>
      </c>
      <c r="N8" s="71">
        <v>24675971.1235542</v>
      </c>
    </row>
    <row r="9" spans="1:58">
      <c r="A9" s="254" t="s">
        <v>48</v>
      </c>
      <c r="B9" s="72">
        <v>55801802.261856198</v>
      </c>
      <c r="C9" s="72">
        <v>53040021.835115798</v>
      </c>
      <c r="D9" s="72">
        <v>51507579.171295099</v>
      </c>
      <c r="E9" s="72">
        <v>51448434.165895402</v>
      </c>
      <c r="F9" s="72">
        <v>54674135.632541001</v>
      </c>
      <c r="G9" s="72">
        <v>60412792.821860701</v>
      </c>
      <c r="H9" s="72">
        <v>63019479.805891499</v>
      </c>
      <c r="I9" s="72">
        <v>61174025.981540799</v>
      </c>
      <c r="J9" s="72">
        <v>57253480.5695206</v>
      </c>
      <c r="K9" s="72">
        <v>53885378.1698962</v>
      </c>
      <c r="L9" s="72">
        <v>51100652.951802202</v>
      </c>
      <c r="M9" s="72">
        <v>49668967.981120303</v>
      </c>
      <c r="N9" s="72">
        <v>52244324.545694202</v>
      </c>
    </row>
    <row r="10" spans="1:58">
      <c r="H10" s="252"/>
    </row>
    <row r="15" spans="1:58">
      <c r="S15" s="49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13"/>
  <sheetViews>
    <sheetView rightToLeft="1" workbookViewId="0">
      <selection activeCell="L36" sqref="L36:L37"/>
    </sheetView>
  </sheetViews>
  <sheetFormatPr defaultColWidth="9.125" defaultRowHeight="15"/>
  <cols>
    <col min="1" max="1" width="18" style="27" customWidth="1"/>
    <col min="2" max="2" width="10.625" style="27" bestFit="1" customWidth="1"/>
    <col min="3" max="16384" width="9.125" style="27"/>
  </cols>
  <sheetData>
    <row r="1" spans="1:58" ht="15.75" customHeight="1">
      <c r="A1" s="256" t="s">
        <v>96</v>
      </c>
      <c r="B1" s="256" t="s">
        <v>1</v>
      </c>
      <c r="C1" s="256" t="s">
        <v>2</v>
      </c>
      <c r="D1" s="256" t="s">
        <v>3</v>
      </c>
      <c r="E1" s="256" t="s">
        <v>4</v>
      </c>
      <c r="F1" s="256" t="s">
        <v>5</v>
      </c>
      <c r="G1" s="256" t="s">
        <v>6</v>
      </c>
      <c r="H1" s="256" t="s">
        <v>7</v>
      </c>
      <c r="I1" s="256" t="s">
        <v>8</v>
      </c>
      <c r="J1" s="256" t="s">
        <v>9</v>
      </c>
      <c r="K1" s="256" t="s">
        <v>10</v>
      </c>
      <c r="L1" s="256" t="s">
        <v>11</v>
      </c>
      <c r="M1" s="256" t="s">
        <v>12</v>
      </c>
      <c r="N1" s="172" t="s">
        <v>301</v>
      </c>
      <c r="O1" s="172" t="s">
        <v>194</v>
      </c>
      <c r="P1" s="451" t="s">
        <v>1199</v>
      </c>
      <c r="Q1" s="451" t="s">
        <v>1228</v>
      </c>
      <c r="R1" s="451" t="s">
        <v>1261</v>
      </c>
      <c r="S1" s="451" t="s">
        <v>1329</v>
      </c>
      <c r="T1" s="451" t="s">
        <v>1330</v>
      </c>
      <c r="U1" s="451" t="s">
        <v>1144</v>
      </c>
      <c r="V1" s="451" t="s">
        <v>1388</v>
      </c>
      <c r="W1" s="45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c r="A2" s="256" t="s">
        <v>93</v>
      </c>
      <c r="B2" s="255">
        <v>103949.2135</v>
      </c>
      <c r="C2" s="255">
        <v>101360.4235</v>
      </c>
      <c r="D2" s="255">
        <v>102062.6195</v>
      </c>
      <c r="E2" s="255">
        <v>109730.49649999999</v>
      </c>
      <c r="F2" s="255">
        <v>111973.993</v>
      </c>
      <c r="G2" s="255">
        <v>118712.594</v>
      </c>
      <c r="H2" s="255">
        <v>153170.644</v>
      </c>
      <c r="I2" s="255">
        <v>200243.52499999999</v>
      </c>
      <c r="J2" s="255">
        <v>179298.367</v>
      </c>
      <c r="K2" s="255">
        <v>151297.52299999999</v>
      </c>
      <c r="L2" s="255">
        <v>167169.11799999999</v>
      </c>
      <c r="M2" s="255">
        <v>171872.136</v>
      </c>
      <c r="N2" s="71">
        <v>185113.38</v>
      </c>
      <c r="O2" s="71">
        <v>206471.399</v>
      </c>
      <c r="P2" s="71">
        <v>212328.05499999999</v>
      </c>
      <c r="Q2" s="71">
        <v>226376.274</v>
      </c>
      <c r="R2" s="71">
        <v>273905.55499999999</v>
      </c>
      <c r="S2" s="71">
        <v>319521.60800000001</v>
      </c>
      <c r="T2" s="71">
        <v>347108.32400000002</v>
      </c>
      <c r="U2" s="71">
        <v>308391.42800000001</v>
      </c>
      <c r="V2" s="71">
        <v>328178.45299999998</v>
      </c>
      <c r="W2" s="71">
        <v>407331.09899999999</v>
      </c>
      <c r="X2" s="71">
        <v>473399.92349999998</v>
      </c>
      <c r="Y2" s="71">
        <v>615686.76500000001</v>
      </c>
      <c r="Z2" s="71">
        <v>666326.3125</v>
      </c>
      <c r="AA2" s="71">
        <v>1129595.7590000001</v>
      </c>
      <c r="AB2" s="71">
        <v>1634905.0730000001</v>
      </c>
      <c r="AC2" s="71">
        <v>2024835.091</v>
      </c>
      <c r="AD2" s="71">
        <v>2646692.1085000001</v>
      </c>
      <c r="AE2" s="71">
        <v>3072798.2105</v>
      </c>
      <c r="AF2" s="71">
        <v>3221066.3325</v>
      </c>
      <c r="AG2" s="71">
        <v>4096010.3999712099</v>
      </c>
      <c r="AH2" s="71">
        <v>4069918.16214725</v>
      </c>
      <c r="AI2" s="71">
        <v>4976522.4620107301</v>
      </c>
      <c r="AJ2" s="71">
        <v>4643823.8020583903</v>
      </c>
      <c r="AK2" s="71">
        <v>4603798.7802557303</v>
      </c>
      <c r="AL2" s="71">
        <v>4574352.9776901696</v>
      </c>
      <c r="AM2" s="71">
        <v>4599356.6039180001</v>
      </c>
      <c r="AN2" s="71">
        <v>4835152.4907710496</v>
      </c>
      <c r="AO2" s="71">
        <v>4760270.0458348999</v>
      </c>
      <c r="AP2" s="71">
        <v>3107630.74607166</v>
      </c>
      <c r="AQ2" s="71">
        <v>3510667.6268469398</v>
      </c>
      <c r="AR2" s="71">
        <v>2278145.00699051</v>
      </c>
      <c r="AS2" s="71">
        <v>1976558.2941429201</v>
      </c>
      <c r="AT2" s="71">
        <v>1916544.7943768799</v>
      </c>
      <c r="AU2" s="71">
        <v>1735319.8238091699</v>
      </c>
      <c r="AV2" s="71">
        <v>1682301.4898699301</v>
      </c>
      <c r="AW2" s="71">
        <v>1648792.9481359101</v>
      </c>
      <c r="AX2" s="71">
        <v>1726392.2953115499</v>
      </c>
      <c r="AY2" s="71">
        <v>2010978.8356253</v>
      </c>
      <c r="AZ2" s="71">
        <v>2287301.1735107098</v>
      </c>
      <c r="BA2" s="71">
        <v>2302211.8756538802</v>
      </c>
      <c r="BB2" s="71">
        <v>2106965.8751692902</v>
      </c>
      <c r="BC2" s="71">
        <v>2050697.3886343699</v>
      </c>
      <c r="BD2" s="71">
        <v>1737891.3329754299</v>
      </c>
      <c r="BE2" s="71">
        <v>1684865.7166319599</v>
      </c>
      <c r="BF2" s="71">
        <v>1762557.58189075</v>
      </c>
    </row>
    <row r="3" spans="1:58">
      <c r="A3" s="256" t="s">
        <v>94</v>
      </c>
      <c r="B3" s="255">
        <v>543696.45648507995</v>
      </c>
      <c r="C3" s="255">
        <v>527318.87454611296</v>
      </c>
      <c r="D3" s="255">
        <v>527210.36133633496</v>
      </c>
      <c r="E3" s="255">
        <v>586528.82787542196</v>
      </c>
      <c r="F3" s="255">
        <v>571634.47437277297</v>
      </c>
      <c r="G3" s="255">
        <v>722508.42831611796</v>
      </c>
      <c r="H3" s="255">
        <v>864886.88823736203</v>
      </c>
      <c r="I3" s="255">
        <v>945346.44023893203</v>
      </c>
      <c r="J3" s="255">
        <v>946401.67133328097</v>
      </c>
      <c r="K3" s="255">
        <v>910652.98222597595</v>
      </c>
      <c r="L3" s="255">
        <v>1014964.87996767</v>
      </c>
      <c r="M3" s="255">
        <v>969137.52726965398</v>
      </c>
      <c r="N3" s="71">
        <v>1134642.3462942599</v>
      </c>
      <c r="O3" s="71">
        <v>1241879.9128282701</v>
      </c>
      <c r="P3" s="71">
        <v>1262470.50412424</v>
      </c>
      <c r="Q3" s="71">
        <v>1445023.8689353999</v>
      </c>
      <c r="R3" s="71">
        <v>1528989.3652675999</v>
      </c>
      <c r="S3" s="71">
        <v>1668452.1807027699</v>
      </c>
      <c r="T3" s="71">
        <v>1891678.81472384</v>
      </c>
      <c r="U3" s="71">
        <v>1871795.61670226</v>
      </c>
      <c r="V3" s="71">
        <v>1938041.8699179599</v>
      </c>
      <c r="W3" s="71">
        <v>2216232.8920046198</v>
      </c>
      <c r="X3" s="71">
        <v>2577002.0965516102</v>
      </c>
      <c r="Y3" s="71">
        <v>3038195.5115687</v>
      </c>
      <c r="Z3" s="71">
        <v>3331907.7556690001</v>
      </c>
      <c r="AA3" s="71">
        <v>4275564.5425738897</v>
      </c>
      <c r="AB3" s="71">
        <v>5380347.02725079</v>
      </c>
      <c r="AC3" s="71">
        <v>7284796.34658626</v>
      </c>
      <c r="AD3" s="71">
        <v>9991905.4343786892</v>
      </c>
      <c r="AE3" s="71">
        <v>9150324.3236299995</v>
      </c>
      <c r="AF3" s="71">
        <v>8276771.4746883903</v>
      </c>
      <c r="AG3" s="71">
        <v>7274947.0812131902</v>
      </c>
      <c r="AH3" s="71">
        <v>7253077.6877780501</v>
      </c>
      <c r="AI3" s="71">
        <v>8456382.3266174309</v>
      </c>
      <c r="AJ3" s="71">
        <v>7326520.24602836</v>
      </c>
      <c r="AK3" s="71">
        <v>7444597.5204484202</v>
      </c>
      <c r="AL3" s="71">
        <v>7744569.0903286403</v>
      </c>
      <c r="AM3" s="71">
        <v>7488648.6818130296</v>
      </c>
      <c r="AN3" s="71">
        <v>7077789.2993531497</v>
      </c>
      <c r="AO3" s="71">
        <v>6723814.9007101404</v>
      </c>
      <c r="AP3" s="71">
        <v>7424583.7899636598</v>
      </c>
      <c r="AQ3" s="71">
        <v>8433121.6169522703</v>
      </c>
      <c r="AR3" s="71">
        <v>9187281.5484908801</v>
      </c>
      <c r="AS3" s="71">
        <v>9329153.3853450306</v>
      </c>
      <c r="AT3" s="71">
        <v>9262694.7010264192</v>
      </c>
      <c r="AU3" s="71">
        <v>8457866.8013569806</v>
      </c>
      <c r="AV3" s="71">
        <v>8029751.3167773997</v>
      </c>
      <c r="AW3" s="71">
        <v>8117380.5482296702</v>
      </c>
      <c r="AX3" s="71">
        <v>8516931.2368898503</v>
      </c>
      <c r="AY3" s="71">
        <v>9609602.4415454399</v>
      </c>
      <c r="AZ3" s="71">
        <v>9672074.9264186993</v>
      </c>
      <c r="BA3" s="71">
        <v>9260670.3837076705</v>
      </c>
      <c r="BB3" s="71">
        <v>8740982.9115004893</v>
      </c>
      <c r="BC3" s="71">
        <v>8422481.9815792609</v>
      </c>
      <c r="BD3" s="71">
        <v>8407547.9118514992</v>
      </c>
      <c r="BE3" s="71">
        <v>8037647.1337975301</v>
      </c>
      <c r="BF3" s="71">
        <v>8316293.9958058903</v>
      </c>
    </row>
    <row r="4" spans="1:58">
      <c r="A4" s="256" t="s">
        <v>95</v>
      </c>
      <c r="B4" s="255">
        <v>321093.06879530998</v>
      </c>
      <c r="C4" s="255">
        <v>319747.41646337602</v>
      </c>
      <c r="D4" s="255">
        <v>319817.05338951398</v>
      </c>
      <c r="E4" s="255">
        <v>335406.22170169099</v>
      </c>
      <c r="F4" s="255">
        <v>319001.34948787</v>
      </c>
      <c r="G4" s="255">
        <v>350232.26595696498</v>
      </c>
      <c r="H4" s="255">
        <v>493746.43529703101</v>
      </c>
      <c r="I4" s="255">
        <v>497953.36839122302</v>
      </c>
      <c r="J4" s="255">
        <v>493887.59309931699</v>
      </c>
      <c r="K4" s="255">
        <v>437943.93928874098</v>
      </c>
      <c r="L4" s="255">
        <v>476889.85538618098</v>
      </c>
      <c r="M4" s="255">
        <v>469482.12656250398</v>
      </c>
      <c r="N4" s="71">
        <v>490527.25349719397</v>
      </c>
      <c r="O4" s="71">
        <v>568822.07257031999</v>
      </c>
      <c r="P4" s="71">
        <v>627985.68468201905</v>
      </c>
      <c r="Q4" s="71">
        <v>690937.31736152701</v>
      </c>
      <c r="R4" s="71">
        <v>812157.42109320394</v>
      </c>
      <c r="S4" s="71">
        <v>926348.98803722905</v>
      </c>
      <c r="T4" s="71">
        <v>880315.566075849</v>
      </c>
      <c r="U4" s="71">
        <v>831253.87301130802</v>
      </c>
      <c r="V4" s="71">
        <v>890854.04076424695</v>
      </c>
      <c r="W4" s="71">
        <v>1146705.42632571</v>
      </c>
      <c r="X4" s="71">
        <v>1464787.4090302801</v>
      </c>
      <c r="Y4" s="71">
        <v>1726179.4175134499</v>
      </c>
      <c r="Z4" s="71">
        <v>1824646.9910089001</v>
      </c>
      <c r="AA4" s="71">
        <v>2407421.3655230301</v>
      </c>
      <c r="AB4" s="71">
        <v>3413521.7474054</v>
      </c>
      <c r="AC4" s="71">
        <v>3921146.9969858499</v>
      </c>
      <c r="AD4" s="71">
        <v>4957382.5847040499</v>
      </c>
      <c r="AE4" s="71">
        <v>5514684.2544988403</v>
      </c>
      <c r="AF4" s="71">
        <v>4807843.3432324901</v>
      </c>
      <c r="AG4" s="71">
        <v>4382715.0485992199</v>
      </c>
      <c r="AH4" s="71">
        <v>4153499.2271784102</v>
      </c>
      <c r="AI4" s="71">
        <v>4552467.0477335397</v>
      </c>
      <c r="AJ4" s="71">
        <v>4519040.2223072499</v>
      </c>
      <c r="AK4" s="71">
        <v>4180478.7350797001</v>
      </c>
      <c r="AL4" s="71">
        <v>4101784.8291124199</v>
      </c>
      <c r="AM4" s="71">
        <v>3881354.5183017799</v>
      </c>
      <c r="AN4" s="71">
        <v>3755850.8822633601</v>
      </c>
      <c r="AO4" s="71">
        <v>3671296.25040159</v>
      </c>
      <c r="AP4" s="71">
        <v>3730657.2892172802</v>
      </c>
      <c r="AQ4" s="71">
        <v>4024934.2670908901</v>
      </c>
      <c r="AR4" s="71">
        <v>3778387.3079262199</v>
      </c>
      <c r="AS4" s="71">
        <v>3704692.5578923998</v>
      </c>
      <c r="AT4" s="71">
        <v>3639578.0033920398</v>
      </c>
      <c r="AU4" s="71">
        <v>3297904.7875115601</v>
      </c>
      <c r="AV4" s="71">
        <v>3175822.4305154001</v>
      </c>
      <c r="AW4" s="71">
        <v>3166794.3425400401</v>
      </c>
      <c r="AX4" s="71">
        <v>3282874.39781996</v>
      </c>
      <c r="AY4" s="71">
        <v>3595409.60388452</v>
      </c>
      <c r="AZ4" s="71">
        <v>3761005.9621467302</v>
      </c>
      <c r="BA4" s="71">
        <v>3694993.3836234501</v>
      </c>
      <c r="BB4" s="71">
        <v>3636893.2030413598</v>
      </c>
      <c r="BC4" s="71">
        <v>3538741.9035369498</v>
      </c>
      <c r="BD4" s="71">
        <v>3698853.8711317098</v>
      </c>
      <c r="BE4" s="71">
        <v>3561911.0396331698</v>
      </c>
      <c r="BF4" s="71">
        <v>3606606.08659185</v>
      </c>
    </row>
    <row r="5" spans="1:58" ht="14.25" customHeight="1">
      <c r="A5" s="256" t="s">
        <v>97</v>
      </c>
      <c r="B5" s="255">
        <v>4522.2</v>
      </c>
      <c r="C5" s="255">
        <v>4522.2</v>
      </c>
      <c r="D5" s="255">
        <v>4703.9422999999997</v>
      </c>
      <c r="E5" s="255">
        <v>4786.4422999999997</v>
      </c>
      <c r="F5" s="255">
        <v>4855.0823</v>
      </c>
      <c r="G5" s="255">
        <v>5033.5222999999996</v>
      </c>
      <c r="H5" s="255">
        <v>5925.1823000000004</v>
      </c>
      <c r="I5" s="255">
        <v>6140.2098999999998</v>
      </c>
      <c r="J5" s="255">
        <v>6541.4598999999998</v>
      </c>
      <c r="K5" s="255">
        <v>6540.8599000000004</v>
      </c>
      <c r="L5" s="255">
        <v>6556.6099000000004</v>
      </c>
      <c r="M5" s="255">
        <v>6556.6099000000004</v>
      </c>
      <c r="N5" s="71">
        <v>6586.8680000000004</v>
      </c>
      <c r="O5" s="71">
        <v>6587.3599000000004</v>
      </c>
      <c r="P5" s="71">
        <v>6413.6180000000004</v>
      </c>
      <c r="Q5" s="71">
        <v>6572.7151999999996</v>
      </c>
      <c r="R5" s="71">
        <v>6572.7151999999996</v>
      </c>
      <c r="S5" s="71">
        <v>6885.8656899999996</v>
      </c>
      <c r="T5" s="71">
        <v>8645.4621800000004</v>
      </c>
      <c r="U5" s="71">
        <v>8727.0113000000001</v>
      </c>
      <c r="V5" s="71">
        <v>8871.0251000000007</v>
      </c>
      <c r="W5" s="71">
        <v>8928.2476999999999</v>
      </c>
      <c r="X5" s="71">
        <v>10083.575000000001</v>
      </c>
      <c r="Y5" s="71">
        <v>10940.905500000001</v>
      </c>
      <c r="Z5" s="71">
        <v>12199.072249999999</v>
      </c>
      <c r="AA5" s="71">
        <v>16629.589</v>
      </c>
      <c r="AB5" s="71">
        <v>19658.77</v>
      </c>
      <c r="AC5" s="71">
        <v>23128.866999999998</v>
      </c>
      <c r="AD5" s="71">
        <v>29315.830399999999</v>
      </c>
      <c r="AE5" s="71">
        <v>32023.741900000001</v>
      </c>
      <c r="AF5" s="71">
        <v>30504.052199999998</v>
      </c>
      <c r="AG5" s="71">
        <v>30756.574799999999</v>
      </c>
      <c r="AH5" s="71">
        <v>29374.049800000001</v>
      </c>
      <c r="AI5" s="71">
        <v>29967.310755999999</v>
      </c>
      <c r="AJ5" s="71">
        <v>29599.333955999999</v>
      </c>
      <c r="AK5" s="71">
        <v>29245.136279999999</v>
      </c>
      <c r="AL5" s="71">
        <v>28596.41418</v>
      </c>
      <c r="AM5" s="71">
        <v>28896.41418</v>
      </c>
      <c r="AN5" s="71">
        <v>28930.680039999999</v>
      </c>
      <c r="AO5" s="71">
        <v>30139.269400000001</v>
      </c>
      <c r="AP5" s="71">
        <v>29999.922719999999</v>
      </c>
      <c r="AQ5" s="71">
        <v>29787.586200000002</v>
      </c>
      <c r="AR5" s="71">
        <v>29634.5232</v>
      </c>
      <c r="AS5" s="71">
        <v>29553.142790000002</v>
      </c>
      <c r="AT5" s="71">
        <v>29553.142790000002</v>
      </c>
      <c r="AU5" s="71">
        <v>29503.8436</v>
      </c>
      <c r="AV5" s="71">
        <v>29131.847688000002</v>
      </c>
      <c r="AW5" s="71">
        <v>29112.171687999999</v>
      </c>
      <c r="AX5" s="71">
        <v>28251.932418</v>
      </c>
      <c r="AY5" s="71">
        <v>28253.063787999999</v>
      </c>
      <c r="AZ5" s="71">
        <v>28302.745687999999</v>
      </c>
      <c r="BA5" s="71">
        <v>28203.183848000001</v>
      </c>
      <c r="BB5" s="71">
        <v>27908.993198</v>
      </c>
      <c r="BC5" s="71">
        <v>27896.775158</v>
      </c>
      <c r="BD5" s="71">
        <v>28198.927348000001</v>
      </c>
      <c r="BE5" s="71">
        <v>28405.343548000001</v>
      </c>
      <c r="BF5" s="71">
        <v>28294.409847999999</v>
      </c>
    </row>
    <row r="6" spans="1:58">
      <c r="A6" s="254" t="s">
        <v>48</v>
      </c>
      <c r="B6" s="253">
        <v>973260.93878038996</v>
      </c>
      <c r="C6" s="253">
        <v>952948.91450948897</v>
      </c>
      <c r="D6" s="253">
        <v>953793.97652584803</v>
      </c>
      <c r="E6" s="253">
        <v>1036451.98837711</v>
      </c>
      <c r="F6" s="253">
        <v>1007464.89916064</v>
      </c>
      <c r="G6" s="253">
        <v>1196486.8105730801</v>
      </c>
      <c r="H6" s="253">
        <v>1517729.14983439</v>
      </c>
      <c r="I6" s="253">
        <v>1649683.5435301601</v>
      </c>
      <c r="J6" s="253">
        <v>1626129.0913326</v>
      </c>
      <c r="K6" s="253">
        <v>1506435.30441472</v>
      </c>
      <c r="L6" s="253">
        <v>1665580.4632538499</v>
      </c>
      <c r="M6" s="253">
        <v>1617048.3997321599</v>
      </c>
      <c r="N6" s="72">
        <v>1816869.8477914501</v>
      </c>
      <c r="O6" s="72">
        <v>2023760.7442985901</v>
      </c>
      <c r="P6" s="72">
        <v>2109197.8618062586</v>
      </c>
      <c r="Q6" s="72">
        <v>2368910.175496927</v>
      </c>
      <c r="R6" s="72">
        <v>2621625.0565608037</v>
      </c>
      <c r="S6" s="72">
        <v>2921208.6424299986</v>
      </c>
      <c r="T6" s="72">
        <v>3127748.1669796887</v>
      </c>
      <c r="U6" s="72">
        <v>3020167.9290135675</v>
      </c>
      <c r="V6" s="72">
        <v>3165945.3887822069</v>
      </c>
      <c r="W6" s="72">
        <v>3779197.66503033</v>
      </c>
      <c r="X6" s="72">
        <v>4525273.0040818909</v>
      </c>
      <c r="Y6" s="72">
        <v>5391002.5995821506</v>
      </c>
      <c r="Z6" s="72">
        <v>5835080.1314278999</v>
      </c>
      <c r="AA6" s="72">
        <v>7829211.2560969191</v>
      </c>
      <c r="AB6" s="72">
        <v>10448432.61765619</v>
      </c>
      <c r="AC6" s="72">
        <v>13253907.301572109</v>
      </c>
      <c r="AD6" s="72">
        <v>17625295.957982741</v>
      </c>
      <c r="AE6" s="72">
        <v>17769830.53052884</v>
      </c>
      <c r="AF6" s="72">
        <v>16336185.202620881</v>
      </c>
      <c r="AG6" s="72">
        <v>15784429.104583621</v>
      </c>
      <c r="AH6" s="72">
        <v>15505869.126903709</v>
      </c>
      <c r="AI6" s="72">
        <v>18015339.1471177</v>
      </c>
      <c r="AJ6" s="72">
        <v>16518983.604350001</v>
      </c>
      <c r="AK6" s="72">
        <v>16258120.172063852</v>
      </c>
      <c r="AL6" s="72">
        <v>16449303.311311228</v>
      </c>
      <c r="AM6" s="72">
        <v>15998256.218212808</v>
      </c>
      <c r="AN6" s="72">
        <v>15697723.352427561</v>
      </c>
      <c r="AO6" s="72">
        <v>15185520.466346631</v>
      </c>
      <c r="AP6" s="72">
        <v>14292871.7479726</v>
      </c>
      <c r="AQ6" s="72">
        <v>15998511.097090101</v>
      </c>
      <c r="AR6" s="72">
        <v>15273448.386607608</v>
      </c>
      <c r="AS6" s="72">
        <v>15039957.380170353</v>
      </c>
      <c r="AT6" s="72">
        <v>14848370.641585339</v>
      </c>
      <c r="AU6" s="72">
        <v>13520595.256277708</v>
      </c>
      <c r="AV6" s="72">
        <v>12917007.084850732</v>
      </c>
      <c r="AW6" s="72">
        <v>12962080.010593621</v>
      </c>
      <c r="AX6" s="72">
        <v>13554449.86243936</v>
      </c>
      <c r="AY6" s="72">
        <v>15244243.944843261</v>
      </c>
      <c r="AZ6" s="72">
        <v>15748684.807764141</v>
      </c>
      <c r="BA6" s="72">
        <v>15286078.826833</v>
      </c>
      <c r="BB6" s="72">
        <v>14512750.982909139</v>
      </c>
      <c r="BC6" s="72">
        <v>14039818.04890858</v>
      </c>
      <c r="BD6" s="72">
        <v>13872492.043306639</v>
      </c>
      <c r="BE6" s="72">
        <v>13312829.23361066</v>
      </c>
      <c r="BF6" s="72">
        <v>13713752.074136492</v>
      </c>
    </row>
    <row r="8" spans="1:58" ht="15" customHeight="1">
      <c r="A8" s="256" t="s">
        <v>96</v>
      </c>
      <c r="B8" s="256" t="s">
        <v>2730</v>
      </c>
      <c r="C8" s="256" t="s">
        <v>2901</v>
      </c>
      <c r="D8" s="256" t="s">
        <v>2989</v>
      </c>
      <c r="E8" s="256" t="s">
        <v>3065</v>
      </c>
      <c r="F8" s="256" t="s">
        <v>3192</v>
      </c>
      <c r="G8" s="172" t="s">
        <v>3290</v>
      </c>
      <c r="H8" s="172" t="s">
        <v>3378</v>
      </c>
      <c r="I8" s="451" t="s">
        <v>5253</v>
      </c>
      <c r="J8" s="451" t="s">
        <v>5329</v>
      </c>
      <c r="K8" s="451" t="s">
        <v>3582</v>
      </c>
      <c r="L8" s="451" t="s">
        <v>5603</v>
      </c>
      <c r="M8" s="451" t="s">
        <v>3584</v>
      </c>
      <c r="N8" s="451" t="s">
        <v>3593</v>
      </c>
    </row>
    <row r="9" spans="1:58">
      <c r="A9" s="256" t="s">
        <v>93</v>
      </c>
      <c r="B9" s="255">
        <v>1916544.7943768799</v>
      </c>
      <c r="C9" s="255">
        <v>1735319.8238091699</v>
      </c>
      <c r="D9" s="255">
        <v>1682301.4898699301</v>
      </c>
      <c r="E9" s="255">
        <v>1648792.9481359101</v>
      </c>
      <c r="F9" s="255">
        <v>1726392.2953115499</v>
      </c>
      <c r="G9" s="71">
        <v>2010978.8356253</v>
      </c>
      <c r="H9" s="71">
        <v>2287301.1735107098</v>
      </c>
      <c r="I9" s="71">
        <v>2302211.8756538802</v>
      </c>
      <c r="J9" s="71">
        <v>2106965.8751692902</v>
      </c>
      <c r="K9" s="71">
        <v>2050697.3886343699</v>
      </c>
      <c r="L9" s="62">
        <v>1737891.3329754299</v>
      </c>
      <c r="M9" s="62">
        <v>1684865.7166319599</v>
      </c>
      <c r="N9" s="62">
        <v>1762557.58189075</v>
      </c>
    </row>
    <row r="10" spans="1:58">
      <c r="A10" s="256" t="s">
        <v>94</v>
      </c>
      <c r="B10" s="255">
        <v>9262694.7010264192</v>
      </c>
      <c r="C10" s="255">
        <v>8457866.8013569806</v>
      </c>
      <c r="D10" s="255">
        <v>8029751.3167773997</v>
      </c>
      <c r="E10" s="255">
        <v>8117380.5482296702</v>
      </c>
      <c r="F10" s="255">
        <v>8516931.2368898503</v>
      </c>
      <c r="G10" s="71">
        <v>9609602.4415454399</v>
      </c>
      <c r="H10" s="71">
        <v>9672074.9264186993</v>
      </c>
      <c r="I10" s="71">
        <v>9260670.3837076705</v>
      </c>
      <c r="J10" s="71">
        <v>8740982.9115004893</v>
      </c>
      <c r="K10" s="71">
        <v>8422481.9815792609</v>
      </c>
      <c r="L10" s="62">
        <v>8407547.9118514992</v>
      </c>
      <c r="M10" s="62">
        <v>8037647.1337975301</v>
      </c>
      <c r="N10" s="62">
        <v>8316293.9958058903</v>
      </c>
    </row>
    <row r="11" spans="1:58">
      <c r="A11" s="256" t="s">
        <v>95</v>
      </c>
      <c r="B11" s="255">
        <v>3639578.0033920398</v>
      </c>
      <c r="C11" s="255">
        <v>3297904.7875115601</v>
      </c>
      <c r="D11" s="255">
        <v>3175822.4305154001</v>
      </c>
      <c r="E11" s="255">
        <v>3166794.3425400401</v>
      </c>
      <c r="F11" s="255">
        <v>3282874.39781996</v>
      </c>
      <c r="G11" s="71">
        <v>3595409.60388452</v>
      </c>
      <c r="H11" s="71">
        <v>3761005.9621467302</v>
      </c>
      <c r="I11" s="71">
        <v>3694993.3836234501</v>
      </c>
      <c r="J11" s="71">
        <v>3636893.2030413598</v>
      </c>
      <c r="K11" s="71">
        <v>3538741.9035369498</v>
      </c>
      <c r="L11" s="62">
        <v>3698853.8711317098</v>
      </c>
      <c r="M11" s="62">
        <v>3561911.0396331698</v>
      </c>
      <c r="N11" s="62">
        <v>3606606.08659185</v>
      </c>
    </row>
    <row r="12" spans="1:58" ht="13.5" customHeight="1">
      <c r="A12" s="256" t="s">
        <v>97</v>
      </c>
      <c r="B12" s="255">
        <v>29553.142790000002</v>
      </c>
      <c r="C12" s="255">
        <v>29503.8436</v>
      </c>
      <c r="D12" s="255">
        <v>29131.847688000002</v>
      </c>
      <c r="E12" s="255">
        <v>29112.171687999999</v>
      </c>
      <c r="F12" s="255">
        <v>28251.932418</v>
      </c>
      <c r="G12" s="71">
        <v>28253.063787999999</v>
      </c>
      <c r="H12" s="71">
        <v>28302.745687999999</v>
      </c>
      <c r="I12" s="71">
        <v>28203.183848000001</v>
      </c>
      <c r="J12" s="71">
        <v>27908.993198</v>
      </c>
      <c r="K12" s="71">
        <v>27896.775158</v>
      </c>
      <c r="L12" s="62">
        <v>28198.927348000001</v>
      </c>
      <c r="M12" s="62">
        <v>28405.343548000001</v>
      </c>
      <c r="N12" s="62">
        <v>28294.409847999999</v>
      </c>
    </row>
    <row r="13" spans="1:58">
      <c r="A13" s="254" t="s">
        <v>48</v>
      </c>
      <c r="B13" s="72">
        <v>14848370.641585339</v>
      </c>
      <c r="C13" s="72">
        <v>13520595.256277708</v>
      </c>
      <c r="D13" s="72">
        <v>12917007.084850732</v>
      </c>
      <c r="E13" s="72">
        <v>12962080.010593621</v>
      </c>
      <c r="F13" s="72">
        <v>13554449.86243936</v>
      </c>
      <c r="G13" s="72">
        <v>15244243.944843261</v>
      </c>
      <c r="H13" s="72">
        <v>15748684.807764141</v>
      </c>
      <c r="I13" s="72">
        <v>15286078.826833</v>
      </c>
      <c r="J13" s="72">
        <v>14512750.982909139</v>
      </c>
      <c r="K13" s="72">
        <v>14039818.04890858</v>
      </c>
      <c r="L13" s="72">
        <v>13872492.043306639</v>
      </c>
      <c r="M13" s="72">
        <v>13312829.23361066</v>
      </c>
      <c r="N13" s="72">
        <v>13713752.074136492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B16" sqref="B16:G16"/>
    </sheetView>
  </sheetViews>
  <sheetFormatPr defaultColWidth="9.125" defaultRowHeight="14.25"/>
  <cols>
    <col min="1" max="1" width="28.25" style="57" customWidth="1"/>
    <col min="2" max="2" width="14.625" style="57" bestFit="1" customWidth="1"/>
    <col min="3" max="3" width="8.875" style="57" bestFit="1" customWidth="1"/>
    <col min="4" max="4" width="10.125" style="57" bestFit="1" customWidth="1"/>
    <col min="5" max="5" width="8.875" style="57" bestFit="1" customWidth="1"/>
    <col min="6" max="6" width="13.125" style="57" bestFit="1" customWidth="1"/>
    <col min="7" max="7" width="8.875" style="57" bestFit="1" customWidth="1"/>
    <col min="8" max="16384" width="9.125" style="57"/>
  </cols>
  <sheetData>
    <row r="1" spans="1:7" ht="20.25" customHeight="1" thickBot="1">
      <c r="G1" s="282" t="s">
        <v>98</v>
      </c>
    </row>
    <row r="2" spans="1:7" s="26" customFormat="1" ht="16.5" customHeight="1" thickBot="1">
      <c r="A2" s="1475" t="s">
        <v>113</v>
      </c>
      <c r="B2" s="1470" t="s">
        <v>5944</v>
      </c>
      <c r="C2" s="1470"/>
      <c r="D2" s="1470" t="s">
        <v>5747</v>
      </c>
      <c r="E2" s="1470"/>
      <c r="F2" s="1470" t="s">
        <v>3193</v>
      </c>
      <c r="G2" s="1470"/>
    </row>
    <row r="3" spans="1:7" s="26" customFormat="1" ht="17.25">
      <c r="A3" s="1476"/>
      <c r="B3" s="145" t="s">
        <v>99</v>
      </c>
      <c r="C3" s="1103" t="s">
        <v>100</v>
      </c>
      <c r="D3" s="145" t="s">
        <v>99</v>
      </c>
      <c r="E3" s="1103" t="s">
        <v>100</v>
      </c>
      <c r="F3" s="1103" t="s">
        <v>99</v>
      </c>
      <c r="G3" s="1104" t="s">
        <v>100</v>
      </c>
    </row>
    <row r="4" spans="1:7" s="26" customFormat="1" ht="17.25">
      <c r="A4" s="278" t="s">
        <v>101</v>
      </c>
      <c r="B4" s="151">
        <v>16389923.0610952</v>
      </c>
      <c r="C4" s="269">
        <v>0.24849000912448499</v>
      </c>
      <c r="D4" s="151">
        <v>15605608.5816896</v>
      </c>
      <c r="E4" s="269">
        <v>0.24777966447168301</v>
      </c>
      <c r="F4" s="279">
        <v>16152511.9926685</v>
      </c>
      <c r="G4" s="150">
        <v>0.23674112361389699</v>
      </c>
    </row>
    <row r="5" spans="1:7" s="26" customFormat="1" ht="17.25">
      <c r="A5" s="278" t="s">
        <v>102</v>
      </c>
      <c r="B5" s="151">
        <v>9959331.33215978</v>
      </c>
      <c r="C5" s="269">
        <v>0.150994871933022</v>
      </c>
      <c r="D5" s="151">
        <v>9449758.1489025392</v>
      </c>
      <c r="E5" s="269">
        <v>0.15003951247507899</v>
      </c>
      <c r="F5" s="279">
        <v>12040952.0560819</v>
      </c>
      <c r="G5" s="150">
        <v>0.17647957917825799</v>
      </c>
    </row>
    <row r="6" spans="1:7" s="26" customFormat="1" ht="17.25">
      <c r="A6" s="278" t="s">
        <v>103</v>
      </c>
      <c r="B6" s="151">
        <v>5685105.0116600003</v>
      </c>
      <c r="C6" s="269">
        <v>8.6192704563351999E-2</v>
      </c>
      <c r="D6" s="151">
        <v>5661600.0701400004</v>
      </c>
      <c r="E6" s="269">
        <v>8.9892640739311899E-2</v>
      </c>
      <c r="F6" s="279">
        <v>8056462.8877999997</v>
      </c>
      <c r="G6" s="150">
        <v>0.11808046186730201</v>
      </c>
    </row>
    <row r="7" spans="1:7" s="26" customFormat="1" ht="17.25">
      <c r="A7" s="278" t="s">
        <v>104</v>
      </c>
      <c r="B7" s="151">
        <v>5018236.45854</v>
      </c>
      <c r="C7" s="269">
        <v>7.6082213365076201E-2</v>
      </c>
      <c r="D7" s="151">
        <v>4315311.7010000004</v>
      </c>
      <c r="E7" s="269">
        <v>6.8516807900659296E-2</v>
      </c>
      <c r="F7" s="279">
        <v>4079110.12946737</v>
      </c>
      <c r="G7" s="150">
        <v>5.9785940157992497E-2</v>
      </c>
    </row>
    <row r="8" spans="1:7" s="26" customFormat="1" ht="17.25">
      <c r="A8" s="278" t="s">
        <v>106</v>
      </c>
      <c r="B8" s="151">
        <v>4658848.8321559997</v>
      </c>
      <c r="C8" s="269">
        <v>7.0633485251680103E-2</v>
      </c>
      <c r="D8" s="151">
        <v>4360825.2600039998</v>
      </c>
      <c r="E8" s="269">
        <v>6.9239454141585499E-2</v>
      </c>
      <c r="F8" s="279">
        <v>4671650.6763599999</v>
      </c>
      <c r="G8" s="150">
        <v>6.8470577873898597E-2</v>
      </c>
    </row>
    <row r="9" spans="1:7" s="26" customFormat="1" ht="17.25">
      <c r="A9" s="278" t="s">
        <v>116</v>
      </c>
      <c r="B9" s="151">
        <v>4390635.9115418196</v>
      </c>
      <c r="C9" s="269">
        <v>6.6567070123172006E-2</v>
      </c>
      <c r="D9" s="151">
        <v>4326222.4134318205</v>
      </c>
      <c r="E9" s="269">
        <v>6.8690043865879902E-2</v>
      </c>
      <c r="F9" s="279">
        <v>4502448.1847118204</v>
      </c>
      <c r="G9" s="150">
        <v>6.5990642368557798E-2</v>
      </c>
    </row>
    <row r="10" spans="1:7" s="26" customFormat="1" ht="17.25">
      <c r="A10" s="278" t="s">
        <v>105</v>
      </c>
      <c r="B10" s="151">
        <v>3660606.59918008</v>
      </c>
      <c r="C10" s="269">
        <v>5.5498989460822101E-2</v>
      </c>
      <c r="D10" s="151">
        <v>3635485.1543561099</v>
      </c>
      <c r="E10" s="269">
        <v>5.7722791586293502E-2</v>
      </c>
      <c r="F10" s="279">
        <v>4185558.3519739499</v>
      </c>
      <c r="G10" s="150">
        <v>6.13461106017196E-2</v>
      </c>
    </row>
    <row r="11" spans="1:7" s="26" customFormat="1" ht="17.25">
      <c r="A11" s="278" t="s">
        <v>114</v>
      </c>
      <c r="B11" s="151">
        <v>2388610.4168017399</v>
      </c>
      <c r="C11" s="280">
        <v>3.6214070197486403E-2</v>
      </c>
      <c r="D11" s="151">
        <v>2073653.9382524199</v>
      </c>
      <c r="E11" s="269">
        <v>3.2924654899612903E-2</v>
      </c>
      <c r="F11" s="279">
        <v>2167340.4160778001</v>
      </c>
      <c r="G11" s="150">
        <v>3.1765870571027102E-2</v>
      </c>
    </row>
    <row r="12" spans="1:7" s="26" customFormat="1" ht="17.25">
      <c r="A12" s="278" t="s">
        <v>124</v>
      </c>
      <c r="B12" s="151">
        <v>1947318.86935293</v>
      </c>
      <c r="C12" s="269">
        <v>2.9523584815501699E-2</v>
      </c>
      <c r="D12" s="151">
        <v>1970698.32152619</v>
      </c>
      <c r="E12" s="269">
        <v>3.1289966445499501E-2</v>
      </c>
      <c r="F12" s="279">
        <v>1921396.1326623401</v>
      </c>
      <c r="G12" s="150">
        <v>2.81611602926123E-2</v>
      </c>
    </row>
    <row r="13" spans="1:7" s="26" customFormat="1" ht="18" thickBot="1">
      <c r="A13" s="278" t="s">
        <v>109</v>
      </c>
      <c r="B13" s="277">
        <v>1547334.8245000001</v>
      </c>
      <c r="C13" s="276">
        <v>2.3459368492785699E-2</v>
      </c>
      <c r="D13" s="277">
        <v>1365814.1239</v>
      </c>
      <c r="E13" s="276">
        <v>2.16858550295632E-2</v>
      </c>
      <c r="F13" s="275">
        <v>1249705.68885</v>
      </c>
      <c r="G13" s="274">
        <v>1.83164531374015E-2</v>
      </c>
    </row>
    <row r="14" spans="1:7" s="26" customFormat="1" ht="18" thickTop="1">
      <c r="A14" s="1106" t="s">
        <v>48</v>
      </c>
      <c r="B14" s="272">
        <v>55645951.316987559</v>
      </c>
      <c r="C14" s="273">
        <v>0.84365636732738325</v>
      </c>
      <c r="D14" s="272">
        <v>52764977.713202685</v>
      </c>
      <c r="E14" s="273">
        <v>0.83778139155516784</v>
      </c>
      <c r="F14" s="272">
        <v>59027136.516653687</v>
      </c>
      <c r="G14" s="271">
        <v>0.86513791966266629</v>
      </c>
    </row>
    <row r="15" spans="1:7" s="26" customFormat="1" ht="18" thickBot="1">
      <c r="A15" s="1106" t="s">
        <v>111</v>
      </c>
      <c r="B15" s="151">
        <v>10312125.302843161</v>
      </c>
      <c r="C15" s="269">
        <v>0.15634363267261786</v>
      </c>
      <c r="D15" s="179">
        <v>10216819.501528248</v>
      </c>
      <c r="E15" s="268">
        <v>0.16221860844483194</v>
      </c>
      <c r="F15" s="179">
        <v>9201448.9783266485</v>
      </c>
      <c r="G15" s="154">
        <v>0.13486208033733338</v>
      </c>
    </row>
    <row r="16" spans="1:7" s="26" customFormat="1" ht="18" thickBot="1">
      <c r="A16" s="267" t="s">
        <v>112</v>
      </c>
      <c r="B16" s="266">
        <v>65958076.61983072</v>
      </c>
      <c r="C16" s="265">
        <v>1.0000000000000011</v>
      </c>
      <c r="D16" s="263">
        <v>62981797.214730933</v>
      </c>
      <c r="E16" s="264">
        <v>0.99999999999999978</v>
      </c>
      <c r="F16" s="263">
        <v>68228585.494980335</v>
      </c>
      <c r="G16" s="262">
        <v>0.99999999999999967</v>
      </c>
    </row>
    <row r="17" spans="1:7" s="26" customFormat="1" ht="15"/>
    <row r="18" spans="1:7" s="26" customFormat="1" ht="15"/>
    <row r="19" spans="1:7" s="26" customFormat="1" ht="15"/>
    <row r="20" spans="1:7" s="26" customFormat="1" ht="15">
      <c r="A20" s="1471"/>
      <c r="B20" s="1472"/>
      <c r="C20" s="1472"/>
      <c r="D20" s="1472"/>
      <c r="E20" s="73"/>
      <c r="F20" s="73"/>
      <c r="G20" s="73"/>
    </row>
    <row r="21" spans="1:7" s="26" customFormat="1" ht="25.5" customHeight="1">
      <c r="A21" s="74"/>
      <c r="B21" s="1473" t="s">
        <v>5944</v>
      </c>
      <c r="C21" s="1473"/>
      <c r="D21" s="1473" t="s">
        <v>5747</v>
      </c>
      <c r="E21" s="1473"/>
      <c r="F21" s="1473" t="s">
        <v>3193</v>
      </c>
      <c r="G21" s="1474"/>
    </row>
    <row r="22" spans="1:7" s="26" customFormat="1" ht="25.5" customHeight="1">
      <c r="A22" s="78" t="s">
        <v>113</v>
      </c>
      <c r="B22" s="79" t="s">
        <v>99</v>
      </c>
      <c r="C22" s="79" t="s">
        <v>100</v>
      </c>
      <c r="D22" s="79" t="s">
        <v>99</v>
      </c>
      <c r="E22" s="79" t="s">
        <v>100</v>
      </c>
      <c r="F22" s="79" t="s">
        <v>99</v>
      </c>
      <c r="G22" s="80" t="s">
        <v>100</v>
      </c>
    </row>
    <row r="23" spans="1:7" s="26" customFormat="1" ht="15">
      <c r="A23" s="493" t="s">
        <v>16</v>
      </c>
      <c r="B23" s="92">
        <v>65958076.619830698</v>
      </c>
      <c r="C23" s="261">
        <v>1</v>
      </c>
      <c r="D23" s="92">
        <v>62981797.214730904</v>
      </c>
      <c r="E23" s="260">
        <v>1</v>
      </c>
      <c r="F23" s="92">
        <v>68228585.494980395</v>
      </c>
      <c r="G23" s="570">
        <v>1</v>
      </c>
    </row>
    <row r="24" spans="1:7" s="26" customFormat="1" ht="15">
      <c r="A24" s="491" t="s">
        <v>101</v>
      </c>
      <c r="B24" s="92">
        <v>16389923.0610952</v>
      </c>
      <c r="C24" s="261">
        <v>0.24849000912448499</v>
      </c>
      <c r="D24" s="92">
        <v>15605608.5816896</v>
      </c>
      <c r="E24" s="260">
        <v>0.24777966447168301</v>
      </c>
      <c r="F24" s="92">
        <v>16152511.9926685</v>
      </c>
      <c r="G24" s="571">
        <v>0.23674112361389699</v>
      </c>
    </row>
    <row r="25" spans="1:7" s="26" customFormat="1" ht="15" customHeight="1">
      <c r="A25" s="491" t="s">
        <v>102</v>
      </c>
      <c r="B25" s="92">
        <v>9959331.33215978</v>
      </c>
      <c r="C25" s="261">
        <v>0.150994871933022</v>
      </c>
      <c r="D25" s="92">
        <v>9449758.1489025392</v>
      </c>
      <c r="E25" s="260">
        <v>0.15003951247507899</v>
      </c>
      <c r="F25" s="92">
        <v>12040952.0560819</v>
      </c>
      <c r="G25" s="571">
        <v>0.17647957917825799</v>
      </c>
    </row>
    <row r="26" spans="1:7" s="26" customFormat="1" ht="15" customHeight="1">
      <c r="A26" s="491" t="s">
        <v>103</v>
      </c>
      <c r="B26" s="92">
        <v>5685105.0116600003</v>
      </c>
      <c r="C26" s="261">
        <v>8.6192704563351999E-2</v>
      </c>
      <c r="D26" s="92">
        <v>5661600.0701400004</v>
      </c>
      <c r="E26" s="260">
        <v>8.9892640739311899E-2</v>
      </c>
      <c r="F26" s="92">
        <v>8056462.8877999997</v>
      </c>
      <c r="G26" s="571">
        <v>0.11808046186730201</v>
      </c>
    </row>
    <row r="27" spans="1:7" s="26" customFormat="1" ht="15" customHeight="1">
      <c r="A27" s="491" t="s">
        <v>104</v>
      </c>
      <c r="B27" s="92">
        <v>5018236.45854</v>
      </c>
      <c r="C27" s="261">
        <v>7.6082213365076201E-2</v>
      </c>
      <c r="D27" s="92">
        <v>4315311.7010000004</v>
      </c>
      <c r="E27" s="260">
        <v>6.8516807900659296E-2</v>
      </c>
      <c r="F27" s="92">
        <v>4079110.12946737</v>
      </c>
      <c r="G27" s="571">
        <v>5.9785940157992497E-2</v>
      </c>
    </row>
    <row r="28" spans="1:7" s="26" customFormat="1" ht="15" customHeight="1">
      <c r="A28" s="491" t="s">
        <v>106</v>
      </c>
      <c r="B28" s="92">
        <v>4658848.8321559997</v>
      </c>
      <c r="C28" s="261">
        <v>7.0633485251680103E-2</v>
      </c>
      <c r="D28" s="92">
        <v>4360825.2600039998</v>
      </c>
      <c r="E28" s="260">
        <v>6.9239454141585499E-2</v>
      </c>
      <c r="F28" s="92">
        <v>4671650.6763599999</v>
      </c>
      <c r="G28" s="571">
        <v>6.8470577873898597E-2</v>
      </c>
    </row>
    <row r="29" spans="1:7" s="26" customFormat="1" ht="15" customHeight="1">
      <c r="A29" s="491" t="s">
        <v>116</v>
      </c>
      <c r="B29" s="92">
        <v>4390635.9115418196</v>
      </c>
      <c r="C29" s="261">
        <v>6.6567070123172006E-2</v>
      </c>
      <c r="D29" s="92">
        <v>4326222.4134318205</v>
      </c>
      <c r="E29" s="260">
        <v>6.8690043865879902E-2</v>
      </c>
      <c r="F29" s="92">
        <v>4502448.1847118204</v>
      </c>
      <c r="G29" s="571">
        <v>6.5990642368557798E-2</v>
      </c>
    </row>
    <row r="30" spans="1:7" s="26" customFormat="1" ht="15" customHeight="1">
      <c r="A30" s="491" t="s">
        <v>105</v>
      </c>
      <c r="B30" s="92">
        <v>3660606.59918008</v>
      </c>
      <c r="C30" s="261">
        <v>5.5498989460822101E-2</v>
      </c>
      <c r="D30" s="92">
        <v>3635485.1543561099</v>
      </c>
      <c r="E30" s="260">
        <v>5.7722791586293502E-2</v>
      </c>
      <c r="F30" s="92">
        <v>4185558.3519739499</v>
      </c>
      <c r="G30" s="571">
        <v>6.13461106017196E-2</v>
      </c>
    </row>
    <row r="31" spans="1:7" s="26" customFormat="1" ht="15" customHeight="1">
      <c r="A31" s="491" t="s">
        <v>114</v>
      </c>
      <c r="B31" s="92">
        <v>2388610.4168017399</v>
      </c>
      <c r="C31" s="261">
        <v>3.6214070197486403E-2</v>
      </c>
      <c r="D31" s="92">
        <v>2073653.9382524199</v>
      </c>
      <c r="E31" s="260">
        <v>3.2924654899612903E-2</v>
      </c>
      <c r="F31" s="92">
        <v>2167340.4160778001</v>
      </c>
      <c r="G31" s="571">
        <v>3.1765870571027102E-2</v>
      </c>
    </row>
    <row r="32" spans="1:7" s="26" customFormat="1" ht="15" customHeight="1">
      <c r="A32" s="491" t="s">
        <v>124</v>
      </c>
      <c r="B32" s="92">
        <v>1947318.86935293</v>
      </c>
      <c r="C32" s="261">
        <v>2.9523584815501699E-2</v>
      </c>
      <c r="D32" s="92">
        <v>1970698.32152619</v>
      </c>
      <c r="E32" s="260">
        <v>3.1289966445499501E-2</v>
      </c>
      <c r="F32" s="92">
        <v>1921396.1326623401</v>
      </c>
      <c r="G32" s="571">
        <v>2.81611602926123E-2</v>
      </c>
    </row>
    <row r="33" spans="1:7" s="26" customFormat="1" ht="15" customHeight="1">
      <c r="A33" s="491" t="s">
        <v>109</v>
      </c>
      <c r="B33" s="92">
        <v>1547334.8245000001</v>
      </c>
      <c r="C33" s="261">
        <v>2.3459368492785699E-2</v>
      </c>
      <c r="D33" s="92">
        <v>1365814.1239</v>
      </c>
      <c r="E33" s="260">
        <v>2.16858550295632E-2</v>
      </c>
      <c r="F33" s="92">
        <v>1249705.68885</v>
      </c>
      <c r="G33" s="571">
        <v>1.83164531374015E-2</v>
      </c>
    </row>
    <row r="34" spans="1:7" s="26" customFormat="1" ht="15" customHeight="1">
      <c r="A34" s="491" t="s">
        <v>110</v>
      </c>
      <c r="B34" s="92">
        <v>1315752.9388565801</v>
      </c>
      <c r="C34" s="261">
        <v>1.99483218172101E-2</v>
      </c>
      <c r="D34" s="92">
        <v>1154965.2717951401</v>
      </c>
      <c r="E34" s="260">
        <v>1.8338080570444702E-2</v>
      </c>
      <c r="F34" s="92">
        <v>1098370.40754733</v>
      </c>
      <c r="G34" s="571">
        <v>1.6098390426519098E-2</v>
      </c>
    </row>
    <row r="35" spans="1:7" s="26" customFormat="1" ht="15" customHeight="1">
      <c r="A35" s="491" t="s">
        <v>119</v>
      </c>
      <c r="B35" s="92">
        <v>1050713.3</v>
      </c>
      <c r="C35" s="261">
        <v>1.59300172753081E-2</v>
      </c>
      <c r="D35" s="92">
        <v>1523620.6</v>
      </c>
      <c r="E35" s="260">
        <v>2.4191443677057198E-2</v>
      </c>
      <c r="F35" s="92">
        <v>1047056</v>
      </c>
      <c r="G35" s="571">
        <v>1.5346294993570301E-2</v>
      </c>
    </row>
    <row r="36" spans="1:7" s="26" customFormat="1" ht="15" customHeight="1">
      <c r="A36" s="491" t="s">
        <v>118</v>
      </c>
      <c r="B36" s="92">
        <v>1024385.49425129</v>
      </c>
      <c r="C36" s="261">
        <v>1.5530857580272501E-2</v>
      </c>
      <c r="D36" s="92">
        <v>952600.43816941394</v>
      </c>
      <c r="E36" s="260">
        <v>1.51250119923E-2</v>
      </c>
      <c r="F36" s="92">
        <v>823206.35622423503</v>
      </c>
      <c r="G36" s="571">
        <v>1.2065417306427999E-2</v>
      </c>
    </row>
    <row r="37" spans="1:7" s="26" customFormat="1" ht="15" customHeight="1">
      <c r="A37" s="491" t="s">
        <v>120</v>
      </c>
      <c r="B37" s="92">
        <v>832936.04005693004</v>
      </c>
      <c r="C37" s="261">
        <v>1.2628264539274099E-2</v>
      </c>
      <c r="D37" s="92">
        <v>838038.36829379702</v>
      </c>
      <c r="E37" s="260">
        <v>1.3306040877756799E-2</v>
      </c>
      <c r="F37" s="92">
        <v>830804.37783519598</v>
      </c>
      <c r="G37" s="571">
        <v>1.21767785717369E-2</v>
      </c>
    </row>
    <row r="38" spans="1:7" s="26" customFormat="1" ht="15" customHeight="1">
      <c r="A38" s="491" t="s">
        <v>117</v>
      </c>
      <c r="B38" s="92">
        <v>749029.57181282004</v>
      </c>
      <c r="C38" s="261">
        <v>1.13561463614241E-2</v>
      </c>
      <c r="D38" s="92">
        <v>639451.29579179396</v>
      </c>
      <c r="E38" s="260">
        <v>1.0152954092618899E-2</v>
      </c>
      <c r="F38" s="92">
        <v>510612.56030067999</v>
      </c>
      <c r="G38" s="571">
        <v>7.4838508903023702E-3</v>
      </c>
    </row>
    <row r="39" spans="1:7" s="26" customFormat="1" ht="15" customHeight="1">
      <c r="A39" s="491" t="s">
        <v>108</v>
      </c>
      <c r="B39" s="92">
        <v>706306.87404486001</v>
      </c>
      <c r="C39" s="261">
        <v>1.07084213221661E-2</v>
      </c>
      <c r="D39" s="92">
        <v>673065.13567473995</v>
      </c>
      <c r="E39" s="260">
        <v>1.0686661312315099E-2</v>
      </c>
      <c r="F39" s="92">
        <v>654446.9</v>
      </c>
      <c r="G39" s="571">
        <v>9.5919752000156594E-3</v>
      </c>
    </row>
    <row r="40" spans="1:7" s="26" customFormat="1" ht="15" customHeight="1">
      <c r="A40" s="491" t="s">
        <v>107</v>
      </c>
      <c r="B40" s="92">
        <v>693808</v>
      </c>
      <c r="C40" s="261">
        <v>1.0518924073528901E-2</v>
      </c>
      <c r="D40" s="92">
        <v>676816</v>
      </c>
      <c r="E40" s="260">
        <v>1.0746216048622E-2</v>
      </c>
      <c r="F40" s="92">
        <v>760552</v>
      </c>
      <c r="G40" s="571">
        <v>1.11471166298172E-2</v>
      </c>
    </row>
    <row r="41" spans="1:7" s="26" customFormat="1" ht="15" customHeight="1">
      <c r="A41" s="491" t="s">
        <v>115</v>
      </c>
      <c r="B41" s="92">
        <v>596541.24569999997</v>
      </c>
      <c r="C41" s="261">
        <v>9.0442486541617295E-3</v>
      </c>
      <c r="D41" s="92">
        <v>620552.87710000004</v>
      </c>
      <c r="E41" s="260">
        <v>9.8528924950216801E-3</v>
      </c>
      <c r="F41" s="92">
        <v>583537.0551</v>
      </c>
      <c r="G41" s="571">
        <v>8.5526770175080296E-3</v>
      </c>
    </row>
    <row r="42" spans="1:7" s="26" customFormat="1" ht="15" customHeight="1">
      <c r="A42" s="491" t="s">
        <v>122</v>
      </c>
      <c r="B42" s="92">
        <v>396844.46737643803</v>
      </c>
      <c r="C42" s="261">
        <v>6.0166167316213796E-3</v>
      </c>
      <c r="D42" s="92">
        <v>368717.24110359</v>
      </c>
      <c r="E42" s="260">
        <v>5.8543461350663104E-3</v>
      </c>
      <c r="F42" s="92">
        <v>371577.91697080003</v>
      </c>
      <c r="G42" s="571">
        <v>5.4460738746831801E-3</v>
      </c>
    </row>
    <row r="43" spans="1:7" s="26" customFormat="1" ht="15" customHeight="1">
      <c r="A43" s="491" t="s">
        <v>135</v>
      </c>
      <c r="B43" s="92">
        <v>370844.58899174398</v>
      </c>
      <c r="C43" s="261">
        <v>5.6224287910822297E-3</v>
      </c>
      <c r="D43" s="92">
        <v>346834.49049427902</v>
      </c>
      <c r="E43" s="260">
        <v>5.5069004987548598E-3</v>
      </c>
      <c r="F43" s="92">
        <v>291460.376782757</v>
      </c>
      <c r="G43" s="571">
        <v>4.27182206209156E-3</v>
      </c>
    </row>
    <row r="44" spans="1:7" s="26" customFormat="1" ht="15" customHeight="1">
      <c r="A44" s="491" t="s">
        <v>126</v>
      </c>
      <c r="B44" s="92">
        <v>302180.60002568999</v>
      </c>
      <c r="C44" s="261">
        <v>4.5814040601486802E-3</v>
      </c>
      <c r="D44" s="92">
        <v>208929.97698790001</v>
      </c>
      <c r="E44" s="260">
        <v>3.3173073209640499E-3</v>
      </c>
      <c r="F44" s="92">
        <v>148944.97698790001</v>
      </c>
      <c r="G44" s="571">
        <v>2.18302894464752E-3</v>
      </c>
    </row>
    <row r="45" spans="1:7" s="26" customFormat="1" ht="15" customHeight="1">
      <c r="A45" s="491" t="s">
        <v>123</v>
      </c>
      <c r="B45" s="92">
        <v>256350.46371268001</v>
      </c>
      <c r="C45" s="261">
        <v>3.8865666928135801E-3</v>
      </c>
      <c r="D45" s="92">
        <v>247913.04263632299</v>
      </c>
      <c r="E45" s="260">
        <v>3.9362649781346402E-3</v>
      </c>
      <c r="F45" s="92">
        <v>209093.47172428499</v>
      </c>
      <c r="G45" s="571">
        <v>3.06460217821265E-3</v>
      </c>
    </row>
    <row r="46" spans="1:7" s="26" customFormat="1" ht="15" customHeight="1">
      <c r="A46" s="491" t="s">
        <v>125</v>
      </c>
      <c r="B46" s="92">
        <v>253520.02329770799</v>
      </c>
      <c r="C46" s="261">
        <v>3.84365397370435E-3</v>
      </c>
      <c r="D46" s="92">
        <v>241848.34426519199</v>
      </c>
      <c r="E46" s="260">
        <v>3.8399721024255798E-3</v>
      </c>
      <c r="F46" s="92">
        <v>224205.869049948</v>
      </c>
      <c r="G46" s="571">
        <v>3.28609874326712E-3</v>
      </c>
    </row>
    <row r="47" spans="1:7" s="26" customFormat="1" ht="15" customHeight="1">
      <c r="A47" s="491" t="s">
        <v>127</v>
      </c>
      <c r="B47" s="92">
        <v>226252.88735204801</v>
      </c>
      <c r="C47" s="261">
        <v>3.4302529568308198E-3</v>
      </c>
      <c r="D47" s="92">
        <v>221446.136354688</v>
      </c>
      <c r="E47" s="260">
        <v>3.5160339359591002E-3</v>
      </c>
      <c r="F47" s="92">
        <v>183869.10376500001</v>
      </c>
      <c r="G47" s="571">
        <v>2.69489836893259E-3</v>
      </c>
    </row>
    <row r="48" spans="1:7" s="26" customFormat="1" ht="15" customHeight="1">
      <c r="A48" s="491" t="s">
        <v>121</v>
      </c>
      <c r="B48" s="92">
        <v>222921.02120956001</v>
      </c>
      <c r="C48" s="261">
        <v>3.3797380492829199E-3</v>
      </c>
      <c r="D48" s="92">
        <v>214175.350090016</v>
      </c>
      <c r="E48" s="260">
        <v>3.4005912749647902E-3</v>
      </c>
      <c r="F48" s="92">
        <v>206625.73920943699</v>
      </c>
      <c r="G48" s="571">
        <v>3.0284335767834202E-3</v>
      </c>
    </row>
    <row r="49" spans="1:7" s="26" customFormat="1" ht="15" customHeight="1">
      <c r="A49" s="491" t="s">
        <v>147</v>
      </c>
      <c r="B49" s="92">
        <v>219781.71811595</v>
      </c>
      <c r="C49" s="261">
        <v>3.3321426181471101E-3</v>
      </c>
      <c r="D49" s="92">
        <v>212342.83079787501</v>
      </c>
      <c r="E49" s="260">
        <v>3.3714952603513498E-3</v>
      </c>
      <c r="F49" s="92">
        <v>243669.18264645</v>
      </c>
      <c r="G49" s="571">
        <v>3.5713650060117002E-3</v>
      </c>
    </row>
    <row r="50" spans="1:7" s="26" customFormat="1" ht="15" customHeight="1">
      <c r="A50" s="491" t="s">
        <v>129</v>
      </c>
      <c r="B50" s="92">
        <v>159837.14805945</v>
      </c>
      <c r="C50" s="261">
        <v>2.4233142664350201E-3</v>
      </c>
      <c r="D50" s="92">
        <v>156542.70318228001</v>
      </c>
      <c r="E50" s="260">
        <v>2.4855229622705302E-3</v>
      </c>
      <c r="F50" s="92">
        <v>163471.86241581701</v>
      </c>
      <c r="G50" s="571">
        <v>2.3959438881792998E-3</v>
      </c>
    </row>
    <row r="51" spans="1:7" s="26" customFormat="1" ht="15" customHeight="1">
      <c r="A51" s="491" t="s">
        <v>132</v>
      </c>
      <c r="B51" s="92">
        <v>128591.9703264</v>
      </c>
      <c r="C51" s="261">
        <v>1.9496015790087199E-3</v>
      </c>
      <c r="D51" s="92">
        <v>130867.00594259999</v>
      </c>
      <c r="E51" s="260">
        <v>2.0778544234998598E-3</v>
      </c>
      <c r="F51" s="92">
        <v>151553.40640979999</v>
      </c>
      <c r="G51" s="571">
        <v>2.2212596862490998E-3</v>
      </c>
    </row>
    <row r="52" spans="1:7" s="26" customFormat="1" ht="15" customHeight="1">
      <c r="A52" s="491" t="s">
        <v>128</v>
      </c>
      <c r="B52" s="92">
        <v>116597.75571500001</v>
      </c>
      <c r="C52" s="261">
        <v>1.7677555454966699E-3</v>
      </c>
      <c r="D52" s="92">
        <v>128032.68461</v>
      </c>
      <c r="E52" s="260">
        <v>2.0328521933644398E-3</v>
      </c>
      <c r="F52" s="92">
        <v>73106</v>
      </c>
      <c r="G52" s="571">
        <v>1.07148637876097E-3</v>
      </c>
    </row>
    <row r="53" spans="1:7" s="26" customFormat="1" ht="15" customHeight="1">
      <c r="A53" s="491" t="s">
        <v>130</v>
      </c>
      <c r="B53" s="92">
        <v>99470.495883334006</v>
      </c>
      <c r="C53" s="261">
        <v>1.50808666627231E-3</v>
      </c>
      <c r="D53" s="92">
        <v>93965.507043542006</v>
      </c>
      <c r="E53" s="260">
        <v>1.4919470577058099E-3</v>
      </c>
      <c r="F53" s="92">
        <v>97277.658722353997</v>
      </c>
      <c r="G53" s="571">
        <v>1.4257610357393501E-3</v>
      </c>
    </row>
    <row r="54" spans="1:7" s="26" customFormat="1" ht="15" customHeight="1">
      <c r="A54" s="491" t="s">
        <v>143</v>
      </c>
      <c r="B54" s="92">
        <v>88612.25</v>
      </c>
      <c r="C54" s="261">
        <v>1.3434632199896201E-3</v>
      </c>
      <c r="D54" s="92">
        <v>77955.3</v>
      </c>
      <c r="E54" s="260">
        <v>1.2377433393051401E-3</v>
      </c>
      <c r="F54" s="92">
        <v>89601.600000000006</v>
      </c>
      <c r="G54" s="571">
        <v>1.3132560106583499E-3</v>
      </c>
    </row>
    <row r="55" spans="1:7" s="26" customFormat="1" ht="15" customHeight="1">
      <c r="A55" s="491" t="s">
        <v>134</v>
      </c>
      <c r="B55" s="92">
        <v>86266.231090000001</v>
      </c>
      <c r="C55" s="261">
        <v>1.3078948858260601E-3</v>
      </c>
      <c r="D55" s="92">
        <v>78443.470342000001</v>
      </c>
      <c r="E55" s="260">
        <v>1.2454943144057E-3</v>
      </c>
      <c r="F55" s="92">
        <v>80123.753236000004</v>
      </c>
      <c r="G55" s="571">
        <v>1.17434287483352E-3</v>
      </c>
    </row>
    <row r="56" spans="1:7" s="26" customFormat="1" ht="15" customHeight="1">
      <c r="A56" s="491" t="s">
        <v>131</v>
      </c>
      <c r="B56" s="92">
        <v>83866.899999999994</v>
      </c>
      <c r="C56" s="261">
        <v>1.2715182779417899E-3</v>
      </c>
      <c r="D56" s="92">
        <v>80302.14</v>
      </c>
      <c r="E56" s="260">
        <v>1.27500553415802E-3</v>
      </c>
      <c r="F56" s="92">
        <v>74443.179999999993</v>
      </c>
      <c r="G56" s="571">
        <v>1.0910849090587801E-3</v>
      </c>
    </row>
    <row r="57" spans="1:7" s="26" customFormat="1" ht="15" customHeight="1">
      <c r="A57" s="491" t="s">
        <v>146</v>
      </c>
      <c r="B57" s="92">
        <v>57614.282206999997</v>
      </c>
      <c r="C57" s="261">
        <v>8.7349851844645699E-4</v>
      </c>
      <c r="D57" s="92">
        <v>61947.882871000002</v>
      </c>
      <c r="E57" s="260">
        <v>9.8358391806118405E-4</v>
      </c>
      <c r="F57" s="92">
        <v>54471.728526999999</v>
      </c>
      <c r="G57" s="571">
        <v>7.9837106590766895E-4</v>
      </c>
    </row>
    <row r="58" spans="1:7" s="26" customFormat="1" ht="15" customHeight="1">
      <c r="A58" s="491" t="s">
        <v>3293</v>
      </c>
      <c r="B58" s="92">
        <v>53749.633575</v>
      </c>
      <c r="C58" s="261">
        <v>8.14906018027212E-4</v>
      </c>
      <c r="D58" s="92">
        <v>56487.105345000004</v>
      </c>
      <c r="E58" s="260">
        <v>8.9687985803917503E-4</v>
      </c>
      <c r="F58" s="92"/>
      <c r="G58" s="571"/>
    </row>
    <row r="59" spans="1:7" s="26" customFormat="1" ht="15" customHeight="1">
      <c r="A59" s="491" t="s">
        <v>138</v>
      </c>
      <c r="B59" s="92">
        <v>41704.803310800002</v>
      </c>
      <c r="C59" s="261">
        <v>6.3229259323582495E-4</v>
      </c>
      <c r="D59" s="92">
        <v>40086.5054208</v>
      </c>
      <c r="E59" s="260">
        <v>6.36477636294318E-4</v>
      </c>
      <c r="F59" s="92">
        <v>43725.176553800004</v>
      </c>
      <c r="G59" s="571">
        <v>6.40863008321005E-4</v>
      </c>
    </row>
    <row r="60" spans="1:7" s="26" customFormat="1" ht="15" customHeight="1">
      <c r="A60" s="491" t="s">
        <v>148</v>
      </c>
      <c r="B60" s="92">
        <v>35897.599999999999</v>
      </c>
      <c r="C60" s="261">
        <v>5.4424873858749205E-4</v>
      </c>
      <c r="D60" s="92">
        <v>33100.199999999997</v>
      </c>
      <c r="E60" s="260">
        <v>5.2555184932477801E-4</v>
      </c>
      <c r="F60" s="92">
        <v>30545</v>
      </c>
      <c r="G60" s="571">
        <v>4.47686256111043E-4</v>
      </c>
    </row>
    <row r="61" spans="1:7" s="26" customFormat="1" ht="15" customHeight="1">
      <c r="A61" s="491" t="s">
        <v>140</v>
      </c>
      <c r="B61" s="92">
        <v>28807.251400000001</v>
      </c>
      <c r="C61" s="261">
        <v>4.3675093144451903E-4</v>
      </c>
      <c r="D61" s="92">
        <v>28907.57415</v>
      </c>
      <c r="E61" s="260">
        <v>4.5898299871377398E-4</v>
      </c>
      <c r="F61" s="92">
        <v>39318.200850000001</v>
      </c>
      <c r="G61" s="571">
        <v>5.7627166919491102E-4</v>
      </c>
    </row>
    <row r="62" spans="1:7" s="26" customFormat="1" ht="15" customHeight="1">
      <c r="A62" s="491" t="s">
        <v>136</v>
      </c>
      <c r="B62" s="92">
        <v>26415.589350599999</v>
      </c>
      <c r="C62" s="261">
        <v>4.0049059500103698E-4</v>
      </c>
      <c r="D62" s="92">
        <v>25616.616098400002</v>
      </c>
      <c r="E62" s="260">
        <v>4.0673047183874999E-4</v>
      </c>
      <c r="F62" s="92">
        <v>29767.3192476</v>
      </c>
      <c r="G62" s="571">
        <v>4.36288089979383E-4</v>
      </c>
    </row>
    <row r="63" spans="1:7" s="26" customFormat="1" ht="15" customHeight="1">
      <c r="A63" s="491" t="s">
        <v>149</v>
      </c>
      <c r="B63" s="92">
        <v>20247.57</v>
      </c>
      <c r="C63" s="261">
        <v>3.0697635585559899E-4</v>
      </c>
      <c r="D63" s="92">
        <v>20377.98</v>
      </c>
      <c r="E63" s="260">
        <v>3.2355348531136799E-4</v>
      </c>
      <c r="F63" s="92">
        <v>15700.5</v>
      </c>
      <c r="G63" s="571">
        <v>2.3011615858803199E-4</v>
      </c>
    </row>
    <row r="64" spans="1:7" ht="15" customHeight="1">
      <c r="A64" s="491" t="s">
        <v>141</v>
      </c>
      <c r="B64" s="92">
        <v>20109.90709529</v>
      </c>
      <c r="C64" s="261">
        <v>3.0488922852010299E-4</v>
      </c>
      <c r="D64" s="92">
        <v>18819.395967879998</v>
      </c>
      <c r="E64" s="260">
        <v>2.9880690612427098E-4</v>
      </c>
      <c r="F64" s="92">
        <v>17505.769490269999</v>
      </c>
      <c r="G64" s="571">
        <v>2.5657529557838901E-4</v>
      </c>
    </row>
    <row r="65" spans="1:7" ht="15" customHeight="1">
      <c r="A65" s="491" t="s">
        <v>139</v>
      </c>
      <c r="B65" s="92">
        <v>19549.400000000001</v>
      </c>
      <c r="C65" s="261">
        <v>2.9639129886516999E-4</v>
      </c>
      <c r="D65" s="92">
        <v>17896.400000000001</v>
      </c>
      <c r="E65" s="260">
        <v>2.8415194217122402E-4</v>
      </c>
      <c r="F65" s="92">
        <v>15414.02</v>
      </c>
      <c r="G65" s="571">
        <v>2.2591733198299999E-4</v>
      </c>
    </row>
    <row r="66" spans="1:7" ht="15" customHeight="1">
      <c r="A66" s="491" t="s">
        <v>137</v>
      </c>
      <c r="B66" s="92">
        <v>8744.83</v>
      </c>
      <c r="C66" s="261">
        <v>1.3258164046237199E-4</v>
      </c>
      <c r="D66" s="92">
        <v>8150.39</v>
      </c>
      <c r="E66" s="260">
        <v>1.2940866028658999E-4</v>
      </c>
      <c r="F66" s="92">
        <v>7723.86</v>
      </c>
      <c r="G66" s="571">
        <v>1.1320562992718399E-4</v>
      </c>
    </row>
    <row r="67" spans="1:7" ht="15" customHeight="1">
      <c r="A67" s="491" t="s">
        <v>151</v>
      </c>
      <c r="B67" s="92">
        <v>8410.35</v>
      </c>
      <c r="C67" s="261">
        <v>1.2751054049795301E-4</v>
      </c>
      <c r="D67" s="92">
        <v>9329.7000000000007</v>
      </c>
      <c r="E67" s="260">
        <v>1.4813327679728201E-4</v>
      </c>
      <c r="F67" s="92">
        <v>9080</v>
      </c>
      <c r="G67" s="571">
        <v>1.33082049614938E-4</v>
      </c>
    </row>
    <row r="68" spans="1:7" ht="15" customHeight="1">
      <c r="A68" s="491" t="s">
        <v>142</v>
      </c>
      <c r="B68" s="92">
        <v>5372.556466</v>
      </c>
      <c r="C68" s="261">
        <v>8.1454110570360495E-5</v>
      </c>
      <c r="D68" s="92">
        <v>4912.6848399999999</v>
      </c>
      <c r="E68" s="260">
        <v>7.8001661706328105E-5</v>
      </c>
      <c r="F68" s="92">
        <v>6632.1245339999996</v>
      </c>
      <c r="G68" s="571">
        <v>9.7204485273814296E-5</v>
      </c>
    </row>
    <row r="69" spans="1:7" ht="15" customHeight="1">
      <c r="A69" s="491" t="s">
        <v>1362</v>
      </c>
      <c r="B69" s="92">
        <v>2100</v>
      </c>
      <c r="C69" s="261">
        <v>3.1838405660370999E-5</v>
      </c>
      <c r="D69" s="92">
        <v>1821</v>
      </c>
      <c r="E69" s="260">
        <v>2.8913115860944098E-5</v>
      </c>
      <c r="F69" s="92">
        <v>2347.5</v>
      </c>
      <c r="G69" s="571">
        <v>3.4406399941747399E-5</v>
      </c>
    </row>
    <row r="70" spans="1:7" ht="15" customHeight="1">
      <c r="A70" s="491" t="s">
        <v>1332</v>
      </c>
      <c r="B70" s="92">
        <v>1957.6835599999999</v>
      </c>
      <c r="C70" s="261">
        <v>2.96807253990091E-5</v>
      </c>
      <c r="D70" s="92">
        <v>1907.9961599999999</v>
      </c>
      <c r="E70" s="260">
        <v>3.0294406390069401E-5</v>
      </c>
      <c r="F70" s="92">
        <v>2262.7641960000001</v>
      </c>
      <c r="G70" s="571">
        <v>3.3164460021913699E-5</v>
      </c>
    </row>
    <row r="71" spans="1:7" ht="15" customHeight="1">
      <c r="A71" s="491" t="s">
        <v>150</v>
      </c>
      <c r="B71" s="92">
        <v>31.86</v>
      </c>
      <c r="C71" s="261">
        <v>4.8303409730448504E-7</v>
      </c>
      <c r="D71" s="92">
        <v>31.86</v>
      </c>
      <c r="E71" s="260">
        <v>5.0586044554073501E-7</v>
      </c>
      <c r="F71" s="92">
        <v>31.86</v>
      </c>
      <c r="G71" s="571">
        <v>4.6695970272377999E-7</v>
      </c>
    </row>
    <row r="72" spans="1:7" ht="15" customHeight="1">
      <c r="A72" s="491" t="s">
        <v>133</v>
      </c>
      <c r="B72" s="92"/>
      <c r="C72" s="261"/>
      <c r="D72" s="92"/>
      <c r="E72" s="260"/>
      <c r="F72" s="92">
        <v>9313.4</v>
      </c>
      <c r="G72" s="571">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workbookViewId="0">
      <selection activeCell="B16" sqref="B16:G16"/>
    </sheetView>
  </sheetViews>
  <sheetFormatPr defaultColWidth="9.125" defaultRowHeight="15"/>
  <cols>
    <col min="1" max="1" width="32.75" style="26" bestFit="1" customWidth="1"/>
    <col min="2" max="2" width="13.125" style="26" bestFit="1" customWidth="1"/>
    <col min="3" max="3" width="13.25" style="26" bestFit="1" customWidth="1"/>
    <col min="4" max="4" width="13.125" style="26" bestFit="1" customWidth="1"/>
    <col min="5" max="5" width="13.25" style="26" bestFit="1" customWidth="1"/>
    <col min="6" max="6" width="11.25" style="26" customWidth="1"/>
    <col min="7" max="7" width="14.375" style="26" bestFit="1" customWidth="1"/>
    <col min="8" max="8" width="18.625" style="26" customWidth="1"/>
    <col min="9" max="9" width="10.75" style="26" customWidth="1"/>
    <col min="10" max="16384" width="9.125" style="26"/>
  </cols>
  <sheetData>
    <row r="1" spans="1:7" ht="19.5" customHeight="1" thickBot="1">
      <c r="G1" s="282" t="s">
        <v>98</v>
      </c>
    </row>
    <row r="2" spans="1:7" ht="16.5" customHeight="1" thickBot="1">
      <c r="A2" s="1475" t="s">
        <v>113</v>
      </c>
      <c r="B2" s="1470" t="s">
        <v>5944</v>
      </c>
      <c r="C2" s="1470"/>
      <c r="D2" s="1470" t="s">
        <v>5747</v>
      </c>
      <c r="E2" s="1470"/>
      <c r="F2" s="1470" t="s">
        <v>3193</v>
      </c>
      <c r="G2" s="1470"/>
    </row>
    <row r="3" spans="1:7" ht="17.25">
      <c r="A3" s="1476"/>
      <c r="B3" s="183" t="s">
        <v>99</v>
      </c>
      <c r="C3" s="182" t="s">
        <v>100</v>
      </c>
      <c r="D3" s="145" t="s">
        <v>99</v>
      </c>
      <c r="E3" s="183" t="s">
        <v>100</v>
      </c>
      <c r="F3" s="181" t="s">
        <v>99</v>
      </c>
      <c r="G3" s="281" t="s">
        <v>100</v>
      </c>
    </row>
    <row r="4" spans="1:7" ht="17.25">
      <c r="A4" s="291" t="s">
        <v>101</v>
      </c>
      <c r="B4" s="187">
        <v>12698189.4883772</v>
      </c>
      <c r="C4" s="269">
        <v>0.24305395081280201</v>
      </c>
      <c r="D4" s="151">
        <v>12098852.374185599</v>
      </c>
      <c r="E4" s="292">
        <v>0.24358976773555099</v>
      </c>
      <c r="F4" s="186">
        <v>12197264.0521685</v>
      </c>
      <c r="G4" s="292">
        <v>0.22309020364116999</v>
      </c>
    </row>
    <row r="5" spans="1:7" ht="17.25">
      <c r="A5" s="291" t="s">
        <v>102</v>
      </c>
      <c r="B5" s="187">
        <v>8906691.2602600008</v>
      </c>
      <c r="C5" s="269">
        <v>0.17048150852194399</v>
      </c>
      <c r="D5" s="151">
        <v>8402848.3441439997</v>
      </c>
      <c r="E5" s="292">
        <v>0.16917702713972299</v>
      </c>
      <c r="F5" s="186">
        <v>11028925.8308462</v>
      </c>
      <c r="G5" s="292">
        <v>0.201721082615195</v>
      </c>
    </row>
    <row r="6" spans="1:7" ht="17.25">
      <c r="A6" s="291" t="s">
        <v>106</v>
      </c>
      <c r="B6" s="187">
        <v>4658848.8321559997</v>
      </c>
      <c r="C6" s="269">
        <v>8.9174257159382903E-2</v>
      </c>
      <c r="D6" s="151">
        <v>4360825.2600039998</v>
      </c>
      <c r="E6" s="292">
        <v>8.7797782745588707E-2</v>
      </c>
      <c r="F6" s="186">
        <v>4671650.6763599999</v>
      </c>
      <c r="G6" s="292">
        <v>8.54453503893991E-2</v>
      </c>
    </row>
    <row r="7" spans="1:7" ht="17.25">
      <c r="A7" s="291" t="s">
        <v>104</v>
      </c>
      <c r="B7" s="187">
        <v>4590317.2585399998</v>
      </c>
      <c r="C7" s="269">
        <v>8.7862505611019798E-2</v>
      </c>
      <c r="D7" s="151">
        <v>3892133.5010000002</v>
      </c>
      <c r="E7" s="292">
        <v>7.8361473153205893E-2</v>
      </c>
      <c r="F7" s="186">
        <v>3659164.7401973698</v>
      </c>
      <c r="G7" s="292">
        <v>6.6926796333648897E-2</v>
      </c>
    </row>
    <row r="8" spans="1:7" ht="17.25">
      <c r="A8" s="291" t="s">
        <v>103</v>
      </c>
      <c r="B8" s="187">
        <v>4537515.8116600001</v>
      </c>
      <c r="C8" s="269">
        <v>8.6851841824299406E-2</v>
      </c>
      <c r="D8" s="151">
        <v>4526727.2701399997</v>
      </c>
      <c r="E8" s="292">
        <v>9.1137936907822598E-2</v>
      </c>
      <c r="F8" s="186">
        <v>6673521.2878</v>
      </c>
      <c r="G8" s="292">
        <v>0.12205993218899699</v>
      </c>
    </row>
    <row r="9" spans="1:7" ht="17.25">
      <c r="A9" s="291" t="s">
        <v>116</v>
      </c>
      <c r="B9" s="187">
        <v>3050376.0198118198</v>
      </c>
      <c r="C9" s="269">
        <v>5.83867443274892E-2</v>
      </c>
      <c r="D9" s="151">
        <v>3016110.5198118198</v>
      </c>
      <c r="E9" s="292">
        <v>6.07242437764818E-2</v>
      </c>
      <c r="F9" s="186">
        <v>3054800.0198118198</v>
      </c>
      <c r="G9" s="292">
        <v>5.5872854403091102E-2</v>
      </c>
    </row>
    <row r="10" spans="1:7" ht="17.25">
      <c r="A10" s="291" t="s">
        <v>105</v>
      </c>
      <c r="B10" s="187">
        <v>2830749.4778847801</v>
      </c>
      <c r="C10" s="269">
        <v>5.4182908909252599E-2</v>
      </c>
      <c r="D10" s="151">
        <v>2789275.3207763298</v>
      </c>
      <c r="E10" s="292">
        <v>5.6157303728085597E-2</v>
      </c>
      <c r="F10" s="186">
        <v>3429255.9395260201</v>
      </c>
      <c r="G10" s="292">
        <v>6.2721722069346994E-2</v>
      </c>
    </row>
    <row r="11" spans="1:7" ht="17.25">
      <c r="A11" s="291" t="s">
        <v>114</v>
      </c>
      <c r="B11" s="187">
        <v>1945751.1247223101</v>
      </c>
      <c r="C11" s="280">
        <v>3.7243301385215602E-2</v>
      </c>
      <c r="D11" s="151">
        <v>1641211.9649392499</v>
      </c>
      <c r="E11" s="292">
        <v>3.3043005152897299E-2</v>
      </c>
      <c r="F11" s="186">
        <v>1928425.5281864901</v>
      </c>
      <c r="G11" s="292">
        <v>3.52712577140172E-2</v>
      </c>
    </row>
    <row r="12" spans="1:7" ht="17.25">
      <c r="A12" s="291" t="s">
        <v>109</v>
      </c>
      <c r="B12" s="187">
        <v>1196535.3045000001</v>
      </c>
      <c r="C12" s="269">
        <v>2.29026849309436E-2</v>
      </c>
      <c r="D12" s="151">
        <v>1067144.6039</v>
      </c>
      <c r="E12" s="292">
        <v>2.14851374464964E-2</v>
      </c>
      <c r="F12" s="186">
        <v>1051009.2138499999</v>
      </c>
      <c r="G12" s="292">
        <v>1.92231518923997E-2</v>
      </c>
    </row>
    <row r="13" spans="1:7" ht="18" thickBot="1">
      <c r="A13" s="291" t="s">
        <v>110</v>
      </c>
      <c r="B13" s="277">
        <v>942972.24879999994</v>
      </c>
      <c r="C13" s="276">
        <v>1.8049276299385401E-2</v>
      </c>
      <c r="D13" s="277">
        <v>788704.5368</v>
      </c>
      <c r="E13" s="289">
        <v>1.5879221350034799E-2</v>
      </c>
      <c r="F13" s="290">
        <v>704376.74959999998</v>
      </c>
      <c r="G13" s="289">
        <v>1.2883180345712999E-2</v>
      </c>
    </row>
    <row r="14" spans="1:7" ht="18" thickTop="1">
      <c r="A14" s="270" t="s">
        <v>48</v>
      </c>
      <c r="B14" s="288">
        <v>45357946.826712102</v>
      </c>
      <c r="C14" s="273">
        <v>0.86818897978173448</v>
      </c>
      <c r="D14" s="272">
        <v>42583833.695700996</v>
      </c>
      <c r="E14" s="286">
        <v>0.85735289913588697</v>
      </c>
      <c r="F14" s="287">
        <v>48398394.038346402</v>
      </c>
      <c r="G14" s="286">
        <v>0.88521553159297794</v>
      </c>
    </row>
    <row r="15" spans="1:7" ht="18" thickBot="1">
      <c r="A15" s="270" t="s">
        <v>111</v>
      </c>
      <c r="B15" s="187">
        <v>6886377.7189821228</v>
      </c>
      <c r="C15" s="269">
        <v>0.1318110202182653</v>
      </c>
      <c r="D15" s="179">
        <v>7085134.2854192704</v>
      </c>
      <c r="E15" s="153">
        <v>0.14264710086411292</v>
      </c>
      <c r="F15" s="178">
        <v>6275741.594194591</v>
      </c>
      <c r="G15" s="153">
        <v>0.11478446840702117</v>
      </c>
    </row>
    <row r="16" spans="1:7" ht="18" thickBot="1">
      <c r="A16" s="267" t="s">
        <v>112</v>
      </c>
      <c r="B16" s="266">
        <v>52244324.545694225</v>
      </c>
      <c r="C16" s="265">
        <v>0.99999999999999978</v>
      </c>
      <c r="D16" s="263">
        <v>49668967.981120266</v>
      </c>
      <c r="E16" s="284">
        <v>0.99999999999999989</v>
      </c>
      <c r="F16" s="285">
        <v>54674135.632540993</v>
      </c>
      <c r="G16" s="284">
        <v>0.99999999999999911</v>
      </c>
    </row>
    <row r="20" spans="1:7">
      <c r="A20" s="1471"/>
      <c r="B20" s="1472"/>
      <c r="C20" s="1472"/>
      <c r="D20" s="1472"/>
      <c r="E20" s="73"/>
      <c r="F20" s="73"/>
      <c r="G20" s="73"/>
    </row>
    <row r="21" spans="1:7" ht="25.5" customHeight="1">
      <c r="A21" s="494"/>
      <c r="B21" s="1477" t="s">
        <v>5944</v>
      </c>
      <c r="C21" s="1477"/>
      <c r="D21" s="1477" t="s">
        <v>5747</v>
      </c>
      <c r="E21" s="1477"/>
      <c r="F21" s="1477" t="s">
        <v>3193</v>
      </c>
      <c r="G21" s="1478"/>
    </row>
    <row r="22" spans="1:7" ht="25.5" customHeight="1">
      <c r="A22" s="78" t="s">
        <v>113</v>
      </c>
      <c r="B22" s="79" t="s">
        <v>99</v>
      </c>
      <c r="C22" s="79" t="s">
        <v>100</v>
      </c>
      <c r="D22" s="79" t="s">
        <v>99</v>
      </c>
      <c r="E22" s="79" t="s">
        <v>100</v>
      </c>
      <c r="F22" s="79" t="s">
        <v>99</v>
      </c>
      <c r="G22" s="80" t="s">
        <v>100</v>
      </c>
    </row>
    <row r="23" spans="1:7" ht="15" customHeight="1">
      <c r="A23" s="495" t="s">
        <v>16</v>
      </c>
      <c r="B23" s="496">
        <v>52244324.545694299</v>
      </c>
      <c r="C23" s="497">
        <v>1</v>
      </c>
      <c r="D23" s="496">
        <v>49668967.981120303</v>
      </c>
      <c r="E23" s="498">
        <v>1</v>
      </c>
      <c r="F23" s="496">
        <v>54674135.632541001</v>
      </c>
      <c r="G23" s="570">
        <v>1</v>
      </c>
    </row>
    <row r="24" spans="1:7" ht="15" customHeight="1">
      <c r="A24" s="491" t="s">
        <v>101</v>
      </c>
      <c r="B24" s="92">
        <v>12698189.4883772</v>
      </c>
      <c r="C24" s="261">
        <v>0.24305395081280201</v>
      </c>
      <c r="D24" s="92">
        <v>12098852.374185599</v>
      </c>
      <c r="E24" s="260">
        <v>0.24358976773555099</v>
      </c>
      <c r="F24" s="92">
        <v>12197264.0521685</v>
      </c>
      <c r="G24" s="571">
        <v>0.22309020364116999</v>
      </c>
    </row>
    <row r="25" spans="1:7" ht="15" customHeight="1">
      <c r="A25" s="491" t="s">
        <v>102</v>
      </c>
      <c r="B25" s="92">
        <v>8906691.2602600008</v>
      </c>
      <c r="C25" s="261">
        <v>0.17048150852194399</v>
      </c>
      <c r="D25" s="92">
        <v>8402848.3441439997</v>
      </c>
      <c r="E25" s="260">
        <v>0.16917702713972299</v>
      </c>
      <c r="F25" s="92">
        <v>11028925.8308462</v>
      </c>
      <c r="G25" s="571">
        <v>0.201721082615195</v>
      </c>
    </row>
    <row r="26" spans="1:7" ht="15" customHeight="1">
      <c r="A26" s="491" t="s">
        <v>106</v>
      </c>
      <c r="B26" s="92">
        <v>4658848.8321559997</v>
      </c>
      <c r="C26" s="261">
        <v>8.9174257159382903E-2</v>
      </c>
      <c r="D26" s="92">
        <v>4360825.2600039998</v>
      </c>
      <c r="E26" s="260">
        <v>8.7797782745588707E-2</v>
      </c>
      <c r="F26" s="92">
        <v>4671650.6763599999</v>
      </c>
      <c r="G26" s="571">
        <v>8.54453503893991E-2</v>
      </c>
    </row>
    <row r="27" spans="1:7" ht="15" customHeight="1">
      <c r="A27" s="491" t="s">
        <v>104</v>
      </c>
      <c r="B27" s="92">
        <v>4590317.2585399998</v>
      </c>
      <c r="C27" s="261">
        <v>8.7862505611019798E-2</v>
      </c>
      <c r="D27" s="92">
        <v>3892133.5010000002</v>
      </c>
      <c r="E27" s="260">
        <v>7.8361473153205893E-2</v>
      </c>
      <c r="F27" s="92">
        <v>3659164.7401973698</v>
      </c>
      <c r="G27" s="571">
        <v>6.6926796333648897E-2</v>
      </c>
    </row>
    <row r="28" spans="1:7" ht="15" customHeight="1">
      <c r="A28" s="491" t="s">
        <v>103</v>
      </c>
      <c r="B28" s="92">
        <v>4537515.8116600001</v>
      </c>
      <c r="C28" s="261">
        <v>8.6851841824299406E-2</v>
      </c>
      <c r="D28" s="92">
        <v>4526727.2701399997</v>
      </c>
      <c r="E28" s="260">
        <v>9.1137936907822598E-2</v>
      </c>
      <c r="F28" s="92">
        <v>6673521.2878</v>
      </c>
      <c r="G28" s="571">
        <v>0.12205993218899699</v>
      </c>
    </row>
    <row r="29" spans="1:7" ht="15" customHeight="1">
      <c r="A29" s="491" t="s">
        <v>116</v>
      </c>
      <c r="B29" s="92">
        <v>3050376.0198118198</v>
      </c>
      <c r="C29" s="261">
        <v>5.83867443274892E-2</v>
      </c>
      <c r="D29" s="92">
        <v>3016110.5198118198</v>
      </c>
      <c r="E29" s="260">
        <v>6.07242437764818E-2</v>
      </c>
      <c r="F29" s="92">
        <v>3054800.0198118198</v>
      </c>
      <c r="G29" s="571">
        <v>5.5872854403091102E-2</v>
      </c>
    </row>
    <row r="30" spans="1:7" ht="15" customHeight="1">
      <c r="A30" s="491" t="s">
        <v>105</v>
      </c>
      <c r="B30" s="92">
        <v>2830749.4778847801</v>
      </c>
      <c r="C30" s="261">
        <v>5.4182908909252599E-2</v>
      </c>
      <c r="D30" s="92">
        <v>2789275.3207763298</v>
      </c>
      <c r="E30" s="260">
        <v>5.6157303728085597E-2</v>
      </c>
      <c r="F30" s="92">
        <v>3429255.9395260201</v>
      </c>
      <c r="G30" s="571">
        <v>6.2721722069346994E-2</v>
      </c>
    </row>
    <row r="31" spans="1:7" ht="15" customHeight="1">
      <c r="A31" s="491" t="s">
        <v>114</v>
      </c>
      <c r="B31" s="92">
        <v>1945751.1247223101</v>
      </c>
      <c r="C31" s="261">
        <v>3.7243301385215602E-2</v>
      </c>
      <c r="D31" s="92">
        <v>1641211.9649392499</v>
      </c>
      <c r="E31" s="260">
        <v>3.3043005152897299E-2</v>
      </c>
      <c r="F31" s="92">
        <v>1928425.5281864901</v>
      </c>
      <c r="G31" s="571">
        <v>3.52712577140172E-2</v>
      </c>
    </row>
    <row r="32" spans="1:7" ht="15" customHeight="1">
      <c r="A32" s="491" t="s">
        <v>109</v>
      </c>
      <c r="B32" s="92">
        <v>1196535.3045000001</v>
      </c>
      <c r="C32" s="261">
        <v>2.29026849309436E-2</v>
      </c>
      <c r="D32" s="92">
        <v>1067144.6039</v>
      </c>
      <c r="E32" s="260">
        <v>2.14851374464964E-2</v>
      </c>
      <c r="F32" s="92">
        <v>1051009.2138499999</v>
      </c>
      <c r="G32" s="571">
        <v>1.92231518923997E-2</v>
      </c>
    </row>
    <row r="33" spans="1:7" ht="15" customHeight="1">
      <c r="A33" s="491" t="s">
        <v>110</v>
      </c>
      <c r="B33" s="92">
        <v>942972.24879999994</v>
      </c>
      <c r="C33" s="261">
        <v>1.8049276299385401E-2</v>
      </c>
      <c r="D33" s="92">
        <v>788704.5368</v>
      </c>
      <c r="E33" s="260">
        <v>1.5879221350034799E-2</v>
      </c>
      <c r="F33" s="92">
        <v>704376.74959999998</v>
      </c>
      <c r="G33" s="571">
        <v>1.2883180345712999E-2</v>
      </c>
    </row>
    <row r="34" spans="1:7" ht="15" customHeight="1">
      <c r="A34" s="491" t="s">
        <v>119</v>
      </c>
      <c r="B34" s="92">
        <v>906207.3</v>
      </c>
      <c r="C34" s="261">
        <v>1.73455644776766E-2</v>
      </c>
      <c r="D34" s="92">
        <v>1387752.6</v>
      </c>
      <c r="E34" s="260">
        <v>2.7940032910035498E-2</v>
      </c>
      <c r="F34" s="92">
        <v>928826</v>
      </c>
      <c r="G34" s="571">
        <v>1.6988398431070601E-2</v>
      </c>
    </row>
    <row r="35" spans="1:7" ht="15" customHeight="1">
      <c r="A35" s="491" t="s">
        <v>118</v>
      </c>
      <c r="B35" s="92">
        <v>833309.77689902997</v>
      </c>
      <c r="C35" s="261">
        <v>1.5950245010253598E-2</v>
      </c>
      <c r="D35" s="92">
        <v>766366.68804983003</v>
      </c>
      <c r="E35" s="260">
        <v>1.54294868446056E-2</v>
      </c>
      <c r="F35" s="92">
        <v>669363.35981749999</v>
      </c>
      <c r="G35" s="571">
        <v>1.22427790046142E-2</v>
      </c>
    </row>
    <row r="36" spans="1:7" ht="15" customHeight="1">
      <c r="A36" s="491" t="s">
        <v>107</v>
      </c>
      <c r="B36" s="92">
        <v>693808</v>
      </c>
      <c r="C36" s="261">
        <v>1.32800645052493E-2</v>
      </c>
      <c r="D36" s="92">
        <v>676816</v>
      </c>
      <c r="E36" s="260">
        <v>1.3626536397077201E-2</v>
      </c>
      <c r="F36" s="92">
        <v>760552</v>
      </c>
      <c r="G36" s="571">
        <v>1.39106360109941E-2</v>
      </c>
    </row>
    <row r="37" spans="1:7" ht="15" customHeight="1">
      <c r="A37" s="491" t="s">
        <v>108</v>
      </c>
      <c r="B37" s="92">
        <v>587016.69999999995</v>
      </c>
      <c r="C37" s="261">
        <v>1.1235989843960599E-2</v>
      </c>
      <c r="D37" s="92">
        <v>555421.4</v>
      </c>
      <c r="E37" s="260">
        <v>1.1182463066498999E-2</v>
      </c>
      <c r="F37" s="92">
        <v>530598.9</v>
      </c>
      <c r="G37" s="571">
        <v>9.7047515038207102E-3</v>
      </c>
    </row>
    <row r="38" spans="1:7" ht="15" customHeight="1">
      <c r="A38" s="491" t="s">
        <v>117</v>
      </c>
      <c r="B38" s="92">
        <v>573514.09784782003</v>
      </c>
      <c r="C38" s="261">
        <v>1.09775387630136E-2</v>
      </c>
      <c r="D38" s="92">
        <v>476294.15165625402</v>
      </c>
      <c r="E38" s="260">
        <v>9.5893708086968593E-3</v>
      </c>
      <c r="F38" s="92">
        <v>378951.83746368001</v>
      </c>
      <c r="G38" s="571">
        <v>6.9310988290802499E-3</v>
      </c>
    </row>
    <row r="39" spans="1:7" ht="15" customHeight="1">
      <c r="A39" s="491" t="s">
        <v>115</v>
      </c>
      <c r="B39" s="92">
        <v>565200</v>
      </c>
      <c r="C39" s="261">
        <v>1.08183999872687E-2</v>
      </c>
      <c r="D39" s="92">
        <v>591200</v>
      </c>
      <c r="E39" s="260">
        <v>1.19028041860004E-2</v>
      </c>
      <c r="F39" s="92">
        <v>557026</v>
      </c>
      <c r="G39" s="571">
        <v>1.0188108025039701E-2</v>
      </c>
    </row>
    <row r="40" spans="1:7" ht="15" customHeight="1">
      <c r="A40" s="491" t="s">
        <v>120</v>
      </c>
      <c r="B40" s="92">
        <v>540631.62037036999</v>
      </c>
      <c r="C40" s="261">
        <v>1.03481406845928E-2</v>
      </c>
      <c r="D40" s="92">
        <v>555012.94283428602</v>
      </c>
      <c r="E40" s="260">
        <v>1.1174239477761101E-2</v>
      </c>
      <c r="F40" s="92">
        <v>511025.51269615802</v>
      </c>
      <c r="G40" s="571">
        <v>9.3467506488023096E-3</v>
      </c>
    </row>
    <row r="41" spans="1:7" ht="15" customHeight="1">
      <c r="A41" s="491" t="s">
        <v>124</v>
      </c>
      <c r="B41" s="92">
        <v>279623.17958947603</v>
      </c>
      <c r="C41" s="261">
        <v>5.3522211650934501E-3</v>
      </c>
      <c r="D41" s="92">
        <v>257617.14333358</v>
      </c>
      <c r="E41" s="260">
        <v>5.1866820230994804E-3</v>
      </c>
      <c r="F41" s="92">
        <v>222128.711398499</v>
      </c>
      <c r="G41" s="571">
        <v>4.0627750000732004E-3</v>
      </c>
    </row>
    <row r="42" spans="1:7" ht="15" customHeight="1">
      <c r="A42" s="491" t="s">
        <v>122</v>
      </c>
      <c r="B42" s="92">
        <v>247591.85344443799</v>
      </c>
      <c r="C42" s="261">
        <v>4.7391148339545998E-3</v>
      </c>
      <c r="D42" s="92">
        <v>231873.99720099001</v>
      </c>
      <c r="E42" s="260">
        <v>4.6683876598589301E-3</v>
      </c>
      <c r="F42" s="92">
        <v>235509.271725</v>
      </c>
      <c r="G42" s="571">
        <v>4.3075079102819699E-3</v>
      </c>
    </row>
    <row r="43" spans="1:7" ht="15" customHeight="1">
      <c r="A43" s="491" t="s">
        <v>121</v>
      </c>
      <c r="B43" s="92">
        <v>210679.43239485001</v>
      </c>
      <c r="C43" s="261">
        <v>4.0325802702374696E-3</v>
      </c>
      <c r="D43" s="92">
        <v>202260.682188306</v>
      </c>
      <c r="E43" s="260">
        <v>4.0721740436641899E-3</v>
      </c>
      <c r="F43" s="92">
        <v>197372.09393375699</v>
      </c>
      <c r="G43" s="571">
        <v>3.6099719117696498E-3</v>
      </c>
    </row>
    <row r="44" spans="1:7" ht="15" customHeight="1">
      <c r="A44" s="491" t="s">
        <v>135</v>
      </c>
      <c r="B44" s="92">
        <v>210504.58119999999</v>
      </c>
      <c r="C44" s="261">
        <v>4.0292334723532903E-3</v>
      </c>
      <c r="D44" s="92">
        <v>197486.96679999999</v>
      </c>
      <c r="E44" s="260">
        <v>3.9760634220358101E-3</v>
      </c>
      <c r="F44" s="92">
        <v>162356.17379999999</v>
      </c>
      <c r="G44" s="571">
        <v>2.9695242900807501E-3</v>
      </c>
    </row>
    <row r="45" spans="1:7" ht="15" customHeight="1">
      <c r="A45" s="491" t="s">
        <v>126</v>
      </c>
      <c r="B45" s="92">
        <v>183750</v>
      </c>
      <c r="C45" s="261">
        <v>3.51712844596713E-3</v>
      </c>
      <c r="D45" s="92">
        <v>180750</v>
      </c>
      <c r="E45" s="260">
        <v>3.6390931268937398E-3</v>
      </c>
      <c r="F45" s="92">
        <v>126960</v>
      </c>
      <c r="G45" s="571">
        <v>2.3221217588748799E-3</v>
      </c>
    </row>
    <row r="46" spans="1:7" ht="15" customHeight="1">
      <c r="A46" s="491" t="s">
        <v>123</v>
      </c>
      <c r="B46" s="92">
        <v>177135.30612468001</v>
      </c>
      <c r="C46" s="261">
        <v>3.3905176813943299E-3</v>
      </c>
      <c r="D46" s="92">
        <v>165143.42913632299</v>
      </c>
      <c r="E46" s="260">
        <v>3.32488142695245E-3</v>
      </c>
      <c r="F46" s="92">
        <v>162423.51810228499</v>
      </c>
      <c r="G46" s="571">
        <v>2.9707560297599599E-3</v>
      </c>
    </row>
    <row r="47" spans="1:7" ht="15" customHeight="1">
      <c r="A47" s="491" t="s">
        <v>125</v>
      </c>
      <c r="B47" s="92">
        <v>174959.38977402801</v>
      </c>
      <c r="C47" s="261">
        <v>3.3488688253784202E-3</v>
      </c>
      <c r="D47" s="92">
        <v>166350.42143863201</v>
      </c>
      <c r="E47" s="260">
        <v>3.34918215940914E-3</v>
      </c>
      <c r="F47" s="92">
        <v>167233.580205732</v>
      </c>
      <c r="G47" s="571">
        <v>3.0587329506165601E-3</v>
      </c>
    </row>
    <row r="48" spans="1:7" ht="15" customHeight="1">
      <c r="A48" s="491" t="s">
        <v>127</v>
      </c>
      <c r="B48" s="92">
        <v>112617.52583499999</v>
      </c>
      <c r="C48" s="261">
        <v>2.1555934891358702E-3</v>
      </c>
      <c r="D48" s="92">
        <v>109594.972024</v>
      </c>
      <c r="E48" s="260">
        <v>2.2065079360146598E-3</v>
      </c>
      <c r="F48" s="92">
        <v>103056.07686</v>
      </c>
      <c r="G48" s="571">
        <v>1.88491460665476E-3</v>
      </c>
    </row>
    <row r="49" spans="1:7" ht="15" customHeight="1">
      <c r="A49" s="491" t="s">
        <v>129</v>
      </c>
      <c r="B49" s="92">
        <v>103696.17437645</v>
      </c>
      <c r="C49" s="261">
        <v>1.9848313721762198E-3</v>
      </c>
      <c r="D49" s="92">
        <v>97454.354658280005</v>
      </c>
      <c r="E49" s="260">
        <v>1.9620773013710202E-3</v>
      </c>
      <c r="F49" s="92">
        <v>98359.717999817003</v>
      </c>
      <c r="G49" s="571">
        <v>1.79901733903728E-3</v>
      </c>
    </row>
    <row r="50" spans="1:7" ht="15" customHeight="1">
      <c r="A50" s="491" t="s">
        <v>128</v>
      </c>
      <c r="B50" s="92">
        <v>99095.005715000007</v>
      </c>
      <c r="C50" s="261">
        <v>1.8967611616517101E-3</v>
      </c>
      <c r="D50" s="92">
        <v>110739.18461</v>
      </c>
      <c r="E50" s="260">
        <v>2.22954470590356E-3</v>
      </c>
      <c r="F50" s="92">
        <v>55878</v>
      </c>
      <c r="G50" s="571">
        <v>1.02201890077513E-3</v>
      </c>
    </row>
    <row r="51" spans="1:7" ht="15" customHeight="1">
      <c r="A51" s="491" t="s">
        <v>130</v>
      </c>
      <c r="B51" s="92">
        <v>81710.410003383993</v>
      </c>
      <c r="C51" s="261">
        <v>1.5640054822015699E-3</v>
      </c>
      <c r="D51" s="92">
        <v>76902.369597391997</v>
      </c>
      <c r="E51" s="260">
        <v>1.54829811697766E-3</v>
      </c>
      <c r="F51" s="92">
        <v>84895.021430567998</v>
      </c>
      <c r="G51" s="571">
        <v>1.5527455614687399E-3</v>
      </c>
    </row>
    <row r="52" spans="1:7" ht="15" customHeight="1">
      <c r="A52" s="491" t="s">
        <v>134</v>
      </c>
      <c r="B52" s="92">
        <v>77316.481090000001</v>
      </c>
      <c r="C52" s="261">
        <v>1.4799020135168399E-3</v>
      </c>
      <c r="D52" s="92">
        <v>69617.470342000001</v>
      </c>
      <c r="E52" s="260">
        <v>1.40162908898092E-3</v>
      </c>
      <c r="F52" s="92">
        <v>72548.753236000004</v>
      </c>
      <c r="G52" s="571">
        <v>1.3269300446483901E-3</v>
      </c>
    </row>
    <row r="53" spans="1:7" ht="15" customHeight="1">
      <c r="A53" s="491" t="s">
        <v>131</v>
      </c>
      <c r="B53" s="92">
        <v>67643.899999999994</v>
      </c>
      <c r="C53" s="261">
        <v>1.29476073407432E-3</v>
      </c>
      <c r="D53" s="92">
        <v>62607.29</v>
      </c>
      <c r="E53" s="260">
        <v>1.2604910579941499E-3</v>
      </c>
      <c r="F53" s="92">
        <v>59917.75</v>
      </c>
      <c r="G53" s="571">
        <v>1.0959066715329701E-3</v>
      </c>
    </row>
    <row r="54" spans="1:7" ht="15" customHeight="1">
      <c r="A54" s="491" t="s">
        <v>132</v>
      </c>
      <c r="B54" s="92">
        <v>33876</v>
      </c>
      <c r="C54" s="261">
        <v>6.4841492917323796E-4</v>
      </c>
      <c r="D54" s="92">
        <v>30987</v>
      </c>
      <c r="E54" s="260">
        <v>6.2387042170432196E-4</v>
      </c>
      <c r="F54" s="92">
        <v>39582</v>
      </c>
      <c r="G54" s="571">
        <v>7.2396206253769397E-4</v>
      </c>
    </row>
    <row r="55" spans="1:7" ht="15" customHeight="1">
      <c r="A55" s="491" t="s">
        <v>138</v>
      </c>
      <c r="B55" s="92">
        <v>33307.388501000001</v>
      </c>
      <c r="C55" s="261">
        <v>6.3753123024623396E-4</v>
      </c>
      <c r="D55" s="92">
        <v>31979.090611</v>
      </c>
      <c r="E55" s="260">
        <v>6.4384447494772999E-4</v>
      </c>
      <c r="F55" s="92">
        <v>36847.761744000003</v>
      </c>
      <c r="G55" s="571">
        <v>6.7395234177362905E-4</v>
      </c>
    </row>
    <row r="56" spans="1:7" ht="15" customHeight="1">
      <c r="A56" s="491" t="s">
        <v>136</v>
      </c>
      <c r="B56" s="92">
        <v>26415.589350599999</v>
      </c>
      <c r="C56" s="261">
        <v>5.0561643930330095E-4</v>
      </c>
      <c r="D56" s="92">
        <v>25616.616098400002</v>
      </c>
      <c r="E56" s="260">
        <v>5.1574689669689E-4</v>
      </c>
      <c r="F56" s="92">
        <v>29767.3192476</v>
      </c>
      <c r="G56" s="571">
        <v>5.4444974581149201E-4</v>
      </c>
    </row>
    <row r="57" spans="1:7" ht="15" customHeight="1">
      <c r="A57" s="491" t="s">
        <v>140</v>
      </c>
      <c r="B57" s="92">
        <v>19419</v>
      </c>
      <c r="C57" s="261">
        <v>3.7169587642032998E-4</v>
      </c>
      <c r="D57" s="92">
        <v>19743</v>
      </c>
      <c r="E57" s="260">
        <v>3.97491649262866E-4</v>
      </c>
      <c r="F57" s="92">
        <v>28500</v>
      </c>
      <c r="G57" s="571">
        <v>5.2127024360376596E-4</v>
      </c>
    </row>
    <row r="58" spans="1:7" ht="15" customHeight="1">
      <c r="A58" s="491" t="s">
        <v>143</v>
      </c>
      <c r="B58" s="92">
        <v>10793.75</v>
      </c>
      <c r="C58" s="261">
        <v>2.0660138864575601E-4</v>
      </c>
      <c r="D58" s="92">
        <v>9875.2999999999993</v>
      </c>
      <c r="E58" s="260">
        <v>1.9882233115360299E-4</v>
      </c>
      <c r="F58" s="92">
        <v>12246</v>
      </c>
      <c r="G58" s="571">
        <v>2.2398159309374501E-4</v>
      </c>
    </row>
    <row r="59" spans="1:7" ht="15" customHeight="1">
      <c r="A59" s="491" t="s">
        <v>141</v>
      </c>
      <c r="B59" s="92">
        <v>9094.4699999999993</v>
      </c>
      <c r="C59" s="261">
        <v>1.74075750410855E-4</v>
      </c>
      <c r="D59" s="92">
        <v>9222.74</v>
      </c>
      <c r="E59" s="260">
        <v>1.85684147967513E-4</v>
      </c>
      <c r="F59" s="92">
        <v>10102.85</v>
      </c>
      <c r="G59" s="571">
        <v>1.84782985283941E-4</v>
      </c>
    </row>
    <row r="60" spans="1:7" ht="15" customHeight="1">
      <c r="A60" s="491" t="s">
        <v>137</v>
      </c>
      <c r="B60" s="92">
        <v>8744.83</v>
      </c>
      <c r="C60" s="261">
        <v>1.6738334883345201E-4</v>
      </c>
      <c r="D60" s="92">
        <v>8150.39</v>
      </c>
      <c r="E60" s="260">
        <v>1.64094208744141E-4</v>
      </c>
      <c r="F60" s="92">
        <v>7723.86</v>
      </c>
      <c r="G60" s="571">
        <v>1.4127082048285601E-4</v>
      </c>
    </row>
    <row r="61" spans="1:7" ht="15" customHeight="1">
      <c r="A61" s="491" t="s">
        <v>139</v>
      </c>
      <c r="B61" s="92">
        <v>7475.4</v>
      </c>
      <c r="C61" s="261">
        <v>1.4308539855772899E-4</v>
      </c>
      <c r="D61" s="92">
        <v>7385.4</v>
      </c>
      <c r="E61" s="260">
        <v>1.4869243916658899E-4</v>
      </c>
      <c r="F61" s="92">
        <v>10044</v>
      </c>
      <c r="G61" s="571">
        <v>1.8370660795635901E-4</v>
      </c>
    </row>
    <row r="62" spans="1:7" ht="15" customHeight="1">
      <c r="A62" s="491" t="s">
        <v>147</v>
      </c>
      <c r="B62" s="92">
        <v>5868</v>
      </c>
      <c r="C62" s="261">
        <v>1.12318420249987E-4</v>
      </c>
      <c r="D62" s="92"/>
      <c r="E62" s="260"/>
      <c r="F62" s="92"/>
      <c r="G62" s="571"/>
    </row>
    <row r="63" spans="1:7" ht="15" customHeight="1">
      <c r="A63" s="492" t="s">
        <v>142</v>
      </c>
      <c r="B63" s="258">
        <v>5372.556466</v>
      </c>
      <c r="C63" s="259">
        <v>1.02835217274194E-4</v>
      </c>
      <c r="D63" s="258">
        <v>4912.6848399999999</v>
      </c>
      <c r="E63" s="257">
        <v>9.8908534638113805E-5</v>
      </c>
      <c r="F63" s="258">
        <v>6632.1245339999996</v>
      </c>
      <c r="G63" s="572">
        <v>1.21302777945568E-4</v>
      </c>
    </row>
    <row r="64" spans="1:7">
      <c r="A64" s="492" t="s">
        <v>133</v>
      </c>
      <c r="B64" s="258"/>
      <c r="C64" s="259"/>
      <c r="D64" s="258"/>
      <c r="E64" s="257"/>
      <c r="F64" s="258">
        <v>9313.4</v>
      </c>
      <c r="G64" s="57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B16" sqref="B16:G16"/>
    </sheetView>
  </sheetViews>
  <sheetFormatPr defaultColWidth="9.125" defaultRowHeight="15"/>
  <cols>
    <col min="1" max="1" width="32.25" style="26" customWidth="1"/>
    <col min="2" max="2" width="11.625" style="26" customWidth="1"/>
    <col min="3" max="3" width="12.25" style="26" customWidth="1"/>
    <col min="4" max="4" width="13.25" style="26" customWidth="1"/>
    <col min="5" max="5" width="11.75" style="26" customWidth="1"/>
    <col min="6" max="6" width="11.875" style="26" customWidth="1"/>
    <col min="7" max="7" width="13.625" style="26" customWidth="1"/>
    <col min="8" max="8" width="18.625" style="26" customWidth="1"/>
    <col min="9" max="10" width="9.125" style="26"/>
    <col min="11" max="11" width="7.25" style="26" customWidth="1"/>
    <col min="12" max="12" width="7" style="26" customWidth="1"/>
    <col min="13" max="16384" width="9.125" style="26"/>
  </cols>
  <sheetData>
    <row r="1" spans="1:8" ht="21.75" customHeight="1" thickBot="1">
      <c r="A1"/>
      <c r="B1" s="283"/>
      <c r="C1" s="283"/>
      <c r="D1" s="283"/>
      <c r="E1" s="1479"/>
      <c r="F1" s="1479"/>
      <c r="G1" s="282" t="s">
        <v>98</v>
      </c>
    </row>
    <row r="2" spans="1:8" ht="16.5" customHeight="1" thickBot="1">
      <c r="A2" s="1475" t="s">
        <v>113</v>
      </c>
      <c r="B2" s="1470" t="s">
        <v>5944</v>
      </c>
      <c r="C2" s="1470"/>
      <c r="D2" s="1470" t="s">
        <v>5747</v>
      </c>
      <c r="E2" s="1470"/>
      <c r="F2" s="1470" t="s">
        <v>3193</v>
      </c>
      <c r="G2" s="1470"/>
    </row>
    <row r="3" spans="1:8" ht="18" thickBot="1">
      <c r="A3" s="1480"/>
      <c r="B3" s="1105" t="s">
        <v>99</v>
      </c>
      <c r="C3" s="303" t="s">
        <v>100</v>
      </c>
      <c r="D3" s="145" t="s">
        <v>99</v>
      </c>
      <c r="E3" s="302" t="s">
        <v>100</v>
      </c>
      <c r="F3" s="181" t="s">
        <v>99</v>
      </c>
      <c r="G3" s="1104" t="s">
        <v>100</v>
      </c>
    </row>
    <row r="4" spans="1:8" ht="17.25">
      <c r="A4" s="291" t="s">
        <v>101</v>
      </c>
      <c r="B4" s="151">
        <v>3691733.572718</v>
      </c>
      <c r="C4" s="149">
        <v>0.26919938123137299</v>
      </c>
      <c r="D4" s="176">
        <v>3506756.207504</v>
      </c>
      <c r="E4" s="301">
        <v>0.263411792186935</v>
      </c>
      <c r="F4" s="176">
        <v>3955247.9405</v>
      </c>
      <c r="G4" s="300">
        <v>0.29180438753625598</v>
      </c>
    </row>
    <row r="5" spans="1:8" ht="16.5" customHeight="1">
      <c r="A5" s="291" t="s">
        <v>124</v>
      </c>
      <c r="B5" s="151">
        <v>1667695.6897634601</v>
      </c>
      <c r="C5" s="149">
        <v>0.121607542614734</v>
      </c>
      <c r="D5" s="186">
        <v>1713081.1781926099</v>
      </c>
      <c r="E5" s="298">
        <v>0.12867897184977201</v>
      </c>
      <c r="F5" s="186">
        <v>1699267.4212638501</v>
      </c>
      <c r="G5" s="292">
        <v>0.125366019167821</v>
      </c>
    </row>
    <row r="6" spans="1:8" ht="17.25">
      <c r="A6" s="291" t="s">
        <v>116</v>
      </c>
      <c r="B6" s="151">
        <v>1340259.89173</v>
      </c>
      <c r="C6" s="149">
        <v>9.7731086611786505E-2</v>
      </c>
      <c r="D6" s="186">
        <v>1310111.89362</v>
      </c>
      <c r="E6" s="298">
        <v>9.8409727236069694E-2</v>
      </c>
      <c r="F6" s="186">
        <v>1447648.1649</v>
      </c>
      <c r="G6" s="292">
        <v>0.106802428692556</v>
      </c>
    </row>
    <row r="7" spans="1:8" ht="17.25">
      <c r="A7" s="291" t="s">
        <v>103</v>
      </c>
      <c r="B7" s="151">
        <v>1147589.2</v>
      </c>
      <c r="C7" s="149">
        <v>8.3681635324609704E-2</v>
      </c>
      <c r="D7" s="186">
        <v>1134872.8</v>
      </c>
      <c r="E7" s="298">
        <v>8.5246552786451102E-2</v>
      </c>
      <c r="F7" s="186">
        <v>1382941.6</v>
      </c>
      <c r="G7" s="292">
        <v>0.102028604187932</v>
      </c>
    </row>
    <row r="8" spans="1:8" ht="17.25">
      <c r="A8" s="291" t="s">
        <v>102</v>
      </c>
      <c r="B8" s="151">
        <v>1052640.0718997801</v>
      </c>
      <c r="C8" s="149">
        <v>7.67579919929436E-2</v>
      </c>
      <c r="D8" s="186">
        <v>1046909.80475855</v>
      </c>
      <c r="E8" s="298">
        <v>7.8639167256456102E-2</v>
      </c>
      <c r="F8" s="186">
        <v>1012026.2252357</v>
      </c>
      <c r="G8" s="292">
        <v>7.4663762491764402E-2</v>
      </c>
    </row>
    <row r="9" spans="1:8" ht="17.25">
      <c r="A9" s="291" t="s">
        <v>105</v>
      </c>
      <c r="B9" s="151">
        <v>829857.12129529798</v>
      </c>
      <c r="C9" s="149">
        <v>6.0512769722618098E-2</v>
      </c>
      <c r="D9" s="186">
        <v>846209.83357978205</v>
      </c>
      <c r="E9" s="298">
        <v>6.3563485922539395E-2</v>
      </c>
      <c r="F9" s="186">
        <v>756302.41244792601</v>
      </c>
      <c r="G9" s="292">
        <v>5.5797352170205802E-2</v>
      </c>
    </row>
    <row r="10" spans="1:8" ht="17.25">
      <c r="A10" s="291" t="s">
        <v>114</v>
      </c>
      <c r="B10" s="151">
        <v>442859.29207942903</v>
      </c>
      <c r="C10" s="149">
        <v>3.2293079945250103E-2</v>
      </c>
      <c r="D10" s="186">
        <v>432441.97331316501</v>
      </c>
      <c r="E10" s="298">
        <v>3.2483100753774197E-2</v>
      </c>
      <c r="F10" s="186">
        <v>238914.88789131699</v>
      </c>
      <c r="G10" s="292">
        <v>1.76263065130642E-2</v>
      </c>
    </row>
    <row r="11" spans="1:8" ht="17.25">
      <c r="A11" s="291" t="s">
        <v>104</v>
      </c>
      <c r="B11" s="151">
        <v>427919.2</v>
      </c>
      <c r="C11" s="299">
        <v>3.1203655840259501E-2</v>
      </c>
      <c r="D11" s="186">
        <v>423178.2</v>
      </c>
      <c r="E11" s="298">
        <v>3.1787247667205802E-2</v>
      </c>
      <c r="F11" s="186">
        <v>419945.38926999999</v>
      </c>
      <c r="G11" s="292">
        <v>3.0982105030592798E-2</v>
      </c>
    </row>
    <row r="12" spans="1:8" ht="18" customHeight="1">
      <c r="A12" s="291" t="s">
        <v>110</v>
      </c>
      <c r="B12" s="151">
        <v>372780.69005658501</v>
      </c>
      <c r="C12" s="149">
        <v>2.71829830407706E-2</v>
      </c>
      <c r="D12" s="186">
        <v>366260.73499514401</v>
      </c>
      <c r="E12" s="298">
        <v>2.75118630734369E-2</v>
      </c>
      <c r="F12" s="186">
        <v>393993.65794733202</v>
      </c>
      <c r="G12" s="292">
        <v>2.90674768762932E-2</v>
      </c>
    </row>
    <row r="13" spans="1:8" ht="18" thickBot="1">
      <c r="A13" s="291" t="s">
        <v>109</v>
      </c>
      <c r="B13" s="179">
        <v>350799.52</v>
      </c>
      <c r="C13" s="149">
        <v>2.55801270216626E-2</v>
      </c>
      <c r="D13" s="178">
        <v>298669.52</v>
      </c>
      <c r="E13" s="295">
        <v>2.24347142714003E-2</v>
      </c>
      <c r="F13" s="178">
        <v>198696.47500000001</v>
      </c>
      <c r="G13" s="292">
        <v>1.4659132389474999E-2</v>
      </c>
    </row>
    <row r="14" spans="1:8" ht="16.5">
      <c r="A14" s="291" t="s">
        <v>48</v>
      </c>
      <c r="B14" s="272">
        <v>11324134.249542549</v>
      </c>
      <c r="C14" s="296">
        <v>0.82575025334600771</v>
      </c>
      <c r="D14" s="287">
        <v>11078492.145963252</v>
      </c>
      <c r="E14" s="297">
        <v>0.83216662300404054</v>
      </c>
      <c r="F14" s="287">
        <v>11504984.174456125</v>
      </c>
      <c r="G14" s="296">
        <v>0.84879757505596043</v>
      </c>
      <c r="H14" s="81"/>
    </row>
    <row r="15" spans="1:8" ht="18" thickBot="1">
      <c r="A15" s="291" t="s">
        <v>111</v>
      </c>
      <c r="B15" s="179">
        <v>2389617.8245939426</v>
      </c>
      <c r="C15" s="153">
        <v>0.17424974665399218</v>
      </c>
      <c r="D15" s="178">
        <v>2234337.0876474176</v>
      </c>
      <c r="E15" s="295">
        <v>0.16783337699596013</v>
      </c>
      <c r="F15" s="178">
        <v>2049465.6879832316</v>
      </c>
      <c r="G15" s="153">
        <v>0.15120242494403935</v>
      </c>
      <c r="H15" s="81"/>
    </row>
    <row r="16" spans="1:8" ht="18" thickBot="1">
      <c r="A16" s="267" t="s">
        <v>145</v>
      </c>
      <c r="B16" s="263">
        <v>13713752.074136492</v>
      </c>
      <c r="C16" s="284">
        <v>0.99999999999999989</v>
      </c>
      <c r="D16" s="294">
        <v>13312829.233610669</v>
      </c>
      <c r="E16" s="293">
        <v>1.0000000000000007</v>
      </c>
      <c r="F16" s="285">
        <v>13554449.862439357</v>
      </c>
      <c r="G16" s="284">
        <v>0.99999999999999978</v>
      </c>
    </row>
    <row r="21" spans="1:7" ht="16.5" customHeight="1">
      <c r="A21" s="74"/>
      <c r="B21" s="1473" t="s">
        <v>5944</v>
      </c>
      <c r="C21" s="1473"/>
      <c r="D21" s="1473" t="s">
        <v>5747</v>
      </c>
      <c r="E21" s="1473"/>
      <c r="F21" s="1473" t="s">
        <v>3193</v>
      </c>
      <c r="G21" s="1474"/>
    </row>
    <row r="22" spans="1:7" ht="16.5" customHeight="1">
      <c r="A22" s="75" t="s">
        <v>113</v>
      </c>
      <c r="B22" s="76" t="s">
        <v>99</v>
      </c>
      <c r="C22" s="76" t="s">
        <v>100</v>
      </c>
      <c r="D22" s="76" t="s">
        <v>99</v>
      </c>
      <c r="E22" s="76" t="s">
        <v>100</v>
      </c>
      <c r="F22" s="76" t="s">
        <v>99</v>
      </c>
      <c r="G22" s="77" t="s">
        <v>100</v>
      </c>
    </row>
    <row r="23" spans="1:7">
      <c r="A23" s="507" t="s">
        <v>16</v>
      </c>
      <c r="B23" s="499">
        <v>13713752.074136499</v>
      </c>
      <c r="C23" s="500">
        <v>1</v>
      </c>
      <c r="D23" s="501">
        <v>13312829.233610701</v>
      </c>
      <c r="E23" s="502">
        <v>1</v>
      </c>
      <c r="F23" s="499">
        <v>13554449.8624394</v>
      </c>
      <c r="G23" s="500">
        <v>1</v>
      </c>
    </row>
    <row r="24" spans="1:7">
      <c r="A24" s="506" t="s">
        <v>101</v>
      </c>
      <c r="B24" s="499">
        <v>3691733.572718</v>
      </c>
      <c r="C24" s="500">
        <v>0.26919938123137299</v>
      </c>
      <c r="D24" s="501">
        <v>3506756.207504</v>
      </c>
      <c r="E24" s="502">
        <v>0.263411792186935</v>
      </c>
      <c r="F24" s="499">
        <v>3955247.9405</v>
      </c>
      <c r="G24" s="500">
        <v>0.29180438753625598</v>
      </c>
    </row>
    <row r="25" spans="1:7">
      <c r="A25" s="506" t="s">
        <v>124</v>
      </c>
      <c r="B25" s="499">
        <v>1667695.6897634601</v>
      </c>
      <c r="C25" s="500">
        <v>0.121607542614734</v>
      </c>
      <c r="D25" s="501">
        <v>1713081.1781926099</v>
      </c>
      <c r="E25" s="502">
        <v>0.12867897184977201</v>
      </c>
      <c r="F25" s="499">
        <v>1699267.4212638501</v>
      </c>
      <c r="G25" s="500">
        <v>0.125366019167821</v>
      </c>
    </row>
    <row r="26" spans="1:7">
      <c r="A26" s="506" t="s">
        <v>116</v>
      </c>
      <c r="B26" s="499">
        <v>1340259.89173</v>
      </c>
      <c r="C26" s="500">
        <v>9.7731086611786505E-2</v>
      </c>
      <c r="D26" s="501">
        <v>1310111.89362</v>
      </c>
      <c r="E26" s="502">
        <v>9.8409727236069694E-2</v>
      </c>
      <c r="F26" s="499">
        <v>1447648.1649</v>
      </c>
      <c r="G26" s="500">
        <v>0.106802428692556</v>
      </c>
    </row>
    <row r="27" spans="1:7" ht="18" customHeight="1">
      <c r="A27" s="506" t="s">
        <v>103</v>
      </c>
      <c r="B27" s="499">
        <v>1147589.2</v>
      </c>
      <c r="C27" s="500">
        <v>8.3681635324609704E-2</v>
      </c>
      <c r="D27" s="503">
        <v>1134872.8</v>
      </c>
      <c r="E27" s="502">
        <v>8.5246552786451102E-2</v>
      </c>
      <c r="F27" s="499">
        <v>1382941.6</v>
      </c>
      <c r="G27" s="500">
        <v>0.102028604187932</v>
      </c>
    </row>
    <row r="28" spans="1:7">
      <c r="A28" s="506" t="s">
        <v>102</v>
      </c>
      <c r="B28" s="499">
        <v>1052640.0718997801</v>
      </c>
      <c r="C28" s="500">
        <v>7.67579919929436E-2</v>
      </c>
      <c r="D28" s="501">
        <v>1046909.80475855</v>
      </c>
      <c r="E28" s="502">
        <v>7.8639167256456102E-2</v>
      </c>
      <c r="F28" s="499">
        <v>1012026.2252357</v>
      </c>
      <c r="G28" s="500">
        <v>7.4663762491764402E-2</v>
      </c>
    </row>
    <row r="29" spans="1:7" ht="20.25" customHeight="1">
      <c r="A29" s="506" t="s">
        <v>105</v>
      </c>
      <c r="B29" s="499">
        <v>829857.12129529798</v>
      </c>
      <c r="C29" s="500">
        <v>6.0512769722618098E-2</v>
      </c>
      <c r="D29" s="501">
        <v>846209.83357978205</v>
      </c>
      <c r="E29" s="502">
        <v>6.3563485922539395E-2</v>
      </c>
      <c r="F29" s="499">
        <v>756302.41244792601</v>
      </c>
      <c r="G29" s="500">
        <v>5.5797352170205802E-2</v>
      </c>
    </row>
    <row r="30" spans="1:7" ht="17.25" customHeight="1">
      <c r="A30" s="506" t="s">
        <v>114</v>
      </c>
      <c r="B30" s="499">
        <v>442859.29207942903</v>
      </c>
      <c r="C30" s="500">
        <v>3.2293079945250103E-2</v>
      </c>
      <c r="D30" s="501">
        <v>432441.97331316501</v>
      </c>
      <c r="E30" s="502">
        <v>3.2483100753774197E-2</v>
      </c>
      <c r="F30" s="499">
        <v>238914.88789131699</v>
      </c>
      <c r="G30" s="500">
        <v>1.76263065130642E-2</v>
      </c>
    </row>
    <row r="31" spans="1:7" ht="21" customHeight="1">
      <c r="A31" s="506" t="s">
        <v>104</v>
      </c>
      <c r="B31" s="499">
        <v>427919.2</v>
      </c>
      <c r="C31" s="500">
        <v>3.1203655840259501E-2</v>
      </c>
      <c r="D31" s="501">
        <v>423178.2</v>
      </c>
      <c r="E31" s="502">
        <v>3.1787247667205802E-2</v>
      </c>
      <c r="F31" s="499">
        <v>419945.38926999999</v>
      </c>
      <c r="G31" s="500">
        <v>3.0982105030592798E-2</v>
      </c>
    </row>
    <row r="32" spans="1:7">
      <c r="A32" s="506" t="s">
        <v>110</v>
      </c>
      <c r="B32" s="499">
        <v>372780.69005658501</v>
      </c>
      <c r="C32" s="500">
        <v>2.71829830407706E-2</v>
      </c>
      <c r="D32" s="501">
        <v>366260.73499514401</v>
      </c>
      <c r="E32" s="502">
        <v>2.75118630734369E-2</v>
      </c>
      <c r="F32" s="499">
        <v>393993.65794733202</v>
      </c>
      <c r="G32" s="500">
        <v>2.90674768762932E-2</v>
      </c>
    </row>
    <row r="33" spans="1:8">
      <c r="A33" s="506" t="s">
        <v>109</v>
      </c>
      <c r="B33" s="499">
        <v>350799.52</v>
      </c>
      <c r="C33" s="500">
        <v>2.55801270216626E-2</v>
      </c>
      <c r="D33" s="501">
        <v>298669.52</v>
      </c>
      <c r="E33" s="502">
        <v>2.24347142714003E-2</v>
      </c>
      <c r="F33" s="499">
        <v>198696.47500000001</v>
      </c>
      <c r="G33" s="500">
        <v>1.4659132389474999E-2</v>
      </c>
    </row>
    <row r="34" spans="1:8">
      <c r="A34" s="506" t="s">
        <v>120</v>
      </c>
      <c r="B34" s="499">
        <v>292304.41968656</v>
      </c>
      <c r="C34" s="500">
        <v>2.1314693317070602E-2</v>
      </c>
      <c r="D34" s="501">
        <v>283025.425459511</v>
      </c>
      <c r="E34" s="502">
        <v>2.1259600081473401E-2</v>
      </c>
      <c r="F34" s="499">
        <v>319778.86513903801</v>
      </c>
      <c r="G34" s="500">
        <v>2.3592168504394599E-2</v>
      </c>
    </row>
    <row r="35" spans="1:8">
      <c r="A35" s="506" t="s">
        <v>147</v>
      </c>
      <c r="B35" s="499">
        <v>213913.71811595</v>
      </c>
      <c r="C35" s="500">
        <v>1.5598482235899601E-2</v>
      </c>
      <c r="D35" s="501">
        <v>212342.83079787501</v>
      </c>
      <c r="E35" s="502">
        <v>1.5950240709298399E-2</v>
      </c>
      <c r="F35" s="499">
        <v>243669.18264645</v>
      </c>
      <c r="G35" s="500">
        <v>1.79770617855676E-2</v>
      </c>
    </row>
    <row r="36" spans="1:8">
      <c r="A36" s="506" t="s">
        <v>118</v>
      </c>
      <c r="B36" s="499">
        <v>191075.71735226401</v>
      </c>
      <c r="C36" s="500">
        <v>1.39331465465694E-2</v>
      </c>
      <c r="D36" s="501">
        <v>186233.750119584</v>
      </c>
      <c r="E36" s="502">
        <v>1.39890437150206E-2</v>
      </c>
      <c r="F36" s="499">
        <v>153842.99640673501</v>
      </c>
      <c r="G36" s="500">
        <v>1.13499992967659E-2</v>
      </c>
    </row>
    <row r="37" spans="1:8">
      <c r="A37" s="506" t="s">
        <v>117</v>
      </c>
      <c r="B37" s="499">
        <v>175515.47396500001</v>
      </c>
      <c r="C37" s="500">
        <v>1.27985013157715E-2</v>
      </c>
      <c r="D37" s="501">
        <v>163157.14413554</v>
      </c>
      <c r="E37" s="502">
        <v>1.22556326136611E-2</v>
      </c>
      <c r="F37" s="499">
        <v>131660.72283700001</v>
      </c>
      <c r="G37" s="500">
        <v>9.7134685784514303E-3</v>
      </c>
    </row>
    <row r="38" spans="1:8">
      <c r="A38" s="506" t="s">
        <v>135</v>
      </c>
      <c r="B38" s="499">
        <v>160340.00779174399</v>
      </c>
      <c r="C38" s="500">
        <v>1.16919138485913E-2</v>
      </c>
      <c r="D38" s="501">
        <v>149347.52369427899</v>
      </c>
      <c r="E38" s="502">
        <v>1.12183158871462E-2</v>
      </c>
      <c r="F38" s="499">
        <v>129104.20298275699</v>
      </c>
      <c r="G38" s="500">
        <v>9.5248574669575294E-3</v>
      </c>
    </row>
    <row r="39" spans="1:8">
      <c r="A39" s="506" t="s">
        <v>122</v>
      </c>
      <c r="B39" s="499">
        <v>149252.61393200001</v>
      </c>
      <c r="C39" s="500">
        <v>1.08834265870595E-2</v>
      </c>
      <c r="D39" s="501">
        <v>136843.24390259999</v>
      </c>
      <c r="E39" s="502">
        <v>1.0279050493422899E-2</v>
      </c>
      <c r="F39" s="499">
        <v>136068.6452458</v>
      </c>
      <c r="G39" s="500">
        <v>1.0038669708230599E-2</v>
      </c>
    </row>
    <row r="40" spans="1:8">
      <c r="A40" s="506" t="s">
        <v>119</v>
      </c>
      <c r="B40" s="499">
        <v>144506</v>
      </c>
      <c r="C40" s="504">
        <v>1.0537305853190401E-2</v>
      </c>
      <c r="D40" s="501">
        <v>135868</v>
      </c>
      <c r="E40" s="505">
        <v>1.02057945471859E-2</v>
      </c>
      <c r="F40" s="499">
        <v>118230</v>
      </c>
      <c r="G40" s="504">
        <v>8.7225967265278995E-3</v>
      </c>
    </row>
    <row r="41" spans="1:8">
      <c r="A41" s="506" t="s">
        <v>108</v>
      </c>
      <c r="B41" s="499">
        <v>119290.17404486</v>
      </c>
      <c r="C41" s="500">
        <v>8.6985803301662303E-3</v>
      </c>
      <c r="D41" s="501">
        <v>117643.73567474</v>
      </c>
      <c r="E41" s="502">
        <v>8.8368695797379406E-3</v>
      </c>
      <c r="F41" s="499">
        <v>123848</v>
      </c>
      <c r="G41" s="500">
        <v>9.1370731572953303E-3</v>
      </c>
    </row>
    <row r="42" spans="1:8">
      <c r="A42" s="506" t="s">
        <v>126</v>
      </c>
      <c r="B42" s="499">
        <v>118430.60002569</v>
      </c>
      <c r="C42" s="500">
        <v>8.6359006189884908E-3</v>
      </c>
      <c r="D42" s="501">
        <v>28179.976987900001</v>
      </c>
      <c r="E42" s="502">
        <v>2.1167534333539398E-3</v>
      </c>
      <c r="F42" s="499">
        <v>21984.976987900001</v>
      </c>
      <c r="G42" s="500">
        <v>1.6219748651564599E-3</v>
      </c>
    </row>
    <row r="43" spans="1:8">
      <c r="A43" s="506" t="s">
        <v>127</v>
      </c>
      <c r="B43" s="499">
        <v>113635.361517048</v>
      </c>
      <c r="C43" s="500">
        <v>8.2862342051056304E-3</v>
      </c>
      <c r="D43" s="501">
        <v>111851.164330688</v>
      </c>
      <c r="E43" s="502">
        <v>8.4017576104934502E-3</v>
      </c>
      <c r="F43" s="499">
        <v>80813.026905000006</v>
      </c>
      <c r="G43" s="500">
        <v>5.9621030528830598E-3</v>
      </c>
    </row>
    <row r="44" spans="1:8">
      <c r="A44" s="506" t="s">
        <v>132</v>
      </c>
      <c r="B44" s="499">
        <v>94715.970326399998</v>
      </c>
      <c r="C44" s="500">
        <v>6.9066415824324302E-3</v>
      </c>
      <c r="D44" s="501">
        <v>99880.005942599993</v>
      </c>
      <c r="E44" s="502">
        <v>7.5025379045976798E-3</v>
      </c>
      <c r="F44" s="499">
        <v>111971.40640979999</v>
      </c>
      <c r="G44" s="500">
        <v>8.2608595366222299E-3</v>
      </c>
    </row>
    <row r="45" spans="1:8">
      <c r="A45" s="506" t="s">
        <v>123</v>
      </c>
      <c r="B45" s="499">
        <v>79215.157588000002</v>
      </c>
      <c r="C45" s="500">
        <v>5.7763300050754302E-3</v>
      </c>
      <c r="D45" s="501">
        <v>82769.613500000007</v>
      </c>
      <c r="E45" s="502">
        <v>6.2172819952525998E-3</v>
      </c>
      <c r="F45" s="499">
        <v>46669.953622000001</v>
      </c>
      <c r="G45" s="500">
        <v>3.4431462800513101E-3</v>
      </c>
      <c r="H45" s="81"/>
    </row>
    <row r="46" spans="1:8">
      <c r="A46" s="506" t="s">
        <v>125</v>
      </c>
      <c r="B46" s="499">
        <v>78560.633523679993</v>
      </c>
      <c r="C46" s="500">
        <v>5.7286024349121603E-3</v>
      </c>
      <c r="D46" s="501">
        <v>75497.922826559996</v>
      </c>
      <c r="E46" s="502">
        <v>5.67106521850005E-3</v>
      </c>
      <c r="F46" s="499">
        <v>56972.288844215997</v>
      </c>
      <c r="G46" s="500">
        <v>4.2032166131722899E-3</v>
      </c>
    </row>
    <row r="47" spans="1:8">
      <c r="A47" s="506" t="s">
        <v>143</v>
      </c>
      <c r="B47" s="499">
        <v>77818.5</v>
      </c>
      <c r="C47" s="500">
        <v>5.6744864264217003E-3</v>
      </c>
      <c r="D47" s="501">
        <v>68080</v>
      </c>
      <c r="E47" s="502">
        <v>5.1138641385198302E-3</v>
      </c>
      <c r="F47" s="499">
        <v>77355.600000000006</v>
      </c>
      <c r="G47" s="500">
        <v>5.7070261637367998E-3</v>
      </c>
    </row>
    <row r="48" spans="1:8">
      <c r="A48" s="506" t="s">
        <v>146</v>
      </c>
      <c r="B48" s="499">
        <v>57614.282206999997</v>
      </c>
      <c r="C48" s="500">
        <v>4.2012048851063797E-3</v>
      </c>
      <c r="D48" s="501">
        <v>61947.882871000002</v>
      </c>
      <c r="E48" s="502">
        <v>4.65324701338475E-3</v>
      </c>
      <c r="F48" s="499">
        <v>54471.728526999999</v>
      </c>
      <c r="G48" s="500">
        <v>4.0187340009974299E-3</v>
      </c>
    </row>
    <row r="49" spans="1:7">
      <c r="A49" s="506" t="s">
        <v>129</v>
      </c>
      <c r="B49" s="499">
        <v>56140.973682999997</v>
      </c>
      <c r="C49" s="500">
        <v>4.0937719582140701E-3</v>
      </c>
      <c r="D49" s="501">
        <v>59088.348524000001</v>
      </c>
      <c r="E49" s="502">
        <v>4.43845162340254E-3</v>
      </c>
      <c r="F49" s="499">
        <v>65112.144416000003</v>
      </c>
      <c r="G49" s="500">
        <v>4.8037467456670301E-3</v>
      </c>
    </row>
    <row r="50" spans="1:7">
      <c r="A50" s="506" t="s">
        <v>3293</v>
      </c>
      <c r="B50" s="499">
        <v>53749.633575</v>
      </c>
      <c r="C50" s="500">
        <v>3.9193966235082601E-3</v>
      </c>
      <c r="D50" s="501">
        <v>56487.105345000004</v>
      </c>
      <c r="E50" s="502">
        <v>4.2430579070591602E-3</v>
      </c>
      <c r="F50" s="499"/>
      <c r="G50" s="500"/>
    </row>
    <row r="51" spans="1:7">
      <c r="A51" s="506" t="s">
        <v>148</v>
      </c>
      <c r="B51" s="499">
        <v>35897.599999999999</v>
      </c>
      <c r="C51" s="500">
        <v>2.6176351888190599E-3</v>
      </c>
      <c r="D51" s="501">
        <v>33100.199999999997</v>
      </c>
      <c r="E51" s="502">
        <v>2.4863385099564402E-3</v>
      </c>
      <c r="F51" s="499">
        <v>30545</v>
      </c>
      <c r="G51" s="500">
        <v>2.2535034848329099E-3</v>
      </c>
    </row>
    <row r="52" spans="1:7">
      <c r="A52" s="506" t="s">
        <v>115</v>
      </c>
      <c r="B52" s="499">
        <v>31341.245699999999</v>
      </c>
      <c r="C52" s="500">
        <v>2.2853880929573E-3</v>
      </c>
      <c r="D52" s="501">
        <v>29352.877100000002</v>
      </c>
      <c r="E52" s="502">
        <v>2.2048564272043199E-3</v>
      </c>
      <c r="F52" s="499">
        <v>26511.055100000001</v>
      </c>
      <c r="G52" s="500">
        <v>1.9558931103109299E-3</v>
      </c>
    </row>
    <row r="53" spans="1:7">
      <c r="A53" s="506" t="s">
        <v>149</v>
      </c>
      <c r="B53" s="499">
        <v>20247.57</v>
      </c>
      <c r="C53" s="500">
        <v>1.4764427627495199E-3</v>
      </c>
      <c r="D53" s="501">
        <v>20377.98</v>
      </c>
      <c r="E53" s="502">
        <v>1.53070242563858E-3</v>
      </c>
      <c r="F53" s="499">
        <v>15700.5</v>
      </c>
      <c r="G53" s="500">
        <v>1.15832808851266E-3</v>
      </c>
    </row>
    <row r="54" spans="1:7">
      <c r="A54" s="506" t="s">
        <v>130</v>
      </c>
      <c r="B54" s="499">
        <v>17760.085879949998</v>
      </c>
      <c r="C54" s="500">
        <v>1.2950566543670199E-3</v>
      </c>
      <c r="D54" s="501">
        <v>17063.137446150002</v>
      </c>
      <c r="E54" s="502">
        <v>1.2817063260355699E-3</v>
      </c>
      <c r="F54" s="499">
        <v>12382.637291786001</v>
      </c>
      <c r="G54" s="500">
        <v>9.1354775866628497E-4</v>
      </c>
    </row>
    <row r="55" spans="1:7">
      <c r="A55" s="506" t="s">
        <v>128</v>
      </c>
      <c r="B55" s="499">
        <v>17502.75</v>
      </c>
      <c r="C55" s="500">
        <v>1.27629184962512E-3</v>
      </c>
      <c r="D55" s="503">
        <v>17293.5</v>
      </c>
      <c r="E55" s="502">
        <v>1.29901012748961E-3</v>
      </c>
      <c r="F55" s="499">
        <v>17228</v>
      </c>
      <c r="G55" s="500">
        <v>1.2710217068816899E-3</v>
      </c>
    </row>
    <row r="56" spans="1:7" ht="18.75" customHeight="1">
      <c r="A56" s="506" t="s">
        <v>131</v>
      </c>
      <c r="B56" s="499">
        <v>16223</v>
      </c>
      <c r="C56" s="500">
        <v>1.1829731143088E-3</v>
      </c>
      <c r="D56" s="501">
        <v>17694.849999999999</v>
      </c>
      <c r="E56" s="502">
        <v>1.3291577387116299E-3</v>
      </c>
      <c r="F56" s="499">
        <v>14525.43</v>
      </c>
      <c r="G56" s="500">
        <v>1.07163552541157E-3</v>
      </c>
    </row>
    <row r="57" spans="1:7">
      <c r="A57" s="506" t="s">
        <v>121</v>
      </c>
      <c r="B57" s="499">
        <v>12241.588814709999</v>
      </c>
      <c r="C57" s="500">
        <v>8.9265058523240197E-4</v>
      </c>
      <c r="D57" s="501">
        <v>11914.66790171</v>
      </c>
      <c r="E57" s="502">
        <v>8.9497639402068296E-4</v>
      </c>
      <c r="F57" s="499">
        <v>9253.6452756800009</v>
      </c>
      <c r="G57" s="500">
        <v>6.8270164924381905E-4</v>
      </c>
    </row>
    <row r="58" spans="1:7">
      <c r="A58" s="506" t="s">
        <v>139</v>
      </c>
      <c r="B58" s="499">
        <v>12074</v>
      </c>
      <c r="C58" s="500">
        <v>8.8043009197832998E-4</v>
      </c>
      <c r="D58" s="501">
        <v>10511</v>
      </c>
      <c r="E58" s="502">
        <v>7.8953915922417705E-4</v>
      </c>
      <c r="F58" s="499">
        <v>5370.02</v>
      </c>
      <c r="G58" s="500">
        <v>3.9618133192412502E-4</v>
      </c>
    </row>
    <row r="59" spans="1:7">
      <c r="A59" s="506" t="s">
        <v>141</v>
      </c>
      <c r="B59" s="499">
        <v>11015.437095290001</v>
      </c>
      <c r="C59" s="500">
        <v>8.0324020995425503E-4</v>
      </c>
      <c r="D59" s="501">
        <v>9596.6559678800004</v>
      </c>
      <c r="E59" s="502">
        <v>7.2085773801195503E-4</v>
      </c>
      <c r="F59" s="499">
        <v>7402.9194902700001</v>
      </c>
      <c r="G59" s="500">
        <v>5.46161560624027E-4</v>
      </c>
    </row>
    <row r="60" spans="1:7">
      <c r="A60" s="506" t="s">
        <v>140</v>
      </c>
      <c r="B60" s="499">
        <v>9388.2513999999992</v>
      </c>
      <c r="C60" s="500">
        <v>6.8458663604585796E-4</v>
      </c>
      <c r="D60" s="501">
        <v>9164.5741500000004</v>
      </c>
      <c r="E60" s="502">
        <v>6.8840169051837398E-4</v>
      </c>
      <c r="F60" s="499">
        <v>10818.200849999999</v>
      </c>
      <c r="G60" s="500">
        <v>7.9812909854631896E-4</v>
      </c>
    </row>
    <row r="61" spans="1:7">
      <c r="A61" s="506" t="s">
        <v>134</v>
      </c>
      <c r="B61" s="499">
        <v>8949.75</v>
      </c>
      <c r="C61" s="500">
        <v>6.5261133142977099E-4</v>
      </c>
      <c r="D61" s="501">
        <v>8826</v>
      </c>
      <c r="E61" s="502">
        <v>6.6296951948554704E-4</v>
      </c>
      <c r="F61" s="499">
        <v>7575</v>
      </c>
      <c r="G61" s="500">
        <v>5.5885705999702997E-4</v>
      </c>
    </row>
    <row r="62" spans="1:7">
      <c r="A62" s="506" t="s">
        <v>151</v>
      </c>
      <c r="B62" s="499">
        <v>8410.35</v>
      </c>
      <c r="C62" s="500">
        <v>6.1327855094168797E-4</v>
      </c>
      <c r="D62" s="501">
        <v>9329.7000000000007</v>
      </c>
      <c r="E62" s="502">
        <v>7.0080520348337998E-4</v>
      </c>
      <c r="F62" s="499">
        <v>9080</v>
      </c>
      <c r="G62" s="500">
        <v>6.6989070690073003E-4</v>
      </c>
    </row>
    <row r="63" spans="1:7">
      <c r="A63" s="506" t="s">
        <v>138</v>
      </c>
      <c r="B63" s="499">
        <v>8397.4148098000005</v>
      </c>
      <c r="C63" s="500">
        <v>6.1233532328742795E-4</v>
      </c>
      <c r="D63" s="501">
        <v>8107.4148097999996</v>
      </c>
      <c r="E63" s="502">
        <v>6.0899262414719198E-4</v>
      </c>
      <c r="F63" s="499">
        <v>6877.4148097999996</v>
      </c>
      <c r="G63" s="500">
        <v>5.0739165953595498E-4</v>
      </c>
    </row>
    <row r="64" spans="1:7">
      <c r="A64" s="506" t="s">
        <v>1362</v>
      </c>
      <c r="B64" s="499">
        <v>2100</v>
      </c>
      <c r="C64" s="500">
        <v>1.5313095851867599E-4</v>
      </c>
      <c r="D64" s="501">
        <v>1821</v>
      </c>
      <c r="E64" s="502">
        <v>1.3678534953355799E-4</v>
      </c>
      <c r="F64" s="499">
        <v>2347.5</v>
      </c>
      <c r="G64" s="500">
        <v>1.7319035621690099E-4</v>
      </c>
    </row>
    <row r="65" spans="1:7">
      <c r="A65" s="506" t="s">
        <v>1332</v>
      </c>
      <c r="B65" s="499">
        <v>1957.6835599999999</v>
      </c>
      <c r="C65" s="500">
        <v>1.4275331429478699E-4</v>
      </c>
      <c r="D65" s="501">
        <v>1907.9961599999999</v>
      </c>
      <c r="E65" s="502">
        <v>1.4332011073821301E-4</v>
      </c>
      <c r="F65" s="499">
        <v>2262.7641960000001</v>
      </c>
      <c r="G65" s="500">
        <v>1.66938844362126E-4</v>
      </c>
    </row>
    <row r="66" spans="1:7">
      <c r="A66" s="508" t="s">
        <v>150</v>
      </c>
      <c r="B66" s="509">
        <v>31.86</v>
      </c>
      <c r="C66" s="500">
        <v>2.32321539924048E-6</v>
      </c>
      <c r="D66" s="510">
        <v>31.86</v>
      </c>
      <c r="E66" s="502">
        <v>2.3931802504882801E-6</v>
      </c>
      <c r="F66" s="509">
        <v>31.86</v>
      </c>
      <c r="G66" s="50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69"/>
  <sheetViews>
    <sheetView rightToLeft="1" zoomScaleNormal="100" workbookViewId="0">
      <pane xSplit="3" ySplit="1" topLeftCell="D32" activePane="bottomRight" state="frozen"/>
      <selection pane="topRight" activeCell="D1" sqref="D1"/>
      <selection pane="bottomLeft" activeCell="A2" sqref="A2"/>
      <selection pane="bottomRight" activeCell="K62" sqref="K62"/>
    </sheetView>
  </sheetViews>
  <sheetFormatPr defaultColWidth="9.125" defaultRowHeight="18"/>
  <cols>
    <col min="1" max="1" width="6.625" style="11" customWidth="1"/>
    <col min="2" max="2" width="11.375" style="10" customWidth="1"/>
    <col min="3" max="3" width="18" style="22" customWidth="1"/>
    <col min="4" max="4" width="15.875" style="21" customWidth="1"/>
    <col min="5" max="6" width="11.875" style="21" customWidth="1"/>
    <col min="7" max="7" width="11.625" style="21" customWidth="1"/>
    <col min="8" max="8" width="11.125" style="21" customWidth="1"/>
    <col min="9" max="10" width="10.25" style="21" customWidth="1"/>
    <col min="11" max="11" width="11.125" style="21" customWidth="1"/>
    <col min="12" max="12" width="11" style="21" customWidth="1"/>
    <col min="13" max="13" width="10" style="21" customWidth="1"/>
    <col min="14" max="15" width="10.75" style="21" customWidth="1"/>
    <col min="16" max="16" width="12.375" style="21" customWidth="1"/>
    <col min="17" max="17" width="10.125" style="21" bestFit="1" customWidth="1"/>
    <col min="18" max="18" width="10.125" style="21" customWidth="1"/>
    <col min="19" max="20" width="18.125" style="21" bestFit="1" customWidth="1"/>
    <col min="21" max="27" width="10.125" style="21" customWidth="1"/>
    <col min="28" max="41" width="10.75" style="21" bestFit="1" customWidth="1"/>
    <col min="42" max="49" width="9.125" style="21"/>
    <col min="50" max="55" width="10.125" style="21" bestFit="1" customWidth="1"/>
    <col min="56" max="57" width="10.875" style="21" bestFit="1" customWidth="1"/>
    <col min="58" max="59" width="10.125" style="21" bestFit="1" customWidth="1"/>
    <col min="60" max="16384" width="9.125" style="21"/>
  </cols>
  <sheetData>
    <row r="1" spans="1:59" ht="14.25">
      <c r="A1" s="21"/>
      <c r="B1" s="21"/>
      <c r="C1" s="21"/>
      <c r="D1" s="451" t="s">
        <v>34</v>
      </c>
      <c r="E1" s="451" t="s">
        <v>35</v>
      </c>
      <c r="F1" s="451" t="s">
        <v>36</v>
      </c>
      <c r="G1" s="451" t="s">
        <v>37</v>
      </c>
      <c r="H1" s="451" t="s">
        <v>38</v>
      </c>
      <c r="I1" s="451" t="s">
        <v>39</v>
      </c>
      <c r="J1" s="451" t="s">
        <v>40</v>
      </c>
      <c r="K1" s="451" t="s">
        <v>41</v>
      </c>
      <c r="L1" s="451" t="s">
        <v>42</v>
      </c>
      <c r="M1" s="451" t="s">
        <v>43</v>
      </c>
      <c r="N1" s="451" t="s">
        <v>44</v>
      </c>
      <c r="O1" s="451" t="s">
        <v>165</v>
      </c>
      <c r="P1" s="451" t="s">
        <v>172</v>
      </c>
      <c r="Q1" s="451" t="s">
        <v>1198</v>
      </c>
      <c r="R1" s="451" t="s">
        <v>1229</v>
      </c>
      <c r="S1" s="451" t="s">
        <v>1262</v>
      </c>
      <c r="T1" s="451" t="s">
        <v>1304</v>
      </c>
      <c r="U1" s="451" t="s">
        <v>1331</v>
      </c>
      <c r="V1" s="451" t="s">
        <v>1361</v>
      </c>
      <c r="W1" s="451" t="s">
        <v>1389</v>
      </c>
      <c r="X1" s="451" t="s">
        <v>1455</v>
      </c>
      <c r="Y1" s="451" t="s">
        <v>1486</v>
      </c>
      <c r="Z1" s="451" t="s">
        <v>1518</v>
      </c>
      <c r="AA1" s="451" t="s">
        <v>1542</v>
      </c>
      <c r="AB1" s="518" t="s">
        <v>1603</v>
      </c>
      <c r="AC1" s="518" t="s">
        <v>1696</v>
      </c>
      <c r="AD1" s="518" t="s">
        <v>1745</v>
      </c>
      <c r="AE1" s="518" t="s">
        <v>1777</v>
      </c>
      <c r="AF1" s="518" t="s">
        <v>1822</v>
      </c>
      <c r="AG1" s="518" t="s">
        <v>1854</v>
      </c>
      <c r="AH1" s="518" t="s">
        <v>1894</v>
      </c>
      <c r="AI1" s="518" t="s">
        <v>1936</v>
      </c>
      <c r="AJ1" s="518" t="s">
        <v>1975</v>
      </c>
      <c r="AK1" s="518" t="s">
        <v>2055</v>
      </c>
      <c r="AL1" s="518" t="s">
        <v>2100</v>
      </c>
      <c r="AM1" s="518" t="s">
        <v>2321</v>
      </c>
      <c r="AN1" s="518" t="s">
        <v>2386</v>
      </c>
      <c r="AO1" s="518" t="s">
        <v>2435</v>
      </c>
      <c r="AP1" s="518" t="s">
        <v>2493</v>
      </c>
      <c r="AQ1" s="518" t="s">
        <v>2540</v>
      </c>
      <c r="AR1" s="518" t="s">
        <v>2582</v>
      </c>
      <c r="AS1" s="518" t="s">
        <v>2630</v>
      </c>
      <c r="AT1" s="518" t="s">
        <v>2679</v>
      </c>
      <c r="AU1" s="518" t="s">
        <v>2732</v>
      </c>
      <c r="AV1" s="518" t="s">
        <v>2903</v>
      </c>
      <c r="AW1" s="518" t="s">
        <v>2991</v>
      </c>
      <c r="AX1" s="518" t="s">
        <v>3102</v>
      </c>
      <c r="AY1" s="518" t="s">
        <v>3194</v>
      </c>
      <c r="AZ1" s="518" t="s">
        <v>3291</v>
      </c>
      <c r="BA1" s="518" t="s">
        <v>3380</v>
      </c>
      <c r="BB1" s="518" t="s">
        <v>5255</v>
      </c>
      <c r="BC1" s="518" t="s">
        <v>5331</v>
      </c>
      <c r="BD1" s="518" t="s">
        <v>5421</v>
      </c>
      <c r="BE1" s="518" t="s">
        <v>5605</v>
      </c>
      <c r="BF1" s="518" t="s">
        <v>5748</v>
      </c>
      <c r="BG1" s="518" t="s">
        <v>5945</v>
      </c>
    </row>
    <row r="2" spans="1:59" ht="14.25" customHeight="1">
      <c r="A2" s="1495" t="s">
        <v>171</v>
      </c>
      <c r="B2" s="1486" t="s">
        <v>17</v>
      </c>
      <c r="C2" s="83" t="s">
        <v>33</v>
      </c>
      <c r="D2" s="23">
        <v>1</v>
      </c>
      <c r="E2" s="23">
        <v>13</v>
      </c>
      <c r="F2" s="23">
        <v>3</v>
      </c>
      <c r="G2" s="67"/>
      <c r="H2" s="23">
        <v>31</v>
      </c>
      <c r="I2" s="67"/>
      <c r="J2" s="23">
        <v>11</v>
      </c>
      <c r="K2" s="23">
        <v>3</v>
      </c>
      <c r="L2" s="67"/>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c r="BG2" s="23">
        <v>46</v>
      </c>
    </row>
    <row r="3" spans="1:59" ht="14.25" customHeight="1">
      <c r="A3" s="1495"/>
      <c r="B3" s="1486"/>
      <c r="C3" s="83" t="s">
        <v>174</v>
      </c>
      <c r="D3" s="23">
        <v>24999.998</v>
      </c>
      <c r="E3" s="23">
        <v>4497018.0949999997</v>
      </c>
      <c r="F3" s="23">
        <v>841846.86600000004</v>
      </c>
      <c r="G3" s="67"/>
      <c r="H3" s="23">
        <v>9505666.7719999999</v>
      </c>
      <c r="I3" s="67"/>
      <c r="J3" s="23">
        <v>2854095.07</v>
      </c>
      <c r="K3" s="23">
        <v>305805</v>
      </c>
      <c r="L3" s="67"/>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c r="BG3" s="23">
        <v>17939145.425999999</v>
      </c>
    </row>
    <row r="4" spans="1:59" ht="14.25" customHeight="1">
      <c r="A4" s="1495"/>
      <c r="B4" s="1486"/>
      <c r="C4" s="83" t="s">
        <v>31</v>
      </c>
      <c r="D4" s="23">
        <v>93.749992500000005</v>
      </c>
      <c r="E4" s="23">
        <v>11571.572236739001</v>
      </c>
      <c r="F4" s="23">
        <v>8673.541883074</v>
      </c>
      <c r="G4" s="67"/>
      <c r="H4" s="23">
        <v>13436.452049887999</v>
      </c>
      <c r="I4" s="67"/>
      <c r="J4" s="23">
        <v>5022.9831815500002</v>
      </c>
      <c r="K4" s="23">
        <v>1083.1546800000001</v>
      </c>
      <c r="L4" s="67"/>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c r="BG4" s="23">
        <v>117621.834990875</v>
      </c>
    </row>
    <row r="5" spans="1:59" ht="14.25" customHeight="1">
      <c r="A5" s="1495"/>
      <c r="B5" s="1504" t="s">
        <v>18</v>
      </c>
      <c r="C5" s="83"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c r="BG5" s="23">
        <v>14</v>
      </c>
    </row>
    <row r="6" spans="1:59" ht="14.25" customHeight="1">
      <c r="A6" s="1495"/>
      <c r="B6" s="1504"/>
      <c r="C6" s="83"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c r="BG6" s="23">
        <v>484666.299</v>
      </c>
    </row>
    <row r="7" spans="1:59" ht="14.25" customHeight="1">
      <c r="A7" s="1495"/>
      <c r="B7" s="1504"/>
      <c r="C7" s="83"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c r="BG7" s="23">
        <v>1654.3251004660001</v>
      </c>
    </row>
    <row r="8" spans="1:59" ht="14.25" customHeight="1">
      <c r="A8" s="1495"/>
      <c r="B8" s="1486" t="s">
        <v>48</v>
      </c>
      <c r="C8" s="83" t="s">
        <v>33</v>
      </c>
      <c r="D8" s="54">
        <v>1</v>
      </c>
      <c r="E8" s="54">
        <v>13</v>
      </c>
      <c r="F8" s="54">
        <v>8</v>
      </c>
      <c r="G8" s="54">
        <v>5</v>
      </c>
      <c r="H8" s="54">
        <v>34</v>
      </c>
      <c r="I8" s="54">
        <v>4</v>
      </c>
      <c r="J8" s="54">
        <v>12</v>
      </c>
      <c r="K8" s="54">
        <v>12</v>
      </c>
      <c r="L8" s="54">
        <v>27</v>
      </c>
      <c r="M8" s="54">
        <v>24</v>
      </c>
      <c r="N8" s="54">
        <v>12</v>
      </c>
      <c r="O8" s="54">
        <v>19</v>
      </c>
      <c r="P8" s="54">
        <v>17</v>
      </c>
      <c r="Q8" s="54">
        <v>26</v>
      </c>
      <c r="R8" s="54">
        <v>256</v>
      </c>
      <c r="S8" s="54">
        <v>9</v>
      </c>
      <c r="T8" s="54">
        <v>15</v>
      </c>
      <c r="U8" s="54">
        <v>42</v>
      </c>
      <c r="V8" s="54">
        <v>6156</v>
      </c>
      <c r="W8" s="54">
        <v>47</v>
      </c>
      <c r="X8" s="54">
        <v>11</v>
      </c>
      <c r="Y8" s="54">
        <v>7</v>
      </c>
      <c r="Z8" s="54">
        <v>8</v>
      </c>
      <c r="AA8" s="54">
        <v>705</v>
      </c>
      <c r="AB8" s="54">
        <v>341</v>
      </c>
      <c r="AC8" s="54">
        <v>118</v>
      </c>
      <c r="AD8" s="54">
        <v>3234</v>
      </c>
      <c r="AE8" s="54">
        <v>1026</v>
      </c>
      <c r="AF8" s="54">
        <v>1925</v>
      </c>
      <c r="AG8" s="54">
        <v>1504</v>
      </c>
      <c r="AH8" s="54">
        <v>42</v>
      </c>
      <c r="AI8" s="54">
        <v>34</v>
      </c>
      <c r="AJ8" s="54">
        <v>521</v>
      </c>
      <c r="AK8" s="54">
        <v>174</v>
      </c>
      <c r="AL8" s="54">
        <v>82</v>
      </c>
      <c r="AM8" s="54">
        <v>952</v>
      </c>
      <c r="AN8" s="54">
        <v>186</v>
      </c>
      <c r="AO8" s="54">
        <v>137</v>
      </c>
      <c r="AP8" s="54">
        <v>1233</v>
      </c>
      <c r="AQ8" s="54">
        <v>295</v>
      </c>
      <c r="AR8" s="54">
        <v>296</v>
      </c>
      <c r="AS8" s="54">
        <v>375</v>
      </c>
      <c r="AT8" s="54">
        <v>25</v>
      </c>
      <c r="AU8" s="54">
        <v>19</v>
      </c>
      <c r="AV8" s="54">
        <v>28</v>
      </c>
      <c r="AW8" s="54">
        <v>24</v>
      </c>
      <c r="AX8" s="54">
        <v>28</v>
      </c>
      <c r="AY8" s="54">
        <v>37</v>
      </c>
      <c r="AZ8" s="54">
        <v>32</v>
      </c>
      <c r="BA8" s="54">
        <v>81</v>
      </c>
      <c r="BB8" s="54">
        <v>79</v>
      </c>
      <c r="BC8" s="54">
        <v>84</v>
      </c>
      <c r="BD8" s="54">
        <v>83</v>
      </c>
      <c r="BE8" s="54">
        <v>64</v>
      </c>
      <c r="BF8" s="54">
        <v>55</v>
      </c>
      <c r="BG8" s="54">
        <v>60</v>
      </c>
    </row>
    <row r="9" spans="1:59" ht="14.25" customHeight="1">
      <c r="A9" s="1495"/>
      <c r="B9" s="1486"/>
      <c r="C9" s="83" t="s">
        <v>174</v>
      </c>
      <c r="D9" s="54">
        <v>24999.998</v>
      </c>
      <c r="E9" s="54">
        <v>4497018.0949999997</v>
      </c>
      <c r="F9" s="54">
        <v>949070.19200000004</v>
      </c>
      <c r="G9" s="54">
        <v>57369.071000000004</v>
      </c>
      <c r="H9" s="54">
        <v>9871561.3190000001</v>
      </c>
      <c r="I9" s="54">
        <v>15000</v>
      </c>
      <c r="J9" s="54">
        <v>2856595.07</v>
      </c>
      <c r="K9" s="54">
        <v>931610.98600000003</v>
      </c>
      <c r="L9" s="54">
        <v>2069056.6510000001</v>
      </c>
      <c r="M9" s="54">
        <v>4773750.9969999995</v>
      </c>
      <c r="N9" s="54">
        <v>1239847.0589999999</v>
      </c>
      <c r="O9" s="54">
        <v>10160683.375</v>
      </c>
      <c r="P9" s="54">
        <v>4094423.429</v>
      </c>
      <c r="Q9" s="54">
        <v>2826784.426</v>
      </c>
      <c r="R9" s="54">
        <v>18320929.502</v>
      </c>
      <c r="S9" s="54">
        <v>2877197.3289999999</v>
      </c>
      <c r="T9" s="54">
        <v>9998184.4499999993</v>
      </c>
      <c r="U9" s="54">
        <v>3141454.7939999998</v>
      </c>
      <c r="V9" s="54">
        <v>373649.75200000004</v>
      </c>
      <c r="W9" s="54">
        <v>17576825.052000001</v>
      </c>
      <c r="X9" s="54">
        <v>670012.9310000001</v>
      </c>
      <c r="Y9" s="54">
        <v>1531041.936</v>
      </c>
      <c r="Z9" s="54">
        <v>586895.53599999996</v>
      </c>
      <c r="AA9" s="54">
        <v>15462899.392000001</v>
      </c>
      <c r="AB9" s="54">
        <v>23838578.217</v>
      </c>
      <c r="AC9" s="54">
        <v>1884785.777</v>
      </c>
      <c r="AD9" s="54">
        <v>3665582.2310000001</v>
      </c>
      <c r="AE9" s="54">
        <v>1873183.4139999999</v>
      </c>
      <c r="AF9" s="54">
        <v>12914643.612</v>
      </c>
      <c r="AG9" s="54">
        <v>15709535.533</v>
      </c>
      <c r="AH9" s="54">
        <v>4014550.6039999998</v>
      </c>
      <c r="AI9" s="54">
        <v>3408799.861</v>
      </c>
      <c r="AJ9" s="54">
        <v>3440283.4210000001</v>
      </c>
      <c r="AK9" s="54">
        <v>408279.8</v>
      </c>
      <c r="AL9" s="54">
        <v>40306958.119999997</v>
      </c>
      <c r="AM9" s="54">
        <v>56931413.881999999</v>
      </c>
      <c r="AN9" s="54">
        <v>46413237.806000002</v>
      </c>
      <c r="AO9" s="54">
        <v>1559077.193</v>
      </c>
      <c r="AP9" s="54">
        <v>20794378.614</v>
      </c>
      <c r="AQ9" s="54">
        <v>694558.32400000002</v>
      </c>
      <c r="AR9" s="54">
        <v>3337051.4</v>
      </c>
      <c r="AS9" s="54">
        <v>24736022.248999998</v>
      </c>
      <c r="AT9" s="54">
        <v>5764533.9139999999</v>
      </c>
      <c r="AU9" s="54">
        <v>4434822.3330000006</v>
      </c>
      <c r="AV9" s="54">
        <v>11161774.015000001</v>
      </c>
      <c r="AW9" s="54">
        <v>4806399.6670000004</v>
      </c>
      <c r="AX9" s="54">
        <v>1441820.997</v>
      </c>
      <c r="AY9" s="54">
        <v>6466267.3930000002</v>
      </c>
      <c r="AZ9" s="54">
        <v>8433099.4450000003</v>
      </c>
      <c r="BA9" s="54">
        <v>10782815.848000001</v>
      </c>
      <c r="BB9" s="54">
        <v>17016767.533</v>
      </c>
      <c r="BC9" s="54">
        <v>23566544.205000002</v>
      </c>
      <c r="BD9" s="54">
        <v>46402383.711000003</v>
      </c>
      <c r="BE9" s="54">
        <v>3686790.15</v>
      </c>
      <c r="BF9" s="54">
        <v>9814440.8310000002</v>
      </c>
      <c r="BG9" s="54">
        <v>18423811.724999998</v>
      </c>
    </row>
    <row r="10" spans="1:59" ht="14.25" customHeight="1">
      <c r="A10" s="1495"/>
      <c r="B10" s="1486"/>
      <c r="C10" s="83" t="s">
        <v>31</v>
      </c>
      <c r="D10" s="54">
        <v>93.749992500000005</v>
      </c>
      <c r="E10" s="54">
        <v>11571.572236739001</v>
      </c>
      <c r="F10" s="54">
        <v>8985.5519199299997</v>
      </c>
      <c r="G10" s="54">
        <v>71.512670008000001</v>
      </c>
      <c r="H10" s="54">
        <v>14204.006816775</v>
      </c>
      <c r="I10" s="54">
        <v>46.07</v>
      </c>
      <c r="J10" s="54">
        <v>5062.2331815500002</v>
      </c>
      <c r="K10" s="54">
        <v>2277.8828972600004</v>
      </c>
      <c r="L10" s="54">
        <v>2964.97708715</v>
      </c>
      <c r="M10" s="54">
        <v>10920.978953096001</v>
      </c>
      <c r="N10" s="54">
        <v>1841.9862697900001</v>
      </c>
      <c r="O10" s="54">
        <v>40344.645066038996</v>
      </c>
      <c r="P10" s="54">
        <v>10496.241383355</v>
      </c>
      <c r="Q10" s="54">
        <v>1080.731154739</v>
      </c>
      <c r="R10" s="54">
        <v>15025.942972317</v>
      </c>
      <c r="S10" s="54">
        <v>9470.50203005</v>
      </c>
      <c r="T10" s="54">
        <v>17184.008825000001</v>
      </c>
      <c r="U10" s="54">
        <v>10030.469750995</v>
      </c>
      <c r="V10" s="54">
        <v>791.87444715700008</v>
      </c>
      <c r="W10" s="54">
        <v>30276.610045560003</v>
      </c>
      <c r="X10" s="54">
        <v>870.89314392599999</v>
      </c>
      <c r="Y10" s="54">
        <v>5739.7877497119998</v>
      </c>
      <c r="Z10" s="54">
        <v>2037.6429867280001</v>
      </c>
      <c r="AA10" s="54">
        <v>97473.688589530997</v>
      </c>
      <c r="AB10" s="54">
        <v>46509.645495209399</v>
      </c>
      <c r="AC10" s="54">
        <v>10256.905924507999</v>
      </c>
      <c r="AD10" s="54">
        <v>11897.257806332</v>
      </c>
      <c r="AE10" s="54">
        <v>20686.965838399999</v>
      </c>
      <c r="AF10" s="54">
        <v>83332.993636261002</v>
      </c>
      <c r="AG10" s="54">
        <v>62633.076299417</v>
      </c>
      <c r="AH10" s="54">
        <v>57424.861613939007</v>
      </c>
      <c r="AI10" s="54">
        <v>21094.787883571</v>
      </c>
      <c r="AJ10" s="54">
        <v>55290.733339504994</v>
      </c>
      <c r="AK10" s="54">
        <v>12012.760239751</v>
      </c>
      <c r="AL10" s="54">
        <v>113238.045975706</v>
      </c>
      <c r="AM10" s="54">
        <v>191124.67012972201</v>
      </c>
      <c r="AN10" s="54">
        <v>325817.91602023697</v>
      </c>
      <c r="AO10" s="54">
        <v>6129.8207874970003</v>
      </c>
      <c r="AP10" s="54">
        <v>83541.948780929</v>
      </c>
      <c r="AQ10" s="54">
        <v>10804.924374729999</v>
      </c>
      <c r="AR10" s="54">
        <v>24763.856143771001</v>
      </c>
      <c r="AS10" s="54">
        <v>95195.359632091</v>
      </c>
      <c r="AT10" s="54">
        <v>13843.303151791</v>
      </c>
      <c r="AU10" s="54">
        <v>34228.145210072398</v>
      </c>
      <c r="AV10" s="54">
        <v>31485.707614815998</v>
      </c>
      <c r="AW10" s="54">
        <v>43238.639966629999</v>
      </c>
      <c r="AX10" s="54">
        <v>23881.72336611</v>
      </c>
      <c r="AY10" s="54">
        <v>119524.96383238101</v>
      </c>
      <c r="AZ10" s="54">
        <v>9721.4907296140009</v>
      </c>
      <c r="BA10" s="54">
        <v>78903.113412610997</v>
      </c>
      <c r="BB10" s="54">
        <v>80656.563363920999</v>
      </c>
      <c r="BC10" s="54">
        <v>110912.61750117016</v>
      </c>
      <c r="BD10" s="54">
        <v>76006.950089748003</v>
      </c>
      <c r="BE10" s="54">
        <v>18976.760017524</v>
      </c>
      <c r="BF10" s="54">
        <v>20867.027204860999</v>
      </c>
      <c r="BG10" s="54">
        <v>119276.16009134099</v>
      </c>
    </row>
    <row r="11" spans="1:59" ht="14.25" customHeight="1">
      <c r="A11" s="1495" t="s">
        <v>170</v>
      </c>
      <c r="B11" s="1486" t="s">
        <v>17</v>
      </c>
      <c r="C11" s="83"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c r="BG11" s="23">
        <v>327</v>
      </c>
    </row>
    <row r="12" spans="1:59" ht="14.25" customHeight="1">
      <c r="A12" s="1495"/>
      <c r="B12" s="1486"/>
      <c r="C12" s="83"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c r="BG12" s="23">
        <v>11576302.300000001</v>
      </c>
    </row>
    <row r="13" spans="1:59" ht="14.25" customHeight="1">
      <c r="A13" s="1495"/>
      <c r="B13" s="1486"/>
      <c r="C13" s="83"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c r="BG13" s="23">
        <v>62437.297403732002</v>
      </c>
    </row>
    <row r="14" spans="1:59" ht="14.25" customHeight="1">
      <c r="A14" s="1495"/>
      <c r="B14" s="1486" t="s">
        <v>18</v>
      </c>
      <c r="C14" s="83"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c r="BG14" s="23">
        <v>124</v>
      </c>
    </row>
    <row r="15" spans="1:59" ht="14.25" customHeight="1">
      <c r="A15" s="1495"/>
      <c r="B15" s="1486"/>
      <c r="C15" s="83"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c r="BG15" s="23">
        <v>4779586.4119999995</v>
      </c>
    </row>
    <row r="16" spans="1:59" ht="14.25" customHeight="1">
      <c r="A16" s="1495"/>
      <c r="B16" s="1486"/>
      <c r="C16" s="83"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c r="BG16" s="23">
        <v>28008.332639134002</v>
      </c>
    </row>
    <row r="17" spans="1:59" ht="14.25" customHeight="1">
      <c r="A17" s="1495"/>
      <c r="B17" s="1486" t="s">
        <v>48</v>
      </c>
      <c r="C17" s="83" t="s">
        <v>33</v>
      </c>
      <c r="D17" s="54">
        <v>617</v>
      </c>
      <c r="E17" s="54">
        <v>883</v>
      </c>
      <c r="F17" s="54">
        <v>182</v>
      </c>
      <c r="G17" s="54">
        <v>834</v>
      </c>
      <c r="H17" s="54">
        <v>175</v>
      </c>
      <c r="I17" s="54">
        <v>168</v>
      </c>
      <c r="J17" s="54">
        <v>107</v>
      </c>
      <c r="K17" s="54">
        <v>157</v>
      </c>
      <c r="L17" s="54">
        <v>119</v>
      </c>
      <c r="M17" s="54">
        <v>261</v>
      </c>
      <c r="N17" s="54">
        <v>758</v>
      </c>
      <c r="O17" s="54">
        <v>898</v>
      </c>
      <c r="P17" s="54">
        <v>2599</v>
      </c>
      <c r="Q17" s="54">
        <v>17268</v>
      </c>
      <c r="R17" s="54">
        <v>6346</v>
      </c>
      <c r="S17" s="54">
        <v>168</v>
      </c>
      <c r="T17" s="54">
        <v>122</v>
      </c>
      <c r="U17" s="54">
        <v>180</v>
      </c>
      <c r="V17" s="54">
        <v>136</v>
      </c>
      <c r="W17" s="54">
        <v>109</v>
      </c>
      <c r="X17" s="54">
        <v>163</v>
      </c>
      <c r="Y17" s="54">
        <v>138</v>
      </c>
      <c r="Z17" s="54">
        <v>160</v>
      </c>
      <c r="AA17" s="54">
        <v>235</v>
      </c>
      <c r="AB17" s="54">
        <v>51</v>
      </c>
      <c r="AC17" s="54">
        <v>68</v>
      </c>
      <c r="AD17" s="54">
        <v>82</v>
      </c>
      <c r="AE17" s="54">
        <v>117</v>
      </c>
      <c r="AF17" s="54">
        <v>189</v>
      </c>
      <c r="AG17" s="54">
        <v>1032</v>
      </c>
      <c r="AH17" s="54">
        <v>795</v>
      </c>
      <c r="AI17" s="54">
        <v>488</v>
      </c>
      <c r="AJ17" s="54">
        <v>245</v>
      </c>
      <c r="AK17" s="54">
        <v>193</v>
      </c>
      <c r="AL17" s="54">
        <v>145</v>
      </c>
      <c r="AM17" s="54">
        <v>378</v>
      </c>
      <c r="AN17" s="54">
        <v>120</v>
      </c>
      <c r="AO17" s="54">
        <v>236</v>
      </c>
      <c r="AP17" s="54">
        <v>367</v>
      </c>
      <c r="AQ17" s="54">
        <v>254</v>
      </c>
      <c r="AR17" s="54">
        <v>248</v>
      </c>
      <c r="AS17" s="54">
        <v>359</v>
      </c>
      <c r="AT17" s="54">
        <v>210</v>
      </c>
      <c r="AU17" s="54">
        <v>274</v>
      </c>
      <c r="AV17" s="54">
        <v>257</v>
      </c>
      <c r="AW17" s="54">
        <v>228</v>
      </c>
      <c r="AX17" s="54">
        <v>249</v>
      </c>
      <c r="AY17" s="54">
        <v>397</v>
      </c>
      <c r="AZ17" s="54">
        <v>252</v>
      </c>
      <c r="BA17" s="54">
        <v>265</v>
      </c>
      <c r="BB17" s="54">
        <v>332</v>
      </c>
      <c r="BC17" s="54">
        <v>352</v>
      </c>
      <c r="BD17" s="54">
        <v>319</v>
      </c>
      <c r="BE17" s="54">
        <v>419</v>
      </c>
      <c r="BF17" s="54">
        <v>286</v>
      </c>
      <c r="BG17" s="54">
        <v>451</v>
      </c>
    </row>
    <row r="18" spans="1:59" ht="14.25" customHeight="1">
      <c r="A18" s="1495"/>
      <c r="B18" s="1486"/>
      <c r="C18" s="83" t="s">
        <v>174</v>
      </c>
      <c r="D18" s="54">
        <v>1271210.0109999999</v>
      </c>
      <c r="E18" s="54">
        <v>6275080.8389999997</v>
      </c>
      <c r="F18" s="54">
        <v>2890389.736</v>
      </c>
      <c r="G18" s="54">
        <v>5857589.3839999996</v>
      </c>
      <c r="H18" s="54">
        <v>3392577.52</v>
      </c>
      <c r="I18" s="54">
        <v>7399640.2599999998</v>
      </c>
      <c r="J18" s="54">
        <v>4542743.7589999996</v>
      </c>
      <c r="K18" s="54">
        <v>5053833.7050000001</v>
      </c>
      <c r="L18" s="54">
        <v>2322421.6359999999</v>
      </c>
      <c r="M18" s="54">
        <v>6774353.9960000003</v>
      </c>
      <c r="N18" s="54">
        <v>4278809.4790000003</v>
      </c>
      <c r="O18" s="54">
        <v>15769404.568</v>
      </c>
      <c r="P18" s="54">
        <v>6551906.0619999999</v>
      </c>
      <c r="Q18" s="54">
        <v>8485695.966</v>
      </c>
      <c r="R18" s="54">
        <v>9565352.5829999987</v>
      </c>
      <c r="S18" s="54">
        <v>6129674.3389999997</v>
      </c>
      <c r="T18" s="54">
        <v>4719580.0149999997</v>
      </c>
      <c r="U18" s="54">
        <v>5174584.2379999999</v>
      </c>
      <c r="V18" s="54">
        <v>5482456.9220000003</v>
      </c>
      <c r="W18" s="54">
        <v>2361421.7889999999</v>
      </c>
      <c r="X18" s="54">
        <v>6478899.2809999995</v>
      </c>
      <c r="Y18" s="54">
        <v>5611559.699</v>
      </c>
      <c r="Z18" s="54">
        <v>8122074.2740000002</v>
      </c>
      <c r="AA18" s="54">
        <v>14271245.275999999</v>
      </c>
      <c r="AB18" s="54">
        <v>3530502.7759999996</v>
      </c>
      <c r="AC18" s="54">
        <v>3745220.3589999997</v>
      </c>
      <c r="AD18" s="54">
        <v>3912112.034</v>
      </c>
      <c r="AE18" s="54">
        <v>4463150.3279999997</v>
      </c>
      <c r="AF18" s="54">
        <v>4878043.9890000001</v>
      </c>
      <c r="AG18" s="54">
        <v>8602074.6830000002</v>
      </c>
      <c r="AH18" s="54">
        <v>12986230.507999999</v>
      </c>
      <c r="AI18" s="54">
        <v>6354351.2810000004</v>
      </c>
      <c r="AJ18" s="54">
        <v>5470699.7469999995</v>
      </c>
      <c r="AK18" s="54">
        <v>5771071.767</v>
      </c>
      <c r="AL18" s="54">
        <v>4691054.6720000003</v>
      </c>
      <c r="AM18" s="54">
        <v>10123961.045</v>
      </c>
      <c r="AN18" s="54">
        <v>2968429.398</v>
      </c>
      <c r="AO18" s="54">
        <v>7450970.4810000006</v>
      </c>
      <c r="AP18" s="54">
        <v>14086848.393999999</v>
      </c>
      <c r="AQ18" s="54">
        <v>6306186.3020000001</v>
      </c>
      <c r="AR18" s="54">
        <v>5018724.0839999998</v>
      </c>
      <c r="AS18" s="54">
        <v>11742641.265000001</v>
      </c>
      <c r="AT18" s="54">
        <v>4933416.9700000007</v>
      </c>
      <c r="AU18" s="54">
        <v>9397751.4589999989</v>
      </c>
      <c r="AV18" s="54">
        <v>5832207.9529999997</v>
      </c>
      <c r="AW18" s="54">
        <v>7074349.2620000001</v>
      </c>
      <c r="AX18" s="54">
        <v>8648335.8049999997</v>
      </c>
      <c r="AY18" s="54">
        <v>12338094.239999998</v>
      </c>
      <c r="AZ18" s="54">
        <v>9260232.0350000001</v>
      </c>
      <c r="BA18" s="54">
        <v>8298805.2860000003</v>
      </c>
      <c r="BB18" s="54">
        <v>11701674.649999999</v>
      </c>
      <c r="BC18" s="54">
        <v>10921199.999</v>
      </c>
      <c r="BD18" s="54">
        <v>11116696.213</v>
      </c>
      <c r="BE18" s="54">
        <v>15933086.597999999</v>
      </c>
      <c r="BF18" s="54">
        <v>15575288.213</v>
      </c>
      <c r="BG18" s="54">
        <v>16355888.712000001</v>
      </c>
    </row>
    <row r="19" spans="1:59" ht="14.25" customHeight="1">
      <c r="A19" s="1495"/>
      <c r="B19" s="1486"/>
      <c r="C19" s="83" t="s">
        <v>31</v>
      </c>
      <c r="D19" s="54">
        <v>3255.183195263</v>
      </c>
      <c r="E19" s="54">
        <v>14276.527330482999</v>
      </c>
      <c r="F19" s="54">
        <v>6696.3851246189997</v>
      </c>
      <c r="G19" s="54">
        <v>12393.442931310001</v>
      </c>
      <c r="H19" s="54">
        <v>11592.477606841001</v>
      </c>
      <c r="I19" s="54">
        <v>23822.650504156998</v>
      </c>
      <c r="J19" s="54">
        <v>19767.641899193997</v>
      </c>
      <c r="K19" s="54">
        <v>28198.596738016</v>
      </c>
      <c r="L19" s="54">
        <v>9267.9611497040005</v>
      </c>
      <c r="M19" s="54">
        <v>24382.090988156</v>
      </c>
      <c r="N19" s="54">
        <v>15961.274030744</v>
      </c>
      <c r="O19" s="54">
        <v>43025.929129127006</v>
      </c>
      <c r="P19" s="54">
        <v>12618.210494973</v>
      </c>
      <c r="Q19" s="54">
        <v>25336.264663855</v>
      </c>
      <c r="R19" s="54">
        <v>33173.517369633999</v>
      </c>
      <c r="S19" s="54">
        <v>18905.426251149998</v>
      </c>
      <c r="T19" s="54">
        <v>13382.783542071</v>
      </c>
      <c r="U19" s="54">
        <v>22143.131835050001</v>
      </c>
      <c r="V19" s="54">
        <v>21697.884546843998</v>
      </c>
      <c r="W19" s="54">
        <v>16578.454365501999</v>
      </c>
      <c r="X19" s="54">
        <v>28858.523826204</v>
      </c>
      <c r="Y19" s="54">
        <v>27920.530930512999</v>
      </c>
      <c r="Z19" s="54">
        <v>38990.792456987001</v>
      </c>
      <c r="AA19" s="54">
        <v>72882.530499916</v>
      </c>
      <c r="AB19" s="54">
        <v>20842.472495004</v>
      </c>
      <c r="AC19" s="54">
        <v>47979.707496349998</v>
      </c>
      <c r="AD19" s="54">
        <v>66656.990411324005</v>
      </c>
      <c r="AE19" s="54">
        <v>78249.941941479992</v>
      </c>
      <c r="AF19" s="54">
        <v>108066.02443021501</v>
      </c>
      <c r="AG19" s="54">
        <v>114849.271304041</v>
      </c>
      <c r="AH19" s="54">
        <v>147615.91075958501</v>
      </c>
      <c r="AI19" s="54">
        <v>78006.137289742997</v>
      </c>
      <c r="AJ19" s="54">
        <v>81573.538349134004</v>
      </c>
      <c r="AK19" s="54">
        <v>89042.798922012007</v>
      </c>
      <c r="AL19" s="54">
        <v>51276.435137603999</v>
      </c>
      <c r="AM19" s="54">
        <v>125414.72797600599</v>
      </c>
      <c r="AN19" s="54">
        <v>34904.376691003003</v>
      </c>
      <c r="AO19" s="54">
        <v>68354.716384665997</v>
      </c>
      <c r="AP19" s="54">
        <v>156394.14298156701</v>
      </c>
      <c r="AQ19" s="54">
        <v>80789.406952206991</v>
      </c>
      <c r="AR19" s="54">
        <v>62906.408839266995</v>
      </c>
      <c r="AS19" s="54">
        <v>147456.89293441101</v>
      </c>
      <c r="AT19" s="54">
        <v>62049.712415071001</v>
      </c>
      <c r="AU19" s="54">
        <v>115955.102099782</v>
      </c>
      <c r="AV19" s="54">
        <v>73106.491471471003</v>
      </c>
      <c r="AW19" s="54">
        <v>62385.408090523997</v>
      </c>
      <c r="AX19" s="54">
        <v>100412.667934073</v>
      </c>
      <c r="AY19" s="54">
        <v>165787.03114275198</v>
      </c>
      <c r="AZ19" s="54">
        <v>82620.858630589995</v>
      </c>
      <c r="BA19" s="54">
        <v>66207.695545616007</v>
      </c>
      <c r="BB19" s="54">
        <v>81180.515551060002</v>
      </c>
      <c r="BC19" s="54">
        <v>77546.097424785999</v>
      </c>
      <c r="BD19" s="54">
        <v>81550.398316831008</v>
      </c>
      <c r="BE19" s="54">
        <v>139962.649608295</v>
      </c>
      <c r="BF19" s="54">
        <v>64325.365116465</v>
      </c>
      <c r="BG19" s="54">
        <v>90445.630042866003</v>
      </c>
    </row>
    <row r="20" spans="1:59" ht="14.25" customHeight="1">
      <c r="A20" s="1495" t="s">
        <v>1189</v>
      </c>
      <c r="B20" s="1486" t="s">
        <v>17</v>
      </c>
      <c r="C20" s="83"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c r="BG20" s="23">
        <v>6007870</v>
      </c>
    </row>
    <row r="21" spans="1:59" ht="14.25" customHeight="1">
      <c r="A21" s="1495"/>
      <c r="B21" s="1486"/>
      <c r="C21" s="83"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c r="BG21" s="23">
        <v>117341281.45900001</v>
      </c>
    </row>
    <row r="22" spans="1:59" ht="14.25" customHeight="1">
      <c r="A22" s="1495"/>
      <c r="B22" s="1486"/>
      <c r="C22" s="83"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c r="BG22" s="23">
        <v>477858.90789780999</v>
      </c>
    </row>
    <row r="23" spans="1:59" ht="14.25" customHeight="1">
      <c r="A23" s="1495"/>
      <c r="B23" s="1504" t="s">
        <v>18</v>
      </c>
      <c r="C23" s="83"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c r="BG23" s="23">
        <v>3892313</v>
      </c>
    </row>
    <row r="24" spans="1:59" ht="14.25" customHeight="1">
      <c r="A24" s="1495"/>
      <c r="B24" s="1504"/>
      <c r="C24" s="83"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c r="BG24" s="23">
        <v>59571792.015000001</v>
      </c>
    </row>
    <row r="25" spans="1:59" ht="14.25" customHeight="1">
      <c r="A25" s="1495"/>
      <c r="B25" s="1504"/>
      <c r="C25" s="83"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c r="BG25" s="23">
        <v>215310.589024232</v>
      </c>
    </row>
    <row r="26" spans="1:59" ht="14.25" customHeight="1">
      <c r="A26" s="1495"/>
      <c r="B26" s="1486" t="s">
        <v>48</v>
      </c>
      <c r="C26" s="83" t="s">
        <v>33</v>
      </c>
      <c r="D26" s="54">
        <v>1095572</v>
      </c>
      <c r="E26" s="54">
        <v>1545827</v>
      </c>
      <c r="F26" s="54">
        <v>2121452</v>
      </c>
      <c r="G26" s="54">
        <v>3505427</v>
      </c>
      <c r="H26" s="54">
        <v>3807707</v>
      </c>
      <c r="I26" s="54">
        <v>5743238</v>
      </c>
      <c r="J26" s="54">
        <v>7871776</v>
      </c>
      <c r="K26" s="54">
        <v>5636020</v>
      </c>
      <c r="L26" s="54">
        <v>5236939</v>
      </c>
      <c r="M26" s="54">
        <v>5943887</v>
      </c>
      <c r="N26" s="54">
        <v>6310084</v>
      </c>
      <c r="O26" s="54">
        <v>7123110</v>
      </c>
      <c r="P26" s="54">
        <v>6654959</v>
      </c>
      <c r="Q26" s="54">
        <v>11477882</v>
      </c>
      <c r="R26" s="54">
        <v>9558042</v>
      </c>
      <c r="S26" s="54">
        <v>12370927</v>
      </c>
      <c r="T26" s="54">
        <v>11552000</v>
      </c>
      <c r="U26" s="54">
        <v>14134194</v>
      </c>
      <c r="V26" s="54">
        <v>17034828</v>
      </c>
      <c r="W26" s="54">
        <v>10257810</v>
      </c>
      <c r="X26" s="54">
        <v>16220289</v>
      </c>
      <c r="Y26" s="54">
        <v>16857403</v>
      </c>
      <c r="Z26" s="54">
        <v>28620995</v>
      </c>
      <c r="AA26" s="54">
        <v>32094863</v>
      </c>
      <c r="AB26" s="54">
        <v>31953874</v>
      </c>
      <c r="AC26" s="54">
        <v>49695319</v>
      </c>
      <c r="AD26" s="54">
        <v>35915344</v>
      </c>
      <c r="AE26" s="54">
        <v>73654084</v>
      </c>
      <c r="AF26" s="54">
        <v>90817535</v>
      </c>
      <c r="AG26" s="54">
        <v>45831771</v>
      </c>
      <c r="AH26" s="54">
        <v>40024176</v>
      </c>
      <c r="AI26" s="54">
        <v>20127109</v>
      </c>
      <c r="AJ26" s="54">
        <v>68775840</v>
      </c>
      <c r="AK26" s="54">
        <v>49432369</v>
      </c>
      <c r="AL26" s="54">
        <v>32645877</v>
      </c>
      <c r="AM26" s="54">
        <v>20710119</v>
      </c>
      <c r="AN26" s="54">
        <v>7282354</v>
      </c>
      <c r="AO26" s="54">
        <v>11546796</v>
      </c>
      <c r="AP26" s="54">
        <v>22260660</v>
      </c>
      <c r="AQ26" s="54">
        <v>29550919</v>
      </c>
      <c r="AR26" s="54">
        <v>24385859</v>
      </c>
      <c r="AS26" s="54">
        <v>49234837</v>
      </c>
      <c r="AT26" s="54">
        <v>20901874</v>
      </c>
      <c r="AU26" s="54">
        <v>14909131</v>
      </c>
      <c r="AV26" s="54">
        <v>11658456</v>
      </c>
      <c r="AW26" s="54">
        <v>9761784</v>
      </c>
      <c r="AX26" s="54">
        <v>11140670</v>
      </c>
      <c r="AY26" s="54">
        <v>9592809</v>
      </c>
      <c r="AZ26" s="54">
        <v>13952112</v>
      </c>
      <c r="BA26" s="54">
        <v>22580489</v>
      </c>
      <c r="BB26" s="54">
        <v>16019565</v>
      </c>
      <c r="BC26" s="54">
        <v>9128749</v>
      </c>
      <c r="BD26" s="54">
        <v>8215223</v>
      </c>
      <c r="BE26" s="54">
        <v>8901660</v>
      </c>
      <c r="BF26" s="54">
        <v>5871990</v>
      </c>
      <c r="BG26" s="54">
        <v>9900183</v>
      </c>
    </row>
    <row r="27" spans="1:59" ht="14.25" customHeight="1">
      <c r="A27" s="1495"/>
      <c r="B27" s="1486"/>
      <c r="C27" s="83" t="s">
        <v>174</v>
      </c>
      <c r="D27" s="54">
        <v>10823344.401000001</v>
      </c>
      <c r="E27" s="54">
        <v>18393903.396000002</v>
      </c>
      <c r="F27" s="54">
        <v>28169009.659000002</v>
      </c>
      <c r="G27" s="54">
        <v>37299017.901000001</v>
      </c>
      <c r="H27" s="54">
        <v>49947685.737999998</v>
      </c>
      <c r="I27" s="54">
        <v>74175455.224000007</v>
      </c>
      <c r="J27" s="54">
        <v>108382619.125</v>
      </c>
      <c r="K27" s="54">
        <v>55236019.828000002</v>
      </c>
      <c r="L27" s="54">
        <v>39290475.145999998</v>
      </c>
      <c r="M27" s="54">
        <v>60384060.238000005</v>
      </c>
      <c r="N27" s="54">
        <v>44584265.081</v>
      </c>
      <c r="O27" s="54">
        <v>46453471.958000004</v>
      </c>
      <c r="P27" s="54">
        <v>70965408.618000001</v>
      </c>
      <c r="Q27" s="54">
        <v>135893279.375</v>
      </c>
      <c r="R27" s="54">
        <v>97147190.870000005</v>
      </c>
      <c r="S27" s="54">
        <v>95194243.708000004</v>
      </c>
      <c r="T27" s="54">
        <v>78449358.820000008</v>
      </c>
      <c r="U27" s="54">
        <v>123802089.15200001</v>
      </c>
      <c r="V27" s="54">
        <v>127562876.825</v>
      </c>
      <c r="W27" s="54">
        <v>56654885.034999996</v>
      </c>
      <c r="X27" s="54">
        <v>107985955.222</v>
      </c>
      <c r="Y27" s="54">
        <v>147543283.36899999</v>
      </c>
      <c r="Z27" s="54">
        <v>180541885.18200001</v>
      </c>
      <c r="AA27" s="54">
        <v>139773645.808</v>
      </c>
      <c r="AB27" s="54">
        <v>157034112.43700001</v>
      </c>
      <c r="AC27" s="54">
        <v>269011126.10000002</v>
      </c>
      <c r="AD27" s="54">
        <v>197237351.28299999</v>
      </c>
      <c r="AE27" s="54">
        <v>290892751.62400001</v>
      </c>
      <c r="AF27" s="54">
        <v>233835204.13300002</v>
      </c>
      <c r="AG27" s="54">
        <v>186415802.77699998</v>
      </c>
      <c r="AH27" s="54">
        <v>197162981.005</v>
      </c>
      <c r="AI27" s="54">
        <v>140461844.40400001</v>
      </c>
      <c r="AJ27" s="54">
        <v>376147182.77999997</v>
      </c>
      <c r="AK27" s="54">
        <v>236289616.544</v>
      </c>
      <c r="AL27" s="54">
        <v>196699193.89500001</v>
      </c>
      <c r="AM27" s="54">
        <v>101885058.99599999</v>
      </c>
      <c r="AN27" s="54">
        <v>55951280.413000003</v>
      </c>
      <c r="AO27" s="54">
        <v>80415935.769000009</v>
      </c>
      <c r="AP27" s="54">
        <v>122716015.411</v>
      </c>
      <c r="AQ27" s="54">
        <v>180936289.014</v>
      </c>
      <c r="AR27" s="54">
        <v>163258959.22799999</v>
      </c>
      <c r="AS27" s="54">
        <v>281170812.33200002</v>
      </c>
      <c r="AT27" s="54">
        <v>135998843.46899998</v>
      </c>
      <c r="AU27" s="54">
        <v>143559942.13</v>
      </c>
      <c r="AV27" s="54">
        <v>123730958.127</v>
      </c>
      <c r="AW27" s="54">
        <v>114241401.13800001</v>
      </c>
      <c r="AX27" s="54">
        <v>149831803.98800001</v>
      </c>
      <c r="AY27" s="54">
        <v>143285398.86399999</v>
      </c>
      <c r="AZ27" s="54">
        <v>239302430.03100002</v>
      </c>
      <c r="BA27" s="54">
        <v>222478087.116</v>
      </c>
      <c r="BB27" s="54">
        <v>179118270.729</v>
      </c>
      <c r="BC27" s="54">
        <v>126874030.70199999</v>
      </c>
      <c r="BD27" s="54">
        <v>147613787.34200001</v>
      </c>
      <c r="BE27" s="54">
        <v>125265844.81299999</v>
      </c>
      <c r="BF27" s="54">
        <v>91300670.645999998</v>
      </c>
      <c r="BG27" s="54">
        <v>176913073.47400001</v>
      </c>
    </row>
    <row r="28" spans="1:59" ht="14.25" customHeight="1">
      <c r="A28" s="1495"/>
      <c r="B28" s="1486"/>
      <c r="C28" s="83" t="s">
        <v>31</v>
      </c>
      <c r="D28" s="54">
        <v>18246.573858827</v>
      </c>
      <c r="E28" s="54">
        <v>30916.166686466997</v>
      </c>
      <c r="F28" s="54">
        <v>55796.776868898996</v>
      </c>
      <c r="G28" s="54">
        <v>91346.568164158001</v>
      </c>
      <c r="H28" s="54">
        <v>141579.54943345199</v>
      </c>
      <c r="I28" s="54">
        <v>193854.34873850198</v>
      </c>
      <c r="J28" s="54">
        <v>353963.77512343798</v>
      </c>
      <c r="K28" s="54">
        <v>159940.69483413399</v>
      </c>
      <c r="L28" s="54">
        <v>108249.55454662601</v>
      </c>
      <c r="M28" s="54">
        <v>145209.05878126901</v>
      </c>
      <c r="N28" s="54">
        <v>115020.42668876401</v>
      </c>
      <c r="O28" s="54">
        <v>140803.56541580701</v>
      </c>
      <c r="P28" s="54">
        <v>177383.079914217</v>
      </c>
      <c r="Q28" s="54">
        <v>359818.12637651199</v>
      </c>
      <c r="R28" s="54">
        <v>305202.935775447</v>
      </c>
      <c r="S28" s="54">
        <v>334502.957915487</v>
      </c>
      <c r="T28" s="54">
        <v>303156.33091351902</v>
      </c>
      <c r="U28" s="54">
        <v>454476.98305448296</v>
      </c>
      <c r="V28" s="54">
        <v>528890.29505945102</v>
      </c>
      <c r="W28" s="54">
        <v>256475.34657533601</v>
      </c>
      <c r="X28" s="54">
        <v>562968.52078355302</v>
      </c>
      <c r="Y28" s="54">
        <v>789451.13955028204</v>
      </c>
      <c r="Z28" s="54">
        <v>1079672.8140104511</v>
      </c>
      <c r="AA28" s="54">
        <v>1132579.6230321899</v>
      </c>
      <c r="AB28" s="54">
        <v>1423211.91600918</v>
      </c>
      <c r="AC28" s="54">
        <v>3305564.8533979524</v>
      </c>
      <c r="AD28" s="54">
        <v>2310287.1330427262</v>
      </c>
      <c r="AE28" s="54">
        <v>5014924.9188156594</v>
      </c>
      <c r="AF28" s="54">
        <v>4258607.3317805398</v>
      </c>
      <c r="AG28" s="54">
        <v>2558393.4754667487</v>
      </c>
      <c r="AH28" s="54">
        <v>2112784.8284003614</v>
      </c>
      <c r="AI28" s="54">
        <v>1261252.5950340121</v>
      </c>
      <c r="AJ28" s="54">
        <v>3988999.2647037404</v>
      </c>
      <c r="AK28" s="54">
        <v>2939240.2911772002</v>
      </c>
      <c r="AL28" s="54">
        <v>2071256.9890404427</v>
      </c>
      <c r="AM28" s="54">
        <v>943352.00771306094</v>
      </c>
      <c r="AN28" s="54">
        <v>472446.86928041803</v>
      </c>
      <c r="AO28" s="54">
        <v>452718.74826330703</v>
      </c>
      <c r="AP28" s="54">
        <v>677024.17614327092</v>
      </c>
      <c r="AQ28" s="54">
        <v>1209025.8791966201</v>
      </c>
      <c r="AR28" s="54">
        <v>1107978.6700625881</v>
      </c>
      <c r="AS28" s="54">
        <v>2032688.6766667259</v>
      </c>
      <c r="AT28" s="54">
        <v>972092.25774247805</v>
      </c>
      <c r="AU28" s="54">
        <v>882022.92715526605</v>
      </c>
      <c r="AV28" s="54">
        <v>649387.87251661508</v>
      </c>
      <c r="AW28" s="54">
        <v>563203.77562597103</v>
      </c>
      <c r="AX28" s="54">
        <v>571461.57929905399</v>
      </c>
      <c r="AY28" s="54">
        <v>591369.34606896702</v>
      </c>
      <c r="AZ28" s="54">
        <v>985519.5982079159</v>
      </c>
      <c r="BA28" s="54">
        <v>1132405.503320961</v>
      </c>
      <c r="BB28" s="54">
        <v>954311.18185024895</v>
      </c>
      <c r="BC28" s="54">
        <v>584355.94541461801</v>
      </c>
      <c r="BD28" s="54">
        <v>543876.95778202999</v>
      </c>
      <c r="BE28" s="54">
        <v>554570.34868005698</v>
      </c>
      <c r="BF28" s="54">
        <v>358304.500040819</v>
      </c>
      <c r="BG28" s="54">
        <v>693169.49692204199</v>
      </c>
    </row>
    <row r="29" spans="1:59" ht="14.25" customHeight="1">
      <c r="A29" s="1495" t="s">
        <v>173</v>
      </c>
      <c r="B29" s="1486" t="s">
        <v>48</v>
      </c>
      <c r="C29" s="83" t="s">
        <v>33</v>
      </c>
      <c r="D29" s="82">
        <v>1096190</v>
      </c>
      <c r="E29" s="82">
        <v>1546723</v>
      </c>
      <c r="F29" s="82">
        <v>2121642</v>
      </c>
      <c r="G29" s="82">
        <v>3506266</v>
      </c>
      <c r="H29" s="82">
        <v>3807916</v>
      </c>
      <c r="I29" s="82">
        <v>5743410</v>
      </c>
      <c r="J29" s="82">
        <v>7871895</v>
      </c>
      <c r="K29" s="82">
        <v>5636189</v>
      </c>
      <c r="L29" s="82">
        <v>5237085</v>
      </c>
      <c r="M29" s="82">
        <v>5944172</v>
      </c>
      <c r="N29" s="82">
        <v>6310854</v>
      </c>
      <c r="O29" s="82">
        <v>7124027</v>
      </c>
      <c r="P29" s="82">
        <v>6657575</v>
      </c>
      <c r="Q29" s="82">
        <v>11495176</v>
      </c>
      <c r="R29" s="82">
        <v>9564644</v>
      </c>
      <c r="S29" s="82">
        <v>12371104</v>
      </c>
      <c r="T29" s="82">
        <v>11552137</v>
      </c>
      <c r="U29" s="82">
        <v>14134416</v>
      </c>
      <c r="V29" s="82">
        <v>17041120</v>
      </c>
      <c r="W29" s="82">
        <v>10257966</v>
      </c>
      <c r="X29" s="82">
        <v>16220463</v>
      </c>
      <c r="Y29" s="82">
        <v>16857548</v>
      </c>
      <c r="Z29" s="82">
        <v>28621163</v>
      </c>
      <c r="AA29" s="82">
        <v>32095803</v>
      </c>
      <c r="AB29" s="82">
        <v>31954266</v>
      </c>
      <c r="AC29" s="82">
        <v>49695505</v>
      </c>
      <c r="AD29" s="82">
        <v>35918660</v>
      </c>
      <c r="AE29" s="82">
        <v>73655227</v>
      </c>
      <c r="AF29" s="82">
        <v>90819649</v>
      </c>
      <c r="AG29" s="82">
        <v>45834307</v>
      </c>
      <c r="AH29" s="82">
        <v>40025013</v>
      </c>
      <c r="AI29" s="82">
        <v>20127631</v>
      </c>
      <c r="AJ29" s="82">
        <v>68776606</v>
      </c>
      <c r="AK29" s="82">
        <v>49432736</v>
      </c>
      <c r="AL29" s="82">
        <v>32646104</v>
      </c>
      <c r="AM29" s="82">
        <v>20711449</v>
      </c>
      <c r="AN29" s="82">
        <v>7282660</v>
      </c>
      <c r="AO29" s="82">
        <v>11547169</v>
      </c>
      <c r="AP29" s="82">
        <v>22262260</v>
      </c>
      <c r="AQ29" s="82">
        <v>29551468</v>
      </c>
      <c r="AR29" s="82">
        <v>24386403</v>
      </c>
      <c r="AS29" s="82">
        <v>49235571</v>
      </c>
      <c r="AT29" s="82">
        <v>20902109</v>
      </c>
      <c r="AU29" s="82">
        <v>14909424</v>
      </c>
      <c r="AV29" s="82">
        <v>11658741</v>
      </c>
      <c r="AW29" s="82">
        <v>9762036</v>
      </c>
      <c r="AX29" s="82">
        <v>11140947</v>
      </c>
      <c r="AY29" s="82">
        <v>9593243</v>
      </c>
      <c r="AZ29" s="82">
        <v>13952396</v>
      </c>
      <c r="BA29" s="82">
        <v>22580835</v>
      </c>
      <c r="BB29" s="82">
        <v>16019976</v>
      </c>
      <c r="BC29" s="82">
        <v>9129185</v>
      </c>
      <c r="BD29" s="82">
        <v>8215625</v>
      </c>
      <c r="BE29" s="82">
        <v>8902143</v>
      </c>
      <c r="BF29" s="82">
        <v>5872331</v>
      </c>
      <c r="BG29" s="82">
        <v>9900694</v>
      </c>
    </row>
    <row r="30" spans="1:59" ht="14.25" customHeight="1">
      <c r="A30" s="1495"/>
      <c r="B30" s="1486"/>
      <c r="C30" s="83" t="s">
        <v>174</v>
      </c>
      <c r="D30" s="82">
        <v>12119554.41</v>
      </c>
      <c r="E30" s="82">
        <v>29166002.330000002</v>
      </c>
      <c r="F30" s="82">
        <v>32008469.587000001</v>
      </c>
      <c r="G30" s="82">
        <v>43213976.355999999</v>
      </c>
      <c r="H30" s="82">
        <v>63211824.577</v>
      </c>
      <c r="I30" s="82">
        <v>81590095.484000012</v>
      </c>
      <c r="J30" s="82">
        <v>115781957.954</v>
      </c>
      <c r="K30" s="82">
        <v>61221464.519000001</v>
      </c>
      <c r="L30" s="82">
        <v>43681953.432999998</v>
      </c>
      <c r="M30" s="82">
        <v>71932165.231000006</v>
      </c>
      <c r="N30" s="82">
        <v>50102921.619000003</v>
      </c>
      <c r="O30" s="82">
        <v>72383559.901000008</v>
      </c>
      <c r="P30" s="82">
        <v>81611738.108999997</v>
      </c>
      <c r="Q30" s="82">
        <v>147205759.76699999</v>
      </c>
      <c r="R30" s="82">
        <v>125033472.95500001</v>
      </c>
      <c r="S30" s="82">
        <v>104201115.376</v>
      </c>
      <c r="T30" s="82">
        <v>93167123.285000011</v>
      </c>
      <c r="U30" s="82">
        <v>132118128.18400002</v>
      </c>
      <c r="V30" s="82">
        <v>133418983.499</v>
      </c>
      <c r="W30" s="82">
        <v>76593131.876000002</v>
      </c>
      <c r="X30" s="82">
        <v>115134867.434</v>
      </c>
      <c r="Y30" s="82">
        <v>154685885.00399998</v>
      </c>
      <c r="Z30" s="82">
        <v>189250854.99200001</v>
      </c>
      <c r="AA30" s="82">
        <v>169507790.47600001</v>
      </c>
      <c r="AB30" s="82">
        <v>184403193.43000001</v>
      </c>
      <c r="AC30" s="82">
        <v>274641132.236</v>
      </c>
      <c r="AD30" s="82">
        <v>204815045.54799998</v>
      </c>
      <c r="AE30" s="82">
        <v>297229085.366</v>
      </c>
      <c r="AF30" s="82">
        <v>251627891.73400003</v>
      </c>
      <c r="AG30" s="82">
        <v>210727412.99299997</v>
      </c>
      <c r="AH30" s="82">
        <v>214163762.11699998</v>
      </c>
      <c r="AI30" s="82">
        <v>150224995.546</v>
      </c>
      <c r="AJ30" s="82">
        <v>385058165.94799995</v>
      </c>
      <c r="AK30" s="82">
        <v>242468968.111</v>
      </c>
      <c r="AL30" s="82">
        <v>241697206.68700001</v>
      </c>
      <c r="AM30" s="82">
        <v>168940433.92299998</v>
      </c>
      <c r="AN30" s="82">
        <v>105332947.61700001</v>
      </c>
      <c r="AO30" s="82">
        <v>89425983.443000004</v>
      </c>
      <c r="AP30" s="82">
        <v>157597242.419</v>
      </c>
      <c r="AQ30" s="82">
        <v>187937033.63999999</v>
      </c>
      <c r="AR30" s="82">
        <v>171614734.71199998</v>
      </c>
      <c r="AS30" s="82">
        <v>317649475.84600002</v>
      </c>
      <c r="AT30" s="82">
        <v>146696794.35299999</v>
      </c>
      <c r="AU30" s="82">
        <v>157392515.92199999</v>
      </c>
      <c r="AV30" s="82">
        <v>140724940.095</v>
      </c>
      <c r="AW30" s="82">
        <v>126122150.06700002</v>
      </c>
      <c r="AX30" s="82">
        <v>159921960.78999999</v>
      </c>
      <c r="AY30" s="82">
        <v>162089760.49699998</v>
      </c>
      <c r="AZ30" s="82">
        <v>256995761.51100001</v>
      </c>
      <c r="BA30" s="82">
        <v>241559708.25</v>
      </c>
      <c r="BB30" s="82">
        <v>207836712.912</v>
      </c>
      <c r="BC30" s="82">
        <v>161361774.90599999</v>
      </c>
      <c r="BD30" s="82">
        <v>205132867.266</v>
      </c>
      <c r="BE30" s="82">
        <v>144885721.56099999</v>
      </c>
      <c r="BF30" s="82">
        <v>116690399.69</v>
      </c>
      <c r="BG30" s="82">
        <v>211692773.91100001</v>
      </c>
    </row>
    <row r="31" spans="1:59" ht="14.25" customHeight="1">
      <c r="A31" s="1495"/>
      <c r="B31" s="1486"/>
      <c r="C31" s="83" t="s">
        <v>31</v>
      </c>
      <c r="D31" s="82">
        <v>21595.507046589999</v>
      </c>
      <c r="E31" s="82">
        <v>56764.266253688998</v>
      </c>
      <c r="F31" s="82">
        <v>71478.713913447995</v>
      </c>
      <c r="G31" s="82">
        <v>103811.523765476</v>
      </c>
      <c r="H31" s="82">
        <v>167376.03385706799</v>
      </c>
      <c r="I31" s="82">
        <v>217723.06924265897</v>
      </c>
      <c r="J31" s="82">
        <v>378793.65020418196</v>
      </c>
      <c r="K31" s="82">
        <v>190417.17446940998</v>
      </c>
      <c r="L31" s="82">
        <v>120482.49278348</v>
      </c>
      <c r="M31" s="82">
        <v>180512.12872252101</v>
      </c>
      <c r="N31" s="82">
        <v>132823.686989298</v>
      </c>
      <c r="O31" s="82">
        <v>224174.13961097301</v>
      </c>
      <c r="P31" s="82">
        <v>200497.53179254499</v>
      </c>
      <c r="Q31" s="82">
        <v>386235.122195106</v>
      </c>
      <c r="R31" s="82">
        <v>353402.39611739799</v>
      </c>
      <c r="S31" s="82">
        <v>362878.886196687</v>
      </c>
      <c r="T31" s="82">
        <v>333723.12328059005</v>
      </c>
      <c r="U31" s="82">
        <v>486650.58464052796</v>
      </c>
      <c r="V31" s="82">
        <v>551380.05405345198</v>
      </c>
      <c r="W31" s="82">
        <v>303330.410986398</v>
      </c>
      <c r="X31" s="82">
        <v>592697.93775368307</v>
      </c>
      <c r="Y31" s="82">
        <v>823111.45823050709</v>
      </c>
      <c r="Z31" s="82">
        <v>1120701.249454166</v>
      </c>
      <c r="AA31" s="82">
        <v>1302935.842121637</v>
      </c>
      <c r="AB31" s="82">
        <v>1490564.0339993935</v>
      </c>
      <c r="AC31" s="82">
        <v>3363801.4668188104</v>
      </c>
      <c r="AD31" s="82">
        <v>2388841.381260382</v>
      </c>
      <c r="AE31" s="82">
        <v>5113861.8265955392</v>
      </c>
      <c r="AF31" s="82">
        <v>4450006.3498470159</v>
      </c>
      <c r="AG31" s="82">
        <v>2735875.8230702067</v>
      </c>
      <c r="AH31" s="82">
        <v>2317825.6007738854</v>
      </c>
      <c r="AI31" s="82">
        <v>1360353.5202073262</v>
      </c>
      <c r="AJ31" s="82">
        <v>4125863.5363923796</v>
      </c>
      <c r="AK31" s="82">
        <v>3040295.8503389633</v>
      </c>
      <c r="AL31" s="82">
        <v>2235771.4701537527</v>
      </c>
      <c r="AM31" s="82">
        <v>1259891.4058187888</v>
      </c>
      <c r="AN31" s="82">
        <v>833169.16199165792</v>
      </c>
      <c r="AO31" s="82">
        <v>527203.28543547005</v>
      </c>
      <c r="AP31" s="82">
        <v>916960.26790576696</v>
      </c>
      <c r="AQ31" s="82">
        <v>1300620.2105235572</v>
      </c>
      <c r="AR31" s="82">
        <v>1195648.935045626</v>
      </c>
      <c r="AS31" s="82">
        <v>2275340.9292332279</v>
      </c>
      <c r="AT31" s="82">
        <v>1047985.27330934</v>
      </c>
      <c r="AU31" s="82">
        <v>1032206.1744651204</v>
      </c>
      <c r="AV31" s="82">
        <v>753980.07160290214</v>
      </c>
      <c r="AW31" s="82">
        <v>668827.82368312497</v>
      </c>
      <c r="AX31" s="82">
        <v>695755.97059923701</v>
      </c>
      <c r="AY31" s="82">
        <v>876681.3410441</v>
      </c>
      <c r="AZ31" s="82">
        <v>1077861.94756812</v>
      </c>
      <c r="BA31" s="82">
        <v>1277516.3122791881</v>
      </c>
      <c r="BB31" s="82">
        <v>1116148.2607652298</v>
      </c>
      <c r="BC31" s="82">
        <v>772814.6603405741</v>
      </c>
      <c r="BD31" s="82">
        <v>701434.30618860899</v>
      </c>
      <c r="BE31" s="82">
        <v>713509.75830587605</v>
      </c>
      <c r="BF31" s="82">
        <v>443496.89236214501</v>
      </c>
      <c r="BG31" s="82">
        <v>902891.28705624898</v>
      </c>
    </row>
    <row r="32" spans="1:59" ht="14.25" customHeight="1">
      <c r="A32" s="1495"/>
      <c r="B32" s="1486" t="s">
        <v>168</v>
      </c>
      <c r="C32" s="83" t="s">
        <v>33</v>
      </c>
      <c r="D32" s="54">
        <v>73079.333333333328</v>
      </c>
      <c r="E32" s="54">
        <v>70305.590909090912</v>
      </c>
      <c r="F32" s="54">
        <v>117869</v>
      </c>
      <c r="G32" s="54">
        <v>166965.04761904763</v>
      </c>
      <c r="H32" s="54">
        <v>173087.09090909091</v>
      </c>
      <c r="I32" s="54">
        <v>287170.5</v>
      </c>
      <c r="J32" s="54">
        <v>357813.40909090912</v>
      </c>
      <c r="K32" s="54">
        <v>281809.45</v>
      </c>
      <c r="L32" s="54">
        <v>275636.05263157893</v>
      </c>
      <c r="M32" s="54">
        <v>270189.63636363635</v>
      </c>
      <c r="N32" s="54">
        <v>315542.7</v>
      </c>
      <c r="O32" s="54">
        <v>356201.35</v>
      </c>
      <c r="P32" s="54">
        <v>416098.4375</v>
      </c>
      <c r="Q32" s="54">
        <v>522508</v>
      </c>
      <c r="R32" s="54">
        <v>531369.11111111112</v>
      </c>
      <c r="S32" s="54">
        <v>562322.90909090906</v>
      </c>
      <c r="T32" s="54">
        <v>577606.85</v>
      </c>
      <c r="U32" s="54">
        <v>706720.8</v>
      </c>
      <c r="V32" s="54">
        <v>811481.90476190473</v>
      </c>
      <c r="W32" s="54">
        <v>569887</v>
      </c>
      <c r="X32" s="54">
        <v>772403</v>
      </c>
      <c r="Y32" s="54">
        <v>802740.38095238095</v>
      </c>
      <c r="Z32" s="54">
        <v>1431058.15</v>
      </c>
      <c r="AA32" s="54">
        <v>1689252.7894736843</v>
      </c>
      <c r="AB32" s="54">
        <v>1879662.705882353</v>
      </c>
      <c r="AC32" s="54">
        <v>2160674.1304347827</v>
      </c>
      <c r="AD32" s="54">
        <v>2112862.3529411764</v>
      </c>
      <c r="AE32" s="54">
        <v>3202401.1739130435</v>
      </c>
      <c r="AF32" s="54">
        <v>4540982.45</v>
      </c>
      <c r="AG32" s="54">
        <v>2182586.0476190476</v>
      </c>
      <c r="AH32" s="54">
        <v>1905953</v>
      </c>
      <c r="AI32" s="54">
        <v>1118201.7222222222</v>
      </c>
      <c r="AJ32" s="54">
        <v>3126209.3636363638</v>
      </c>
      <c r="AK32" s="54">
        <v>2353939.8095238097</v>
      </c>
      <c r="AL32" s="54">
        <v>1632305.2</v>
      </c>
      <c r="AM32" s="54">
        <v>1035572.45</v>
      </c>
      <c r="AN32" s="54">
        <v>404592.22222222225</v>
      </c>
      <c r="AO32" s="54">
        <v>577358.44999999995</v>
      </c>
      <c r="AP32" s="54">
        <v>1060107.6190476189</v>
      </c>
      <c r="AQ32" s="54">
        <v>1477573.4</v>
      </c>
      <c r="AR32" s="54">
        <v>1524150.1875</v>
      </c>
      <c r="AS32" s="54">
        <v>2140677</v>
      </c>
      <c r="AT32" s="54">
        <v>1161228.2777777778</v>
      </c>
      <c r="AU32" s="54">
        <v>709972.57142857148</v>
      </c>
      <c r="AV32" s="54">
        <v>529942.77272727271</v>
      </c>
      <c r="AW32" s="54">
        <v>464858.85714285716</v>
      </c>
      <c r="AX32" s="54">
        <v>557047.35</v>
      </c>
      <c r="AY32" s="54">
        <v>504907.5263157895</v>
      </c>
      <c r="AZ32" s="54">
        <v>734336.63157894742</v>
      </c>
      <c r="BA32" s="54">
        <v>1254490.8333333333</v>
      </c>
      <c r="BB32" s="54">
        <v>762856</v>
      </c>
      <c r="BC32" s="54">
        <v>480483.42105263157</v>
      </c>
      <c r="BD32" s="54">
        <v>391220.23809523811</v>
      </c>
      <c r="BE32" s="54">
        <v>423911.57142857142</v>
      </c>
      <c r="BF32" s="54">
        <v>326240.61111111112</v>
      </c>
      <c r="BG32" s="54">
        <v>450031.54545454547</v>
      </c>
    </row>
    <row r="33" spans="1:59" ht="14.25" customHeight="1">
      <c r="A33" s="1495"/>
      <c r="B33" s="1486"/>
      <c r="C33" s="83" t="s">
        <v>174</v>
      </c>
      <c r="D33" s="54">
        <v>807970.29399999999</v>
      </c>
      <c r="E33" s="54">
        <v>1325727.3786363637</v>
      </c>
      <c r="F33" s="54">
        <v>1778248.3103888889</v>
      </c>
      <c r="G33" s="54">
        <v>2057808.3979047618</v>
      </c>
      <c r="H33" s="54">
        <v>2873264.7535000001</v>
      </c>
      <c r="I33" s="54">
        <v>4079504.7742000008</v>
      </c>
      <c r="J33" s="54">
        <v>5262816.2706363639</v>
      </c>
      <c r="K33" s="54">
        <v>3061073.2259499999</v>
      </c>
      <c r="L33" s="54">
        <v>2299050.1806842103</v>
      </c>
      <c r="M33" s="54">
        <v>3269643.8741363641</v>
      </c>
      <c r="N33" s="54">
        <v>2505146.0809500003</v>
      </c>
      <c r="O33" s="54">
        <v>3619177.9950500005</v>
      </c>
      <c r="P33" s="54">
        <v>5100733.6318124998</v>
      </c>
      <c r="Q33" s="54">
        <v>6691170.8984999992</v>
      </c>
      <c r="R33" s="54">
        <v>6946304.0530555565</v>
      </c>
      <c r="S33" s="54">
        <v>4736414.3352727275</v>
      </c>
      <c r="T33" s="54">
        <v>4658356.1642500004</v>
      </c>
      <c r="U33" s="54">
        <v>6605906.4092000006</v>
      </c>
      <c r="V33" s="54">
        <v>6353284.9285238096</v>
      </c>
      <c r="W33" s="54">
        <v>4255173.9931111112</v>
      </c>
      <c r="X33" s="54">
        <v>5482612.7349523809</v>
      </c>
      <c r="Y33" s="54">
        <v>7365994.5239999993</v>
      </c>
      <c r="Z33" s="54">
        <v>9462542.7496000007</v>
      </c>
      <c r="AA33" s="54">
        <v>8921462.6566315796</v>
      </c>
      <c r="AB33" s="54">
        <v>10847246.672352942</v>
      </c>
      <c r="AC33" s="54">
        <v>11940918.792869566</v>
      </c>
      <c r="AD33" s="54">
        <v>12047943.855764704</v>
      </c>
      <c r="AE33" s="54">
        <v>12923003.711565217</v>
      </c>
      <c r="AF33" s="54">
        <v>12581394.586700002</v>
      </c>
      <c r="AG33" s="54">
        <v>10034638.713952379</v>
      </c>
      <c r="AH33" s="54">
        <v>10198274.386523809</v>
      </c>
      <c r="AI33" s="54">
        <v>8345833.0858888887</v>
      </c>
      <c r="AJ33" s="54">
        <v>17502643.906727269</v>
      </c>
      <c r="AK33" s="54">
        <v>11546141.338619048</v>
      </c>
      <c r="AL33" s="54">
        <v>12084860.334350001</v>
      </c>
      <c r="AM33" s="54">
        <v>8447021.6961499993</v>
      </c>
      <c r="AN33" s="54">
        <v>5851830.4231666671</v>
      </c>
      <c r="AO33" s="54">
        <v>4471299.17215</v>
      </c>
      <c r="AP33" s="54">
        <v>7504630.5913809519</v>
      </c>
      <c r="AQ33" s="54">
        <v>9396851.682</v>
      </c>
      <c r="AR33" s="54">
        <v>10725920.919499999</v>
      </c>
      <c r="AS33" s="54">
        <v>13810846.775913045</v>
      </c>
      <c r="AT33" s="54">
        <v>8149821.908499999</v>
      </c>
      <c r="AU33" s="54">
        <v>7494881.7105714278</v>
      </c>
      <c r="AV33" s="54">
        <v>6396588.186136364</v>
      </c>
      <c r="AW33" s="54">
        <v>6005816.6698571434</v>
      </c>
      <c r="AX33" s="54">
        <v>7996098.0395</v>
      </c>
      <c r="AY33" s="54">
        <v>8531040.0261578932</v>
      </c>
      <c r="AZ33" s="54">
        <v>13526092.711105263</v>
      </c>
      <c r="BA33" s="54">
        <v>13419983.791666666</v>
      </c>
      <c r="BB33" s="54">
        <v>9896986.3291428573</v>
      </c>
      <c r="BC33" s="54">
        <v>8492724.9950526301</v>
      </c>
      <c r="BD33" s="54">
        <v>9768231.7745714281</v>
      </c>
      <c r="BE33" s="54">
        <v>6899320.0743333325</v>
      </c>
      <c r="BF33" s="54">
        <v>6482799.9827777781</v>
      </c>
      <c r="BG33" s="54">
        <v>9622398.8141363636</v>
      </c>
    </row>
    <row r="34" spans="1:59" ht="14.25" customHeight="1">
      <c r="A34" s="1495"/>
      <c r="B34" s="1486"/>
      <c r="C34" s="83" t="s">
        <v>31</v>
      </c>
      <c r="D34" s="54">
        <v>1439.7004697726666</v>
      </c>
      <c r="E34" s="54">
        <v>2580.1939206222273</v>
      </c>
      <c r="F34" s="54">
        <v>3971.0396618582217</v>
      </c>
      <c r="G34" s="54">
        <v>4943.4058935940948</v>
      </c>
      <c r="H34" s="54">
        <v>7608.0015389576356</v>
      </c>
      <c r="I34" s="54">
        <v>10886.153462132948</v>
      </c>
      <c r="J34" s="54">
        <v>17217.893191099181</v>
      </c>
      <c r="K34" s="54">
        <v>9520.8587234704992</v>
      </c>
      <c r="L34" s="54">
        <v>6341.183830709474</v>
      </c>
      <c r="M34" s="54">
        <v>8205.0967601145912</v>
      </c>
      <c r="N34" s="54">
        <v>6641.1843494649002</v>
      </c>
      <c r="O34" s="54">
        <v>11208.70698054865</v>
      </c>
      <c r="P34" s="54">
        <v>12531.095737034062</v>
      </c>
      <c r="Q34" s="54">
        <v>17556.141917959365</v>
      </c>
      <c r="R34" s="54">
        <v>19633.466450966556</v>
      </c>
      <c r="S34" s="54">
        <v>16494.494827122136</v>
      </c>
      <c r="T34" s="54">
        <v>16686.156164029504</v>
      </c>
      <c r="U34" s="54">
        <v>24332.529232026398</v>
      </c>
      <c r="V34" s="54">
        <v>26256.19305016438</v>
      </c>
      <c r="W34" s="54">
        <v>16851.689499244334</v>
      </c>
      <c r="X34" s="54">
        <v>28223.711321603954</v>
      </c>
      <c r="Y34" s="54">
        <v>39195.783725262241</v>
      </c>
      <c r="Z34" s="54">
        <v>56035.062472708305</v>
      </c>
      <c r="AA34" s="54">
        <v>68575.570637980898</v>
      </c>
      <c r="AB34" s="54">
        <v>87680.237294081962</v>
      </c>
      <c r="AC34" s="54">
        <v>146252.23768777438</v>
      </c>
      <c r="AD34" s="54">
        <v>140520.0812506107</v>
      </c>
      <c r="AE34" s="54">
        <v>222341.81854763214</v>
      </c>
      <c r="AF34" s="54">
        <v>222500.31749235079</v>
      </c>
      <c r="AG34" s="54">
        <v>130279.80109858127</v>
      </c>
      <c r="AH34" s="54">
        <v>110372.6476558993</v>
      </c>
      <c r="AI34" s="54">
        <v>75575.195567073679</v>
      </c>
      <c r="AJ34" s="54">
        <v>187539.25165419906</v>
      </c>
      <c r="AK34" s="54">
        <v>144775.99287328398</v>
      </c>
      <c r="AL34" s="54">
        <v>111788.57350768763</v>
      </c>
      <c r="AM34" s="54">
        <v>62994.570290939439</v>
      </c>
      <c r="AN34" s="54">
        <v>46287.17566620322</v>
      </c>
      <c r="AO34" s="54">
        <v>26360.164271773501</v>
      </c>
      <c r="AP34" s="54">
        <v>43664.774662179378</v>
      </c>
      <c r="AQ34" s="54">
        <v>65031.010526177859</v>
      </c>
      <c r="AR34" s="54">
        <v>74728.058440351626</v>
      </c>
      <c r="AS34" s="54">
        <v>98927.866488401211</v>
      </c>
      <c r="AT34" s="54">
        <v>58221.404072741112</v>
      </c>
      <c r="AU34" s="54">
        <v>49152.674974529546</v>
      </c>
      <c r="AV34" s="54">
        <v>34271.821436495549</v>
      </c>
      <c r="AW34" s="54">
        <v>31848.943984910711</v>
      </c>
      <c r="AX34" s="54">
        <v>34787.798529961852</v>
      </c>
      <c r="AY34" s="54">
        <v>46141.123212847371</v>
      </c>
      <c r="AZ34" s="54">
        <v>56729.576187795785</v>
      </c>
      <c r="BA34" s="54">
        <v>70973.128459954896</v>
      </c>
      <c r="BB34" s="54">
        <v>53149.917179296659</v>
      </c>
      <c r="BC34" s="54">
        <v>40674.455807398634</v>
      </c>
      <c r="BD34" s="54">
        <v>33401.633628028998</v>
      </c>
      <c r="BE34" s="54">
        <v>33976.655157422669</v>
      </c>
      <c r="BF34" s="54">
        <v>24638.71624234139</v>
      </c>
      <c r="BG34" s="54">
        <v>41040.513048011315</v>
      </c>
    </row>
    <row r="35" spans="1:59" ht="14.25" customHeight="1">
      <c r="A35" s="21"/>
      <c r="B35" s="21"/>
      <c r="C35" s="83"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c r="BG35" s="23">
        <v>22</v>
      </c>
    </row>
    <row r="37" spans="1:59" ht="14.25">
      <c r="A37" s="21"/>
      <c r="B37" s="21"/>
      <c r="C37" s="21"/>
      <c r="D37" s="451" t="s">
        <v>2732</v>
      </c>
      <c r="E37" s="451" t="s">
        <v>2903</v>
      </c>
      <c r="F37" s="451" t="s">
        <v>2991</v>
      </c>
      <c r="G37" s="451" t="s">
        <v>3102</v>
      </c>
      <c r="H37" s="451" t="s">
        <v>3194</v>
      </c>
      <c r="I37" s="451" t="s">
        <v>3291</v>
      </c>
      <c r="J37" s="451" t="s">
        <v>3380</v>
      </c>
      <c r="K37" s="451" t="s">
        <v>5255</v>
      </c>
      <c r="L37" s="451" t="s">
        <v>5331</v>
      </c>
      <c r="M37" s="451" t="s">
        <v>5421</v>
      </c>
      <c r="N37" s="451" t="s">
        <v>5605</v>
      </c>
      <c r="O37" s="451" t="s">
        <v>5748</v>
      </c>
      <c r="P37" s="451" t="s">
        <v>5945</v>
      </c>
    </row>
    <row r="38" spans="1:59" ht="16.5" customHeight="1">
      <c r="A38" s="326" t="s">
        <v>171</v>
      </c>
      <c r="B38" s="325" t="s">
        <v>48</v>
      </c>
      <c r="C38" s="83" t="s">
        <v>174</v>
      </c>
      <c r="D38" s="519">
        <v>4434822.3330000006</v>
      </c>
      <c r="E38" s="519">
        <v>11161774.015000001</v>
      </c>
      <c r="F38" s="519">
        <v>4806399.6670000004</v>
      </c>
      <c r="G38" s="519">
        <v>1441820.997</v>
      </c>
      <c r="H38" s="519">
        <v>6466267.3930000002</v>
      </c>
      <c r="I38" s="519">
        <v>8433099.4450000003</v>
      </c>
      <c r="J38" s="519">
        <v>10782815.848000001</v>
      </c>
      <c r="K38" s="519">
        <v>17016767.533</v>
      </c>
      <c r="L38" s="519">
        <v>23566544.205000002</v>
      </c>
      <c r="M38" s="519">
        <v>46402383.711000003</v>
      </c>
      <c r="N38" s="519">
        <v>3686790.15</v>
      </c>
      <c r="O38" s="519">
        <v>9814440.8310000002</v>
      </c>
      <c r="P38" s="519">
        <v>18423811.724999998</v>
      </c>
    </row>
    <row r="39" spans="1:59" ht="16.5" customHeight="1">
      <c r="A39" s="326" t="s">
        <v>170</v>
      </c>
      <c r="B39" s="325" t="s">
        <v>48</v>
      </c>
      <c r="C39" s="83" t="s">
        <v>174</v>
      </c>
      <c r="D39" s="519">
        <v>9397751.4589999989</v>
      </c>
      <c r="E39" s="519">
        <v>5832207.9529999997</v>
      </c>
      <c r="F39" s="519">
        <v>7074349.2620000001</v>
      </c>
      <c r="G39" s="519">
        <v>8648335.8049999997</v>
      </c>
      <c r="H39" s="519">
        <v>12338094.239999998</v>
      </c>
      <c r="I39" s="519">
        <v>9260232.0350000001</v>
      </c>
      <c r="J39" s="519">
        <v>8298805.2860000003</v>
      </c>
      <c r="K39" s="519">
        <v>11701674.649999999</v>
      </c>
      <c r="L39" s="519">
        <v>10921199.999</v>
      </c>
      <c r="M39" s="519">
        <v>11116696.213</v>
      </c>
      <c r="N39" s="519">
        <v>15933086.597999999</v>
      </c>
      <c r="O39" s="519">
        <v>15575288.213</v>
      </c>
      <c r="P39" s="519">
        <v>16355888.712000001</v>
      </c>
    </row>
    <row r="40" spans="1:59" ht="15" customHeight="1">
      <c r="A40" s="326" t="s">
        <v>1189</v>
      </c>
      <c r="B40" s="325" t="s">
        <v>48</v>
      </c>
      <c r="C40" s="83" t="s">
        <v>174</v>
      </c>
      <c r="D40" s="519">
        <v>143559942.13</v>
      </c>
      <c r="E40" s="519">
        <v>123730958.127</v>
      </c>
      <c r="F40" s="519">
        <v>114241401.13800001</v>
      </c>
      <c r="G40" s="519">
        <v>149831803.98800001</v>
      </c>
      <c r="H40" s="519">
        <v>143285398.86399999</v>
      </c>
      <c r="I40" s="519">
        <v>239302430.03100002</v>
      </c>
      <c r="J40" s="519">
        <v>222478087.116</v>
      </c>
      <c r="K40" s="519">
        <v>179118270.729</v>
      </c>
      <c r="L40" s="519">
        <v>126874030.70199999</v>
      </c>
      <c r="M40" s="519">
        <v>147613787.34200001</v>
      </c>
      <c r="N40" s="519">
        <v>125265844.81299999</v>
      </c>
      <c r="O40" s="519">
        <v>91300670.645999998</v>
      </c>
      <c r="P40" s="519">
        <v>176913073.47400001</v>
      </c>
    </row>
    <row r="41" spans="1:59" ht="15" customHeight="1">
      <c r="A41" s="325" t="s">
        <v>173</v>
      </c>
      <c r="B41" s="325" t="s">
        <v>48</v>
      </c>
      <c r="C41" s="83" t="s">
        <v>174</v>
      </c>
      <c r="D41" s="82">
        <v>157392515.92199999</v>
      </c>
      <c r="E41" s="82">
        <v>140724940.095</v>
      </c>
      <c r="F41" s="82">
        <v>126122150.06700002</v>
      </c>
      <c r="G41" s="82">
        <v>159921960.78999999</v>
      </c>
      <c r="H41" s="82">
        <v>162089760.49699998</v>
      </c>
      <c r="I41" s="82">
        <v>256995761.51100001</v>
      </c>
      <c r="J41" s="82">
        <v>241559708.25</v>
      </c>
      <c r="K41" s="82">
        <v>207836712.912</v>
      </c>
      <c r="L41" s="82">
        <v>161361774.90599999</v>
      </c>
      <c r="M41" s="82">
        <v>205132867.266</v>
      </c>
      <c r="N41" s="82">
        <v>144885721.56099999</v>
      </c>
      <c r="O41" s="82">
        <v>116690399.69</v>
      </c>
      <c r="P41" s="82">
        <v>211692773.91100001</v>
      </c>
    </row>
    <row r="43" spans="1:59" ht="18.75" thickBot="1"/>
    <row r="44" spans="1:59" ht="38.25" customHeight="1" thickBot="1">
      <c r="A44" s="1505" t="s">
        <v>1383</v>
      </c>
      <c r="B44" s="1505" t="s">
        <v>19</v>
      </c>
      <c r="C44" s="1505"/>
      <c r="D44" s="1502"/>
      <c r="E44" s="1456" t="s">
        <v>214</v>
      </c>
      <c r="F44" s="1456"/>
      <c r="G44" s="1456"/>
      <c r="H44" s="980" t="s">
        <v>1394</v>
      </c>
      <c r="I44" s="1456" t="s">
        <v>215</v>
      </c>
      <c r="J44" s="1456"/>
    </row>
    <row r="45" spans="1:59" ht="34.5">
      <c r="A45" s="1506"/>
      <c r="B45" s="1506"/>
      <c r="C45" s="1506"/>
      <c r="D45" s="1503"/>
      <c r="E45" s="145" t="s">
        <v>5949</v>
      </c>
      <c r="F45" s="981" t="s">
        <v>5751</v>
      </c>
      <c r="G45" s="981" t="s">
        <v>5951</v>
      </c>
      <c r="H45" s="324" t="s">
        <v>5948</v>
      </c>
      <c r="I45" s="981" t="s">
        <v>216</v>
      </c>
      <c r="J45" s="982" t="s">
        <v>305</v>
      </c>
    </row>
    <row r="46" spans="1:59" ht="16.5" customHeight="1">
      <c r="A46" s="1489" t="s">
        <v>171</v>
      </c>
      <c r="B46" s="1497" t="s">
        <v>17</v>
      </c>
      <c r="C46" s="1498"/>
      <c r="D46" s="511" t="s">
        <v>176</v>
      </c>
      <c r="E46" s="512">
        <v>46</v>
      </c>
      <c r="F46" s="512">
        <v>24</v>
      </c>
      <c r="G46" s="512">
        <v>7</v>
      </c>
      <c r="H46" s="513">
        <v>292</v>
      </c>
      <c r="I46" s="514">
        <v>0.91666666666666674</v>
      </c>
      <c r="J46" s="514">
        <v>5.5714285714285712</v>
      </c>
    </row>
    <row r="47" spans="1:59" ht="16.5" customHeight="1">
      <c r="A47" s="1489"/>
      <c r="B47" s="1497"/>
      <c r="C47" s="1498"/>
      <c r="D47" s="511" t="s">
        <v>1635</v>
      </c>
      <c r="E47" s="515">
        <v>17939145.425999999</v>
      </c>
      <c r="F47" s="515">
        <v>8495141.9609999992</v>
      </c>
      <c r="G47" s="515">
        <v>2210449.1260000002</v>
      </c>
      <c r="H47" s="516">
        <v>120773731.53200001</v>
      </c>
      <c r="I47" s="514">
        <v>1.1116946024393815</v>
      </c>
      <c r="J47" s="514">
        <v>7.1156110832835324</v>
      </c>
    </row>
    <row r="48" spans="1:59" ht="16.5" customHeight="1">
      <c r="A48" s="1489"/>
      <c r="B48" s="1497"/>
      <c r="C48" s="1498"/>
      <c r="D48" s="511" t="s">
        <v>1636</v>
      </c>
      <c r="E48" s="515">
        <v>117621.834990875</v>
      </c>
      <c r="F48" s="515">
        <v>11989.747901029001</v>
      </c>
      <c r="G48" s="515">
        <v>21866.576228580001</v>
      </c>
      <c r="H48" s="516">
        <v>351340.03818667599</v>
      </c>
      <c r="I48" s="514">
        <v>8.8102008450720053</v>
      </c>
      <c r="J48" s="514">
        <v>4.379069579129685</v>
      </c>
    </row>
    <row r="49" spans="1:10" ht="16.5" customHeight="1">
      <c r="A49" s="1489"/>
      <c r="B49" s="1499" t="s">
        <v>18</v>
      </c>
      <c r="C49" s="1500"/>
      <c r="D49" s="146" t="s">
        <v>176</v>
      </c>
      <c r="E49" s="320">
        <v>14</v>
      </c>
      <c r="F49" s="320">
        <v>31</v>
      </c>
      <c r="G49" s="320">
        <v>12</v>
      </c>
      <c r="H49" s="323">
        <v>246</v>
      </c>
      <c r="I49" s="318">
        <v>-0.54838709677419351</v>
      </c>
      <c r="J49" s="318">
        <v>0.16666666666666674</v>
      </c>
    </row>
    <row r="50" spans="1:10" ht="16.5" customHeight="1">
      <c r="A50" s="1489"/>
      <c r="B50" s="1499"/>
      <c r="C50" s="1500"/>
      <c r="D50" s="146" t="s">
        <v>1635</v>
      </c>
      <c r="E50" s="320">
        <v>484666.299</v>
      </c>
      <c r="F50" s="320">
        <v>1319298.8700000001</v>
      </c>
      <c r="G50" s="320">
        <v>2224373.2069999999</v>
      </c>
      <c r="H50" s="319">
        <v>17352921.916000001</v>
      </c>
      <c r="I50" s="318">
        <v>-0.63263343127095983</v>
      </c>
      <c r="J50" s="318">
        <v>-0.78211106954769216</v>
      </c>
    </row>
    <row r="51" spans="1:10" ht="17.25" customHeight="1" thickBot="1">
      <c r="A51" s="1489"/>
      <c r="B51" s="1501"/>
      <c r="C51" s="1501"/>
      <c r="D51" s="317" t="s">
        <v>1636</v>
      </c>
      <c r="E51" s="316">
        <v>1654.3251004660001</v>
      </c>
      <c r="F51" s="316">
        <v>8877.2793038319996</v>
      </c>
      <c r="G51" s="316">
        <v>12361.568981492401</v>
      </c>
      <c r="H51" s="315">
        <v>163980.64422411416</v>
      </c>
      <c r="I51" s="314">
        <v>-0.81364503201426952</v>
      </c>
      <c r="J51" s="314">
        <v>-0.86617191531731641</v>
      </c>
    </row>
    <row r="52" spans="1:10" ht="16.5" customHeight="1">
      <c r="A52" s="1488" t="s">
        <v>170</v>
      </c>
      <c r="B52" s="1496" t="s">
        <v>17</v>
      </c>
      <c r="C52" s="1496"/>
      <c r="D52" s="511" t="s">
        <v>176</v>
      </c>
      <c r="E52" s="512">
        <v>327</v>
      </c>
      <c r="F52" s="512">
        <v>216</v>
      </c>
      <c r="G52" s="512">
        <v>210</v>
      </c>
      <c r="H52" s="516">
        <v>1945</v>
      </c>
      <c r="I52" s="514">
        <v>0.51388888888888884</v>
      </c>
      <c r="J52" s="514">
        <v>0.55714285714285716</v>
      </c>
    </row>
    <row r="53" spans="1:10" ht="16.5" customHeight="1">
      <c r="A53" s="1489"/>
      <c r="B53" s="1497"/>
      <c r="C53" s="1498"/>
      <c r="D53" s="511" t="s">
        <v>1635</v>
      </c>
      <c r="E53" s="515">
        <v>11576302.300000001</v>
      </c>
      <c r="F53" s="515">
        <v>13755476.967</v>
      </c>
      <c r="G53" s="515">
        <v>8865527.5429999996</v>
      </c>
      <c r="H53" s="516">
        <v>77613615.54900001</v>
      </c>
      <c r="I53" s="514">
        <v>-0.15842232677412327</v>
      </c>
      <c r="J53" s="514">
        <v>0.30576575887357782</v>
      </c>
    </row>
    <row r="54" spans="1:10" ht="16.5" customHeight="1">
      <c r="A54" s="1489"/>
      <c r="B54" s="1497"/>
      <c r="C54" s="1498"/>
      <c r="D54" s="511" t="s">
        <v>1636</v>
      </c>
      <c r="E54" s="515">
        <v>62437.297403732002</v>
      </c>
      <c r="F54" s="515">
        <v>50706.251876675</v>
      </c>
      <c r="G54" s="515">
        <v>104710.944270767</v>
      </c>
      <c r="H54" s="516">
        <v>522981.472699248</v>
      </c>
      <c r="I54" s="514">
        <v>0.23135304016531566</v>
      </c>
      <c r="J54" s="514">
        <v>-0.40371755943410848</v>
      </c>
    </row>
    <row r="55" spans="1:10" ht="16.5" customHeight="1">
      <c r="A55" s="1489"/>
      <c r="B55" s="1499" t="s">
        <v>18</v>
      </c>
      <c r="C55" s="1500"/>
      <c r="D55" s="146" t="s">
        <v>176</v>
      </c>
      <c r="E55" s="321">
        <v>124</v>
      </c>
      <c r="F55" s="321">
        <v>70</v>
      </c>
      <c r="G55" s="321">
        <v>64</v>
      </c>
      <c r="H55" s="319">
        <v>731</v>
      </c>
      <c r="I55" s="318">
        <v>0.77142857142857135</v>
      </c>
      <c r="J55" s="318">
        <v>0.9375</v>
      </c>
    </row>
    <row r="56" spans="1:10" ht="16.5" customHeight="1">
      <c r="A56" s="1489"/>
      <c r="B56" s="1499"/>
      <c r="C56" s="1500"/>
      <c r="D56" s="146" t="s">
        <v>1635</v>
      </c>
      <c r="E56" s="320">
        <v>4779586.4119999995</v>
      </c>
      <c r="F56" s="320">
        <v>1819811.246</v>
      </c>
      <c r="G56" s="320">
        <v>532223.91599999997</v>
      </c>
      <c r="H56" s="319">
        <v>21549256.156999998</v>
      </c>
      <c r="I56" s="318">
        <v>1.6264187687078397</v>
      </c>
      <c r="J56" s="318">
        <v>7.9804051796875655</v>
      </c>
    </row>
    <row r="57" spans="1:10" ht="17.25" customHeight="1" thickBot="1">
      <c r="A57" s="1490"/>
      <c r="B57" s="1501"/>
      <c r="C57" s="1501"/>
      <c r="D57" s="317" t="s">
        <v>1636</v>
      </c>
      <c r="E57" s="316">
        <v>28008.332639134002</v>
      </c>
      <c r="F57" s="316">
        <v>13619.11323979</v>
      </c>
      <c r="G57" s="316">
        <v>11244.157829014999</v>
      </c>
      <c r="H57" s="315">
        <v>160857.73753726098</v>
      </c>
      <c r="I57" s="314">
        <v>1.0565459840148796</v>
      </c>
      <c r="J57" s="314">
        <v>1.4909231144781576</v>
      </c>
    </row>
    <row r="58" spans="1:10" ht="16.5" customHeight="1">
      <c r="A58" s="1489" t="s">
        <v>1189</v>
      </c>
      <c r="B58" s="1496" t="s">
        <v>17</v>
      </c>
      <c r="C58" s="1496"/>
      <c r="D58" s="511" t="s">
        <v>176</v>
      </c>
      <c r="E58" s="515">
        <v>6007870</v>
      </c>
      <c r="F58" s="515">
        <v>3507179</v>
      </c>
      <c r="G58" s="515">
        <v>9369757</v>
      </c>
      <c r="H58" s="516">
        <v>59723663</v>
      </c>
      <c r="I58" s="514">
        <v>0.71302063567328622</v>
      </c>
      <c r="J58" s="514">
        <v>-0.35880194118161224</v>
      </c>
    </row>
    <row r="59" spans="1:10" ht="16.5" customHeight="1">
      <c r="A59" s="1489"/>
      <c r="B59" s="1497"/>
      <c r="C59" s="1498"/>
      <c r="D59" s="511" t="s">
        <v>1635</v>
      </c>
      <c r="E59" s="515">
        <v>117341281.45900001</v>
      </c>
      <c r="F59" s="515">
        <v>56657710.463</v>
      </c>
      <c r="G59" s="515">
        <v>104831681.50399999</v>
      </c>
      <c r="H59" s="516">
        <v>903114558.01899993</v>
      </c>
      <c r="I59" s="514">
        <v>1.0710558280611968</v>
      </c>
      <c r="J59" s="514">
        <v>0.11933033769493329</v>
      </c>
    </row>
    <row r="60" spans="1:10" ht="16.5" customHeight="1">
      <c r="A60" s="1489"/>
      <c r="B60" s="1497"/>
      <c r="C60" s="1498"/>
      <c r="D60" s="511" t="s">
        <v>1636</v>
      </c>
      <c r="E60" s="515">
        <v>477858.90789780999</v>
      </c>
      <c r="F60" s="515">
        <v>226530.019507366</v>
      </c>
      <c r="G60" s="515">
        <v>618242.403813918</v>
      </c>
      <c r="H60" s="516">
        <v>4030520.7076767567</v>
      </c>
      <c r="I60" s="514">
        <v>1.1094727707038916</v>
      </c>
      <c r="J60" s="514">
        <v>-0.22706869514301609</v>
      </c>
    </row>
    <row r="61" spans="1:10" ht="16.5" customHeight="1">
      <c r="A61" s="1489"/>
      <c r="B61" s="1499" t="s">
        <v>18</v>
      </c>
      <c r="C61" s="1500"/>
      <c r="D61" s="146" t="s">
        <v>176</v>
      </c>
      <c r="E61" s="320">
        <v>3892313</v>
      </c>
      <c r="F61" s="320">
        <v>2364811</v>
      </c>
      <c r="G61" s="320">
        <v>5539374</v>
      </c>
      <c r="H61" s="319">
        <v>34846308</v>
      </c>
      <c r="I61" s="318">
        <v>0.64592984386490082</v>
      </c>
      <c r="J61" s="318">
        <v>-0.2973370276135896</v>
      </c>
    </row>
    <row r="62" spans="1:10" ht="16.5" customHeight="1">
      <c r="A62" s="1489"/>
      <c r="B62" s="1499"/>
      <c r="C62" s="1500"/>
      <c r="D62" s="146" t="s">
        <v>1635</v>
      </c>
      <c r="E62" s="320">
        <v>59571792.015000001</v>
      </c>
      <c r="F62" s="320">
        <v>34642960.182999998</v>
      </c>
      <c r="G62" s="320">
        <v>38728260.626000002</v>
      </c>
      <c r="H62" s="319">
        <v>405751636.83399999</v>
      </c>
      <c r="I62" s="318">
        <v>0.71959300534118564</v>
      </c>
      <c r="J62" s="318">
        <v>0.53819952283131478</v>
      </c>
    </row>
    <row r="63" spans="1:10" ht="17.25" customHeight="1" thickBot="1">
      <c r="A63" s="1490"/>
      <c r="B63" s="1501"/>
      <c r="C63" s="1501"/>
      <c r="D63" s="317" t="s">
        <v>1636</v>
      </c>
      <c r="E63" s="316">
        <v>215310.589024232</v>
      </c>
      <c r="F63" s="316">
        <v>131774.480533453</v>
      </c>
      <c r="G63" s="316">
        <v>263780.52334134799</v>
      </c>
      <c r="H63" s="315">
        <v>1775992.8245419352</v>
      </c>
      <c r="I63" s="314">
        <v>0.63393236803215536</v>
      </c>
      <c r="J63" s="314">
        <v>-0.18375099762158309</v>
      </c>
    </row>
    <row r="64" spans="1:10" ht="16.5" customHeight="1">
      <c r="A64" s="1488" t="s">
        <v>48</v>
      </c>
      <c r="B64" s="1488"/>
      <c r="C64" s="1491" t="s">
        <v>176</v>
      </c>
      <c r="D64" s="1491"/>
      <c r="E64" s="272">
        <v>9900694</v>
      </c>
      <c r="F64" s="272">
        <v>5872331</v>
      </c>
      <c r="G64" s="272">
        <v>14909424</v>
      </c>
      <c r="H64" s="313">
        <v>94573185</v>
      </c>
      <c r="I64" s="312">
        <v>0.68599045251366109</v>
      </c>
      <c r="J64" s="312">
        <v>-0.33594389696074112</v>
      </c>
    </row>
    <row r="65" spans="1:10" ht="16.5" customHeight="1">
      <c r="A65" s="1489"/>
      <c r="B65" s="1489"/>
      <c r="C65" s="1492" t="s">
        <v>1635</v>
      </c>
      <c r="D65" s="1493"/>
      <c r="E65" s="272">
        <v>211692773.91100001</v>
      </c>
      <c r="F65" s="272">
        <v>116690399.69</v>
      </c>
      <c r="G65" s="272">
        <v>157392515.92199999</v>
      </c>
      <c r="H65" s="313">
        <v>1546155720.0070002</v>
      </c>
      <c r="I65" s="312">
        <v>0.81414044748654169</v>
      </c>
      <c r="J65" s="312">
        <v>0.34499898340725399</v>
      </c>
    </row>
    <row r="66" spans="1:10" ht="17.25" customHeight="1" thickBot="1">
      <c r="A66" s="1490"/>
      <c r="B66" s="1490"/>
      <c r="C66" s="1494" t="s">
        <v>1636</v>
      </c>
      <c r="D66" s="1494"/>
      <c r="E66" s="311">
        <v>902891.28705624898</v>
      </c>
      <c r="F66" s="311">
        <v>443496.89236214501</v>
      </c>
      <c r="G66" s="311">
        <v>1032206.1744651204</v>
      </c>
      <c r="H66" s="310">
        <v>7005673.4248659899</v>
      </c>
      <c r="I66" s="309">
        <v>1.0358458032192424</v>
      </c>
      <c r="J66" s="309">
        <v>-0.12528009481815128</v>
      </c>
    </row>
    <row r="67" spans="1:10" ht="16.5" customHeight="1">
      <c r="A67" s="1481" t="s">
        <v>168</v>
      </c>
      <c r="B67" s="1481"/>
      <c r="C67" s="1483" t="s">
        <v>176</v>
      </c>
      <c r="D67" s="1483"/>
      <c r="E67" s="308">
        <v>450031.54545454547</v>
      </c>
      <c r="F67" s="308">
        <v>326240.61111111112</v>
      </c>
      <c r="G67" s="308">
        <v>709972.57142857148</v>
      </c>
      <c r="H67" s="307">
        <v>4823570.8520543789</v>
      </c>
      <c r="I67" s="306">
        <v>0.37944673387481354</v>
      </c>
      <c r="J67" s="306">
        <v>-0.36612826528070741</v>
      </c>
    </row>
    <row r="68" spans="1:10" ht="16.5" customHeight="1">
      <c r="A68" s="1481"/>
      <c r="B68" s="1481"/>
      <c r="C68" s="1484" t="s">
        <v>1635</v>
      </c>
      <c r="D68" s="1485"/>
      <c r="E68" s="308">
        <v>9622398.8141363636</v>
      </c>
      <c r="F68" s="308">
        <v>6482799.9827777781</v>
      </c>
      <c r="G68" s="308">
        <v>7494881.7105714278</v>
      </c>
      <c r="H68" s="307">
        <v>78108538.472786307</v>
      </c>
      <c r="I68" s="306">
        <v>0.48429672976171578</v>
      </c>
      <c r="J68" s="306">
        <v>0.28386266597965149</v>
      </c>
    </row>
    <row r="69" spans="1:10" ht="17.25" customHeight="1" thickBot="1">
      <c r="A69" s="1482"/>
      <c r="B69" s="1482"/>
      <c r="C69" s="1487" t="s">
        <v>1636</v>
      </c>
      <c r="D69" s="1487"/>
      <c r="E69" s="263">
        <v>41040.513048011315</v>
      </c>
      <c r="F69" s="263">
        <v>24638.71624234139</v>
      </c>
      <c r="G69" s="263">
        <v>49152.674974529546</v>
      </c>
      <c r="H69" s="305">
        <v>354584.59571025032</v>
      </c>
      <c r="I69" s="304">
        <v>0.66569202081574352</v>
      </c>
      <c r="J69" s="304">
        <v>-0.16504009050823532</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72"/>
  <sheetViews>
    <sheetView rightToLeft="1" zoomScaleNormal="100" workbookViewId="0">
      <pane xSplit="3" ySplit="1" topLeftCell="D27" activePane="bottomRight" state="frozen"/>
      <selection pane="topRight" activeCell="D1" sqref="D1"/>
      <selection pane="bottomLeft" activeCell="A2" sqref="A2"/>
      <selection pane="bottomRight" activeCell="M50" sqref="M49:M50"/>
    </sheetView>
  </sheetViews>
  <sheetFormatPr defaultColWidth="9.125" defaultRowHeight="14.25"/>
  <cols>
    <col min="1" max="1" width="9.125" style="1"/>
    <col min="2" max="2" width="12" style="2" customWidth="1"/>
    <col min="3" max="3" width="18.125" style="45"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44" width="9.125" style="2"/>
    <col min="45" max="59" width="9.625" style="2" bestFit="1" customWidth="1"/>
    <col min="60" max="16384" width="9.125" style="2"/>
  </cols>
  <sheetData>
    <row r="1" spans="1:59" ht="24" customHeight="1">
      <c r="B1" s="12" t="s">
        <v>19</v>
      </c>
      <c r="C1" s="42" t="s">
        <v>1402</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1198</v>
      </c>
      <c r="R1" s="13" t="s">
        <v>1229</v>
      </c>
      <c r="S1" s="13" t="s">
        <v>1262</v>
      </c>
      <c r="T1" s="13" t="s">
        <v>1304</v>
      </c>
      <c r="U1" s="13" t="s">
        <v>1331</v>
      </c>
      <c r="V1" s="13" t="s">
        <v>1361</v>
      </c>
      <c r="W1" s="13" t="s">
        <v>1389</v>
      </c>
      <c r="X1" s="13" t="s">
        <v>1455</v>
      </c>
      <c r="Y1" s="13" t="s">
        <v>1486</v>
      </c>
      <c r="Z1" s="13" t="s">
        <v>1518</v>
      </c>
      <c r="AA1" s="13" t="s">
        <v>1542</v>
      </c>
      <c r="AB1" s="13" t="s">
        <v>1603</v>
      </c>
      <c r="AC1" s="13" t="s">
        <v>1696</v>
      </c>
      <c r="AD1" s="13" t="s">
        <v>1745</v>
      </c>
      <c r="AE1" s="13" t="s">
        <v>1777</v>
      </c>
      <c r="AF1" s="13" t="s">
        <v>1822</v>
      </c>
      <c r="AG1" s="13" t="s">
        <v>1854</v>
      </c>
      <c r="AH1" s="13" t="s">
        <v>1894</v>
      </c>
      <c r="AI1" s="13" t="s">
        <v>1936</v>
      </c>
      <c r="AJ1" s="13" t="s">
        <v>1975</v>
      </c>
      <c r="AK1" s="13" t="s">
        <v>2055</v>
      </c>
      <c r="AL1" s="13" t="s">
        <v>2100</v>
      </c>
      <c r="AM1" s="13" t="s">
        <v>2321</v>
      </c>
      <c r="AN1" s="13" t="s">
        <v>2386</v>
      </c>
      <c r="AO1" s="13" t="s">
        <v>2435</v>
      </c>
      <c r="AP1" s="13" t="s">
        <v>2493</v>
      </c>
      <c r="AQ1" s="13" t="s">
        <v>2540</v>
      </c>
      <c r="AR1" s="13" t="s">
        <v>2582</v>
      </c>
      <c r="AS1" s="13" t="s">
        <v>2630</v>
      </c>
      <c r="AT1" s="13" t="s">
        <v>2679</v>
      </c>
      <c r="AU1" s="13" t="s">
        <v>2732</v>
      </c>
      <c r="AV1" s="13" t="s">
        <v>2903</v>
      </c>
      <c r="AW1" s="13" t="s">
        <v>2991</v>
      </c>
      <c r="AX1" s="13" t="s">
        <v>3102</v>
      </c>
      <c r="AY1" s="13" t="s">
        <v>3194</v>
      </c>
      <c r="AZ1" s="13" t="s">
        <v>3291</v>
      </c>
      <c r="BA1" s="13" t="s">
        <v>3380</v>
      </c>
      <c r="BB1" s="13" t="s">
        <v>5255</v>
      </c>
      <c r="BC1" s="13" t="s">
        <v>5331</v>
      </c>
      <c r="BD1" s="13" t="s">
        <v>5421</v>
      </c>
      <c r="BE1" s="13" t="s">
        <v>5605</v>
      </c>
      <c r="BF1" s="13" t="s">
        <v>5748</v>
      </c>
      <c r="BG1" s="13" t="s">
        <v>5945</v>
      </c>
    </row>
    <row r="2" spans="1:59" s="774" customFormat="1" ht="16.5" customHeight="1">
      <c r="A2" s="1528" t="s">
        <v>174</v>
      </c>
      <c r="B2" s="1529" t="s">
        <v>17</v>
      </c>
      <c r="C2" s="533" t="s">
        <v>93</v>
      </c>
      <c r="D2" s="534">
        <v>6806703.4100000001</v>
      </c>
      <c r="E2" s="534">
        <v>14920066.057</v>
      </c>
      <c r="F2" s="534">
        <v>14247323.088</v>
      </c>
      <c r="G2" s="534">
        <v>23452660.603</v>
      </c>
      <c r="H2" s="534">
        <v>28601028.469999999</v>
      </c>
      <c r="I2" s="534">
        <v>43709847.669</v>
      </c>
      <c r="J2" s="534">
        <v>67925299.957000002</v>
      </c>
      <c r="K2" s="534">
        <v>34828416.615000002</v>
      </c>
      <c r="L2" s="534">
        <v>19758842.399999999</v>
      </c>
      <c r="M2" s="534">
        <v>42225862.660999998</v>
      </c>
      <c r="N2" s="534">
        <v>24027187.287999999</v>
      </c>
      <c r="O2" s="534">
        <v>29921494.649999999</v>
      </c>
      <c r="P2" s="534">
        <v>45521142.493000001</v>
      </c>
      <c r="Q2" s="534">
        <v>78276140.740999997</v>
      </c>
      <c r="R2" s="534">
        <v>58045488.053000003</v>
      </c>
      <c r="S2" s="534">
        <v>49023602.115000002</v>
      </c>
      <c r="T2" s="534">
        <v>34205219.408</v>
      </c>
      <c r="U2" s="534">
        <v>73492298.784999996</v>
      </c>
      <c r="V2" s="534">
        <v>72605362.810000002</v>
      </c>
      <c r="W2" s="534">
        <v>31311099.795000002</v>
      </c>
      <c r="X2" s="534">
        <v>46949577.184</v>
      </c>
      <c r="Y2" s="534">
        <v>73263892.261000007</v>
      </c>
      <c r="Z2" s="534">
        <v>89007008.070999995</v>
      </c>
      <c r="AA2" s="534">
        <v>71688088.917999998</v>
      </c>
      <c r="AB2" s="534">
        <v>72310765.878000006</v>
      </c>
      <c r="AC2" s="534">
        <v>141840145.73100001</v>
      </c>
      <c r="AD2" s="534">
        <v>84491497.883000001</v>
      </c>
      <c r="AE2" s="534">
        <v>148097347.60699999</v>
      </c>
      <c r="AF2" s="534">
        <v>113817065.192</v>
      </c>
      <c r="AG2" s="534">
        <v>110040145.186</v>
      </c>
      <c r="AH2" s="534">
        <v>79117738.947999999</v>
      </c>
      <c r="AI2" s="534">
        <v>45531906.592</v>
      </c>
      <c r="AJ2" s="534">
        <v>133446325.895</v>
      </c>
      <c r="AK2" s="534">
        <v>81538745.734999999</v>
      </c>
      <c r="AL2" s="534">
        <v>72202133.702999994</v>
      </c>
      <c r="AM2" s="534">
        <v>54755322.718000002</v>
      </c>
      <c r="AN2" s="534">
        <v>36907711.531999998</v>
      </c>
      <c r="AO2" s="534">
        <v>39347675.649999999</v>
      </c>
      <c r="AP2" s="534">
        <v>51403592.148000002</v>
      </c>
      <c r="AQ2" s="534">
        <v>55587572.839000002</v>
      </c>
      <c r="AR2" s="534">
        <v>49929035.909999996</v>
      </c>
      <c r="AS2" s="534">
        <v>87867905.054000005</v>
      </c>
      <c r="AT2" s="534">
        <v>43194499.939000003</v>
      </c>
      <c r="AU2" s="534">
        <v>57172314.158</v>
      </c>
      <c r="AV2" s="534">
        <v>43958952.298</v>
      </c>
      <c r="AW2" s="534">
        <v>40241314.256999999</v>
      </c>
      <c r="AX2" s="534">
        <v>43488928.263999999</v>
      </c>
      <c r="AY2" s="534">
        <v>50206903.215000004</v>
      </c>
      <c r="AZ2" s="534">
        <v>84550849.655000001</v>
      </c>
      <c r="BA2" s="534">
        <v>77057846.785999998</v>
      </c>
      <c r="BB2" s="534">
        <v>61098627.627999999</v>
      </c>
      <c r="BC2" s="534">
        <v>51686926.740999997</v>
      </c>
      <c r="BD2" s="534">
        <v>50166938.644000001</v>
      </c>
      <c r="BE2" s="534">
        <v>43663335.869000003</v>
      </c>
      <c r="BF2" s="534">
        <v>35746570.468999997</v>
      </c>
      <c r="BG2" s="534">
        <v>69321678.442000002</v>
      </c>
    </row>
    <row r="3" spans="1:59" s="774" customFormat="1" ht="16.5" customHeight="1">
      <c r="A3" s="1528"/>
      <c r="B3" s="1529"/>
      <c r="C3" s="533" t="s">
        <v>94</v>
      </c>
      <c r="D3" s="534">
        <v>2795301.1030000001</v>
      </c>
      <c r="E3" s="534">
        <v>8491419.3220000006</v>
      </c>
      <c r="F3" s="534">
        <v>10321054.618000001</v>
      </c>
      <c r="G3" s="534">
        <v>9692720.227</v>
      </c>
      <c r="H3" s="534">
        <v>21185965.706999999</v>
      </c>
      <c r="I3" s="534">
        <v>19315048.629999999</v>
      </c>
      <c r="J3" s="534">
        <v>22576751.245999999</v>
      </c>
      <c r="K3" s="534">
        <v>10669137.016000001</v>
      </c>
      <c r="L3" s="534">
        <v>8158288.1030000001</v>
      </c>
      <c r="M3" s="534">
        <v>11762931.895</v>
      </c>
      <c r="N3" s="534">
        <v>11111393.818</v>
      </c>
      <c r="O3" s="534">
        <v>24254870.971000001</v>
      </c>
      <c r="P3" s="534">
        <v>18153973.701000001</v>
      </c>
      <c r="Q3" s="534">
        <v>30867235.581999999</v>
      </c>
      <c r="R3" s="534">
        <v>23978421.425999999</v>
      </c>
      <c r="S3" s="534">
        <v>19258041.111000001</v>
      </c>
      <c r="T3" s="534">
        <v>29221387.534000002</v>
      </c>
      <c r="U3" s="534">
        <v>26531075.669</v>
      </c>
      <c r="V3" s="534">
        <v>26865591.418000001</v>
      </c>
      <c r="W3" s="534">
        <v>17436549.054000001</v>
      </c>
      <c r="X3" s="534">
        <v>31541317.120000001</v>
      </c>
      <c r="Y3" s="534">
        <v>42159319.267999999</v>
      </c>
      <c r="Z3" s="534">
        <v>48260026.527999997</v>
      </c>
      <c r="AA3" s="534">
        <v>48533655.123000003</v>
      </c>
      <c r="AB3" s="534">
        <v>45745624.891000003</v>
      </c>
      <c r="AC3" s="534">
        <v>67178439.244000003</v>
      </c>
      <c r="AD3" s="534">
        <v>77214382.905000001</v>
      </c>
      <c r="AE3" s="534">
        <v>79542665.106000006</v>
      </c>
      <c r="AF3" s="534">
        <v>81995008.081</v>
      </c>
      <c r="AG3" s="534">
        <v>67852966.524000004</v>
      </c>
      <c r="AH3" s="534">
        <v>93161267.459000006</v>
      </c>
      <c r="AI3" s="534">
        <v>80636093.958000004</v>
      </c>
      <c r="AJ3" s="534">
        <v>182856429.58899999</v>
      </c>
      <c r="AK3" s="534">
        <v>105448573.851</v>
      </c>
      <c r="AL3" s="534">
        <v>129413799.258</v>
      </c>
      <c r="AM3" s="534">
        <v>81711589.121000007</v>
      </c>
      <c r="AN3" s="534">
        <v>58757080.252999999</v>
      </c>
      <c r="AO3" s="534">
        <v>37221664.762000002</v>
      </c>
      <c r="AP3" s="534">
        <v>81677764.008000001</v>
      </c>
      <c r="AQ3" s="534">
        <v>83141789.444000006</v>
      </c>
      <c r="AR3" s="534">
        <v>74306850.794</v>
      </c>
      <c r="AS3" s="534">
        <v>132489741.38500001</v>
      </c>
      <c r="AT3" s="534">
        <v>51043657.781000003</v>
      </c>
      <c r="AU3" s="534">
        <v>58735344.015000001</v>
      </c>
      <c r="AV3" s="534">
        <v>53182488.814999998</v>
      </c>
      <c r="AW3" s="534">
        <v>56642859.199000001</v>
      </c>
      <c r="AX3" s="534">
        <v>54769473.395000003</v>
      </c>
      <c r="AY3" s="534">
        <v>66172373.169</v>
      </c>
      <c r="AZ3" s="534">
        <v>112140690.589</v>
      </c>
      <c r="BA3" s="534">
        <v>102932610.683</v>
      </c>
      <c r="BB3" s="534">
        <v>87972434.637999997</v>
      </c>
      <c r="BC3" s="534">
        <v>59641462.660999998</v>
      </c>
      <c r="BD3" s="534">
        <v>98083499.792999998</v>
      </c>
      <c r="BE3" s="534">
        <v>46741622.836999997</v>
      </c>
      <c r="BF3" s="534">
        <v>43161758.921999998</v>
      </c>
      <c r="BG3" s="534">
        <v>77535050.743000001</v>
      </c>
    </row>
    <row r="4" spans="1:59" s="774" customFormat="1" ht="16.5" customHeight="1">
      <c r="A4" s="1528"/>
      <c r="B4" s="1530" t="s">
        <v>18</v>
      </c>
      <c r="C4" s="532" t="s">
        <v>93</v>
      </c>
      <c r="D4" s="530">
        <v>235652</v>
      </c>
      <c r="E4" s="530">
        <v>369001.39799999999</v>
      </c>
      <c r="F4" s="530">
        <v>915754.80700000003</v>
      </c>
      <c r="G4" s="530">
        <v>1575790.3289999999</v>
      </c>
      <c r="H4" s="530">
        <v>2800970.7910000002</v>
      </c>
      <c r="I4" s="530">
        <v>1816936.4750000001</v>
      </c>
      <c r="J4" s="530">
        <v>2933012.6140000001</v>
      </c>
      <c r="K4" s="530">
        <v>2121463.611</v>
      </c>
      <c r="L4" s="530">
        <v>1517837.4820000001</v>
      </c>
      <c r="M4" s="530">
        <v>1543291.0530000001</v>
      </c>
      <c r="N4" s="530">
        <v>1477991.577</v>
      </c>
      <c r="O4" s="530">
        <v>2010308.1869999999</v>
      </c>
      <c r="P4" s="530">
        <v>1477119.814</v>
      </c>
      <c r="Q4" s="530">
        <v>3173507.0950000002</v>
      </c>
      <c r="R4" s="530">
        <v>2632632.8679999998</v>
      </c>
      <c r="S4" s="530">
        <v>2977462.0649999999</v>
      </c>
      <c r="T4" s="530">
        <v>2356620.5589999999</v>
      </c>
      <c r="U4" s="530">
        <v>3636815.2880000002</v>
      </c>
      <c r="V4" s="530">
        <v>3702240.7710000002</v>
      </c>
      <c r="W4" s="530">
        <v>1763730.564</v>
      </c>
      <c r="X4" s="530">
        <v>4597239.95</v>
      </c>
      <c r="Y4" s="530">
        <v>4321479.75</v>
      </c>
      <c r="Z4" s="530">
        <v>5350894.3480000002</v>
      </c>
      <c r="AA4" s="530">
        <v>3720298.2930000001</v>
      </c>
      <c r="AB4" s="530">
        <v>6387375.8789999997</v>
      </c>
      <c r="AC4" s="530">
        <v>7117841.1150000002</v>
      </c>
      <c r="AD4" s="530">
        <v>4531500.9800000004</v>
      </c>
      <c r="AE4" s="530">
        <v>8671151.2780000009</v>
      </c>
      <c r="AF4" s="530">
        <v>5267720.1619999995</v>
      </c>
      <c r="AG4" s="530">
        <v>4527187.6349999998</v>
      </c>
      <c r="AH4" s="530">
        <v>18211664.175999999</v>
      </c>
      <c r="AI4" s="530">
        <v>9745870.432</v>
      </c>
      <c r="AJ4" s="530">
        <v>19973719.973000001</v>
      </c>
      <c r="AK4" s="530">
        <v>17016430.704999998</v>
      </c>
      <c r="AL4" s="530">
        <v>14596546.77</v>
      </c>
      <c r="AM4" s="530">
        <v>6093096.7910000002</v>
      </c>
      <c r="AN4" s="530">
        <v>2550402.6060000001</v>
      </c>
      <c r="AO4" s="530">
        <v>5747686.3509999998</v>
      </c>
      <c r="AP4" s="530">
        <v>10463619.321</v>
      </c>
      <c r="AQ4" s="530">
        <v>19170645.416000001</v>
      </c>
      <c r="AR4" s="530">
        <v>14465590.867000001</v>
      </c>
      <c r="AS4" s="530">
        <v>39283169.487000003</v>
      </c>
      <c r="AT4" s="530">
        <v>14619984.963</v>
      </c>
      <c r="AU4" s="530">
        <v>13737106.704</v>
      </c>
      <c r="AV4" s="530">
        <v>11561755.278999999</v>
      </c>
      <c r="AW4" s="530">
        <v>8452400.9079999998</v>
      </c>
      <c r="AX4" s="530">
        <v>11672282.035</v>
      </c>
      <c r="AY4" s="530">
        <v>10842504.164999999</v>
      </c>
      <c r="AZ4" s="530">
        <v>15497259.306</v>
      </c>
      <c r="BA4" s="530">
        <v>24774141.631999999</v>
      </c>
      <c r="BB4" s="530">
        <v>21915712.210000001</v>
      </c>
      <c r="BC4" s="530">
        <v>10124605.495999999</v>
      </c>
      <c r="BD4" s="530">
        <v>9206250.0669999998</v>
      </c>
      <c r="BE4" s="530">
        <v>13406247.261</v>
      </c>
      <c r="BF4" s="530">
        <v>10908389.683</v>
      </c>
      <c r="BG4" s="530">
        <v>16475977.891000001</v>
      </c>
    </row>
    <row r="5" spans="1:59" s="774" customFormat="1" ht="16.5" customHeight="1">
      <c r="A5" s="1528"/>
      <c r="B5" s="1530"/>
      <c r="C5" s="532" t="s">
        <v>94</v>
      </c>
      <c r="D5" s="530">
        <v>1122149.7649999999</v>
      </c>
      <c r="E5" s="530">
        <v>2276629.946</v>
      </c>
      <c r="F5" s="530">
        <v>3933453.8089999999</v>
      </c>
      <c r="G5" s="530">
        <v>5481515.5559999999</v>
      </c>
      <c r="H5" s="530">
        <v>6630303.2170000002</v>
      </c>
      <c r="I5" s="530">
        <v>6867900.9160000002</v>
      </c>
      <c r="J5" s="530">
        <v>9555770.4250000007</v>
      </c>
      <c r="K5" s="530">
        <v>5523983.7290000003</v>
      </c>
      <c r="L5" s="530">
        <v>6838268.0319999997</v>
      </c>
      <c r="M5" s="530">
        <v>7280820.8870000001</v>
      </c>
      <c r="N5" s="530">
        <v>6281770.3260000004</v>
      </c>
      <c r="O5" s="530">
        <v>6508461.4529999997</v>
      </c>
      <c r="P5" s="530">
        <v>7540613.1160000004</v>
      </c>
      <c r="Q5" s="530">
        <v>15092685.312999999</v>
      </c>
      <c r="R5" s="530">
        <v>19014333.265000001</v>
      </c>
      <c r="S5" s="530">
        <v>11293798.604</v>
      </c>
      <c r="T5" s="530">
        <v>10978430.153000001</v>
      </c>
      <c r="U5" s="530">
        <v>15804495.618000001</v>
      </c>
      <c r="V5" s="530">
        <v>16380082.960999999</v>
      </c>
      <c r="W5" s="530">
        <v>7727689.3949999996</v>
      </c>
      <c r="X5" s="530">
        <v>16450104.232000001</v>
      </c>
      <c r="Y5" s="530">
        <v>16840854.960999999</v>
      </c>
      <c r="Z5" s="530">
        <v>22583581.366</v>
      </c>
      <c r="AA5" s="530">
        <v>25444104.960000001</v>
      </c>
      <c r="AB5" s="530">
        <v>23499405.75</v>
      </c>
      <c r="AC5" s="530">
        <v>32215380.829</v>
      </c>
      <c r="AD5" s="530">
        <v>21768744.307</v>
      </c>
      <c r="AE5" s="530">
        <v>37009889.831</v>
      </c>
      <c r="AF5" s="530">
        <v>22607730.607999999</v>
      </c>
      <c r="AG5" s="530">
        <v>15478453.392000001</v>
      </c>
      <c r="AH5" s="530">
        <v>12529150.013</v>
      </c>
      <c r="AI5" s="530">
        <v>8752024.3650000002</v>
      </c>
      <c r="AJ5" s="530">
        <v>27989575.011999998</v>
      </c>
      <c r="AK5" s="530">
        <v>18394338.434</v>
      </c>
      <c r="AL5" s="530">
        <v>13962843.308</v>
      </c>
      <c r="AM5" s="530">
        <v>7079352.9639999997</v>
      </c>
      <c r="AN5" s="530">
        <v>3908420.7080000001</v>
      </c>
      <c r="AO5" s="530">
        <v>4269116.9239999996</v>
      </c>
      <c r="AP5" s="530">
        <v>9462915.4609999992</v>
      </c>
      <c r="AQ5" s="530">
        <v>20620610.945999999</v>
      </c>
      <c r="AR5" s="530">
        <v>20363663.883000001</v>
      </c>
      <c r="AS5" s="530">
        <v>39196563.002999999</v>
      </c>
      <c r="AT5" s="530">
        <v>23614560.901999999</v>
      </c>
      <c r="AU5" s="530">
        <v>9276737.1999999993</v>
      </c>
      <c r="AV5" s="530">
        <v>16106919.852</v>
      </c>
      <c r="AW5" s="530">
        <v>5310479.4230000004</v>
      </c>
      <c r="AX5" s="530">
        <v>20135321.048</v>
      </c>
      <c r="AY5" s="530">
        <v>12240004.007999999</v>
      </c>
      <c r="AZ5" s="530">
        <v>12607378.597999999</v>
      </c>
      <c r="BA5" s="530">
        <v>13174380.669</v>
      </c>
      <c r="BB5" s="530">
        <v>14536220.171</v>
      </c>
      <c r="BC5" s="530">
        <v>20310203.949000001</v>
      </c>
      <c r="BD5" s="530">
        <v>14728958.713</v>
      </c>
      <c r="BE5" s="530">
        <v>17126475.397</v>
      </c>
      <c r="BF5" s="530">
        <v>12400991.523</v>
      </c>
      <c r="BG5" s="530">
        <v>18168632.916999999</v>
      </c>
    </row>
    <row r="6" spans="1:59" s="774" customFormat="1" ht="16.5" customHeight="1">
      <c r="A6" s="1528"/>
      <c r="B6" s="1530"/>
      <c r="C6" s="532" t="s">
        <v>175</v>
      </c>
      <c r="D6" s="531"/>
      <c r="E6" s="531"/>
      <c r="F6" s="531"/>
      <c r="G6" s="531"/>
      <c r="H6" s="531"/>
      <c r="I6" s="530">
        <v>2000</v>
      </c>
      <c r="J6" s="530">
        <v>2500</v>
      </c>
      <c r="K6" s="530">
        <v>10</v>
      </c>
      <c r="L6" s="530">
        <v>1</v>
      </c>
      <c r="M6" s="530">
        <v>1</v>
      </c>
      <c r="N6" s="531"/>
      <c r="O6" s="531"/>
      <c r="P6" s="531"/>
      <c r="Q6" s="530">
        <v>127334.6</v>
      </c>
      <c r="R6" s="530">
        <v>98969.82</v>
      </c>
      <c r="S6" s="530">
        <v>493695.58</v>
      </c>
      <c r="T6" s="530">
        <v>10</v>
      </c>
      <c r="U6" s="530"/>
      <c r="V6" s="530"/>
      <c r="W6" s="530">
        <v>600</v>
      </c>
      <c r="X6" s="530"/>
      <c r="Y6" s="530"/>
      <c r="Z6" s="530">
        <v>600000</v>
      </c>
      <c r="AA6" s="530"/>
      <c r="AB6" s="530"/>
      <c r="AC6" s="530"/>
      <c r="AD6" s="530"/>
      <c r="AE6" s="530"/>
      <c r="AF6" s="530"/>
      <c r="AG6" s="530"/>
      <c r="AH6" s="530"/>
      <c r="AI6" s="530"/>
      <c r="AJ6" s="530">
        <v>755497.96600000001</v>
      </c>
      <c r="AK6" s="530"/>
      <c r="AL6" s="530"/>
      <c r="AM6" s="530"/>
      <c r="AN6" s="530"/>
      <c r="AO6" s="530"/>
      <c r="AP6" s="530"/>
      <c r="AQ6" s="530"/>
      <c r="AR6" s="530"/>
      <c r="AS6" s="530"/>
      <c r="AT6" s="530"/>
      <c r="AU6" s="530">
        <v>3500000</v>
      </c>
      <c r="AV6" s="530">
        <v>4242000</v>
      </c>
      <c r="AW6" s="530"/>
      <c r="AX6" s="530">
        <v>0.98</v>
      </c>
      <c r="AY6" s="530"/>
      <c r="AZ6" s="530">
        <v>10</v>
      </c>
      <c r="BA6" s="530"/>
      <c r="BB6" s="530"/>
      <c r="BC6" s="530">
        <v>100</v>
      </c>
      <c r="BD6" s="530"/>
      <c r="BE6" s="530"/>
      <c r="BF6" s="530">
        <v>720000</v>
      </c>
      <c r="BG6" s="530">
        <v>8000000</v>
      </c>
    </row>
    <row r="7" spans="1:59" s="774" customFormat="1" ht="16.5" customHeight="1">
      <c r="A7" s="1528"/>
      <c r="B7" s="1530"/>
      <c r="C7" s="532" t="s">
        <v>95</v>
      </c>
      <c r="D7" s="530">
        <v>1159281.132</v>
      </c>
      <c r="E7" s="530">
        <v>3105382.6069999998</v>
      </c>
      <c r="F7" s="530">
        <v>2590373.2650000001</v>
      </c>
      <c r="G7" s="530">
        <v>3011285.1409999998</v>
      </c>
      <c r="H7" s="530">
        <v>3992707.6919999998</v>
      </c>
      <c r="I7" s="530">
        <v>9859622.8880000003</v>
      </c>
      <c r="J7" s="530">
        <v>12776577.612</v>
      </c>
      <c r="K7" s="530">
        <v>8077791.0480000004</v>
      </c>
      <c r="L7" s="530">
        <v>7407564.9160000002</v>
      </c>
      <c r="M7" s="530">
        <v>9116757.7349999994</v>
      </c>
      <c r="N7" s="530">
        <v>7204578.6100000003</v>
      </c>
      <c r="O7" s="530">
        <v>9664919.932</v>
      </c>
      <c r="P7" s="530">
        <v>8918887.9849999994</v>
      </c>
      <c r="Q7" s="530">
        <v>19666867.136</v>
      </c>
      <c r="R7" s="530">
        <v>21263031.022999998</v>
      </c>
      <c r="S7" s="530">
        <v>21154300.901000001</v>
      </c>
      <c r="T7" s="530">
        <v>16384778.831</v>
      </c>
      <c r="U7" s="530">
        <v>12623202.947000001</v>
      </c>
      <c r="V7" s="530">
        <v>13856946.589</v>
      </c>
      <c r="W7" s="530">
        <v>18343981.936000001</v>
      </c>
      <c r="X7" s="530">
        <v>15579549.597999999</v>
      </c>
      <c r="Y7" s="530">
        <v>18081497.704</v>
      </c>
      <c r="Z7" s="530">
        <v>23419054.677999999</v>
      </c>
      <c r="AA7" s="530">
        <v>20066575.557999998</v>
      </c>
      <c r="AB7" s="530">
        <v>36449075.475000001</v>
      </c>
      <c r="AC7" s="530">
        <v>26268087.629000001</v>
      </c>
      <c r="AD7" s="530">
        <v>16786183.061999999</v>
      </c>
      <c r="AE7" s="530">
        <v>23886600.914999999</v>
      </c>
      <c r="AF7" s="530">
        <v>27922072.420000002</v>
      </c>
      <c r="AG7" s="530">
        <v>12798512.999</v>
      </c>
      <c r="AH7" s="530">
        <v>11135996.668</v>
      </c>
      <c r="AI7" s="530">
        <v>5547147.4670000002</v>
      </c>
      <c r="AJ7" s="530">
        <v>20021011.164999999</v>
      </c>
      <c r="AK7" s="530">
        <v>20052110.403000001</v>
      </c>
      <c r="AL7" s="530">
        <v>11517518.689999999</v>
      </c>
      <c r="AM7" s="530">
        <v>19285950.866</v>
      </c>
      <c r="AN7" s="530">
        <v>3208652.5180000002</v>
      </c>
      <c r="AO7" s="530">
        <v>2836316.55</v>
      </c>
      <c r="AP7" s="530">
        <v>4579249.6619999995</v>
      </c>
      <c r="AQ7" s="530">
        <v>9414636.9030000009</v>
      </c>
      <c r="AR7" s="530">
        <v>12523874.971999999</v>
      </c>
      <c r="AS7" s="530">
        <v>18702823.853</v>
      </c>
      <c r="AT7" s="530">
        <v>14220639.210000001</v>
      </c>
      <c r="AU7" s="530">
        <v>14969940.845000001</v>
      </c>
      <c r="AV7" s="530">
        <v>11672667.151000001</v>
      </c>
      <c r="AW7" s="530">
        <v>15473763.055</v>
      </c>
      <c r="AX7" s="530">
        <v>29831859.921</v>
      </c>
      <c r="AY7" s="530">
        <v>22625378.366999999</v>
      </c>
      <c r="AZ7" s="530">
        <v>29927425.969999999</v>
      </c>
      <c r="BA7" s="530">
        <v>23619437.289999999</v>
      </c>
      <c r="BB7" s="530">
        <v>22309864.026000001</v>
      </c>
      <c r="BC7" s="530">
        <v>19596794.067000002</v>
      </c>
      <c r="BD7" s="530">
        <v>32946292.399</v>
      </c>
      <c r="BE7" s="530">
        <v>23946925.828000002</v>
      </c>
      <c r="BF7" s="530">
        <v>13748788.604</v>
      </c>
      <c r="BG7" s="530">
        <v>22184601.691</v>
      </c>
    </row>
    <row r="8" spans="1:59" s="774" customFormat="1" ht="16.5" customHeight="1">
      <c r="A8" s="1528"/>
      <c r="B8" s="1530"/>
      <c r="C8" s="532" t="s">
        <v>97</v>
      </c>
      <c r="D8" s="530">
        <v>467</v>
      </c>
      <c r="E8" s="530">
        <v>3503</v>
      </c>
      <c r="F8" s="530">
        <v>510</v>
      </c>
      <c r="G8" s="530">
        <v>4.5</v>
      </c>
      <c r="H8" s="530">
        <v>848.7</v>
      </c>
      <c r="I8" s="530">
        <v>18738.905999999999</v>
      </c>
      <c r="J8" s="530">
        <v>12046.1</v>
      </c>
      <c r="K8" s="530">
        <v>662.5</v>
      </c>
      <c r="L8" s="530">
        <v>1151.5</v>
      </c>
      <c r="M8" s="530">
        <v>2500</v>
      </c>
      <c r="N8" s="531"/>
      <c r="O8" s="530">
        <v>23504.707999999999</v>
      </c>
      <c r="P8" s="530">
        <v>1</v>
      </c>
      <c r="Q8" s="530">
        <v>1989.3</v>
      </c>
      <c r="R8" s="530">
        <v>596.5</v>
      </c>
      <c r="S8" s="530">
        <v>215</v>
      </c>
      <c r="T8" s="530">
        <v>20676.8</v>
      </c>
      <c r="U8" s="530">
        <v>30239.877</v>
      </c>
      <c r="V8" s="530">
        <v>8758.9500000000007</v>
      </c>
      <c r="W8" s="530">
        <v>9481.1319999999996</v>
      </c>
      <c r="X8" s="530">
        <v>17079.349999999999</v>
      </c>
      <c r="Y8" s="530">
        <v>18841.060000000001</v>
      </c>
      <c r="Z8" s="530">
        <v>28990.001</v>
      </c>
      <c r="AA8" s="530">
        <v>55067.624000000003</v>
      </c>
      <c r="AB8" s="530">
        <v>10945.557000000001</v>
      </c>
      <c r="AC8" s="530">
        <v>21237.687999999998</v>
      </c>
      <c r="AD8" s="530">
        <v>22736.411</v>
      </c>
      <c r="AE8" s="530">
        <v>21430.629000000001</v>
      </c>
      <c r="AF8" s="530">
        <v>18295.271000000001</v>
      </c>
      <c r="AG8" s="530">
        <v>30147.257000000001</v>
      </c>
      <c r="AH8" s="530">
        <v>7944.8530000000001</v>
      </c>
      <c r="AI8" s="530">
        <v>11952.732</v>
      </c>
      <c r="AJ8" s="530">
        <v>15606.348</v>
      </c>
      <c r="AK8" s="530">
        <v>18768.983</v>
      </c>
      <c r="AL8" s="530">
        <v>4364.9579999999996</v>
      </c>
      <c r="AM8" s="530">
        <v>15121.463</v>
      </c>
      <c r="AN8" s="530">
        <v>680</v>
      </c>
      <c r="AO8" s="530">
        <v>3523.2060000000001</v>
      </c>
      <c r="AP8" s="530">
        <v>10101.819</v>
      </c>
      <c r="AQ8" s="530">
        <v>1778.0920000000001</v>
      </c>
      <c r="AR8" s="530">
        <v>25718.286</v>
      </c>
      <c r="AS8" s="530">
        <v>109273.064</v>
      </c>
      <c r="AT8" s="530">
        <v>3451.558</v>
      </c>
      <c r="AU8" s="530">
        <v>1073</v>
      </c>
      <c r="AV8" s="530">
        <v>156.69999999999999</v>
      </c>
      <c r="AW8" s="530">
        <v>1333.2249999999999</v>
      </c>
      <c r="AX8" s="530">
        <v>24095.147000000001</v>
      </c>
      <c r="AY8" s="530">
        <v>2597.5729999999999</v>
      </c>
      <c r="AZ8" s="530">
        <v>2272147.3930000002</v>
      </c>
      <c r="BA8" s="530">
        <v>1291.19</v>
      </c>
      <c r="BB8" s="530">
        <v>3854.239</v>
      </c>
      <c r="BC8" s="530">
        <v>1681.992</v>
      </c>
      <c r="BD8" s="530">
        <v>927.65</v>
      </c>
      <c r="BE8" s="530">
        <v>1114.3689999999999</v>
      </c>
      <c r="BF8" s="530">
        <v>3900.489</v>
      </c>
      <c r="BG8" s="530">
        <v>6832.2269999999999</v>
      </c>
    </row>
    <row r="9" spans="1:59" ht="16.5" customHeight="1">
      <c r="A9" s="1528" t="s">
        <v>31</v>
      </c>
      <c r="B9" s="1529" t="s">
        <v>17</v>
      </c>
      <c r="C9" s="533" t="s">
        <v>93</v>
      </c>
      <c r="D9" s="534">
        <v>11226.472100617</v>
      </c>
      <c r="E9" s="534">
        <v>31420.162350939001</v>
      </c>
      <c r="F9" s="534">
        <v>30077.213540968001</v>
      </c>
      <c r="G9" s="534">
        <v>48604.113643812998</v>
      </c>
      <c r="H9" s="534">
        <v>76094.926512945996</v>
      </c>
      <c r="I9" s="534">
        <v>103825.461032772</v>
      </c>
      <c r="J9" s="534">
        <v>204890.74781230299</v>
      </c>
      <c r="K9" s="534">
        <v>100771.34027705</v>
      </c>
      <c r="L9" s="534">
        <v>49678.249490524999</v>
      </c>
      <c r="M9" s="534">
        <v>93727.254249938997</v>
      </c>
      <c r="N9" s="534">
        <v>55968.156809979002</v>
      </c>
      <c r="O9" s="534">
        <v>80566.150122196996</v>
      </c>
      <c r="P9" s="534">
        <v>94692.394972516006</v>
      </c>
      <c r="Q9" s="534">
        <v>174629.156059637</v>
      </c>
      <c r="R9" s="534">
        <v>140344.412282345</v>
      </c>
      <c r="S9" s="534">
        <v>116981.668648003</v>
      </c>
      <c r="T9" s="534">
        <v>95545.221291855007</v>
      </c>
      <c r="U9" s="534">
        <v>193262.623245011</v>
      </c>
      <c r="V9" s="534">
        <v>221807.088108097</v>
      </c>
      <c r="W9" s="534">
        <v>120835.377339062</v>
      </c>
      <c r="X9" s="534">
        <v>185350.99935953401</v>
      </c>
      <c r="Y9" s="534">
        <v>302894.04017824202</v>
      </c>
      <c r="Z9" s="534">
        <v>367102.06134536897</v>
      </c>
      <c r="AA9" s="534">
        <v>416649.68302726198</v>
      </c>
      <c r="AB9" s="534">
        <v>446766.42766968999</v>
      </c>
      <c r="AC9" s="534">
        <v>1329256.54264286</v>
      </c>
      <c r="AD9" s="534">
        <v>863225.15286544501</v>
      </c>
      <c r="AE9" s="534">
        <v>2097499.5148332901</v>
      </c>
      <c r="AF9" s="534">
        <v>1781515.5465861601</v>
      </c>
      <c r="AG9" s="534">
        <v>1214973.8491869699</v>
      </c>
      <c r="AH9" s="534">
        <v>865719.91082082398</v>
      </c>
      <c r="AI9" s="534">
        <v>466686.373807589</v>
      </c>
      <c r="AJ9" s="534">
        <v>1363398.0228595301</v>
      </c>
      <c r="AK9" s="534">
        <v>932460.34842625004</v>
      </c>
      <c r="AL9" s="534">
        <v>667265.18938411004</v>
      </c>
      <c r="AM9" s="534">
        <v>408659.36880981497</v>
      </c>
      <c r="AN9" s="534">
        <v>362244.22337017802</v>
      </c>
      <c r="AO9" s="534">
        <v>246808.76180344401</v>
      </c>
      <c r="AP9" s="534">
        <v>340674.77730016102</v>
      </c>
      <c r="AQ9" s="534">
        <v>439794.89310733799</v>
      </c>
      <c r="AR9" s="534">
        <v>422615.05620801798</v>
      </c>
      <c r="AS9" s="534">
        <v>685336.40591333795</v>
      </c>
      <c r="AT9" s="534">
        <v>361374.64115066198</v>
      </c>
      <c r="AU9" s="534">
        <v>419927.60032806802</v>
      </c>
      <c r="AV9" s="534">
        <v>261803.48023628199</v>
      </c>
      <c r="AW9" s="534">
        <v>223074.30526036699</v>
      </c>
      <c r="AX9" s="534">
        <v>237304.84369779</v>
      </c>
      <c r="AY9" s="534">
        <v>307855.01903224498</v>
      </c>
      <c r="AZ9" s="534">
        <v>424269.530751727</v>
      </c>
      <c r="BA9" s="534">
        <v>449804.65790102602</v>
      </c>
      <c r="BB9" s="534">
        <v>361810.603454386</v>
      </c>
      <c r="BC9" s="534">
        <v>279471.92215684301</v>
      </c>
      <c r="BD9" s="534">
        <v>237662.17902064099</v>
      </c>
      <c r="BE9" s="534">
        <v>212464.55322860301</v>
      </c>
      <c r="BF9" s="534">
        <v>135251.20757895199</v>
      </c>
      <c r="BG9" s="534">
        <v>328564.06076371</v>
      </c>
    </row>
    <row r="10" spans="1:59" ht="16.5" customHeight="1">
      <c r="A10" s="1528"/>
      <c r="B10" s="1529"/>
      <c r="C10" s="533" t="s">
        <v>94</v>
      </c>
      <c r="D10" s="534">
        <v>5491.9839360149999</v>
      </c>
      <c r="E10" s="534">
        <v>16320.675928840001</v>
      </c>
      <c r="F10" s="534">
        <v>27642.400778747</v>
      </c>
      <c r="G10" s="534">
        <v>35276.207344417999</v>
      </c>
      <c r="H10" s="534">
        <v>57105.921888976001</v>
      </c>
      <c r="I10" s="534">
        <v>63707.886151510997</v>
      </c>
      <c r="J10" s="534">
        <v>89878.132935072994</v>
      </c>
      <c r="K10" s="534">
        <v>40142.181601689997</v>
      </c>
      <c r="L10" s="534">
        <v>26068.510067088999</v>
      </c>
      <c r="M10" s="534">
        <v>39217.112715643998</v>
      </c>
      <c r="N10" s="534">
        <v>34805.021292746002</v>
      </c>
      <c r="O10" s="534">
        <v>84869.339329420996</v>
      </c>
      <c r="P10" s="534">
        <v>55546.096391715</v>
      </c>
      <c r="Q10" s="534">
        <v>104789.665143957</v>
      </c>
      <c r="R10" s="534">
        <v>105258.179825928</v>
      </c>
      <c r="S10" s="534">
        <v>117171.98356338299</v>
      </c>
      <c r="T10" s="534">
        <v>105676.67309322</v>
      </c>
      <c r="U10" s="534">
        <v>141749.858665098</v>
      </c>
      <c r="V10" s="534">
        <v>171910.29145086699</v>
      </c>
      <c r="W10" s="534">
        <v>99093.759542678003</v>
      </c>
      <c r="X10" s="534">
        <v>204964.52861516</v>
      </c>
      <c r="Y10" s="534">
        <v>279975.40418166301</v>
      </c>
      <c r="Z10" s="534">
        <v>395301.09982808499</v>
      </c>
      <c r="AA10" s="534">
        <v>462182.571303259</v>
      </c>
      <c r="AB10" s="534">
        <v>536947.90631484601</v>
      </c>
      <c r="AC10" s="534">
        <v>1082695.32674882</v>
      </c>
      <c r="AD10" s="534">
        <v>790396.458450109</v>
      </c>
      <c r="AE10" s="534">
        <v>1647748.8958316101</v>
      </c>
      <c r="AF10" s="534">
        <v>1561845.4700460101</v>
      </c>
      <c r="AG10" s="534">
        <v>853815.16600529605</v>
      </c>
      <c r="AH10" s="534">
        <v>787854.04082192597</v>
      </c>
      <c r="AI10" s="534">
        <v>528674.20099992806</v>
      </c>
      <c r="AJ10" s="534">
        <v>1666903.5205039401</v>
      </c>
      <c r="AK10" s="534">
        <v>1113541.2986099999</v>
      </c>
      <c r="AL10" s="534">
        <v>929509.07515835005</v>
      </c>
      <c r="AM10" s="534">
        <v>553826.71944513998</v>
      </c>
      <c r="AN10" s="534">
        <v>355947.04016644199</v>
      </c>
      <c r="AO10" s="534">
        <v>186840.445633255</v>
      </c>
      <c r="AP10" s="534">
        <v>370356.06921268901</v>
      </c>
      <c r="AQ10" s="534">
        <v>515079.58531327703</v>
      </c>
      <c r="AR10" s="534">
        <v>445744.37296879</v>
      </c>
      <c r="AS10" s="534">
        <v>903710.87655624899</v>
      </c>
      <c r="AT10" s="534">
        <v>373669.71484997898</v>
      </c>
      <c r="AU10" s="534">
        <v>324892.323985197</v>
      </c>
      <c r="AV10" s="534">
        <v>239151.151151203</v>
      </c>
      <c r="AW10" s="534">
        <v>252784.07917242299</v>
      </c>
      <c r="AX10" s="534">
        <v>235470.086079784</v>
      </c>
      <c r="AY10" s="534">
        <v>336937.970254204</v>
      </c>
      <c r="AZ10" s="534">
        <v>391849.68370260397</v>
      </c>
      <c r="BA10" s="534">
        <v>436902.54150608199</v>
      </c>
      <c r="BB10" s="534">
        <v>372650.11628576397</v>
      </c>
      <c r="BC10" s="534">
        <v>279739.74806375703</v>
      </c>
      <c r="BD10" s="534">
        <v>267422.12404110801</v>
      </c>
      <c r="BE10" s="534">
        <v>243650.498872653</v>
      </c>
      <c r="BF10" s="534">
        <v>153974.81170611799</v>
      </c>
      <c r="BG10" s="534">
        <v>329353.97952870699</v>
      </c>
    </row>
    <row r="11" spans="1:59" ht="16.5" customHeight="1">
      <c r="A11" s="1528"/>
      <c r="B11" s="1530" t="s">
        <v>18</v>
      </c>
      <c r="C11" s="532" t="s">
        <v>93</v>
      </c>
      <c r="D11" s="530">
        <v>460.76884203399999</v>
      </c>
      <c r="E11" s="530">
        <v>592.89516034400003</v>
      </c>
      <c r="F11" s="530">
        <v>1655.8467990009999</v>
      </c>
      <c r="G11" s="530">
        <v>3400.2735964399999</v>
      </c>
      <c r="H11" s="530">
        <v>6654.1073932500003</v>
      </c>
      <c r="I11" s="530">
        <v>4650.4278958160003</v>
      </c>
      <c r="J11" s="530">
        <v>11070.733840360001</v>
      </c>
      <c r="K11" s="530">
        <v>8034.3531178080002</v>
      </c>
      <c r="L11" s="530">
        <v>5972.752967204</v>
      </c>
      <c r="M11" s="530">
        <v>5455.1086524000002</v>
      </c>
      <c r="N11" s="530">
        <v>4696.4320950769998</v>
      </c>
      <c r="O11" s="530">
        <v>6657.1275921200004</v>
      </c>
      <c r="P11" s="530">
        <v>4717.2876755569996</v>
      </c>
      <c r="Q11" s="530">
        <v>11133.396551448999</v>
      </c>
      <c r="R11" s="530">
        <v>11636.993588888001</v>
      </c>
      <c r="S11" s="530">
        <v>13482.418830601</v>
      </c>
      <c r="T11" s="530">
        <v>11380.263296265</v>
      </c>
      <c r="U11" s="530">
        <v>20221.894309038002</v>
      </c>
      <c r="V11" s="530">
        <v>20230.318896782999</v>
      </c>
      <c r="W11" s="530">
        <v>9539.2768793079995</v>
      </c>
      <c r="X11" s="530">
        <v>27755.707936898001</v>
      </c>
      <c r="Y11" s="530">
        <v>33159.084395790996</v>
      </c>
      <c r="Z11" s="530">
        <v>46905.165781187003</v>
      </c>
      <c r="AA11" s="530">
        <v>42903.345159944001</v>
      </c>
      <c r="AB11" s="530">
        <v>82288.195909924005</v>
      </c>
      <c r="AC11" s="530">
        <v>140843.76618249901</v>
      </c>
      <c r="AD11" s="530">
        <v>101202.990917142</v>
      </c>
      <c r="AE11" s="530">
        <v>195990.10968548001</v>
      </c>
      <c r="AF11" s="530">
        <v>144835.63084086799</v>
      </c>
      <c r="AG11" s="530">
        <v>97189.165885063994</v>
      </c>
      <c r="AH11" s="530">
        <v>266169.54790361098</v>
      </c>
      <c r="AI11" s="530">
        <v>161841.43686563199</v>
      </c>
      <c r="AJ11" s="530">
        <v>421414.735883057</v>
      </c>
      <c r="AK11" s="530">
        <v>347747.62805928802</v>
      </c>
      <c r="AL11" s="530">
        <v>250066.637646088</v>
      </c>
      <c r="AM11" s="530">
        <v>101081.35606601099</v>
      </c>
      <c r="AN11" s="530">
        <v>29537.29878587</v>
      </c>
      <c r="AO11" s="530">
        <v>26377.987333485999</v>
      </c>
      <c r="AP11" s="530">
        <v>54062.516072143997</v>
      </c>
      <c r="AQ11" s="530">
        <v>123897.92859125799</v>
      </c>
      <c r="AR11" s="530">
        <v>92313.775159301003</v>
      </c>
      <c r="AS11" s="530">
        <v>285545.46567622601</v>
      </c>
      <c r="AT11" s="530">
        <v>112912.660912901</v>
      </c>
      <c r="AU11" s="530">
        <v>91279.600489138</v>
      </c>
      <c r="AV11" s="530">
        <v>80482.726391497999</v>
      </c>
      <c r="AW11" s="530">
        <v>61029.133586033997</v>
      </c>
      <c r="AX11" s="530">
        <v>74414.537664546006</v>
      </c>
      <c r="AY11" s="530">
        <v>65255.799514489998</v>
      </c>
      <c r="AZ11" s="530">
        <v>78710.775704194995</v>
      </c>
      <c r="BA11" s="530">
        <v>153514.726159037</v>
      </c>
      <c r="BB11" s="530">
        <v>164247.03465662699</v>
      </c>
      <c r="BC11" s="530">
        <v>55461.485476800197</v>
      </c>
      <c r="BD11" s="530">
        <v>47662.492864783999</v>
      </c>
      <c r="BE11" s="530">
        <v>71421.883399796003</v>
      </c>
      <c r="BF11" s="530">
        <v>50230.217871961999</v>
      </c>
      <c r="BG11" s="530">
        <v>80087.929918219001</v>
      </c>
    </row>
    <row r="12" spans="1:59" ht="16.5" customHeight="1">
      <c r="A12" s="1528"/>
      <c r="B12" s="1530"/>
      <c r="C12" s="532" t="s">
        <v>94</v>
      </c>
      <c r="D12" s="530">
        <v>2708.344048725</v>
      </c>
      <c r="E12" s="530">
        <v>5115.1103535519997</v>
      </c>
      <c r="F12" s="530">
        <v>7867.1466109270004</v>
      </c>
      <c r="G12" s="530">
        <v>12392.727744369</v>
      </c>
      <c r="H12" s="530">
        <v>21174.578367621001</v>
      </c>
      <c r="I12" s="530">
        <v>25691.893249311001</v>
      </c>
      <c r="J12" s="530">
        <v>39068.822109189998</v>
      </c>
      <c r="K12" s="530">
        <v>25069.097920806998</v>
      </c>
      <c r="L12" s="530">
        <v>24310.186579448</v>
      </c>
      <c r="M12" s="530">
        <v>22650.968899095998</v>
      </c>
      <c r="N12" s="530">
        <v>19793.067584097</v>
      </c>
      <c r="O12" s="530">
        <v>22479.274899735999</v>
      </c>
      <c r="P12" s="530">
        <v>24497.193550343</v>
      </c>
      <c r="Q12" s="530">
        <v>50678.86949967</v>
      </c>
      <c r="R12" s="530">
        <v>52868.229432897002</v>
      </c>
      <c r="S12" s="530">
        <v>52911.550576791</v>
      </c>
      <c r="T12" s="530">
        <v>56734.839798237001</v>
      </c>
      <c r="U12" s="530">
        <v>88739.231750142004</v>
      </c>
      <c r="V12" s="530">
        <v>98276.124244731007</v>
      </c>
      <c r="W12" s="530">
        <v>50778.112183249003</v>
      </c>
      <c r="X12" s="530">
        <v>116811.549116176</v>
      </c>
      <c r="Y12" s="530">
        <v>130088.89356901</v>
      </c>
      <c r="Z12" s="530">
        <v>187520.39185777999</v>
      </c>
      <c r="AA12" s="530">
        <v>251479.64387484</v>
      </c>
      <c r="AB12" s="530">
        <v>286046.73243686598</v>
      </c>
      <c r="AC12" s="530">
        <v>545257.11553018098</v>
      </c>
      <c r="AD12" s="530">
        <v>411305.58453919401</v>
      </c>
      <c r="AE12" s="530">
        <v>829049.79134544905</v>
      </c>
      <c r="AF12" s="530">
        <v>604520.46348101902</v>
      </c>
      <c r="AG12" s="530">
        <v>346275.95629837899</v>
      </c>
      <c r="AH12" s="530">
        <v>245167.76075269</v>
      </c>
      <c r="AI12" s="530">
        <v>132641.60662143401</v>
      </c>
      <c r="AJ12" s="530">
        <v>431906.85398137401</v>
      </c>
      <c r="AK12" s="530">
        <v>343146.40190170502</v>
      </c>
      <c r="AL12" s="530">
        <v>210851.63083888899</v>
      </c>
      <c r="AM12" s="530">
        <v>101279.766994263</v>
      </c>
      <c r="AN12" s="530">
        <v>47051.572099126999</v>
      </c>
      <c r="AO12" s="530">
        <v>37712.584084223003</v>
      </c>
      <c r="AP12" s="530">
        <v>112653.71879484</v>
      </c>
      <c r="AQ12" s="530">
        <v>135061.759862176</v>
      </c>
      <c r="AR12" s="530">
        <v>144922.87856876699</v>
      </c>
      <c r="AS12" s="530">
        <v>231236.045934828</v>
      </c>
      <c r="AT12" s="530">
        <v>109026.16039715199</v>
      </c>
      <c r="AU12" s="530">
        <v>98398.314903139399</v>
      </c>
      <c r="AV12" s="530">
        <v>95712.901644512996</v>
      </c>
      <c r="AW12" s="530">
        <v>50692.660844616003</v>
      </c>
      <c r="AX12" s="530">
        <v>72442.407021149003</v>
      </c>
      <c r="AY12" s="530">
        <v>67332.523539069007</v>
      </c>
      <c r="AZ12" s="530">
        <v>86276.064268414004</v>
      </c>
      <c r="BA12" s="530">
        <v>99434.803430828993</v>
      </c>
      <c r="BB12" s="530">
        <v>98222.471641120006</v>
      </c>
      <c r="BC12" s="530">
        <v>67044.254411788002</v>
      </c>
      <c r="BD12" s="530">
        <v>72924.401708332996</v>
      </c>
      <c r="BE12" s="530">
        <v>74674.118983287</v>
      </c>
      <c r="BF12" s="530">
        <v>37281.653997283</v>
      </c>
      <c r="BG12" s="530">
        <v>56702.281105169001</v>
      </c>
    </row>
    <row r="13" spans="1:59" ht="16.5" customHeight="1">
      <c r="A13" s="1528"/>
      <c r="B13" s="1530"/>
      <c r="C13" s="532" t="s">
        <v>175</v>
      </c>
      <c r="D13" s="531"/>
      <c r="E13" s="531"/>
      <c r="F13" s="531"/>
      <c r="G13" s="531"/>
      <c r="H13" s="531"/>
      <c r="I13" s="530">
        <v>7.9</v>
      </c>
      <c r="J13" s="530">
        <v>39.25</v>
      </c>
      <c r="K13" s="530">
        <v>15</v>
      </c>
      <c r="L13" s="530">
        <v>9.1</v>
      </c>
      <c r="M13" s="530">
        <v>9</v>
      </c>
      <c r="N13" s="531"/>
      <c r="O13" s="531"/>
      <c r="P13" s="531"/>
      <c r="Q13" s="530">
        <v>63.667299999999997</v>
      </c>
      <c r="R13" s="530">
        <v>49.484909999999999</v>
      </c>
      <c r="S13" s="530">
        <v>246.84779</v>
      </c>
      <c r="T13" s="530">
        <v>20</v>
      </c>
      <c r="U13" s="530"/>
      <c r="V13" s="530"/>
      <c r="W13" s="530">
        <v>0.3</v>
      </c>
      <c r="X13" s="530"/>
      <c r="Y13" s="530"/>
      <c r="Z13" s="530">
        <v>600</v>
      </c>
      <c r="AA13" s="530"/>
      <c r="AB13" s="530"/>
      <c r="AC13" s="530"/>
      <c r="AD13" s="530"/>
      <c r="AE13" s="530"/>
      <c r="AF13" s="530"/>
      <c r="AG13" s="530"/>
      <c r="AH13" s="530"/>
      <c r="AI13" s="530"/>
      <c r="AJ13" s="530">
        <v>577.74898299999995</v>
      </c>
      <c r="AK13" s="530"/>
      <c r="AL13" s="530"/>
      <c r="AM13" s="530"/>
      <c r="AN13" s="530"/>
      <c r="AO13" s="530"/>
      <c r="AP13" s="530"/>
      <c r="AQ13" s="530"/>
      <c r="AR13" s="530"/>
      <c r="AS13" s="530"/>
      <c r="AT13" s="530"/>
      <c r="AU13" s="530">
        <v>3050</v>
      </c>
      <c r="AV13" s="530">
        <v>2121</v>
      </c>
      <c r="AW13" s="530"/>
      <c r="AX13" s="530">
        <v>4.9000000000000004</v>
      </c>
      <c r="AY13" s="530"/>
      <c r="AZ13" s="530">
        <v>60</v>
      </c>
      <c r="BA13" s="530"/>
      <c r="BB13" s="530"/>
      <c r="BC13" s="530">
        <v>0.05</v>
      </c>
      <c r="BD13" s="530"/>
      <c r="BE13" s="530"/>
      <c r="BF13" s="530">
        <v>360</v>
      </c>
      <c r="BG13" s="530">
        <v>8000</v>
      </c>
    </row>
    <row r="14" spans="1:59" ht="16.5" customHeight="1">
      <c r="A14" s="1528"/>
      <c r="B14" s="1530"/>
      <c r="C14" s="532" t="s">
        <v>95</v>
      </c>
      <c r="D14" s="530">
        <v>1706.927069199</v>
      </c>
      <c r="E14" s="530">
        <v>3300.4339000139998</v>
      </c>
      <c r="F14" s="530">
        <v>4233.6006838049998</v>
      </c>
      <c r="G14" s="530">
        <v>4137.9021234359998</v>
      </c>
      <c r="H14" s="530">
        <v>6290.7097801749997</v>
      </c>
      <c r="I14" s="530">
        <v>19735.230023848999</v>
      </c>
      <c r="J14" s="530">
        <v>33773.134862256004</v>
      </c>
      <c r="K14" s="530">
        <v>16378.814072055</v>
      </c>
      <c r="L14" s="530">
        <v>14435.580755714</v>
      </c>
      <c r="M14" s="530">
        <v>19434.859705441999</v>
      </c>
      <c r="N14" s="530">
        <v>17561.009207399002</v>
      </c>
      <c r="O14" s="530">
        <v>29429.602515159</v>
      </c>
      <c r="P14" s="530">
        <v>21044.556992414</v>
      </c>
      <c r="Q14" s="530">
        <v>44928.069980392997</v>
      </c>
      <c r="R14" s="530">
        <v>43241.028377340001</v>
      </c>
      <c r="S14" s="530">
        <v>62083.969587909</v>
      </c>
      <c r="T14" s="530">
        <v>64321.987245270997</v>
      </c>
      <c r="U14" s="530">
        <v>42495.370831269</v>
      </c>
      <c r="V14" s="530">
        <v>39071.128121474001</v>
      </c>
      <c r="W14" s="530">
        <v>23024.995397101</v>
      </c>
      <c r="X14" s="530">
        <v>57701.067890915001</v>
      </c>
      <c r="Y14" s="530">
        <v>76854.428441935001</v>
      </c>
      <c r="Z14" s="530">
        <v>123013.573239969</v>
      </c>
      <c r="AA14" s="530">
        <v>129149.358376819</v>
      </c>
      <c r="AB14" s="530">
        <v>138379.502466523</v>
      </c>
      <c r="AC14" s="530">
        <v>265417.61685844499</v>
      </c>
      <c r="AD14" s="530">
        <v>222402.168178386</v>
      </c>
      <c r="AE14" s="530">
        <v>343084.27595909801</v>
      </c>
      <c r="AF14" s="530">
        <v>356807.00611725601</v>
      </c>
      <c r="AG14" s="530">
        <v>223121.17449933401</v>
      </c>
      <c r="AH14" s="530">
        <v>152738.24687593</v>
      </c>
      <c r="AI14" s="530">
        <v>70305.232970030993</v>
      </c>
      <c r="AJ14" s="530">
        <v>241400.54536021501</v>
      </c>
      <c r="AK14" s="530">
        <v>303090.35254824499</v>
      </c>
      <c r="AL14" s="530">
        <v>177873.29723082599</v>
      </c>
      <c r="AM14" s="530">
        <v>94737.042939448002</v>
      </c>
      <c r="AN14" s="530">
        <v>38383.155770040998</v>
      </c>
      <c r="AO14" s="530">
        <v>29399.601475881998</v>
      </c>
      <c r="AP14" s="530">
        <v>39117.372672183003</v>
      </c>
      <c r="AQ14" s="530">
        <v>86753.331334407994</v>
      </c>
      <c r="AR14" s="530">
        <v>89988.193154749999</v>
      </c>
      <c r="AS14" s="530">
        <v>167537.65909260401</v>
      </c>
      <c r="AT14" s="530">
        <v>90966.006816245994</v>
      </c>
      <c r="AU14" s="530">
        <v>94633.363056578004</v>
      </c>
      <c r="AV14" s="530">
        <v>74699.668058805997</v>
      </c>
      <c r="AW14" s="530">
        <v>81138.902213492998</v>
      </c>
      <c r="AX14" s="530">
        <v>75874.761180458998</v>
      </c>
      <c r="AY14" s="530">
        <v>99249.257060467993</v>
      </c>
      <c r="AZ14" s="530">
        <v>89585.139137381004</v>
      </c>
      <c r="BA14" s="530">
        <v>137839.590003794</v>
      </c>
      <c r="BB14" s="530">
        <v>119189.269854208</v>
      </c>
      <c r="BC14" s="530">
        <v>91077.30077021</v>
      </c>
      <c r="BD14" s="530">
        <v>75755.644518743007</v>
      </c>
      <c r="BE14" s="530">
        <v>111296.77198168699</v>
      </c>
      <c r="BF14" s="530">
        <v>66395.137110120006</v>
      </c>
      <c r="BG14" s="530">
        <v>100154.47192782399</v>
      </c>
    </row>
    <row r="15" spans="1:59" ht="16.5" customHeight="1">
      <c r="A15" s="1528"/>
      <c r="B15" s="1530"/>
      <c r="C15" s="532" t="s">
        <v>97</v>
      </c>
      <c r="D15" s="530">
        <v>1.01105</v>
      </c>
      <c r="E15" s="530">
        <v>14.98856</v>
      </c>
      <c r="F15" s="530">
        <v>2.5055000000000001</v>
      </c>
      <c r="G15" s="530">
        <v>0.299313</v>
      </c>
      <c r="H15" s="530">
        <v>55.789914099999997</v>
      </c>
      <c r="I15" s="530">
        <v>104.2708894</v>
      </c>
      <c r="J15" s="530">
        <v>72.828644999999995</v>
      </c>
      <c r="K15" s="530">
        <v>6.38748</v>
      </c>
      <c r="L15" s="530">
        <v>8.1129235000000008</v>
      </c>
      <c r="M15" s="530">
        <v>17.8245</v>
      </c>
      <c r="N15" s="531"/>
      <c r="O15" s="530">
        <v>172.64515234000001</v>
      </c>
      <c r="P15" s="530">
        <v>2.2100000000000002E-3</v>
      </c>
      <c r="Q15" s="530">
        <v>12.29766</v>
      </c>
      <c r="R15" s="530">
        <v>4.0677000000000003</v>
      </c>
      <c r="S15" s="530">
        <v>0.44719999999999999</v>
      </c>
      <c r="T15" s="530">
        <v>44.138555742000001</v>
      </c>
      <c r="U15" s="530">
        <v>181.60583997000001</v>
      </c>
      <c r="V15" s="530">
        <v>85.103231500000007</v>
      </c>
      <c r="W15" s="530">
        <v>58.589644999999997</v>
      </c>
      <c r="X15" s="530">
        <v>114.084835</v>
      </c>
      <c r="Y15" s="530">
        <v>139.60746386599999</v>
      </c>
      <c r="Z15" s="530">
        <v>245.95740177600001</v>
      </c>
      <c r="AA15" s="530">
        <v>571.24037951299999</v>
      </c>
      <c r="AB15" s="530">
        <v>135.269201544</v>
      </c>
      <c r="AC15" s="530">
        <v>331.09885600099994</v>
      </c>
      <c r="AD15" s="530">
        <v>309.02631011</v>
      </c>
      <c r="AE15" s="530">
        <v>489.23894060999999</v>
      </c>
      <c r="AF15" s="530">
        <v>482.232775726</v>
      </c>
      <c r="AG15" s="530">
        <v>500.51119516900002</v>
      </c>
      <c r="AH15" s="530">
        <v>176.09359889999999</v>
      </c>
      <c r="AI15" s="530">
        <v>204.66894271199999</v>
      </c>
      <c r="AJ15" s="530">
        <v>262.10882126500002</v>
      </c>
      <c r="AK15" s="530">
        <v>309.82079347500002</v>
      </c>
      <c r="AL15" s="530">
        <v>205.63989548999999</v>
      </c>
      <c r="AM15" s="530">
        <v>307.15156411200002</v>
      </c>
      <c r="AN15" s="530">
        <v>5.8718000000000004</v>
      </c>
      <c r="AO15" s="530">
        <v>63.90510518</v>
      </c>
      <c r="AP15" s="530">
        <v>95.813853750000007</v>
      </c>
      <c r="AQ15" s="530">
        <v>32.712315099999998</v>
      </c>
      <c r="AR15" s="530">
        <v>64.658985999999999</v>
      </c>
      <c r="AS15" s="530">
        <v>1974.4760599840001</v>
      </c>
      <c r="AT15" s="530">
        <v>36.089182399999999</v>
      </c>
      <c r="AU15" s="530">
        <v>24.971703000000002</v>
      </c>
      <c r="AV15" s="530">
        <v>9.1441206000000008</v>
      </c>
      <c r="AW15" s="530">
        <v>108.74260619200001</v>
      </c>
      <c r="AX15" s="530">
        <v>244.43495550900002</v>
      </c>
      <c r="AY15" s="530">
        <v>50.771643623999999</v>
      </c>
      <c r="AZ15" s="530">
        <v>7110.7540037990002</v>
      </c>
      <c r="BA15" s="530">
        <v>19.993278419999999</v>
      </c>
      <c r="BB15" s="530">
        <v>28.764873125000001</v>
      </c>
      <c r="BC15" s="530">
        <v>19.899461175999999</v>
      </c>
      <c r="BD15" s="530">
        <v>7.464035</v>
      </c>
      <c r="BE15" s="530">
        <v>1.9318398499999998</v>
      </c>
      <c r="BF15" s="530">
        <v>3.8640977099999998</v>
      </c>
      <c r="BG15" s="530">
        <v>28.56381262</v>
      </c>
    </row>
    <row r="16" spans="1:59" ht="16.5" customHeight="1">
      <c r="A16" s="1528" t="s">
        <v>176</v>
      </c>
      <c r="B16" s="1529" t="s">
        <v>17</v>
      </c>
      <c r="C16" s="533" t="s">
        <v>93</v>
      </c>
      <c r="D16" s="534">
        <v>337204</v>
      </c>
      <c r="E16" s="534">
        <v>460968</v>
      </c>
      <c r="F16" s="534">
        <v>642497</v>
      </c>
      <c r="G16" s="534">
        <v>977978</v>
      </c>
      <c r="H16" s="534">
        <v>1353148</v>
      </c>
      <c r="I16" s="534">
        <v>2126654</v>
      </c>
      <c r="J16" s="534">
        <v>3188080</v>
      </c>
      <c r="K16" s="534">
        <v>1910543</v>
      </c>
      <c r="L16" s="534">
        <v>1369572</v>
      </c>
      <c r="M16" s="534">
        <v>2221550</v>
      </c>
      <c r="N16" s="534">
        <v>1516157</v>
      </c>
      <c r="O16" s="534">
        <v>1577854</v>
      </c>
      <c r="P16" s="534">
        <v>2217459</v>
      </c>
      <c r="Q16" s="534">
        <v>3915777</v>
      </c>
      <c r="R16" s="534">
        <v>3081875</v>
      </c>
      <c r="S16" s="534">
        <v>2997474</v>
      </c>
      <c r="T16" s="534">
        <v>2654301</v>
      </c>
      <c r="U16" s="534">
        <v>4811443</v>
      </c>
      <c r="V16" s="534">
        <v>4861335</v>
      </c>
      <c r="W16" s="534">
        <v>2540546</v>
      </c>
      <c r="X16" s="534">
        <v>4648567</v>
      </c>
      <c r="Y16" s="534">
        <v>5560959</v>
      </c>
      <c r="Z16" s="534">
        <v>7389411</v>
      </c>
      <c r="AA16" s="534">
        <v>6683084</v>
      </c>
      <c r="AB16" s="534">
        <v>7516662</v>
      </c>
      <c r="AC16" s="534">
        <v>14572071</v>
      </c>
      <c r="AD16" s="534">
        <v>10094878</v>
      </c>
      <c r="AE16" s="534">
        <v>21165803</v>
      </c>
      <c r="AF16" s="534">
        <v>17928221</v>
      </c>
      <c r="AG16" s="534">
        <v>10122243</v>
      </c>
      <c r="AH16" s="534">
        <v>8344027</v>
      </c>
      <c r="AI16" s="534">
        <v>4515197</v>
      </c>
      <c r="AJ16" s="534">
        <v>13969517</v>
      </c>
      <c r="AK16" s="534">
        <v>10781776</v>
      </c>
      <c r="AL16" s="534">
        <v>7030746</v>
      </c>
      <c r="AM16" s="534">
        <v>3878963</v>
      </c>
      <c r="AN16" s="534">
        <v>2069429</v>
      </c>
      <c r="AO16" s="534">
        <v>2379332</v>
      </c>
      <c r="AP16" s="534">
        <v>3292563</v>
      </c>
      <c r="AQ16" s="534">
        <v>4838811</v>
      </c>
      <c r="AR16" s="534">
        <v>4497354</v>
      </c>
      <c r="AS16" s="534">
        <v>7165458</v>
      </c>
      <c r="AT16" s="534">
        <v>3892099</v>
      </c>
      <c r="AU16" s="534">
        <v>4246987</v>
      </c>
      <c r="AV16" s="534">
        <v>3537038</v>
      </c>
      <c r="AW16" s="534">
        <v>2984841</v>
      </c>
      <c r="AX16" s="534">
        <v>2551138</v>
      </c>
      <c r="AY16" s="534">
        <v>2515846</v>
      </c>
      <c r="AZ16" s="534">
        <v>3982650</v>
      </c>
      <c r="BA16" s="534">
        <v>4711216</v>
      </c>
      <c r="BB16" s="534">
        <v>3616814</v>
      </c>
      <c r="BC16" s="534">
        <v>2399992</v>
      </c>
      <c r="BD16" s="534">
        <v>2460496</v>
      </c>
      <c r="BE16" s="534">
        <v>2332842</v>
      </c>
      <c r="BF16" s="534">
        <v>1562915</v>
      </c>
      <c r="BG16" s="534">
        <v>2937123</v>
      </c>
    </row>
    <row r="17" spans="1:59" ht="16.5" customHeight="1">
      <c r="A17" s="1528"/>
      <c r="B17" s="1529"/>
      <c r="C17" s="533" t="s">
        <v>94</v>
      </c>
      <c r="D17" s="534">
        <v>373076</v>
      </c>
      <c r="E17" s="534">
        <v>555544</v>
      </c>
      <c r="F17" s="534">
        <v>834627</v>
      </c>
      <c r="G17" s="534">
        <v>1125626</v>
      </c>
      <c r="H17" s="534">
        <v>1203860</v>
      </c>
      <c r="I17" s="534">
        <v>1530004</v>
      </c>
      <c r="J17" s="534">
        <v>2021109</v>
      </c>
      <c r="K17" s="534">
        <v>1293082</v>
      </c>
      <c r="L17" s="534">
        <v>944478</v>
      </c>
      <c r="M17" s="534">
        <v>1211778</v>
      </c>
      <c r="N17" s="534">
        <v>2167039</v>
      </c>
      <c r="O17" s="534">
        <v>2310009</v>
      </c>
      <c r="P17" s="534">
        <v>1816999</v>
      </c>
      <c r="Q17" s="534">
        <v>3434720</v>
      </c>
      <c r="R17" s="534">
        <v>2972433</v>
      </c>
      <c r="S17" s="534">
        <v>4573702</v>
      </c>
      <c r="T17" s="534">
        <v>3749219</v>
      </c>
      <c r="U17" s="534">
        <v>4312332</v>
      </c>
      <c r="V17" s="534">
        <v>5281825</v>
      </c>
      <c r="W17" s="534">
        <v>3298216</v>
      </c>
      <c r="X17" s="534">
        <v>5383291</v>
      </c>
      <c r="Y17" s="534">
        <v>5590983</v>
      </c>
      <c r="Z17" s="534">
        <v>9240327</v>
      </c>
      <c r="AA17" s="534">
        <v>11073610</v>
      </c>
      <c r="AB17" s="534">
        <v>12016310</v>
      </c>
      <c r="AC17" s="534">
        <v>15109372</v>
      </c>
      <c r="AD17" s="534">
        <v>11991844</v>
      </c>
      <c r="AE17" s="534">
        <v>27716754</v>
      </c>
      <c r="AF17" s="534">
        <v>39136596</v>
      </c>
      <c r="AG17" s="534">
        <v>19201465</v>
      </c>
      <c r="AH17" s="534">
        <v>12756353</v>
      </c>
      <c r="AI17" s="534">
        <v>7978842</v>
      </c>
      <c r="AJ17" s="534">
        <v>26898642</v>
      </c>
      <c r="AK17" s="534">
        <v>18387451</v>
      </c>
      <c r="AL17" s="534">
        <v>11110570</v>
      </c>
      <c r="AM17" s="534">
        <v>10138639</v>
      </c>
      <c r="AN17" s="534">
        <v>3128385</v>
      </c>
      <c r="AO17" s="534">
        <v>2753528</v>
      </c>
      <c r="AP17" s="534">
        <v>13817500</v>
      </c>
      <c r="AQ17" s="534">
        <v>13352842</v>
      </c>
      <c r="AR17" s="534">
        <v>8030884</v>
      </c>
      <c r="AS17" s="534">
        <v>20296417</v>
      </c>
      <c r="AT17" s="534">
        <v>8523519</v>
      </c>
      <c r="AU17" s="534">
        <v>5122987</v>
      </c>
      <c r="AV17" s="534">
        <v>3904042</v>
      </c>
      <c r="AW17" s="534">
        <v>3572903</v>
      </c>
      <c r="AX17" s="534">
        <v>3096649</v>
      </c>
      <c r="AY17" s="534">
        <v>3377966</v>
      </c>
      <c r="AZ17" s="534">
        <v>5064668</v>
      </c>
      <c r="BA17" s="534">
        <v>10165487</v>
      </c>
      <c r="BB17" s="534">
        <v>6180180</v>
      </c>
      <c r="BC17" s="534">
        <v>3317193</v>
      </c>
      <c r="BD17" s="534">
        <v>3010860</v>
      </c>
      <c r="BE17" s="534">
        <v>2967840</v>
      </c>
      <c r="BF17" s="534">
        <v>1944504</v>
      </c>
      <c r="BG17" s="534">
        <v>3071120</v>
      </c>
    </row>
    <row r="18" spans="1:59" ht="16.5" customHeight="1">
      <c r="A18" s="1528"/>
      <c r="B18" s="1530" t="s">
        <v>18</v>
      </c>
      <c r="C18" s="532" t="s">
        <v>93</v>
      </c>
      <c r="D18" s="530">
        <v>29469</v>
      </c>
      <c r="E18" s="530">
        <v>37285</v>
      </c>
      <c r="F18" s="530">
        <v>70413</v>
      </c>
      <c r="G18" s="530">
        <v>412084</v>
      </c>
      <c r="H18" s="530">
        <v>224563</v>
      </c>
      <c r="I18" s="530">
        <v>216666</v>
      </c>
      <c r="J18" s="530">
        <v>303798</v>
      </c>
      <c r="K18" s="530">
        <v>199827</v>
      </c>
      <c r="L18" s="530">
        <v>184982</v>
      </c>
      <c r="M18" s="530">
        <v>202027</v>
      </c>
      <c r="N18" s="530">
        <v>181945</v>
      </c>
      <c r="O18" s="530">
        <v>147250</v>
      </c>
      <c r="P18" s="530">
        <v>188922</v>
      </c>
      <c r="Q18" s="530">
        <v>331471</v>
      </c>
      <c r="R18" s="530">
        <v>320106</v>
      </c>
      <c r="S18" s="530">
        <v>351925</v>
      </c>
      <c r="T18" s="530">
        <v>355156</v>
      </c>
      <c r="U18" s="530">
        <v>514109</v>
      </c>
      <c r="V18" s="530">
        <v>449310</v>
      </c>
      <c r="W18" s="530">
        <v>289631</v>
      </c>
      <c r="X18" s="530">
        <v>634828</v>
      </c>
      <c r="Y18" s="530">
        <v>649739</v>
      </c>
      <c r="Z18" s="530">
        <v>796343</v>
      </c>
      <c r="AA18" s="530">
        <v>726526</v>
      </c>
      <c r="AB18" s="530">
        <v>2912972</v>
      </c>
      <c r="AC18" s="530">
        <v>2574204</v>
      </c>
      <c r="AD18" s="530">
        <v>1792981</v>
      </c>
      <c r="AE18" s="530">
        <v>5017482</v>
      </c>
      <c r="AF18" s="530">
        <v>1851179</v>
      </c>
      <c r="AG18" s="530">
        <v>7662074</v>
      </c>
      <c r="AH18" s="530">
        <v>11048461</v>
      </c>
      <c r="AI18" s="530">
        <v>3188370</v>
      </c>
      <c r="AJ18" s="530">
        <v>11516145</v>
      </c>
      <c r="AK18" s="530">
        <v>6233095</v>
      </c>
      <c r="AL18" s="530">
        <v>7950275</v>
      </c>
      <c r="AM18" s="530">
        <v>3246219</v>
      </c>
      <c r="AN18" s="530">
        <v>607348</v>
      </c>
      <c r="AO18" s="530">
        <v>683706</v>
      </c>
      <c r="AP18" s="530">
        <v>1233982</v>
      </c>
      <c r="AQ18" s="530">
        <v>2275541</v>
      </c>
      <c r="AR18" s="530">
        <v>7445509</v>
      </c>
      <c r="AS18" s="530">
        <v>13434719</v>
      </c>
      <c r="AT18" s="530">
        <v>4673412</v>
      </c>
      <c r="AU18" s="530">
        <v>2252210</v>
      </c>
      <c r="AV18" s="530">
        <v>1665159</v>
      </c>
      <c r="AW18" s="530">
        <v>1252683</v>
      </c>
      <c r="AX18" s="530">
        <v>3235460</v>
      </c>
      <c r="AY18" s="530">
        <v>1671008</v>
      </c>
      <c r="AZ18" s="530">
        <v>1510135</v>
      </c>
      <c r="BA18" s="530">
        <v>4294015</v>
      </c>
      <c r="BB18" s="530">
        <v>3125471</v>
      </c>
      <c r="BC18" s="530">
        <v>1198997</v>
      </c>
      <c r="BD18" s="530">
        <v>1011463</v>
      </c>
      <c r="BE18" s="530">
        <v>1318147</v>
      </c>
      <c r="BF18" s="530">
        <v>906774</v>
      </c>
      <c r="BG18" s="530">
        <v>1493826</v>
      </c>
    </row>
    <row r="19" spans="1:59" ht="16.5" customHeight="1">
      <c r="A19" s="1528"/>
      <c r="B19" s="1530"/>
      <c r="C19" s="532" t="s">
        <v>94</v>
      </c>
      <c r="D19" s="530">
        <v>210026</v>
      </c>
      <c r="E19" s="530">
        <v>222023</v>
      </c>
      <c r="F19" s="530">
        <v>285363</v>
      </c>
      <c r="G19" s="530">
        <v>705301</v>
      </c>
      <c r="H19" s="530">
        <v>651817</v>
      </c>
      <c r="I19" s="530">
        <v>1022110</v>
      </c>
      <c r="J19" s="530">
        <v>1238020</v>
      </c>
      <c r="K19" s="530">
        <v>1493579</v>
      </c>
      <c r="L19" s="530">
        <v>2105469</v>
      </c>
      <c r="M19" s="530">
        <v>1447564</v>
      </c>
      <c r="N19" s="530">
        <v>1559766</v>
      </c>
      <c r="O19" s="530">
        <v>2019027</v>
      </c>
      <c r="P19" s="530">
        <v>1477505</v>
      </c>
      <c r="Q19" s="530">
        <v>2102401</v>
      </c>
      <c r="R19" s="530">
        <v>1873167</v>
      </c>
      <c r="S19" s="530">
        <v>2294687</v>
      </c>
      <c r="T19" s="530">
        <v>2561921</v>
      </c>
      <c r="U19" s="530">
        <v>3355402</v>
      </c>
      <c r="V19" s="530">
        <v>5079015</v>
      </c>
      <c r="W19" s="530">
        <v>3368655</v>
      </c>
      <c r="X19" s="530">
        <v>3691105</v>
      </c>
      <c r="Y19" s="530">
        <v>3069632</v>
      </c>
      <c r="Z19" s="530">
        <v>8319467</v>
      </c>
      <c r="AA19" s="530">
        <v>11074849</v>
      </c>
      <c r="AB19" s="530">
        <v>7034245</v>
      </c>
      <c r="AC19" s="530">
        <v>14100163</v>
      </c>
      <c r="AD19" s="530">
        <v>9881442</v>
      </c>
      <c r="AE19" s="530">
        <v>16243589</v>
      </c>
      <c r="AF19" s="530">
        <v>29336201</v>
      </c>
      <c r="AG19" s="530">
        <v>7700860</v>
      </c>
      <c r="AH19" s="530">
        <v>7145899</v>
      </c>
      <c r="AI19" s="530">
        <v>3962538</v>
      </c>
      <c r="AJ19" s="530">
        <v>13458381</v>
      </c>
      <c r="AK19" s="530">
        <v>11049501</v>
      </c>
      <c r="AL19" s="530">
        <v>4755868</v>
      </c>
      <c r="AM19" s="530">
        <v>2702927</v>
      </c>
      <c r="AN19" s="530">
        <v>1051871</v>
      </c>
      <c r="AO19" s="530">
        <v>5466566</v>
      </c>
      <c r="AP19" s="530">
        <v>3507056</v>
      </c>
      <c r="AQ19" s="530">
        <v>8123705</v>
      </c>
      <c r="AR19" s="530">
        <v>3465159</v>
      </c>
      <c r="AS19" s="530">
        <v>5830285</v>
      </c>
      <c r="AT19" s="530">
        <v>2449761</v>
      </c>
      <c r="AU19" s="530">
        <v>1729334</v>
      </c>
      <c r="AV19" s="530">
        <v>1539085</v>
      </c>
      <c r="AW19" s="530">
        <v>1038407</v>
      </c>
      <c r="AX19" s="530">
        <v>1223286</v>
      </c>
      <c r="AY19" s="530">
        <v>1029391</v>
      </c>
      <c r="AZ19" s="530">
        <v>1393328</v>
      </c>
      <c r="BA19" s="530">
        <v>1884460</v>
      </c>
      <c r="BB19" s="530">
        <v>1569061</v>
      </c>
      <c r="BC19" s="530">
        <v>1171752</v>
      </c>
      <c r="BD19" s="530">
        <v>935477</v>
      </c>
      <c r="BE19" s="530">
        <v>777388</v>
      </c>
      <c r="BF19" s="530">
        <v>624702</v>
      </c>
      <c r="BG19" s="530">
        <v>866583</v>
      </c>
    </row>
    <row r="20" spans="1:59" ht="16.5" customHeight="1">
      <c r="A20" s="1528"/>
      <c r="B20" s="1530"/>
      <c r="C20" s="532" t="s">
        <v>175</v>
      </c>
      <c r="D20" s="531"/>
      <c r="E20" s="531"/>
      <c r="F20" s="531"/>
      <c r="G20" s="531"/>
      <c r="H20" s="531"/>
      <c r="I20" s="530">
        <v>2</v>
      </c>
      <c r="J20" s="530">
        <v>1</v>
      </c>
      <c r="K20" s="530">
        <v>1</v>
      </c>
      <c r="L20" s="530">
        <v>1</v>
      </c>
      <c r="M20" s="530">
        <v>1</v>
      </c>
      <c r="N20" s="531"/>
      <c r="O20" s="531"/>
      <c r="P20" s="531"/>
      <c r="Q20" s="530">
        <v>3852</v>
      </c>
      <c r="R20" s="530">
        <v>3563</v>
      </c>
      <c r="S20" s="530">
        <v>1177</v>
      </c>
      <c r="T20" s="530">
        <v>1</v>
      </c>
      <c r="U20" s="530"/>
      <c r="V20" s="530"/>
      <c r="W20" s="530">
        <v>6</v>
      </c>
      <c r="X20" s="530"/>
      <c r="Y20" s="530"/>
      <c r="Z20" s="530">
        <v>27314</v>
      </c>
      <c r="AA20" s="530"/>
      <c r="AB20" s="530"/>
      <c r="AC20" s="530"/>
      <c r="AD20" s="530"/>
      <c r="AE20" s="530"/>
      <c r="AF20" s="530"/>
      <c r="AG20" s="530"/>
      <c r="AH20" s="530"/>
      <c r="AI20" s="530"/>
      <c r="AJ20" s="530">
        <v>423632</v>
      </c>
      <c r="AK20" s="530"/>
      <c r="AL20" s="530"/>
      <c r="AM20" s="530"/>
      <c r="AN20" s="530"/>
      <c r="AO20" s="530"/>
      <c r="AP20" s="530"/>
      <c r="AQ20" s="530"/>
      <c r="AR20" s="530"/>
      <c r="AS20" s="530"/>
      <c r="AT20" s="530"/>
      <c r="AU20" s="530">
        <v>239700</v>
      </c>
      <c r="AV20" s="530">
        <v>99941</v>
      </c>
      <c r="AW20" s="530"/>
      <c r="AX20" s="530">
        <v>2</v>
      </c>
      <c r="AY20" s="530"/>
      <c r="AZ20" s="530">
        <v>1</v>
      </c>
      <c r="BA20" s="530"/>
      <c r="BB20" s="530"/>
      <c r="BC20" s="530">
        <v>1</v>
      </c>
      <c r="BD20" s="530"/>
      <c r="BE20" s="530"/>
      <c r="BF20" s="530">
        <v>41486</v>
      </c>
      <c r="BG20" s="530">
        <v>263292</v>
      </c>
    </row>
    <row r="21" spans="1:59" ht="16.5" customHeight="1">
      <c r="A21" s="1528"/>
      <c r="B21" s="1530"/>
      <c r="C21" s="532" t="s">
        <v>95</v>
      </c>
      <c r="D21" s="530">
        <v>146402</v>
      </c>
      <c r="E21" s="530">
        <v>270824</v>
      </c>
      <c r="F21" s="530">
        <v>288728</v>
      </c>
      <c r="G21" s="530">
        <v>285276</v>
      </c>
      <c r="H21" s="530">
        <v>374440</v>
      </c>
      <c r="I21" s="530">
        <v>847583</v>
      </c>
      <c r="J21" s="530">
        <v>1120626</v>
      </c>
      <c r="K21" s="530">
        <v>739131</v>
      </c>
      <c r="L21" s="530">
        <v>632559</v>
      </c>
      <c r="M21" s="530">
        <v>861202</v>
      </c>
      <c r="N21" s="530">
        <v>885947</v>
      </c>
      <c r="O21" s="530">
        <v>1069311</v>
      </c>
      <c r="P21" s="530">
        <v>956689</v>
      </c>
      <c r="Q21" s="530">
        <v>1706846</v>
      </c>
      <c r="R21" s="530">
        <v>1313466</v>
      </c>
      <c r="S21" s="530">
        <v>2152134</v>
      </c>
      <c r="T21" s="530">
        <v>2231061</v>
      </c>
      <c r="U21" s="530">
        <v>1140457</v>
      </c>
      <c r="V21" s="530">
        <v>1369451</v>
      </c>
      <c r="W21" s="530">
        <v>760659</v>
      </c>
      <c r="X21" s="530">
        <v>1862179</v>
      </c>
      <c r="Y21" s="530">
        <v>1985679</v>
      </c>
      <c r="Z21" s="530">
        <v>2847410</v>
      </c>
      <c r="AA21" s="530">
        <v>2536115</v>
      </c>
      <c r="AB21" s="530">
        <v>2473790</v>
      </c>
      <c r="AC21" s="530">
        <v>3339186</v>
      </c>
      <c r="AD21" s="530">
        <v>2156851</v>
      </c>
      <c r="AE21" s="530">
        <v>3510749</v>
      </c>
      <c r="AF21" s="530">
        <v>2566964</v>
      </c>
      <c r="AG21" s="530">
        <v>1146774</v>
      </c>
      <c r="AH21" s="530">
        <v>729946</v>
      </c>
      <c r="AI21" s="530">
        <v>482390</v>
      </c>
      <c r="AJ21" s="530">
        <v>2509854</v>
      </c>
      <c r="AK21" s="530">
        <v>2980299</v>
      </c>
      <c r="AL21" s="530">
        <v>1798561</v>
      </c>
      <c r="AM21" s="530">
        <v>744492</v>
      </c>
      <c r="AN21" s="530">
        <v>425613</v>
      </c>
      <c r="AO21" s="530">
        <v>263992</v>
      </c>
      <c r="AP21" s="530">
        <v>411051</v>
      </c>
      <c r="AQ21" s="530">
        <v>960518</v>
      </c>
      <c r="AR21" s="530">
        <v>946973</v>
      </c>
      <c r="AS21" s="530">
        <v>2506768</v>
      </c>
      <c r="AT21" s="530">
        <v>1363200</v>
      </c>
      <c r="AU21" s="530">
        <v>1318202</v>
      </c>
      <c r="AV21" s="530">
        <v>913472</v>
      </c>
      <c r="AW21" s="530">
        <v>913174</v>
      </c>
      <c r="AX21" s="530">
        <v>1032467</v>
      </c>
      <c r="AY21" s="530">
        <v>998978</v>
      </c>
      <c r="AZ21" s="530">
        <v>1393303</v>
      </c>
      <c r="BA21" s="530">
        <v>1525618</v>
      </c>
      <c r="BB21" s="530">
        <v>1528412</v>
      </c>
      <c r="BC21" s="530">
        <v>1041200</v>
      </c>
      <c r="BD21" s="530">
        <v>797303</v>
      </c>
      <c r="BE21" s="530">
        <v>1505894</v>
      </c>
      <c r="BF21" s="530">
        <v>791655</v>
      </c>
      <c r="BG21" s="530">
        <v>1268207</v>
      </c>
    </row>
    <row r="22" spans="1:59" ht="16.5" customHeight="1">
      <c r="A22" s="1528"/>
      <c r="B22" s="1530"/>
      <c r="C22" s="532" t="s">
        <v>97</v>
      </c>
      <c r="D22" s="530">
        <v>13</v>
      </c>
      <c r="E22" s="530">
        <v>79</v>
      </c>
      <c r="F22" s="530">
        <v>14</v>
      </c>
      <c r="G22" s="530">
        <v>1</v>
      </c>
      <c r="H22" s="530">
        <v>88</v>
      </c>
      <c r="I22" s="530">
        <v>391</v>
      </c>
      <c r="J22" s="530">
        <v>261</v>
      </c>
      <c r="K22" s="530">
        <v>26</v>
      </c>
      <c r="L22" s="530">
        <v>24</v>
      </c>
      <c r="M22" s="530">
        <v>50</v>
      </c>
      <c r="N22" s="531"/>
      <c r="O22" s="530">
        <v>576</v>
      </c>
      <c r="P22" s="530">
        <v>1</v>
      </c>
      <c r="Q22" s="530">
        <v>109</v>
      </c>
      <c r="R22" s="530">
        <v>34</v>
      </c>
      <c r="S22" s="530">
        <v>5</v>
      </c>
      <c r="T22" s="530">
        <v>478</v>
      </c>
      <c r="U22" s="530">
        <v>673</v>
      </c>
      <c r="V22" s="530">
        <v>184</v>
      </c>
      <c r="W22" s="530">
        <v>253</v>
      </c>
      <c r="X22" s="530">
        <v>493</v>
      </c>
      <c r="Y22" s="530">
        <v>556</v>
      </c>
      <c r="Z22" s="530">
        <v>890</v>
      </c>
      <c r="AA22" s="530">
        <v>1619</v>
      </c>
      <c r="AB22" s="530">
        <v>287</v>
      </c>
      <c r="AC22" s="530">
        <v>509</v>
      </c>
      <c r="AD22" s="530">
        <v>664</v>
      </c>
      <c r="AE22" s="530">
        <v>850</v>
      </c>
      <c r="AF22" s="530">
        <v>488</v>
      </c>
      <c r="AG22" s="530">
        <v>891</v>
      </c>
      <c r="AH22" s="530">
        <v>327</v>
      </c>
      <c r="AI22" s="530">
        <v>294</v>
      </c>
      <c r="AJ22" s="530">
        <v>435</v>
      </c>
      <c r="AK22" s="530">
        <v>614</v>
      </c>
      <c r="AL22" s="530">
        <v>84</v>
      </c>
      <c r="AM22" s="530">
        <v>209</v>
      </c>
      <c r="AN22" s="530">
        <v>14</v>
      </c>
      <c r="AO22" s="530">
        <v>45</v>
      </c>
      <c r="AP22" s="530">
        <v>108</v>
      </c>
      <c r="AQ22" s="530">
        <v>51</v>
      </c>
      <c r="AR22" s="530">
        <v>524</v>
      </c>
      <c r="AS22" s="530">
        <v>1924</v>
      </c>
      <c r="AT22" s="530">
        <v>118</v>
      </c>
      <c r="AU22" s="530">
        <v>4</v>
      </c>
      <c r="AV22" s="530">
        <v>4</v>
      </c>
      <c r="AW22" s="530">
        <v>28</v>
      </c>
      <c r="AX22" s="530">
        <v>1945</v>
      </c>
      <c r="AY22" s="530">
        <v>54</v>
      </c>
      <c r="AZ22" s="530">
        <v>608311</v>
      </c>
      <c r="BA22" s="530">
        <v>39</v>
      </c>
      <c r="BB22" s="530">
        <v>38</v>
      </c>
      <c r="BC22" s="530">
        <v>50</v>
      </c>
      <c r="BD22" s="530">
        <v>26</v>
      </c>
      <c r="BE22" s="530">
        <v>32</v>
      </c>
      <c r="BF22" s="530">
        <v>295</v>
      </c>
      <c r="BG22" s="530">
        <v>543</v>
      </c>
    </row>
    <row r="23" spans="1:59" ht="16.5" customHeight="1">
      <c r="A23" s="1526" t="s">
        <v>48</v>
      </c>
      <c r="B23" s="1526"/>
      <c r="C23" s="43" t="s">
        <v>174</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row>
    <row r="24" spans="1:59" ht="16.5" customHeight="1">
      <c r="A24" s="1526"/>
      <c r="B24" s="1526"/>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row>
    <row r="25" spans="1:59" ht="16.5" customHeight="1">
      <c r="A25" s="1526"/>
      <c r="B25" s="1526"/>
      <c r="C25" s="43" t="s">
        <v>176</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row>
    <row r="26" spans="1:59" ht="16.5" customHeight="1">
      <c r="A26" s="1513" t="s">
        <v>168</v>
      </c>
      <c r="B26" s="1513"/>
      <c r="C26" s="533" t="s">
        <v>174</v>
      </c>
      <c r="D26" s="534">
        <v>807970.29399999999</v>
      </c>
      <c r="E26" s="534">
        <v>1325727.3786363637</v>
      </c>
      <c r="F26" s="534">
        <v>1778248.3103888889</v>
      </c>
      <c r="G26" s="534">
        <v>2057808.3979047618</v>
      </c>
      <c r="H26" s="534">
        <v>2873264.7535000001</v>
      </c>
      <c r="I26" s="534">
        <v>4079504.7741999999</v>
      </c>
      <c r="J26" s="534">
        <v>5262816.2706363639</v>
      </c>
      <c r="K26" s="534">
        <v>3061073.2259500003</v>
      </c>
      <c r="L26" s="534">
        <v>2299050.1806842103</v>
      </c>
      <c r="M26" s="534">
        <v>3269643.8741363641</v>
      </c>
      <c r="N26" s="534">
        <v>2505146.0809499999</v>
      </c>
      <c r="O26" s="534">
        <v>3619177.9950500005</v>
      </c>
      <c r="P26" s="534">
        <v>5100733.6318125008</v>
      </c>
      <c r="Q26" s="534">
        <v>6691170.8984999992</v>
      </c>
      <c r="R26" s="534">
        <v>6946304.0530555556</v>
      </c>
      <c r="S26" s="534">
        <v>4736414.3352727285</v>
      </c>
      <c r="T26" s="534">
        <v>4658356.1642499994</v>
      </c>
      <c r="U26" s="534">
        <v>6605906.4091999996</v>
      </c>
      <c r="V26" s="534">
        <v>6353284.9285238096</v>
      </c>
      <c r="W26" s="534">
        <v>4255173.9931111122</v>
      </c>
      <c r="X26" s="534">
        <v>5482612.7349523809</v>
      </c>
      <c r="Y26" s="534">
        <v>7365994.5240000002</v>
      </c>
      <c r="Z26" s="534">
        <v>9462477.749599997</v>
      </c>
      <c r="AA26" s="534">
        <v>8921462.6566315796</v>
      </c>
      <c r="AB26" s="534">
        <v>10847246.672352942</v>
      </c>
      <c r="AC26" s="534">
        <v>11940822.053739132</v>
      </c>
      <c r="AD26" s="534">
        <v>12047943.855764706</v>
      </c>
      <c r="AE26" s="534">
        <v>12923003.711565221</v>
      </c>
      <c r="AF26" s="534">
        <v>12581394.5867</v>
      </c>
      <c r="AG26" s="534">
        <v>10034638.713952381</v>
      </c>
      <c r="AH26" s="534">
        <v>10198274.386523809</v>
      </c>
      <c r="AI26" s="534">
        <v>8345833.0858888905</v>
      </c>
      <c r="AJ26" s="534">
        <v>17502643.906727273</v>
      </c>
      <c r="AK26" s="534">
        <v>11546141.33861905</v>
      </c>
      <c r="AL26" s="534">
        <v>12084860.334350001</v>
      </c>
      <c r="AM26" s="534">
        <v>8447021.6961500011</v>
      </c>
      <c r="AN26" s="534">
        <v>5851830.4231666671</v>
      </c>
      <c r="AO26" s="534">
        <v>4471299.1721499991</v>
      </c>
      <c r="AP26" s="534">
        <v>7504630.5913809519</v>
      </c>
      <c r="AQ26" s="534">
        <v>9396851.682</v>
      </c>
      <c r="AR26" s="534">
        <v>10725920.919500001</v>
      </c>
      <c r="AS26" s="534">
        <v>13810846.775913045</v>
      </c>
      <c r="AT26" s="534">
        <v>8149821.908499999</v>
      </c>
      <c r="AU26" s="534">
        <v>7494881.7105714278</v>
      </c>
      <c r="AV26" s="534">
        <v>6396588.186136364</v>
      </c>
      <c r="AW26" s="534">
        <v>6005816.6698571425</v>
      </c>
      <c r="AX26" s="534">
        <v>7996098.0395000009</v>
      </c>
      <c r="AY26" s="534">
        <v>8531040.0261578932</v>
      </c>
      <c r="AZ26" s="534">
        <v>13526092.711105263</v>
      </c>
      <c r="BA26" s="534">
        <v>13419983.791666664</v>
      </c>
      <c r="BB26" s="534">
        <v>9896986.3291428573</v>
      </c>
      <c r="BC26" s="534">
        <v>8492724.9950526319</v>
      </c>
      <c r="BD26" s="534">
        <v>9768231.7745714281</v>
      </c>
      <c r="BE26" s="534">
        <v>6899320.0743333325</v>
      </c>
      <c r="BF26" s="534">
        <v>6482799.9827777781</v>
      </c>
      <c r="BG26" s="534">
        <v>9622398.8141363636</v>
      </c>
    </row>
    <row r="27" spans="1:59" ht="16.5" customHeight="1">
      <c r="A27" s="1513"/>
      <c r="B27" s="1513"/>
      <c r="C27" s="533" t="s">
        <v>31</v>
      </c>
      <c r="D27" s="534">
        <v>1439.7004697726666</v>
      </c>
      <c r="E27" s="534">
        <v>2580.1939206222273</v>
      </c>
      <c r="F27" s="534">
        <v>3971.0396618582217</v>
      </c>
      <c r="G27" s="534">
        <v>4943.4058935940948</v>
      </c>
      <c r="H27" s="534">
        <v>7608.0015389576374</v>
      </c>
      <c r="I27" s="534">
        <v>10886.15346213295</v>
      </c>
      <c r="J27" s="534">
        <v>17217.893191099181</v>
      </c>
      <c r="K27" s="534">
        <v>9520.858723470501</v>
      </c>
      <c r="L27" s="534">
        <v>6341.1838307094731</v>
      </c>
      <c r="M27" s="534">
        <v>8205.0967601145894</v>
      </c>
      <c r="N27" s="534">
        <v>6641.184349464902</v>
      </c>
      <c r="O27" s="534">
        <v>11208.70698054865</v>
      </c>
      <c r="P27" s="534">
        <v>12531.095737034062</v>
      </c>
      <c r="Q27" s="534">
        <v>17556.141917959361</v>
      </c>
      <c r="R27" s="534">
        <v>19633.466450966556</v>
      </c>
      <c r="S27" s="534">
        <v>16494.49482712214</v>
      </c>
      <c r="T27" s="534">
        <v>16686.1561640295</v>
      </c>
      <c r="U27" s="534">
        <v>24332.529232026402</v>
      </c>
      <c r="V27" s="534">
        <v>26256.19305016438</v>
      </c>
      <c r="W27" s="534">
        <v>16851.68949924433</v>
      </c>
      <c r="X27" s="534">
        <v>28223.711321603951</v>
      </c>
      <c r="Y27" s="534">
        <v>39195.783725262234</v>
      </c>
      <c r="Z27" s="534">
        <v>56034.412472708304</v>
      </c>
      <c r="AA27" s="534">
        <v>68575.570637980898</v>
      </c>
      <c r="AB27" s="534">
        <v>87680.237294081948</v>
      </c>
      <c r="AC27" s="534">
        <v>146250.18836603503</v>
      </c>
      <c r="AD27" s="534">
        <v>140520.08125061097</v>
      </c>
      <c r="AE27" s="534">
        <v>222341.81854763202</v>
      </c>
      <c r="AF27" s="534">
        <v>222500.31749235201</v>
      </c>
      <c r="AG27" s="534">
        <v>130279.80109858149</v>
      </c>
      <c r="AH27" s="534">
        <v>110372.64765589908</v>
      </c>
      <c r="AI27" s="534">
        <v>75575.195567073664</v>
      </c>
      <c r="AJ27" s="534">
        <v>187539.25165419912</v>
      </c>
      <c r="AK27" s="534">
        <v>144775.99287328398</v>
      </c>
      <c r="AL27" s="534">
        <v>111788.57350768763</v>
      </c>
      <c r="AM27" s="534">
        <v>62994.570290939439</v>
      </c>
      <c r="AN27" s="534">
        <v>46287.17566620322</v>
      </c>
      <c r="AO27" s="534">
        <v>26360.164271773501</v>
      </c>
      <c r="AP27" s="534">
        <v>43664.774662179385</v>
      </c>
      <c r="AQ27" s="534">
        <v>65031.010526177837</v>
      </c>
      <c r="AR27" s="534">
        <v>74728.058440351626</v>
      </c>
      <c r="AS27" s="534">
        <v>98927.866488401269</v>
      </c>
      <c r="AT27" s="534">
        <v>58221.404072741105</v>
      </c>
      <c r="AU27" s="534">
        <v>49152.674974529546</v>
      </c>
      <c r="AV27" s="534">
        <v>34271.821436495542</v>
      </c>
      <c r="AW27" s="534">
        <v>31848.943984910711</v>
      </c>
      <c r="AX27" s="534">
        <v>34787.798529961852</v>
      </c>
      <c r="AY27" s="534">
        <v>46141.123212847364</v>
      </c>
      <c r="AZ27" s="534">
        <v>56729.576187795799</v>
      </c>
      <c r="BA27" s="534">
        <v>70973.128459954896</v>
      </c>
      <c r="BB27" s="534">
        <v>53149.917179296666</v>
      </c>
      <c r="BC27" s="534">
        <v>40674.455807398641</v>
      </c>
      <c r="BD27" s="534">
        <v>33401.633628028998</v>
      </c>
      <c r="BE27" s="534">
        <v>33976.655157422669</v>
      </c>
      <c r="BF27" s="534">
        <v>24638.71624234139</v>
      </c>
      <c r="BG27" s="534">
        <v>41040.513048011315</v>
      </c>
    </row>
    <row r="28" spans="1:59" ht="16.5" customHeight="1">
      <c r="A28" s="1513"/>
      <c r="B28" s="1513"/>
      <c r="C28" s="533" t="s">
        <v>176</v>
      </c>
      <c r="D28" s="534">
        <v>73079.333333333328</v>
      </c>
      <c r="E28" s="534">
        <v>70305.590909090912</v>
      </c>
      <c r="F28" s="534">
        <v>117869</v>
      </c>
      <c r="G28" s="534">
        <v>166965.04761904763</v>
      </c>
      <c r="H28" s="534">
        <v>173087.09090909091</v>
      </c>
      <c r="I28" s="534">
        <v>287170.5</v>
      </c>
      <c r="J28" s="534">
        <v>357813.40909090912</v>
      </c>
      <c r="K28" s="534">
        <v>281809.45</v>
      </c>
      <c r="L28" s="534">
        <v>275636.05263157893</v>
      </c>
      <c r="M28" s="534">
        <v>270189.63636363635</v>
      </c>
      <c r="N28" s="534">
        <v>315542.7</v>
      </c>
      <c r="O28" s="534">
        <v>356201.35</v>
      </c>
      <c r="P28" s="534">
        <v>416098.4375</v>
      </c>
      <c r="Q28" s="534">
        <v>522508</v>
      </c>
      <c r="R28" s="534">
        <v>531369.11111111112</v>
      </c>
      <c r="S28" s="534">
        <v>562322.90909090906</v>
      </c>
      <c r="T28" s="534">
        <v>577606.85</v>
      </c>
      <c r="U28" s="534">
        <v>706720.8</v>
      </c>
      <c r="V28" s="534">
        <v>811481.90476190473</v>
      </c>
      <c r="W28" s="534">
        <v>569887</v>
      </c>
      <c r="X28" s="534">
        <v>772403</v>
      </c>
      <c r="Y28" s="534">
        <v>802740.38095238095</v>
      </c>
      <c r="Z28" s="534">
        <v>1431058.1</v>
      </c>
      <c r="AA28" s="534">
        <v>1689252.7894736843</v>
      </c>
      <c r="AB28" s="534">
        <v>1879662.705882353</v>
      </c>
      <c r="AC28" s="534">
        <v>2160674.086956522</v>
      </c>
      <c r="AD28" s="534">
        <v>2112862.3529411764</v>
      </c>
      <c r="AE28" s="534">
        <v>3202401.1739130435</v>
      </c>
      <c r="AF28" s="534">
        <v>4540982.45</v>
      </c>
      <c r="AG28" s="534">
        <v>2182586.0476190476</v>
      </c>
      <c r="AH28" s="534">
        <v>1905953</v>
      </c>
      <c r="AI28" s="534">
        <v>1118201.7222222222</v>
      </c>
      <c r="AJ28" s="534">
        <v>3126209.3636363638</v>
      </c>
      <c r="AK28" s="534">
        <v>2353939.8095238097</v>
      </c>
      <c r="AL28" s="534">
        <v>1632305.2</v>
      </c>
      <c r="AM28" s="534">
        <v>1035572.45</v>
      </c>
      <c r="AN28" s="534">
        <v>404592.22222222225</v>
      </c>
      <c r="AO28" s="534">
        <v>577358.44999999995</v>
      </c>
      <c r="AP28" s="534">
        <v>1060107.6190476189</v>
      </c>
      <c r="AQ28" s="534">
        <v>1477573.4</v>
      </c>
      <c r="AR28" s="534">
        <v>1524150.1875</v>
      </c>
      <c r="AS28" s="534">
        <v>2140677</v>
      </c>
      <c r="AT28" s="534">
        <v>1161228.2777777778</v>
      </c>
      <c r="AU28" s="534">
        <v>709972.57142857148</v>
      </c>
      <c r="AV28" s="534">
        <v>529942.77272727271</v>
      </c>
      <c r="AW28" s="534">
        <v>464858.85714285716</v>
      </c>
      <c r="AX28" s="534">
        <v>557047.35</v>
      </c>
      <c r="AY28" s="534">
        <v>504907.5263157895</v>
      </c>
      <c r="AZ28" s="534">
        <v>734336.63157894742</v>
      </c>
      <c r="BA28" s="534">
        <v>1254490.8333333333</v>
      </c>
      <c r="BB28" s="534">
        <v>762856</v>
      </c>
      <c r="BC28" s="534">
        <v>480483.42105263157</v>
      </c>
      <c r="BD28" s="534">
        <v>391220.23809523811</v>
      </c>
      <c r="BE28" s="534">
        <v>423911.57142857142</v>
      </c>
      <c r="BF28" s="534">
        <v>326240.61111111112</v>
      </c>
      <c r="BG28" s="534">
        <v>450031.54545454547</v>
      </c>
    </row>
    <row r="29" spans="1:59" ht="16.5" customHeight="1">
      <c r="C29" s="44"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c r="BG29" s="23">
        <v>22</v>
      </c>
    </row>
    <row r="31" spans="1:59" ht="17.25">
      <c r="C31" s="533" t="s">
        <v>17</v>
      </c>
      <c r="D31" s="534">
        <v>16718.456036632</v>
      </c>
      <c r="E31" s="534">
        <v>47740.838279779004</v>
      </c>
      <c r="F31" s="534">
        <v>57719.614319715001</v>
      </c>
      <c r="G31" s="534">
        <v>83880.320988230989</v>
      </c>
      <c r="H31" s="534">
        <v>133200.848401922</v>
      </c>
      <c r="I31" s="534">
        <v>167533.34718428299</v>
      </c>
      <c r="J31" s="534">
        <v>294768.88074737601</v>
      </c>
      <c r="K31" s="534">
        <v>140913.52187873999</v>
      </c>
      <c r="L31" s="534">
        <v>75746.759557614001</v>
      </c>
      <c r="M31" s="534">
        <v>132944.366965583</v>
      </c>
      <c r="N31" s="534">
        <v>90773.178102725011</v>
      </c>
      <c r="O31" s="534">
        <v>165435.48945161799</v>
      </c>
      <c r="P31" s="534">
        <v>150238.49136423101</v>
      </c>
      <c r="Q31" s="534">
        <v>279418.82120359398</v>
      </c>
      <c r="R31" s="534">
        <v>245602.59210827301</v>
      </c>
      <c r="S31" s="534">
        <v>234153.65221138601</v>
      </c>
      <c r="T31" s="534">
        <v>201221.89438507502</v>
      </c>
      <c r="U31" s="534">
        <v>335012.481910109</v>
      </c>
      <c r="V31" s="534">
        <v>393717.37955896399</v>
      </c>
      <c r="W31" s="534">
        <v>219929.13688174001</v>
      </c>
      <c r="X31" s="534">
        <v>390315.52797469404</v>
      </c>
      <c r="Y31" s="534">
        <v>582869.44435990509</v>
      </c>
      <c r="Z31" s="534">
        <v>762403.16117345402</v>
      </c>
      <c r="AA31" s="534">
        <v>878832.25433052098</v>
      </c>
      <c r="AB31" s="534">
        <v>983714.333984536</v>
      </c>
      <c r="AC31" s="534">
        <v>2411951.8693916798</v>
      </c>
      <c r="AD31" s="534">
        <v>1653621.611315554</v>
      </c>
      <c r="AE31" s="534">
        <v>3745248.4106649002</v>
      </c>
      <c r="AF31" s="534">
        <v>3343361.0166321704</v>
      </c>
      <c r="AG31" s="534">
        <v>2068789.0151922661</v>
      </c>
      <c r="AH31" s="534">
        <v>1653573.9516427498</v>
      </c>
      <c r="AI31" s="534">
        <v>995360.574807517</v>
      </c>
      <c r="AJ31" s="534">
        <v>3030301.5433634701</v>
      </c>
      <c r="AK31" s="534">
        <v>2046001.64703625</v>
      </c>
      <c r="AL31" s="534">
        <v>1596774.26454246</v>
      </c>
      <c r="AM31" s="534">
        <v>962486.0882549549</v>
      </c>
      <c r="AN31" s="534">
        <v>718191.26353661995</v>
      </c>
      <c r="AO31" s="534">
        <v>433649.20743669901</v>
      </c>
      <c r="AP31" s="534">
        <v>711030.84651285002</v>
      </c>
      <c r="AQ31" s="534">
        <v>954874.47842061496</v>
      </c>
      <c r="AR31" s="534">
        <v>868359.42917680799</v>
      </c>
      <c r="AS31" s="534">
        <v>1589047.2824695869</v>
      </c>
      <c r="AT31" s="534">
        <v>735044.3560006409</v>
      </c>
      <c r="AU31" s="534">
        <v>744819.92431326502</v>
      </c>
      <c r="AV31" s="534">
        <v>500954.63138748496</v>
      </c>
      <c r="AW31" s="534">
        <v>475858.38443278999</v>
      </c>
      <c r="AX31" s="534">
        <v>472774.92977757403</v>
      </c>
      <c r="AY31" s="534">
        <v>644792.98928644904</v>
      </c>
      <c r="AZ31" s="534">
        <v>816119.21445433097</v>
      </c>
      <c r="BA31" s="534">
        <v>886707.19940710801</v>
      </c>
      <c r="BB31" s="534">
        <v>734460.71974015003</v>
      </c>
      <c r="BC31" s="534">
        <v>559211.67022059998</v>
      </c>
      <c r="BD31" s="534">
        <v>505084.30306174897</v>
      </c>
      <c r="BE31" s="534">
        <v>456115.05210125598</v>
      </c>
      <c r="BF31" s="534">
        <v>289226.01928507001</v>
      </c>
      <c r="BG31" s="534">
        <v>657918.04029241693</v>
      </c>
    </row>
    <row r="32" spans="1:59" ht="17.25">
      <c r="C32" s="532" t="s">
        <v>18</v>
      </c>
      <c r="D32" s="530">
        <v>4877.0510099579997</v>
      </c>
      <c r="E32" s="530">
        <v>9023.4279739100002</v>
      </c>
      <c r="F32" s="530">
        <v>13759.099593732999</v>
      </c>
      <c r="G32" s="530">
        <v>19931.202777244998</v>
      </c>
      <c r="H32" s="530">
        <v>34175.185455146006</v>
      </c>
      <c r="I32" s="530">
        <v>50189.722058375999</v>
      </c>
      <c r="J32" s="530">
        <v>84024.769456806011</v>
      </c>
      <c r="K32" s="530">
        <v>49503.652590669997</v>
      </c>
      <c r="L32" s="530">
        <v>44735.733225865995</v>
      </c>
      <c r="M32" s="530">
        <v>47567.761756937995</v>
      </c>
      <c r="N32" s="530">
        <v>42050.508886572999</v>
      </c>
      <c r="O32" s="530">
        <v>58738.650159355006</v>
      </c>
      <c r="P32" s="530">
        <v>50259.040428314001</v>
      </c>
      <c r="Q32" s="530">
        <v>106816.30099151199</v>
      </c>
      <c r="R32" s="530">
        <v>107799.804009125</v>
      </c>
      <c r="S32" s="530">
        <v>128725.23398530099</v>
      </c>
      <c r="T32" s="530">
        <v>132501.228895515</v>
      </c>
      <c r="U32" s="530">
        <v>151638.10273041902</v>
      </c>
      <c r="V32" s="530">
        <v>157662.67449448799</v>
      </c>
      <c r="W32" s="530">
        <v>83401.274104658005</v>
      </c>
      <c r="X32" s="530">
        <v>202382.40977898898</v>
      </c>
      <c r="Y32" s="530">
        <v>240242.01387060201</v>
      </c>
      <c r="Z32" s="530">
        <v>358285.08828071202</v>
      </c>
      <c r="AA32" s="530">
        <v>424103.58779111604</v>
      </c>
      <c r="AB32" s="530">
        <v>506849.70001485699</v>
      </c>
      <c r="AC32" s="530">
        <v>951849.59742712602</v>
      </c>
      <c r="AD32" s="530">
        <v>735219.76994483196</v>
      </c>
      <c r="AE32" s="530">
        <v>1368613.4159306372</v>
      </c>
      <c r="AF32" s="530">
        <v>1106645.3332148688</v>
      </c>
      <c r="AG32" s="530">
        <v>667086.80787794595</v>
      </c>
      <c r="AH32" s="530">
        <v>664251.64913113101</v>
      </c>
      <c r="AI32" s="530">
        <v>364992.94539980899</v>
      </c>
      <c r="AJ32" s="530">
        <v>1095561.9930289108</v>
      </c>
      <c r="AK32" s="530">
        <v>994294.20330271299</v>
      </c>
      <c r="AL32" s="530">
        <v>638997.20561129297</v>
      </c>
      <c r="AM32" s="530">
        <v>297405.31756383396</v>
      </c>
      <c r="AN32" s="530">
        <v>114977.898455038</v>
      </c>
      <c r="AO32" s="530">
        <v>93554.077998770998</v>
      </c>
      <c r="AP32" s="530">
        <v>205929.42139291699</v>
      </c>
      <c r="AQ32" s="530">
        <v>345745.73210294195</v>
      </c>
      <c r="AR32" s="530">
        <v>327289.50586881797</v>
      </c>
      <c r="AS32" s="530">
        <v>686293.64676364197</v>
      </c>
      <c r="AT32" s="530">
        <v>312940.91730869899</v>
      </c>
      <c r="AU32" s="530">
        <v>287386.25015185541</v>
      </c>
      <c r="AV32" s="530">
        <v>253025.44021541698</v>
      </c>
      <c r="AW32" s="530">
        <v>192969.43925033501</v>
      </c>
      <c r="AX32" s="530">
        <v>222981.04082166299</v>
      </c>
      <c r="AY32" s="530">
        <v>231888.35175765099</v>
      </c>
      <c r="AZ32" s="530">
        <v>261742.733113789</v>
      </c>
      <c r="BA32" s="530">
        <v>390809.11287208</v>
      </c>
      <c r="BB32" s="530">
        <v>381687.54102508002</v>
      </c>
      <c r="BC32" s="530">
        <v>213602.99011997422</v>
      </c>
      <c r="BD32" s="530">
        <v>196350.00312686001</v>
      </c>
      <c r="BE32" s="530">
        <v>257394.70620461999</v>
      </c>
      <c r="BF32" s="530">
        <v>154270.873077075</v>
      </c>
      <c r="BG32" s="530">
        <v>244973.24676383199</v>
      </c>
    </row>
    <row r="33" spans="1:59" ht="17.25">
      <c r="C33" s="535" t="s">
        <v>48</v>
      </c>
      <c r="D33" s="536">
        <v>21595.507046589999</v>
      </c>
      <c r="E33" s="536">
        <v>56764.266253689006</v>
      </c>
      <c r="F33" s="536">
        <v>71478.713913447995</v>
      </c>
      <c r="G33" s="536">
        <v>103811.52376547598</v>
      </c>
      <c r="H33" s="536">
        <v>167376.03385706802</v>
      </c>
      <c r="I33" s="536">
        <v>217723.069242659</v>
      </c>
      <c r="J33" s="536">
        <v>378793.65020418202</v>
      </c>
      <c r="K33" s="536">
        <v>190417.17446940998</v>
      </c>
      <c r="L33" s="536">
        <v>120482.49278348</v>
      </c>
      <c r="M33" s="536">
        <v>180512.12872252101</v>
      </c>
      <c r="N33" s="536">
        <v>132823.686989298</v>
      </c>
      <c r="O33" s="536">
        <v>224174.13961097301</v>
      </c>
      <c r="P33" s="536">
        <v>200497.53179254502</v>
      </c>
      <c r="Q33" s="536">
        <v>386235.122195106</v>
      </c>
      <c r="R33" s="536">
        <v>353402.39611739799</v>
      </c>
      <c r="S33" s="536">
        <v>362878.886196687</v>
      </c>
      <c r="T33" s="536">
        <v>333723.12328059005</v>
      </c>
      <c r="U33" s="536">
        <v>486650.58464052802</v>
      </c>
      <c r="V33" s="536">
        <v>551380.05405345198</v>
      </c>
      <c r="W33" s="536">
        <v>303330.410986398</v>
      </c>
      <c r="X33" s="536">
        <v>592697.93775368296</v>
      </c>
      <c r="Y33" s="536">
        <v>823111.45823050709</v>
      </c>
      <c r="Z33" s="536">
        <v>1120688.249454166</v>
      </c>
      <c r="AA33" s="536">
        <v>1302935.842121637</v>
      </c>
      <c r="AB33" s="536">
        <v>1490564.033999393</v>
      </c>
      <c r="AC33" s="536">
        <v>3363801.4668188058</v>
      </c>
      <c r="AD33" s="536">
        <v>2388841.3812603857</v>
      </c>
      <c r="AE33" s="536">
        <v>5113861.8265955374</v>
      </c>
      <c r="AF33" s="536">
        <v>4450006.3498470392</v>
      </c>
      <c r="AG33" s="536">
        <v>2735875.8230702123</v>
      </c>
      <c r="AH33" s="536">
        <v>2317825.6007738807</v>
      </c>
      <c r="AI33" s="536">
        <v>1360353.5202073259</v>
      </c>
      <c r="AJ33" s="536">
        <v>4125863.5363923809</v>
      </c>
      <c r="AK33" s="536">
        <v>3040295.8503389629</v>
      </c>
      <c r="AL33" s="536">
        <v>2235771.4701537527</v>
      </c>
      <c r="AM33" s="536">
        <v>1259891.4058187888</v>
      </c>
      <c r="AN33" s="536">
        <v>833169.16199165792</v>
      </c>
      <c r="AO33" s="536">
        <v>527203.28543547005</v>
      </c>
      <c r="AP33" s="536">
        <v>916960.26790576708</v>
      </c>
      <c r="AQ33" s="536">
        <v>1300620.2105235569</v>
      </c>
      <c r="AR33" s="536">
        <v>1195648.935045626</v>
      </c>
      <c r="AS33" s="536">
        <v>2275340.9292332288</v>
      </c>
      <c r="AT33" s="536">
        <v>1047985.2733093399</v>
      </c>
      <c r="AU33" s="536">
        <v>1032206.1744651204</v>
      </c>
      <c r="AV33" s="536">
        <v>753980.07160290191</v>
      </c>
      <c r="AW33" s="536">
        <v>668827.82368312497</v>
      </c>
      <c r="AX33" s="536">
        <v>695755.97059923701</v>
      </c>
      <c r="AY33" s="536">
        <v>876681.3410441</v>
      </c>
      <c r="AZ33" s="536">
        <v>1077861.94756812</v>
      </c>
      <c r="BA33" s="536">
        <v>1277516.3122791881</v>
      </c>
      <c r="BB33" s="536">
        <v>1116148.2607652301</v>
      </c>
      <c r="BC33" s="536">
        <v>772814.66034057422</v>
      </c>
      <c r="BD33" s="536">
        <v>701434.30618860899</v>
      </c>
      <c r="BE33" s="536">
        <v>713509.75830587593</v>
      </c>
      <c r="BF33" s="536">
        <v>443496.89236214501</v>
      </c>
      <c r="BG33" s="536">
        <v>902891.28705624887</v>
      </c>
    </row>
    <row r="35" spans="1:59" ht="24" customHeight="1">
      <c r="B35" s="12" t="s">
        <v>1266</v>
      </c>
      <c r="C35" s="42" t="s">
        <v>1402</v>
      </c>
      <c r="D35" s="13" t="s">
        <v>2732</v>
      </c>
      <c r="E35" s="13" t="s">
        <v>2903</v>
      </c>
      <c r="F35" s="13" t="s">
        <v>2991</v>
      </c>
      <c r="G35" s="13" t="s">
        <v>3102</v>
      </c>
      <c r="H35" s="13" t="s">
        <v>3194</v>
      </c>
      <c r="I35" s="13" t="s">
        <v>3291</v>
      </c>
      <c r="J35" s="13" t="s">
        <v>3380</v>
      </c>
      <c r="K35" s="13" t="s">
        <v>5255</v>
      </c>
      <c r="L35" s="13" t="s">
        <v>5331</v>
      </c>
      <c r="M35" s="13" t="s">
        <v>5421</v>
      </c>
      <c r="N35" s="13" t="s">
        <v>5605</v>
      </c>
      <c r="O35" s="13" t="s">
        <v>5748</v>
      </c>
      <c r="P35" s="13" t="s">
        <v>5945</v>
      </c>
    </row>
    <row r="36" spans="1:59" ht="17.25">
      <c r="C36" s="533" t="s">
        <v>17</v>
      </c>
      <c r="D36" s="534">
        <v>744819.92431326502</v>
      </c>
      <c r="E36" s="534">
        <v>500954.63138748496</v>
      </c>
      <c r="F36" s="534">
        <v>475858.38443278999</v>
      </c>
      <c r="G36" s="534">
        <v>472774.92977757403</v>
      </c>
      <c r="H36" s="534">
        <v>644792.98928644904</v>
      </c>
      <c r="I36" s="534">
        <v>816119.21445433097</v>
      </c>
      <c r="J36" s="534">
        <v>886707.19940710801</v>
      </c>
      <c r="K36" s="534">
        <v>734460.71974015003</v>
      </c>
      <c r="L36" s="534">
        <v>559211.67022059998</v>
      </c>
      <c r="M36" s="534">
        <v>505084.30306174897</v>
      </c>
      <c r="N36" s="534">
        <v>456115.05210125598</v>
      </c>
      <c r="O36" s="534">
        <v>289226.01928507001</v>
      </c>
      <c r="P36" s="534">
        <v>657918.04029241693</v>
      </c>
    </row>
    <row r="37" spans="1:59" ht="17.25">
      <c r="C37" s="532" t="s">
        <v>18</v>
      </c>
      <c r="D37" s="530">
        <v>287386.25015185541</v>
      </c>
      <c r="E37" s="530">
        <v>253025.44021541698</v>
      </c>
      <c r="F37" s="530">
        <v>192969.43925033501</v>
      </c>
      <c r="G37" s="530">
        <v>222981.04082166299</v>
      </c>
      <c r="H37" s="530">
        <v>231888.35175765099</v>
      </c>
      <c r="I37" s="530">
        <v>261742.733113789</v>
      </c>
      <c r="J37" s="530">
        <v>390809.11287208</v>
      </c>
      <c r="K37" s="530">
        <v>381687.54102508002</v>
      </c>
      <c r="L37" s="530">
        <v>213602.99011997422</v>
      </c>
      <c r="M37" s="530">
        <v>196350.00312686001</v>
      </c>
      <c r="N37" s="530">
        <v>257394.70620461999</v>
      </c>
      <c r="O37" s="530">
        <v>154270.873077075</v>
      </c>
      <c r="P37" s="530">
        <v>244973.24676383199</v>
      </c>
    </row>
    <row r="38" spans="1:59" ht="17.25">
      <c r="C38" s="535" t="s">
        <v>48</v>
      </c>
      <c r="D38" s="536">
        <v>1032206.1744651204</v>
      </c>
      <c r="E38" s="536">
        <v>753980.07160290191</v>
      </c>
      <c r="F38" s="536">
        <v>668827.82368312497</v>
      </c>
      <c r="G38" s="536">
        <v>695755.97059923701</v>
      </c>
      <c r="H38" s="536">
        <v>876681.34104409989</v>
      </c>
      <c r="I38" s="536">
        <v>1077861.9475681202</v>
      </c>
      <c r="J38" s="536">
        <v>1277516.3122791881</v>
      </c>
      <c r="K38" s="536">
        <v>1116148.2607652301</v>
      </c>
      <c r="L38" s="536">
        <v>772814.66034057422</v>
      </c>
      <c r="M38" s="536">
        <v>701434.30618860899</v>
      </c>
      <c r="N38" s="536">
        <v>713509.75830587605</v>
      </c>
      <c r="O38" s="536">
        <v>443496.89236214501</v>
      </c>
      <c r="P38" s="536">
        <v>902891.28705624887</v>
      </c>
    </row>
    <row r="40" spans="1:59" ht="15" thickBot="1"/>
    <row r="41" spans="1:59" ht="19.5" thickBot="1">
      <c r="A41" s="1520"/>
      <c r="B41" s="1469" t="s">
        <v>19</v>
      </c>
      <c r="C41" s="1469" t="s">
        <v>1402</v>
      </c>
      <c r="D41" s="1456" t="s">
        <v>214</v>
      </c>
      <c r="E41" s="1456"/>
      <c r="F41" s="1527"/>
      <c r="G41" s="356" t="s">
        <v>1394</v>
      </c>
      <c r="H41" s="1456" t="s">
        <v>215</v>
      </c>
      <c r="I41" s="1527"/>
    </row>
    <row r="42" spans="1:59" ht="15.75" customHeight="1">
      <c r="A42" s="1521"/>
      <c r="B42" s="1522"/>
      <c r="C42" s="1522"/>
      <c r="D42" s="355" t="s">
        <v>5949</v>
      </c>
      <c r="E42" s="354" t="s">
        <v>5751</v>
      </c>
      <c r="F42" s="354" t="s">
        <v>5951</v>
      </c>
      <c r="G42" s="353" t="s">
        <v>5952</v>
      </c>
      <c r="H42" s="353" t="s">
        <v>216</v>
      </c>
      <c r="I42" s="352" t="s">
        <v>305</v>
      </c>
    </row>
    <row r="43" spans="1:59" ht="16.5" customHeight="1">
      <c r="A43" s="1524" t="s">
        <v>1635</v>
      </c>
      <c r="B43" s="1497" t="s">
        <v>17</v>
      </c>
      <c r="C43" s="521" t="s">
        <v>93</v>
      </c>
      <c r="D43" s="515">
        <v>69321678.442000002</v>
      </c>
      <c r="E43" s="515">
        <v>35746570.468999997</v>
      </c>
      <c r="F43" s="515">
        <v>57172314.158</v>
      </c>
      <c r="G43" s="528">
        <v>473292774.23399997</v>
      </c>
      <c r="H43" s="524">
        <v>0.93925396289741636</v>
      </c>
      <c r="I43" s="525">
        <v>0.21250432946310904</v>
      </c>
    </row>
    <row r="44" spans="1:59" ht="16.5" customHeight="1">
      <c r="A44" s="1524"/>
      <c r="B44" s="1497"/>
      <c r="C44" s="526" t="s">
        <v>94</v>
      </c>
      <c r="D44" s="527">
        <v>77535050.743000001</v>
      </c>
      <c r="E44" s="527">
        <v>43161758.921999998</v>
      </c>
      <c r="F44" s="527">
        <v>58735344.015000001</v>
      </c>
      <c r="G44" s="528">
        <v>628209130.86600006</v>
      </c>
      <c r="H44" s="524">
        <v>0.79638301773377407</v>
      </c>
      <c r="I44" s="525">
        <v>0.3200748551536341</v>
      </c>
    </row>
    <row r="45" spans="1:59" ht="16.5" customHeight="1">
      <c r="A45" s="1524"/>
      <c r="B45" s="1499" t="s">
        <v>18</v>
      </c>
      <c r="C45" s="162" t="s">
        <v>93</v>
      </c>
      <c r="D45" s="520">
        <v>16475977.891000001</v>
      </c>
      <c r="E45" s="320">
        <v>10908389.683</v>
      </c>
      <c r="F45" s="520">
        <v>13737106.704</v>
      </c>
      <c r="G45" s="348">
        <v>122308583.546</v>
      </c>
      <c r="H45" s="347">
        <v>0.51039506011384206</v>
      </c>
      <c r="I45" s="351">
        <v>0.19937758699963304</v>
      </c>
    </row>
    <row r="46" spans="1:59" ht="16.5" customHeight="1">
      <c r="A46" s="1524"/>
      <c r="B46" s="1499"/>
      <c r="C46" s="162" t="s">
        <v>94</v>
      </c>
      <c r="D46" s="320">
        <v>18168632.916999999</v>
      </c>
      <c r="E46" s="320">
        <v>12400991.523</v>
      </c>
      <c r="F46" s="320">
        <v>9276737.1999999993</v>
      </c>
      <c r="G46" s="348">
        <v>123053241.93699999</v>
      </c>
      <c r="H46" s="347">
        <v>0.46509518076057144</v>
      </c>
      <c r="I46" s="351">
        <v>0.95851542684641333</v>
      </c>
    </row>
    <row r="47" spans="1:59" ht="16.5" customHeight="1">
      <c r="A47" s="1524"/>
      <c r="B47" s="1499"/>
      <c r="C47" s="162" t="s">
        <v>175</v>
      </c>
      <c r="D47" s="320">
        <v>8000000</v>
      </c>
      <c r="E47" s="320">
        <v>720000</v>
      </c>
      <c r="F47" s="320">
        <v>3500000</v>
      </c>
      <c r="G47" s="348">
        <v>8720110</v>
      </c>
      <c r="H47" s="347">
        <v>10.111111111111111</v>
      </c>
      <c r="I47" s="351">
        <v>1.2857142857142856</v>
      </c>
    </row>
    <row r="48" spans="1:59" ht="16.5" customHeight="1">
      <c r="A48" s="1524"/>
      <c r="B48" s="1499"/>
      <c r="C48" s="162" t="s">
        <v>95</v>
      </c>
      <c r="D48" s="320">
        <v>22184601.691</v>
      </c>
      <c r="E48" s="320">
        <v>13748788.604</v>
      </c>
      <c r="F48" s="320">
        <v>14969940.845000001</v>
      </c>
      <c r="G48" s="348">
        <v>188280129.875</v>
      </c>
      <c r="H48" s="347">
        <v>0.61356773530911135</v>
      </c>
      <c r="I48" s="351">
        <v>0.48194317670999443</v>
      </c>
    </row>
    <row r="49" spans="1:9" ht="17.25" customHeight="1" thickBot="1">
      <c r="A49" s="1525"/>
      <c r="B49" s="1501"/>
      <c r="C49" s="163" t="s">
        <v>97</v>
      </c>
      <c r="D49" s="316">
        <v>6832.2269999999999</v>
      </c>
      <c r="E49" s="316">
        <v>3900.489</v>
      </c>
      <c r="F49" s="316">
        <v>1073</v>
      </c>
      <c r="G49" s="345">
        <v>2291749.5490000001</v>
      </c>
      <c r="H49" s="344">
        <v>0.75163344903677465</v>
      </c>
      <c r="I49" s="350">
        <v>5.3674063373718548</v>
      </c>
    </row>
    <row r="50" spans="1:9" ht="16.5" customHeight="1">
      <c r="A50" s="1523" t="s">
        <v>1636</v>
      </c>
      <c r="B50" s="1496" t="s">
        <v>17</v>
      </c>
      <c r="C50" s="521" t="s">
        <v>93</v>
      </c>
      <c r="D50" s="522">
        <v>328564.06076371</v>
      </c>
      <c r="E50" s="515">
        <v>135251.20757895199</v>
      </c>
      <c r="F50" s="522">
        <v>419927.60032806802</v>
      </c>
      <c r="G50" s="523">
        <v>2429298.7148558884</v>
      </c>
      <c r="H50" s="524">
        <v>1.4292874470042194</v>
      </c>
      <c r="I50" s="525">
        <v>-0.21756974176734356</v>
      </c>
    </row>
    <row r="51" spans="1:9" ht="16.5" customHeight="1">
      <c r="A51" s="1524"/>
      <c r="B51" s="1497"/>
      <c r="C51" s="526" t="s">
        <v>94</v>
      </c>
      <c r="D51" s="527">
        <v>329353.97952870699</v>
      </c>
      <c r="E51" s="527">
        <v>153974.81170611799</v>
      </c>
      <c r="F51" s="527">
        <v>324892.323985197</v>
      </c>
      <c r="G51" s="528">
        <v>2475543.5037067928</v>
      </c>
      <c r="H51" s="524">
        <v>1.1390120622931765</v>
      </c>
      <c r="I51" s="525">
        <v>1.3732720701992607E-2</v>
      </c>
    </row>
    <row r="52" spans="1:9" ht="16.5" customHeight="1">
      <c r="A52" s="1524"/>
      <c r="B52" s="1499" t="s">
        <v>18</v>
      </c>
      <c r="C52" s="162" t="s">
        <v>93</v>
      </c>
      <c r="D52" s="520">
        <v>80087.929918219001</v>
      </c>
      <c r="E52" s="320">
        <v>50230.217871961999</v>
      </c>
      <c r="F52" s="520">
        <v>91279.600489138</v>
      </c>
      <c r="G52" s="348">
        <v>701336.54605142015</v>
      </c>
      <c r="H52" s="347">
        <v>0.59441733106483841</v>
      </c>
      <c r="I52" s="346">
        <v>-0.12260867171795709</v>
      </c>
    </row>
    <row r="53" spans="1:9" ht="16.5" customHeight="1">
      <c r="A53" s="1524"/>
      <c r="B53" s="1499"/>
      <c r="C53" s="162" t="s">
        <v>94</v>
      </c>
      <c r="D53" s="320">
        <v>56702.281105169001</v>
      </c>
      <c r="E53" s="320">
        <v>37281.653997283</v>
      </c>
      <c r="F53" s="320">
        <v>98398.314903139399</v>
      </c>
      <c r="G53" s="348">
        <v>592560.04954622302</v>
      </c>
      <c r="H53" s="347">
        <v>0.52091645690669552</v>
      </c>
      <c r="I53" s="346">
        <v>-0.4237474375350313</v>
      </c>
    </row>
    <row r="54" spans="1:9" ht="16.5" customHeight="1">
      <c r="A54" s="1524"/>
      <c r="B54" s="1499"/>
      <c r="C54" s="162" t="s">
        <v>175</v>
      </c>
      <c r="D54" s="320">
        <v>8000</v>
      </c>
      <c r="E54" s="1228">
        <v>360</v>
      </c>
      <c r="F54" s="321">
        <v>3050</v>
      </c>
      <c r="G54" s="349">
        <v>8420.0499999999993</v>
      </c>
      <c r="H54" s="347">
        <v>21.222222222222221</v>
      </c>
      <c r="I54" s="346">
        <v>1.622950819672131</v>
      </c>
    </row>
    <row r="55" spans="1:9" ht="16.5" customHeight="1">
      <c r="A55" s="1524"/>
      <c r="B55" s="1499"/>
      <c r="C55" s="162" t="s">
        <v>95</v>
      </c>
      <c r="D55" s="320">
        <v>100154.47192782399</v>
      </c>
      <c r="E55" s="320">
        <v>66395.137110120006</v>
      </c>
      <c r="F55" s="320">
        <v>94633.363056578004</v>
      </c>
      <c r="G55" s="348">
        <v>791293.32530396699</v>
      </c>
      <c r="H55" s="347">
        <v>0.50846095492976029</v>
      </c>
      <c r="I55" s="346">
        <v>5.8342097257445102E-2</v>
      </c>
    </row>
    <row r="56" spans="1:9" ht="17.25" customHeight="1" thickBot="1">
      <c r="A56" s="1525"/>
      <c r="B56" s="1501"/>
      <c r="C56" s="163" t="s">
        <v>97</v>
      </c>
      <c r="D56" s="449">
        <v>28.56381262</v>
      </c>
      <c r="E56" s="449">
        <v>3.8640977099999998</v>
      </c>
      <c r="F56" s="449">
        <v>24.971703000000002</v>
      </c>
      <c r="G56" s="450">
        <v>7221.2354017000007</v>
      </c>
      <c r="H56" s="344">
        <v>6.3921041246133505</v>
      </c>
      <c r="I56" s="343">
        <v>0.14384720257164663</v>
      </c>
    </row>
    <row r="57" spans="1:9" ht="16.5" customHeight="1">
      <c r="A57" s="1523" t="s">
        <v>176</v>
      </c>
      <c r="B57" s="1496" t="s">
        <v>17</v>
      </c>
      <c r="C57" s="521" t="s">
        <v>93</v>
      </c>
      <c r="D57" s="522">
        <v>2937123</v>
      </c>
      <c r="E57" s="515">
        <v>1562915</v>
      </c>
      <c r="F57" s="522">
        <v>4246987</v>
      </c>
      <c r="G57" s="523">
        <v>24004048</v>
      </c>
      <c r="H57" s="524">
        <v>0.87925958865325371</v>
      </c>
      <c r="I57" s="529">
        <v>-0.30842194713569882</v>
      </c>
    </row>
    <row r="58" spans="1:9" ht="16.5" customHeight="1">
      <c r="A58" s="1524"/>
      <c r="B58" s="1497"/>
      <c r="C58" s="526" t="s">
        <v>94</v>
      </c>
      <c r="D58" s="527">
        <v>3071120</v>
      </c>
      <c r="E58" s="527">
        <v>1944504</v>
      </c>
      <c r="F58" s="527">
        <v>5122987</v>
      </c>
      <c r="G58" s="528">
        <v>35721852</v>
      </c>
      <c r="H58" s="524">
        <v>0.57938476855794585</v>
      </c>
      <c r="I58" s="529">
        <v>-0.40052160975618323</v>
      </c>
    </row>
    <row r="59" spans="1:9" ht="16.5" customHeight="1">
      <c r="A59" s="1524"/>
      <c r="B59" s="1499" t="s">
        <v>18</v>
      </c>
      <c r="C59" s="162" t="s">
        <v>93</v>
      </c>
      <c r="D59" s="520">
        <v>1493826</v>
      </c>
      <c r="E59" s="320">
        <v>906774</v>
      </c>
      <c r="F59" s="520">
        <v>2252210</v>
      </c>
      <c r="G59" s="348">
        <v>14858828</v>
      </c>
      <c r="H59" s="347">
        <v>0.64740718194390223</v>
      </c>
      <c r="I59" s="346">
        <v>-0.33672881303253244</v>
      </c>
    </row>
    <row r="60" spans="1:9" ht="16.5" customHeight="1">
      <c r="A60" s="1524"/>
      <c r="B60" s="1499"/>
      <c r="C60" s="162" t="s">
        <v>94</v>
      </c>
      <c r="D60" s="320">
        <v>866583</v>
      </c>
      <c r="E60" s="320">
        <v>624702</v>
      </c>
      <c r="F60" s="320">
        <v>1729334</v>
      </c>
      <c r="G60" s="348">
        <v>9222751</v>
      </c>
      <c r="H60" s="347">
        <v>0.38719421420133115</v>
      </c>
      <c r="I60" s="346">
        <v>-0.49889205902387856</v>
      </c>
    </row>
    <row r="61" spans="1:9" ht="16.5" customHeight="1">
      <c r="A61" s="1524"/>
      <c r="B61" s="1499"/>
      <c r="C61" s="162" t="s">
        <v>175</v>
      </c>
      <c r="D61" s="1227">
        <v>263292</v>
      </c>
      <c r="E61" s="320">
        <v>41486</v>
      </c>
      <c r="F61" s="321">
        <v>239700</v>
      </c>
      <c r="G61" s="348">
        <v>304780</v>
      </c>
      <c r="H61" s="347">
        <v>5.3465265390734222</v>
      </c>
      <c r="I61" s="346">
        <v>9.8423028785982414E-2</v>
      </c>
    </row>
    <row r="62" spans="1:9" ht="16.5" customHeight="1">
      <c r="A62" s="1524"/>
      <c r="B62" s="1499"/>
      <c r="C62" s="162" t="s">
        <v>95</v>
      </c>
      <c r="D62" s="320">
        <v>1268207</v>
      </c>
      <c r="E62" s="320">
        <v>791655</v>
      </c>
      <c r="F62" s="320">
        <v>1318202</v>
      </c>
      <c r="G62" s="348">
        <v>9851592</v>
      </c>
      <c r="H62" s="347">
        <v>0.60196929217904271</v>
      </c>
      <c r="I62" s="346">
        <v>-3.7926660709056703E-2</v>
      </c>
    </row>
    <row r="63" spans="1:9" ht="17.25" customHeight="1" thickBot="1">
      <c r="A63" s="1525"/>
      <c r="B63" s="1501"/>
      <c r="C63" s="163" t="s">
        <v>97</v>
      </c>
      <c r="D63" s="322">
        <v>543</v>
      </c>
      <c r="E63" s="322">
        <v>295</v>
      </c>
      <c r="F63" s="322">
        <v>4</v>
      </c>
      <c r="G63" s="345">
        <v>609334</v>
      </c>
      <c r="H63" s="344">
        <v>0.84067796610169498</v>
      </c>
      <c r="I63" s="343">
        <v>134.75</v>
      </c>
    </row>
    <row r="64" spans="1:9" ht="15" customHeight="1">
      <c r="A64" s="1507" t="s">
        <v>48</v>
      </c>
      <c r="B64" s="1508"/>
      <c r="C64" s="341" t="s">
        <v>1635</v>
      </c>
      <c r="D64" s="342">
        <v>211692773.91100001</v>
      </c>
      <c r="E64" s="340">
        <v>116690399.69</v>
      </c>
      <c r="F64" s="342">
        <v>157392515.92199999</v>
      </c>
      <c r="G64" s="432">
        <v>1546155720.0070002</v>
      </c>
      <c r="H64" s="339">
        <v>0.81414044748654169</v>
      </c>
      <c r="I64" s="338">
        <v>0.34499898340725399</v>
      </c>
    </row>
    <row r="65" spans="1:9" ht="15" customHeight="1">
      <c r="A65" s="1509"/>
      <c r="B65" s="1510"/>
      <c r="C65" s="341" t="s">
        <v>1636</v>
      </c>
      <c r="D65" s="340">
        <v>902891.28705624887</v>
      </c>
      <c r="E65" s="340">
        <v>443496.89236214501</v>
      </c>
      <c r="F65" s="340">
        <v>1032206.1744651204</v>
      </c>
      <c r="G65" s="433">
        <v>7005673.4248659918</v>
      </c>
      <c r="H65" s="339">
        <v>1.0358458032192419</v>
      </c>
      <c r="I65" s="338">
        <v>-0.12528009481815139</v>
      </c>
    </row>
    <row r="66" spans="1:9" ht="15.75" customHeight="1" thickBot="1">
      <c r="A66" s="1511"/>
      <c r="B66" s="1512"/>
      <c r="C66" s="337" t="s">
        <v>176</v>
      </c>
      <c r="D66" s="336">
        <v>9900694</v>
      </c>
      <c r="E66" s="336">
        <v>5872331</v>
      </c>
      <c r="F66" s="336">
        <v>14909424</v>
      </c>
      <c r="G66" s="434">
        <v>94573185</v>
      </c>
      <c r="H66" s="335">
        <v>0.68599045251366109</v>
      </c>
      <c r="I66" s="334">
        <v>-0.33594389696074112</v>
      </c>
    </row>
    <row r="67" spans="1:9" ht="15" customHeight="1">
      <c r="A67" s="1514" t="s">
        <v>168</v>
      </c>
      <c r="B67" s="1515"/>
      <c r="C67" s="332" t="s">
        <v>1635</v>
      </c>
      <c r="D67" s="333">
        <v>9622398.8141363636</v>
      </c>
      <c r="E67" s="331">
        <v>6482799.9827777781</v>
      </c>
      <c r="F67" s="333">
        <v>7494881.7105714278</v>
      </c>
      <c r="G67" s="435">
        <v>78108538.472786307</v>
      </c>
      <c r="H67" s="330">
        <v>0.48429672976171578</v>
      </c>
      <c r="I67" s="438">
        <v>0.28386266597965149</v>
      </c>
    </row>
    <row r="68" spans="1:9" ht="15" customHeight="1">
      <c r="A68" s="1516"/>
      <c r="B68" s="1517"/>
      <c r="C68" s="332" t="s">
        <v>1636</v>
      </c>
      <c r="D68" s="331">
        <v>41040.513048011315</v>
      </c>
      <c r="E68" s="331">
        <v>24638.71624234139</v>
      </c>
      <c r="F68" s="331">
        <v>49152.674974529546</v>
      </c>
      <c r="G68" s="436">
        <v>354584.59571025043</v>
      </c>
      <c r="H68" s="330">
        <v>0.66569202081574352</v>
      </c>
      <c r="I68" s="438">
        <v>-0.16504009050823532</v>
      </c>
    </row>
    <row r="69" spans="1:9" ht="15.75" customHeight="1" thickBot="1">
      <c r="A69" s="1518"/>
      <c r="B69" s="1519"/>
      <c r="C69" s="329" t="s">
        <v>176</v>
      </c>
      <c r="D69" s="328">
        <v>450031.54545454547</v>
      </c>
      <c r="E69" s="328">
        <v>326240.61111111112</v>
      </c>
      <c r="F69" s="328">
        <v>709972.57142857148</v>
      </c>
      <c r="G69" s="437">
        <v>4823570.8520543789</v>
      </c>
      <c r="H69" s="327">
        <v>0.37944673387481354</v>
      </c>
      <c r="I69" s="439">
        <v>-0.36612826528070741</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25" defaultRowHeight="15"/>
  <cols>
    <col min="1" max="1" width="13.75" style="1312" customWidth="1"/>
    <col min="2" max="2" width="14.875" style="1312" customWidth="1"/>
    <col min="3" max="3" width="37.75" style="1312" customWidth="1"/>
    <col min="4" max="4" width="24.375" style="1312" customWidth="1"/>
    <col min="5" max="9" width="9.125" style="1312"/>
    <col min="10" max="10" width="13.25" style="1312" customWidth="1"/>
    <col min="11" max="16384" width="9.125" style="1312"/>
  </cols>
  <sheetData>
    <row r="1" spans="1:12">
      <c r="A1" s="1352" t="s">
        <v>6400</v>
      </c>
      <c r="B1" s="1352" t="s">
        <v>6401</v>
      </c>
      <c r="C1" s="1352" t="s">
        <v>6402</v>
      </c>
      <c r="D1" s="1352" t="s">
        <v>6403</v>
      </c>
      <c r="E1" s="1352" t="s">
        <v>6404</v>
      </c>
      <c r="F1" s="1352" t="s">
        <v>6405</v>
      </c>
      <c r="G1" s="1352" t="s">
        <v>6406</v>
      </c>
      <c r="H1" s="1352" t="s">
        <v>6407</v>
      </c>
      <c r="I1" s="1352" t="s">
        <v>6408</v>
      </c>
      <c r="J1" s="1352" t="s">
        <v>6409</v>
      </c>
      <c r="K1" s="1311"/>
    </row>
    <row r="2" spans="1:12" ht="15.75" thickBot="1">
      <c r="A2" s="1353"/>
      <c r="B2" s="1353"/>
      <c r="C2" s="1353"/>
      <c r="D2" s="1353"/>
      <c r="E2" s="1353"/>
      <c r="F2" s="1353"/>
      <c r="G2" s="1353"/>
      <c r="H2" s="1353"/>
      <c r="I2" s="1353"/>
      <c r="J2" s="1353"/>
      <c r="K2" s="1311"/>
    </row>
    <row r="3" spans="1:12" ht="36.75" thickBot="1">
      <c r="A3" s="1354" t="s">
        <v>6410</v>
      </c>
      <c r="B3" s="1313" t="s">
        <v>6410</v>
      </c>
      <c r="C3" s="1314" t="s">
        <v>6411</v>
      </c>
      <c r="D3" s="1354" t="s">
        <v>6412</v>
      </c>
      <c r="E3" s="1354" t="s">
        <v>1382</v>
      </c>
      <c r="F3" s="1356" t="s">
        <v>6413</v>
      </c>
      <c r="G3" s="1358" t="s">
        <v>6414</v>
      </c>
      <c r="H3" s="1360" t="s">
        <v>6415</v>
      </c>
      <c r="I3" s="1356" t="s">
        <v>6416</v>
      </c>
      <c r="J3" s="1354" t="s">
        <v>6417</v>
      </c>
      <c r="K3" s="1311"/>
    </row>
    <row r="4" spans="1:12" ht="36.75" thickBot="1">
      <c r="A4" s="1355"/>
      <c r="B4" s="1313" t="s">
        <v>15</v>
      </c>
      <c r="C4" s="1314" t="s">
        <v>6418</v>
      </c>
      <c r="D4" s="1355"/>
      <c r="E4" s="1355"/>
      <c r="F4" s="1357"/>
      <c r="G4" s="1359"/>
      <c r="H4" s="1361"/>
      <c r="I4" s="1357"/>
      <c r="J4" s="1355"/>
      <c r="K4" s="1311"/>
    </row>
    <row r="5" spans="1:12" ht="36.75" thickBot="1">
      <c r="A5" s="1362" t="s">
        <v>6419</v>
      </c>
      <c r="B5" s="1315" t="s">
        <v>6420</v>
      </c>
      <c r="C5" s="1316" t="s">
        <v>6421</v>
      </c>
      <c r="D5" s="1364" t="s">
        <v>6422</v>
      </c>
      <c r="E5" s="1364" t="s">
        <v>1382</v>
      </c>
      <c r="F5" s="1366" t="s">
        <v>6413</v>
      </c>
      <c r="G5" s="1368" t="s">
        <v>6414</v>
      </c>
      <c r="H5" s="1370" t="s">
        <v>6415</v>
      </c>
      <c r="I5" s="1366" t="s">
        <v>6416</v>
      </c>
      <c r="J5" s="1364" t="s">
        <v>6417</v>
      </c>
      <c r="K5" s="1311"/>
    </row>
    <row r="6" spans="1:12" ht="54.75" thickBot="1">
      <c r="A6" s="1363"/>
      <c r="B6" s="1317" t="s">
        <v>6423</v>
      </c>
      <c r="C6" s="1317" t="s">
        <v>6424</v>
      </c>
      <c r="D6" s="1365"/>
      <c r="E6" s="1365"/>
      <c r="F6" s="1367"/>
      <c r="G6" s="1369"/>
      <c r="H6" s="1371"/>
      <c r="I6" s="1367"/>
      <c r="J6" s="1365"/>
      <c r="K6" s="1311"/>
    </row>
    <row r="7" spans="1:12" ht="108.75" thickBot="1">
      <c r="A7" s="1318" t="s">
        <v>6425</v>
      </c>
      <c r="B7" s="1319" t="s">
        <v>6426</v>
      </c>
      <c r="C7" s="1319" t="s">
        <v>6427</v>
      </c>
      <c r="D7" s="1319" t="s">
        <v>6428</v>
      </c>
      <c r="E7" s="1319" t="s">
        <v>1382</v>
      </c>
      <c r="F7" s="1320" t="s">
        <v>6413</v>
      </c>
      <c r="G7" s="1321" t="s">
        <v>6415</v>
      </c>
      <c r="H7" s="1321" t="s">
        <v>6415</v>
      </c>
      <c r="I7" s="1320" t="s">
        <v>6416</v>
      </c>
      <c r="J7" s="1318" t="s">
        <v>6429</v>
      </c>
      <c r="K7" s="1311"/>
    </row>
    <row r="8" spans="1:12" ht="54.75" thickBot="1">
      <c r="A8" s="1322" t="s">
        <v>6430</v>
      </c>
      <c r="B8" s="1315" t="s">
        <v>6431</v>
      </c>
      <c r="C8" s="1315" t="s">
        <v>6432</v>
      </c>
      <c r="D8" s="1315" t="s">
        <v>6433</v>
      </c>
      <c r="E8" s="1315" t="s">
        <v>6434</v>
      </c>
      <c r="F8" s="1323" t="s">
        <v>6413</v>
      </c>
      <c r="G8" s="1324" t="s">
        <v>6415</v>
      </c>
      <c r="H8" s="1324" t="s">
        <v>6415</v>
      </c>
      <c r="I8" s="1323" t="s">
        <v>6416</v>
      </c>
      <c r="J8" s="1322" t="s">
        <v>6429</v>
      </c>
      <c r="K8" s="1311"/>
    </row>
    <row r="9" spans="1:12" ht="72.75" thickBot="1">
      <c r="A9" s="1325" t="s">
        <v>6435</v>
      </c>
      <c r="B9" s="1326" t="s">
        <v>14</v>
      </c>
      <c r="C9" s="1326" t="s">
        <v>6436</v>
      </c>
      <c r="D9" s="1326" t="s">
        <v>6437</v>
      </c>
      <c r="E9" s="1326" t="s">
        <v>1382</v>
      </c>
      <c r="F9" s="1327" t="s">
        <v>6413</v>
      </c>
      <c r="G9" s="1327" t="s">
        <v>6415</v>
      </c>
      <c r="H9" s="1327" t="s">
        <v>6415</v>
      </c>
      <c r="I9" s="1327" t="s">
        <v>6416</v>
      </c>
      <c r="J9" s="1325" t="s">
        <v>6417</v>
      </c>
      <c r="K9" s="1311"/>
    </row>
    <row r="10" spans="1:12" ht="72.75" thickBot="1">
      <c r="A10" s="1322" t="s">
        <v>6438</v>
      </c>
      <c r="B10" s="1315" t="s">
        <v>6439</v>
      </c>
      <c r="C10" s="1315" t="s">
        <v>6440</v>
      </c>
      <c r="D10" s="1315" t="s">
        <v>6441</v>
      </c>
      <c r="E10" s="1315" t="s">
        <v>1382</v>
      </c>
      <c r="F10" s="1323" t="s">
        <v>6413</v>
      </c>
      <c r="G10" s="1324" t="s">
        <v>6415</v>
      </c>
      <c r="H10" s="1324" t="s">
        <v>6415</v>
      </c>
      <c r="I10" s="1315" t="s">
        <v>6442</v>
      </c>
      <c r="J10" s="1322" t="s">
        <v>6443</v>
      </c>
      <c r="K10" s="1311"/>
    </row>
    <row r="11" spans="1:12" ht="90.75" thickBot="1">
      <c r="A11" s="1328" t="s">
        <v>6444</v>
      </c>
      <c r="B11" s="1313" t="s">
        <v>6445</v>
      </c>
      <c r="C11" s="1314" t="s">
        <v>6446</v>
      </c>
      <c r="D11" s="1313" t="s">
        <v>6447</v>
      </c>
      <c r="E11" s="1313" t="s">
        <v>1382</v>
      </c>
      <c r="F11" s="1329" t="s">
        <v>6413</v>
      </c>
      <c r="G11" s="1327" t="s">
        <v>6415</v>
      </c>
      <c r="H11" s="1327" t="s">
        <v>6415</v>
      </c>
      <c r="I11" s="1313" t="s">
        <v>6442</v>
      </c>
      <c r="J11" s="1330" t="s">
        <v>6417</v>
      </c>
      <c r="K11" s="1311"/>
    </row>
    <row r="12" spans="1:12" ht="54.75" thickBot="1">
      <c r="A12" s="1373" t="s">
        <v>6448</v>
      </c>
      <c r="B12" s="1317" t="s">
        <v>6449</v>
      </c>
      <c r="C12" s="1331" t="s">
        <v>6450</v>
      </c>
      <c r="D12" s="1364" t="s">
        <v>6451</v>
      </c>
      <c r="E12" s="1364" t="s">
        <v>6415</v>
      </c>
      <c r="F12" s="1366" t="s">
        <v>6413</v>
      </c>
      <c r="G12" s="1370" t="s">
        <v>6415</v>
      </c>
      <c r="H12" s="1370" t="s">
        <v>6415</v>
      </c>
      <c r="I12" s="1366" t="s">
        <v>6442</v>
      </c>
      <c r="J12" s="1364" t="s">
        <v>6417</v>
      </c>
      <c r="K12" s="1311"/>
    </row>
    <row r="13" spans="1:12" ht="36.75" thickBot="1">
      <c r="A13" s="1374"/>
      <c r="B13" s="1317" t="s">
        <v>6452</v>
      </c>
      <c r="C13" s="1332" t="s">
        <v>6453</v>
      </c>
      <c r="D13" s="1365"/>
      <c r="E13" s="1365"/>
      <c r="F13" s="1367"/>
      <c r="G13" s="1371"/>
      <c r="H13" s="1371"/>
      <c r="I13" s="1367"/>
      <c r="J13" s="1365"/>
      <c r="K13" s="1311"/>
    </row>
    <row r="15" spans="1:12" ht="18">
      <c r="A15" s="1375" t="s">
        <v>6454</v>
      </c>
      <c r="B15" s="1375"/>
      <c r="C15" s="1375"/>
      <c r="D15" s="1375"/>
    </row>
    <row r="16" spans="1:12" ht="15.75">
      <c r="A16" s="1376"/>
      <c r="B16" s="1376"/>
      <c r="C16" s="1376"/>
      <c r="D16" s="1376"/>
      <c r="E16" s="1376"/>
      <c r="F16" s="1376"/>
      <c r="G16" s="1376"/>
      <c r="H16" s="1376"/>
      <c r="I16" s="1376"/>
      <c r="J16" s="1376"/>
      <c r="K16" s="1376"/>
      <c r="L16" s="1376"/>
    </row>
    <row r="18" spans="1:15" ht="18">
      <c r="A18" s="1375" t="s">
        <v>6455</v>
      </c>
      <c r="B18" s="1375"/>
      <c r="C18" s="1375"/>
      <c r="D18" s="1375"/>
      <c r="E18" s="1375"/>
      <c r="F18" s="1375"/>
      <c r="G18" s="1375"/>
      <c r="H18" s="1375"/>
      <c r="I18" s="1375"/>
      <c r="J18" s="1375"/>
      <c r="K18" s="1375"/>
      <c r="L18" s="1375"/>
      <c r="M18" s="1375"/>
      <c r="N18" s="1333"/>
      <c r="O18" s="1333"/>
    </row>
    <row r="19" spans="1:15" ht="18">
      <c r="A19" s="1372" t="s">
        <v>6456</v>
      </c>
      <c r="B19" s="1372"/>
      <c r="C19" s="1372"/>
      <c r="D19" s="1334"/>
      <c r="E19" s="1334"/>
      <c r="F19" s="1334"/>
      <c r="G19" s="1334"/>
      <c r="H19" s="1334"/>
      <c r="I19" s="1334"/>
      <c r="J19" s="1334"/>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14" sqref="C14:I14"/>
    </sheetView>
  </sheetViews>
  <sheetFormatPr defaultRowHeight="17.25"/>
  <cols>
    <col min="1" max="1" width="5.125" customWidth="1"/>
    <col min="2" max="2" width="29.125" style="25" customWidth="1"/>
    <col min="3" max="3" width="10.25" style="24" customWidth="1"/>
    <col min="4" max="4" width="9.375" style="24" customWidth="1"/>
    <col min="5" max="5" width="8.625" style="24" customWidth="1"/>
    <col min="6" max="6" width="14.25" style="24" customWidth="1"/>
    <col min="7" max="7" width="15" customWidth="1"/>
    <col min="8" max="8" width="13.125" customWidth="1"/>
    <col min="9" max="9" width="9.375"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536" t="s">
        <v>1382</v>
      </c>
      <c r="B1" s="1536"/>
      <c r="C1" s="1536"/>
      <c r="D1" s="1536"/>
      <c r="E1" s="1536"/>
      <c r="F1" s="1536"/>
      <c r="G1" s="1536"/>
      <c r="H1" s="1536"/>
      <c r="I1" s="1536"/>
    </row>
    <row r="2" spans="1:9" ht="36.75" customHeight="1" thickBot="1">
      <c r="A2" s="1537" t="s">
        <v>309</v>
      </c>
      <c r="B2" s="1539" t="s">
        <v>311</v>
      </c>
      <c r="C2" s="1541" t="s">
        <v>1266</v>
      </c>
      <c r="D2" s="1542"/>
      <c r="E2" s="1543"/>
      <c r="F2" s="1541" t="s">
        <v>215</v>
      </c>
      <c r="G2" s="1543"/>
      <c r="H2" s="369" t="s">
        <v>1394</v>
      </c>
      <c r="I2" s="368" t="s">
        <v>310</v>
      </c>
    </row>
    <row r="3" spans="1:9" ht="24.75" customHeight="1" thickBot="1">
      <c r="A3" s="1538"/>
      <c r="B3" s="1540"/>
      <c r="C3" s="365" t="s">
        <v>5949</v>
      </c>
      <c r="D3" s="367" t="s">
        <v>5751</v>
      </c>
      <c r="E3" s="365" t="s">
        <v>5951</v>
      </c>
      <c r="F3" s="366" t="s">
        <v>216</v>
      </c>
      <c r="G3" s="365" t="s">
        <v>305</v>
      </c>
      <c r="H3" s="364" t="s">
        <v>5952</v>
      </c>
      <c r="I3" s="868" t="s">
        <v>5949</v>
      </c>
    </row>
    <row r="4" spans="1:9" ht="19.5" customHeight="1">
      <c r="A4" s="363">
        <v>1</v>
      </c>
      <c r="B4" s="363" t="s">
        <v>101</v>
      </c>
      <c r="C4" s="151">
        <v>141916.809225501</v>
      </c>
      <c r="D4" s="151">
        <v>32856.282234937004</v>
      </c>
      <c r="E4" s="188">
        <v>156462.87248157299</v>
      </c>
      <c r="F4" s="269">
        <v>3.3193203726073692</v>
      </c>
      <c r="G4" s="150">
        <v>-9.2968146534476603E-2</v>
      </c>
      <c r="H4" s="176">
        <v>691271.80341257108</v>
      </c>
      <c r="I4" s="926">
        <v>8.6587843455085689E-3</v>
      </c>
    </row>
    <row r="5" spans="1:9">
      <c r="A5" s="185">
        <v>2</v>
      </c>
      <c r="B5" s="363" t="s">
        <v>114</v>
      </c>
      <c r="C5" s="151">
        <v>113245.592191805</v>
      </c>
      <c r="D5" s="151">
        <v>58740.734929131002</v>
      </c>
      <c r="E5" s="279">
        <v>91319.435600744997</v>
      </c>
      <c r="F5" s="269">
        <v>0.92788858240252758</v>
      </c>
      <c r="G5" s="150">
        <v>0.24010394333713037</v>
      </c>
      <c r="H5" s="186">
        <v>930644.49079340301</v>
      </c>
      <c r="I5" s="869">
        <v>4.7410658261901335E-2</v>
      </c>
    </row>
    <row r="6" spans="1:9" ht="17.25" customHeight="1">
      <c r="A6" s="185">
        <v>3</v>
      </c>
      <c r="B6" s="363" t="s">
        <v>102</v>
      </c>
      <c r="C6" s="151">
        <v>88849.466223451993</v>
      </c>
      <c r="D6" s="151">
        <v>40534.085743889998</v>
      </c>
      <c r="E6" s="279">
        <v>135965.898613103</v>
      </c>
      <c r="F6" s="269">
        <v>1.1919691684879048</v>
      </c>
      <c r="G6" s="150">
        <v>-0.3465312469542301</v>
      </c>
      <c r="H6" s="186">
        <v>735576.17099755106</v>
      </c>
      <c r="I6" s="869">
        <v>8.9212280684494612E-3</v>
      </c>
    </row>
    <row r="7" spans="1:9">
      <c r="A7" s="185">
        <v>4</v>
      </c>
      <c r="B7" s="363" t="s">
        <v>104</v>
      </c>
      <c r="C7" s="151">
        <v>79379.655746240998</v>
      </c>
      <c r="D7" s="151">
        <v>27437.960846137001</v>
      </c>
      <c r="E7" s="279">
        <v>59267.675097378</v>
      </c>
      <c r="F7" s="269">
        <v>1.8930595896457403</v>
      </c>
      <c r="G7" s="150">
        <v>0.3393414810994122</v>
      </c>
      <c r="H7" s="186">
        <v>506892.11702703201</v>
      </c>
      <c r="I7" s="869">
        <v>1.5818237423059898E-2</v>
      </c>
    </row>
    <row r="8" spans="1:9">
      <c r="A8" s="185">
        <v>5</v>
      </c>
      <c r="B8" s="363" t="s">
        <v>105</v>
      </c>
      <c r="C8" s="151">
        <v>47736.059455344002</v>
      </c>
      <c r="D8" s="151">
        <v>31611.154064199</v>
      </c>
      <c r="E8" s="279">
        <v>42012.543767283001</v>
      </c>
      <c r="F8" s="269">
        <v>0.51010176213108127</v>
      </c>
      <c r="G8" s="150">
        <v>0.13623349539996554</v>
      </c>
      <c r="H8" s="186">
        <v>451624.17422516795</v>
      </c>
      <c r="I8" s="869">
        <v>1.3040477899492437E-2</v>
      </c>
    </row>
    <row r="9" spans="1:9">
      <c r="A9" s="185">
        <v>6</v>
      </c>
      <c r="B9" s="363" t="s">
        <v>106</v>
      </c>
      <c r="C9" s="151">
        <v>44302.102780651003</v>
      </c>
      <c r="D9" s="151">
        <v>20443.065467061999</v>
      </c>
      <c r="E9" s="279">
        <v>33957.383901089997</v>
      </c>
      <c r="F9" s="269">
        <v>1.1670968501290004</v>
      </c>
      <c r="G9" s="150">
        <v>0.30463827571914193</v>
      </c>
      <c r="H9" s="186">
        <v>278859.43470031</v>
      </c>
      <c r="I9" s="869">
        <v>9.509238092223973E-3</v>
      </c>
    </row>
    <row r="10" spans="1:9" ht="17.25" customHeight="1">
      <c r="A10" s="185">
        <v>7</v>
      </c>
      <c r="B10" s="363" t="s">
        <v>103</v>
      </c>
      <c r="C10" s="151">
        <v>43295.828615316997</v>
      </c>
      <c r="D10" s="151">
        <v>10565.194580502</v>
      </c>
      <c r="E10" s="279">
        <v>55275.220177194999</v>
      </c>
      <c r="F10" s="269">
        <v>3.097967934752397</v>
      </c>
      <c r="G10" s="150">
        <v>-0.21672263852547002</v>
      </c>
      <c r="H10" s="186">
        <v>317750.52752212802</v>
      </c>
      <c r="I10" s="869">
        <v>7.6156603134890904E-3</v>
      </c>
    </row>
    <row r="11" spans="1:9">
      <c r="A11" s="185">
        <v>8</v>
      </c>
      <c r="B11" s="363" t="s">
        <v>116</v>
      </c>
      <c r="C11" s="151">
        <v>35777.556800165999</v>
      </c>
      <c r="D11" s="151">
        <v>21906.781790232999</v>
      </c>
      <c r="E11" s="279">
        <v>55967.762824746998</v>
      </c>
      <c r="F11" s="269">
        <v>0.6331726468429606</v>
      </c>
      <c r="G11" s="150">
        <v>-0.36074706233663478</v>
      </c>
      <c r="H11" s="186">
        <v>337090.026886862</v>
      </c>
      <c r="I11" s="869">
        <v>8.1486047854973064E-3</v>
      </c>
    </row>
    <row r="12" spans="1:9" ht="16.5" customHeight="1">
      <c r="A12" s="185">
        <v>9</v>
      </c>
      <c r="B12" s="363" t="s">
        <v>120</v>
      </c>
      <c r="C12" s="151">
        <v>34802.557351060997</v>
      </c>
      <c r="D12" s="151">
        <v>22846.463682989001</v>
      </c>
      <c r="E12" s="279">
        <v>38667.650006764001</v>
      </c>
      <c r="F12" s="269">
        <v>0.52332360202311112</v>
      </c>
      <c r="G12" s="150">
        <v>-9.9956750798843363E-2</v>
      </c>
      <c r="H12" s="186">
        <v>271662.55413931399</v>
      </c>
      <c r="I12" s="869">
        <v>4.1782988941962806E-2</v>
      </c>
    </row>
    <row r="13" spans="1:9" ht="18" thickBot="1">
      <c r="A13" s="185">
        <v>10</v>
      </c>
      <c r="B13" s="363" t="s">
        <v>119</v>
      </c>
      <c r="C13" s="151">
        <v>32067.030181419999</v>
      </c>
      <c r="D13" s="151">
        <v>15745.890235789</v>
      </c>
      <c r="E13" s="279">
        <v>50307.246874736004</v>
      </c>
      <c r="F13" s="269">
        <v>1.036533324012034</v>
      </c>
      <c r="G13" s="150">
        <v>-0.36257632501205572</v>
      </c>
      <c r="H13" s="186">
        <v>207933.95107532002</v>
      </c>
      <c r="I13" s="869">
        <v>3.0519295969147812E-2</v>
      </c>
    </row>
    <row r="14" spans="1:9" ht="18" customHeight="1" thickBot="1">
      <c r="A14" s="1544" t="s">
        <v>48</v>
      </c>
      <c r="B14" s="1545"/>
      <c r="C14" s="266">
        <v>661372.65857095807</v>
      </c>
      <c r="D14" s="266">
        <v>282687.613574869</v>
      </c>
      <c r="E14" s="537">
        <v>719203.68934461405</v>
      </c>
      <c r="F14" s="459">
        <v>1.3395883894849021</v>
      </c>
      <c r="G14" s="460">
        <v>-8.0409808278869455E-2</v>
      </c>
      <c r="H14" s="294">
        <v>4729305.2507796595</v>
      </c>
      <c r="I14" s="871">
        <v>1.2239720694488386E-2</v>
      </c>
    </row>
    <row r="15" spans="1:9" ht="14.25">
      <c r="B15"/>
      <c r="C15"/>
      <c r="D15"/>
      <c r="E15"/>
      <c r="F15"/>
    </row>
    <row r="16" spans="1:9" ht="30.75" customHeight="1">
      <c r="A16" s="1531" t="s">
        <v>309</v>
      </c>
      <c r="B16" s="1531" t="s">
        <v>113</v>
      </c>
      <c r="C16" s="1533" t="s">
        <v>214</v>
      </c>
      <c r="D16" s="1534"/>
      <c r="E16" s="1534"/>
      <c r="F16" s="1534" t="s">
        <v>215</v>
      </c>
      <c r="G16" s="1535"/>
      <c r="H16" s="540" t="s">
        <v>1394</v>
      </c>
    </row>
    <row r="17" spans="1:8" ht="36" customHeight="1">
      <c r="A17" s="1532"/>
      <c r="B17" s="1532"/>
      <c r="C17" s="543" t="s">
        <v>5949</v>
      </c>
      <c r="D17" s="544" t="s">
        <v>5751</v>
      </c>
      <c r="E17" s="544" t="s">
        <v>5951</v>
      </c>
      <c r="F17" s="543" t="s">
        <v>216</v>
      </c>
      <c r="G17" s="544" t="s">
        <v>1637</v>
      </c>
      <c r="H17" s="545" t="s">
        <v>5952</v>
      </c>
    </row>
    <row r="18" spans="1:8" ht="19.5" customHeight="1">
      <c r="A18" s="541">
        <v>1</v>
      </c>
      <c r="B18" s="538" t="s">
        <v>101</v>
      </c>
      <c r="C18" s="552">
        <v>141916.809225501</v>
      </c>
      <c r="D18" s="552">
        <v>32856.282234937004</v>
      </c>
      <c r="E18" s="552">
        <v>156462.87248157299</v>
      </c>
      <c r="F18" s="546">
        <v>3.3193203726073692</v>
      </c>
      <c r="G18" s="359">
        <v>-9.2968146534476603E-2</v>
      </c>
      <c r="H18" s="547">
        <v>691271.80341257108</v>
      </c>
    </row>
    <row r="19" spans="1:8">
      <c r="A19" s="542">
        <v>2</v>
      </c>
      <c r="B19" s="538" t="s">
        <v>114</v>
      </c>
      <c r="C19" s="552">
        <v>113245.592191805</v>
      </c>
      <c r="D19" s="552">
        <v>58740.734929131002</v>
      </c>
      <c r="E19" s="552">
        <v>91319.435600744997</v>
      </c>
      <c r="F19" s="546">
        <v>0.92788858240252758</v>
      </c>
      <c r="G19" s="359">
        <v>0.24010394333713037</v>
      </c>
      <c r="H19" s="548">
        <v>930644.49079340301</v>
      </c>
    </row>
    <row r="20" spans="1:8">
      <c r="A20" s="542">
        <v>3</v>
      </c>
      <c r="B20" s="538" t="s">
        <v>102</v>
      </c>
      <c r="C20" s="552">
        <v>88849.466223451993</v>
      </c>
      <c r="D20" s="552">
        <v>40534.085743889998</v>
      </c>
      <c r="E20" s="552">
        <v>135965.898613103</v>
      </c>
      <c r="F20" s="546">
        <v>1.1919691684879048</v>
      </c>
      <c r="G20" s="359">
        <v>-0.3465312469542301</v>
      </c>
      <c r="H20" s="548">
        <v>735576.17099755106</v>
      </c>
    </row>
    <row r="21" spans="1:8">
      <c r="A21" s="542">
        <v>4</v>
      </c>
      <c r="B21" s="538" t="s">
        <v>104</v>
      </c>
      <c r="C21" s="552">
        <v>79379.655746240998</v>
      </c>
      <c r="D21" s="552">
        <v>27437.960846137001</v>
      </c>
      <c r="E21" s="552">
        <v>59267.675097378</v>
      </c>
      <c r="F21" s="546">
        <v>1.8930595896457403</v>
      </c>
      <c r="G21" s="359">
        <v>0.3393414810994122</v>
      </c>
      <c r="H21" s="548">
        <v>506892.11702703201</v>
      </c>
    </row>
    <row r="22" spans="1:8">
      <c r="A22" s="542">
        <v>5</v>
      </c>
      <c r="B22" s="538" t="s">
        <v>105</v>
      </c>
      <c r="C22" s="552">
        <v>47736.059455344002</v>
      </c>
      <c r="D22" s="552">
        <v>31611.154064199</v>
      </c>
      <c r="E22" s="552">
        <v>42012.543767283001</v>
      </c>
      <c r="F22" s="546">
        <v>0.51010176213108127</v>
      </c>
      <c r="G22" s="359">
        <v>0.13623349539996554</v>
      </c>
      <c r="H22" s="548">
        <v>451624.17422516795</v>
      </c>
    </row>
    <row r="23" spans="1:8">
      <c r="A23" s="542">
        <v>6</v>
      </c>
      <c r="B23" s="538" t="s">
        <v>106</v>
      </c>
      <c r="C23" s="552">
        <v>44302.102780651003</v>
      </c>
      <c r="D23" s="552">
        <v>20443.065467061999</v>
      </c>
      <c r="E23" s="552">
        <v>33957.383901089997</v>
      </c>
      <c r="F23" s="546">
        <v>1.1670968501290004</v>
      </c>
      <c r="G23" s="359">
        <v>0.30463827571914193</v>
      </c>
      <c r="H23" s="548">
        <v>278859.43470031</v>
      </c>
    </row>
    <row r="24" spans="1:8">
      <c r="A24" s="542">
        <v>7</v>
      </c>
      <c r="B24" s="538" t="s">
        <v>103</v>
      </c>
      <c r="C24" s="552">
        <v>43295.828615316997</v>
      </c>
      <c r="D24" s="552">
        <v>10565.194580502</v>
      </c>
      <c r="E24" s="552">
        <v>55275.220177194999</v>
      </c>
      <c r="F24" s="546">
        <v>3.097967934752397</v>
      </c>
      <c r="G24" s="359">
        <v>-0.21672263852547002</v>
      </c>
      <c r="H24" s="548">
        <v>317750.52752212802</v>
      </c>
    </row>
    <row r="25" spans="1:8" ht="17.25" customHeight="1">
      <c r="A25" s="542">
        <v>8</v>
      </c>
      <c r="B25" s="538" t="s">
        <v>116</v>
      </c>
      <c r="C25" s="552">
        <v>35777.556800165999</v>
      </c>
      <c r="D25" s="552">
        <v>21906.781790232999</v>
      </c>
      <c r="E25" s="552">
        <v>55967.762824746998</v>
      </c>
      <c r="F25" s="546">
        <v>0.6331726468429606</v>
      </c>
      <c r="G25" s="359">
        <v>-0.36074706233663478</v>
      </c>
      <c r="H25" s="548">
        <v>337090.026886862</v>
      </c>
    </row>
    <row r="26" spans="1:8">
      <c r="A26" s="542">
        <v>9</v>
      </c>
      <c r="B26" s="538" t="s">
        <v>120</v>
      </c>
      <c r="C26" s="552">
        <v>34802.557351060997</v>
      </c>
      <c r="D26" s="552">
        <v>22846.463682989001</v>
      </c>
      <c r="E26" s="552">
        <v>38667.650006764001</v>
      </c>
      <c r="F26" s="546">
        <v>0.52332360202311112</v>
      </c>
      <c r="G26" s="359">
        <v>-9.9956750798843363E-2</v>
      </c>
      <c r="H26" s="548">
        <v>271662.55413931399</v>
      </c>
    </row>
    <row r="27" spans="1:8">
      <c r="A27" s="542">
        <v>10</v>
      </c>
      <c r="B27" s="538" t="s">
        <v>119</v>
      </c>
      <c r="C27" s="552">
        <v>32067.030181419999</v>
      </c>
      <c r="D27" s="552">
        <v>15745.890235789</v>
      </c>
      <c r="E27" s="552">
        <v>50307.246874736004</v>
      </c>
      <c r="F27" s="546">
        <v>1.036533324012034</v>
      </c>
      <c r="G27" s="359">
        <v>-0.36257632501205572</v>
      </c>
      <c r="H27" s="548">
        <v>207933.95107532002</v>
      </c>
    </row>
    <row r="28" spans="1:8">
      <c r="A28" s="542">
        <v>11</v>
      </c>
      <c r="B28" s="538" t="s">
        <v>124</v>
      </c>
      <c r="C28" s="552">
        <v>27130.714994571001</v>
      </c>
      <c r="D28" s="552">
        <v>19812.720608046999</v>
      </c>
      <c r="E28" s="552">
        <v>27594.329365379999</v>
      </c>
      <c r="F28" s="546">
        <v>0.36935837996684695</v>
      </c>
      <c r="G28" s="359">
        <v>-1.6801074042069319E-2</v>
      </c>
      <c r="H28" s="548">
        <v>195238.63917739803</v>
      </c>
    </row>
    <row r="29" spans="1:8">
      <c r="A29" s="542">
        <v>12</v>
      </c>
      <c r="B29" s="538" t="s">
        <v>109</v>
      </c>
      <c r="C29" s="552">
        <v>24888.966694694001</v>
      </c>
      <c r="D29" s="552">
        <v>12370.311105486</v>
      </c>
      <c r="E29" s="552">
        <v>40069.536850604003</v>
      </c>
      <c r="F29" s="546">
        <v>1.0119919767948451</v>
      </c>
      <c r="G29" s="359">
        <v>-0.37885564319122322</v>
      </c>
      <c r="H29" s="548">
        <v>208397.30004981303</v>
      </c>
    </row>
    <row r="30" spans="1:8">
      <c r="A30" s="542">
        <v>13</v>
      </c>
      <c r="B30" s="538" t="s">
        <v>117</v>
      </c>
      <c r="C30" s="552">
        <v>23080.627366044999</v>
      </c>
      <c r="D30" s="552">
        <v>10863.941413482</v>
      </c>
      <c r="E30" s="552">
        <v>19115.306333589</v>
      </c>
      <c r="F30" s="546">
        <v>1.1245169214003918</v>
      </c>
      <c r="G30" s="359">
        <v>0.20744219126053043</v>
      </c>
      <c r="H30" s="548">
        <v>169896.115405783</v>
      </c>
    </row>
    <row r="31" spans="1:8">
      <c r="A31" s="542">
        <v>14</v>
      </c>
      <c r="B31" s="538" t="s">
        <v>122</v>
      </c>
      <c r="C31" s="552">
        <v>23059.897910955999</v>
      </c>
      <c r="D31" s="552">
        <v>12171.276867897999</v>
      </c>
      <c r="E31" s="552">
        <v>33422.880234313001</v>
      </c>
      <c r="F31" s="546">
        <v>0.89461616568570279</v>
      </c>
      <c r="G31" s="359">
        <v>-0.31005653165456493</v>
      </c>
      <c r="H31" s="548">
        <v>227388.29911638622</v>
      </c>
    </row>
    <row r="32" spans="1:8">
      <c r="A32" s="542">
        <v>15</v>
      </c>
      <c r="B32" s="538" t="s">
        <v>118</v>
      </c>
      <c r="C32" s="552">
        <v>19873.874927723999</v>
      </c>
      <c r="D32" s="552">
        <v>12986.840185626001</v>
      </c>
      <c r="E32" s="552">
        <v>24995.647950341001</v>
      </c>
      <c r="F32" s="546">
        <v>0.53030873127403666</v>
      </c>
      <c r="G32" s="359">
        <v>-0.20490659145113821</v>
      </c>
      <c r="H32" s="548">
        <v>218853.57617190003</v>
      </c>
    </row>
    <row r="33" spans="1:8">
      <c r="A33" s="542">
        <v>16</v>
      </c>
      <c r="B33" s="539" t="s">
        <v>135</v>
      </c>
      <c r="C33" s="552">
        <v>15550.643370891001</v>
      </c>
      <c r="D33" s="552">
        <v>8652.3820018879996</v>
      </c>
      <c r="E33" s="552">
        <v>15667.868562518999</v>
      </c>
      <c r="F33" s="546">
        <v>0.79726731523154681</v>
      </c>
      <c r="G33" s="359">
        <v>-7.4818850541309434E-3</v>
      </c>
      <c r="H33" s="548">
        <v>158084.64418969399</v>
      </c>
    </row>
    <row r="34" spans="1:8" ht="15" customHeight="1">
      <c r="A34" s="542">
        <v>17</v>
      </c>
      <c r="B34" s="538" t="s">
        <v>125</v>
      </c>
      <c r="C34" s="552">
        <v>12592.589445080999</v>
      </c>
      <c r="D34" s="552">
        <v>7438.7483366630004</v>
      </c>
      <c r="E34" s="552">
        <v>11505.741690546</v>
      </c>
      <c r="F34" s="546">
        <v>0.69283713807288128</v>
      </c>
      <c r="G34" s="359">
        <v>9.4461337979457438E-2</v>
      </c>
      <c r="H34" s="548">
        <v>107844.533381509</v>
      </c>
    </row>
    <row r="35" spans="1:8">
      <c r="A35" s="542">
        <v>18</v>
      </c>
      <c r="B35" s="538" t="s">
        <v>147</v>
      </c>
      <c r="C35" s="552">
        <v>11804.847809151001</v>
      </c>
      <c r="D35" s="552">
        <v>8839.1418303139999</v>
      </c>
      <c r="E35" s="552">
        <v>12888.804043849001</v>
      </c>
      <c r="F35" s="546">
        <v>0.33551967326353527</v>
      </c>
      <c r="G35" s="359">
        <v>-8.4100606309962744E-2</v>
      </c>
      <c r="H35" s="548">
        <v>82132.360698015997</v>
      </c>
    </row>
    <row r="36" spans="1:8">
      <c r="A36" s="542">
        <v>19</v>
      </c>
      <c r="B36" s="538" t="s">
        <v>127</v>
      </c>
      <c r="C36" s="552">
        <v>9409.8527817169997</v>
      </c>
      <c r="D36" s="552">
        <v>6661.7255256560002</v>
      </c>
      <c r="E36" s="552">
        <v>8413.6768103150007</v>
      </c>
      <c r="F36" s="546">
        <v>0.41252483991981692</v>
      </c>
      <c r="G36" s="359">
        <v>0.11839960030087049</v>
      </c>
      <c r="H36" s="548">
        <v>92960.726555134999</v>
      </c>
    </row>
    <row r="37" spans="1:8">
      <c r="A37" s="542">
        <v>20</v>
      </c>
      <c r="B37" s="538" t="s">
        <v>110</v>
      </c>
      <c r="C37" s="552">
        <v>6650.7375867119999</v>
      </c>
      <c r="D37" s="552">
        <v>6664.9738152789996</v>
      </c>
      <c r="E37" s="552">
        <v>8792.7241996270004</v>
      </c>
      <c r="F37" s="546">
        <v>-2.1359766687101267E-3</v>
      </c>
      <c r="G37" s="359">
        <v>-0.24360898446079615</v>
      </c>
      <c r="H37" s="548">
        <v>91784.896364508997</v>
      </c>
    </row>
    <row r="38" spans="1:8" ht="15.75" customHeight="1">
      <c r="A38" s="542">
        <v>21</v>
      </c>
      <c r="B38" s="538" t="s">
        <v>128</v>
      </c>
      <c r="C38" s="552">
        <v>6630.1990642720002</v>
      </c>
      <c r="D38" s="552">
        <v>6626.817044681</v>
      </c>
      <c r="E38" s="552">
        <v>8778.2927198590005</v>
      </c>
      <c r="F38" s="546">
        <v>5.1035354804529476E-4</v>
      </c>
      <c r="G38" s="359">
        <v>-0.24470517492853705</v>
      </c>
      <c r="H38" s="548">
        <v>85694.713854562986</v>
      </c>
    </row>
    <row r="39" spans="1:8">
      <c r="A39" s="542">
        <v>22</v>
      </c>
      <c r="B39" s="538" t="s">
        <v>108</v>
      </c>
      <c r="C39" s="552">
        <v>5994.2639990670004</v>
      </c>
      <c r="D39" s="552">
        <v>6524.7661263580003</v>
      </c>
      <c r="E39" s="552">
        <v>15609.700019055001</v>
      </c>
      <c r="F39" s="546">
        <v>-8.130592223803057E-2</v>
      </c>
      <c r="G39" s="359">
        <v>-0.61599108299648875</v>
      </c>
      <c r="H39" s="548">
        <v>80384.502102731989</v>
      </c>
    </row>
    <row r="40" spans="1:8">
      <c r="A40" s="542">
        <v>23</v>
      </c>
      <c r="B40" s="538" t="s">
        <v>123</v>
      </c>
      <c r="C40" s="552">
        <v>5979.8225475010004</v>
      </c>
      <c r="D40" s="552">
        <v>3726.3206903979999</v>
      </c>
      <c r="E40" s="552">
        <v>15059.811470979001</v>
      </c>
      <c r="F40" s="546">
        <v>0.60475252785135591</v>
      </c>
      <c r="G40" s="359">
        <v>-0.60292845902988801</v>
      </c>
      <c r="H40" s="548">
        <v>54309.480435564998</v>
      </c>
    </row>
    <row r="41" spans="1:8">
      <c r="A41" s="542">
        <v>24</v>
      </c>
      <c r="B41" s="538" t="s">
        <v>130</v>
      </c>
      <c r="C41" s="552">
        <v>5601.3764186830003</v>
      </c>
      <c r="D41" s="552">
        <v>2734.4268949900002</v>
      </c>
      <c r="E41" s="552">
        <v>5285.6393875080003</v>
      </c>
      <c r="F41" s="546">
        <v>1.0484644987020157</v>
      </c>
      <c r="G41" s="359">
        <v>5.9734879364114146E-2</v>
      </c>
      <c r="H41" s="548">
        <v>47211.89202082</v>
      </c>
    </row>
    <row r="42" spans="1:8">
      <c r="A42" s="542">
        <v>25</v>
      </c>
      <c r="B42" s="538" t="s">
        <v>129</v>
      </c>
      <c r="C42" s="552">
        <v>5107.8641873739998</v>
      </c>
      <c r="D42" s="552">
        <v>2909.0071107190001</v>
      </c>
      <c r="E42" s="552">
        <v>4504.3219086560002</v>
      </c>
      <c r="F42" s="546">
        <v>0.7558788937135057</v>
      </c>
      <c r="G42" s="359">
        <v>0.13399181740500521</v>
      </c>
      <c r="H42" s="548">
        <v>69608.849591485006</v>
      </c>
    </row>
    <row r="43" spans="1:8">
      <c r="A43" s="542">
        <v>26</v>
      </c>
      <c r="B43" s="538" t="s">
        <v>131</v>
      </c>
      <c r="C43" s="552">
        <v>5084.316947714</v>
      </c>
      <c r="D43" s="552">
        <v>4369.0633417010004</v>
      </c>
      <c r="E43" s="552">
        <v>7133.5061426559996</v>
      </c>
      <c r="F43" s="546">
        <v>0.16370868309144981</v>
      </c>
      <c r="G43" s="359">
        <v>-0.28726255420017488</v>
      </c>
      <c r="H43" s="548">
        <v>46432.8335869</v>
      </c>
    </row>
    <row r="44" spans="1:8">
      <c r="A44" s="542">
        <v>27</v>
      </c>
      <c r="B44" s="538" t="s">
        <v>115</v>
      </c>
      <c r="C44" s="552">
        <v>4574.8131798799996</v>
      </c>
      <c r="D44" s="552">
        <v>1178.2550264399999</v>
      </c>
      <c r="E44" s="552">
        <v>3967.7464139610001</v>
      </c>
      <c r="F44" s="546">
        <v>2.8827020273381891</v>
      </c>
      <c r="G44" s="359">
        <v>0.15300039432534329</v>
      </c>
      <c r="H44" s="548">
        <v>28579.217001109995</v>
      </c>
    </row>
    <row r="45" spans="1:8">
      <c r="A45" s="542">
        <v>28</v>
      </c>
      <c r="B45" s="538" t="s">
        <v>121</v>
      </c>
      <c r="C45" s="552">
        <v>3902.017820345</v>
      </c>
      <c r="D45" s="552">
        <v>3639.674918187</v>
      </c>
      <c r="E45" s="552">
        <v>8985.5885577379995</v>
      </c>
      <c r="F45" s="546">
        <v>7.2078663082547623E-2</v>
      </c>
      <c r="G45" s="359">
        <v>-0.56574710768558933</v>
      </c>
      <c r="H45" s="548">
        <v>45990.512098176005</v>
      </c>
    </row>
    <row r="46" spans="1:8">
      <c r="A46" s="542">
        <v>29</v>
      </c>
      <c r="B46" s="538" t="s">
        <v>143</v>
      </c>
      <c r="C46" s="552">
        <v>3776.2061139799998</v>
      </c>
      <c r="D46" s="552">
        <v>1882.47403783</v>
      </c>
      <c r="E46" s="552">
        <v>2028.2902895269999</v>
      </c>
      <c r="F46" s="546">
        <v>1.0059804481197401</v>
      </c>
      <c r="G46" s="359">
        <v>0.86176807801047861</v>
      </c>
      <c r="H46" s="548">
        <v>21703.479440359999</v>
      </c>
    </row>
    <row r="47" spans="1:8">
      <c r="A47" s="542">
        <v>30</v>
      </c>
      <c r="B47" s="538" t="s">
        <v>146</v>
      </c>
      <c r="C47" s="552">
        <v>3291.1712581739998</v>
      </c>
      <c r="D47" s="552">
        <v>1931.4227325320001</v>
      </c>
      <c r="E47" s="552">
        <v>3000.3093677689999</v>
      </c>
      <c r="F47" s="546">
        <v>0.70401393891612551</v>
      </c>
      <c r="G47" s="359">
        <v>9.694396635547009E-2</v>
      </c>
      <c r="H47" s="548">
        <v>22506.224976230998</v>
      </c>
    </row>
    <row r="48" spans="1:8">
      <c r="A48" s="542">
        <v>31</v>
      </c>
      <c r="B48" s="538" t="s">
        <v>134</v>
      </c>
      <c r="C48" s="552">
        <v>2992.1459316700002</v>
      </c>
      <c r="D48" s="552">
        <v>1652.190058164</v>
      </c>
      <c r="E48" s="552">
        <v>4254.2765697770001</v>
      </c>
      <c r="F48" s="546">
        <v>0.81101799813214548</v>
      </c>
      <c r="G48" s="359">
        <v>-0.29667338674531873</v>
      </c>
      <c r="H48" s="548">
        <v>35413.485890231001</v>
      </c>
    </row>
    <row r="49" spans="1:8">
      <c r="A49" s="542">
        <v>32</v>
      </c>
      <c r="B49" s="538" t="s">
        <v>138</v>
      </c>
      <c r="C49" s="552">
        <v>2387.3803460099998</v>
      </c>
      <c r="D49" s="552">
        <v>1624.459770424</v>
      </c>
      <c r="E49" s="552">
        <v>4306.1146120240001</v>
      </c>
      <c r="F49" s="546">
        <v>0.46964571821121193</v>
      </c>
      <c r="G49" s="359">
        <v>-0.44558364996981326</v>
      </c>
      <c r="H49" s="548">
        <v>29063.782346875003</v>
      </c>
    </row>
    <row r="50" spans="1:8">
      <c r="A50" s="542">
        <v>33</v>
      </c>
      <c r="B50" s="538" t="s">
        <v>126</v>
      </c>
      <c r="C50" s="552">
        <v>2090.7862815220001</v>
      </c>
      <c r="D50" s="552">
        <v>527.93918845099995</v>
      </c>
      <c r="E50" s="552">
        <v>1769.1334548059999</v>
      </c>
      <c r="F50" s="546">
        <v>2.9602786215898687</v>
      </c>
      <c r="G50" s="359">
        <v>0.1818137720714077</v>
      </c>
      <c r="H50" s="548">
        <v>17202.411398794</v>
      </c>
    </row>
    <row r="51" spans="1:8">
      <c r="A51" s="542">
        <v>34</v>
      </c>
      <c r="B51" s="538" t="s">
        <v>148</v>
      </c>
      <c r="C51" s="552">
        <v>1712.9854241109999</v>
      </c>
      <c r="D51" s="552">
        <v>587.69747338900004</v>
      </c>
      <c r="E51" s="552">
        <v>1873.890672254</v>
      </c>
      <c r="F51" s="546">
        <v>1.9147401540335802</v>
      </c>
      <c r="G51" s="359">
        <v>-8.5866934781982818E-2</v>
      </c>
      <c r="H51" s="548">
        <v>10270.300596894002</v>
      </c>
    </row>
    <row r="52" spans="1:8" ht="18.75" customHeight="1">
      <c r="A52" s="542">
        <v>35</v>
      </c>
      <c r="B52" s="538" t="s">
        <v>140</v>
      </c>
      <c r="C52" s="552">
        <v>1420.505399569</v>
      </c>
      <c r="D52" s="552">
        <v>1228.335148591</v>
      </c>
      <c r="E52" s="552">
        <v>8807.4585475809999</v>
      </c>
      <c r="F52" s="546">
        <v>0.15644773431618786</v>
      </c>
      <c r="G52" s="359">
        <v>-0.83871563040632791</v>
      </c>
      <c r="H52" s="548">
        <v>22545.663898404997</v>
      </c>
    </row>
    <row r="53" spans="1:8">
      <c r="A53" s="542">
        <v>36</v>
      </c>
      <c r="B53" s="538" t="s">
        <v>132</v>
      </c>
      <c r="C53" s="552">
        <v>979.88074943499998</v>
      </c>
      <c r="D53" s="552">
        <v>445.93214312999999</v>
      </c>
      <c r="E53" s="552">
        <v>1833.7338437989999</v>
      </c>
      <c r="F53" s="546">
        <v>1.1973763599035765</v>
      </c>
      <c r="G53" s="359">
        <v>-0.46563632844068992</v>
      </c>
      <c r="H53" s="548">
        <v>10806.044927797</v>
      </c>
    </row>
    <row r="54" spans="1:8">
      <c r="A54" s="542">
        <v>37</v>
      </c>
      <c r="B54" s="538" t="s">
        <v>136</v>
      </c>
      <c r="C54" s="552">
        <v>954.30520462000004</v>
      </c>
      <c r="D54" s="552">
        <v>445.69444190000002</v>
      </c>
      <c r="E54" s="552">
        <v>3082.9566200700001</v>
      </c>
      <c r="F54" s="546">
        <v>1.1411646969430156</v>
      </c>
      <c r="G54" s="359">
        <v>-0.69045779028887799</v>
      </c>
      <c r="H54" s="548">
        <v>8178.2003741999997</v>
      </c>
    </row>
    <row r="55" spans="1:8">
      <c r="A55" s="542">
        <v>38</v>
      </c>
      <c r="B55" s="538" t="s">
        <v>141</v>
      </c>
      <c r="C55" s="552">
        <v>871.95453238200002</v>
      </c>
      <c r="D55" s="552">
        <v>209.122600721</v>
      </c>
      <c r="E55" s="552">
        <v>1522.374574018</v>
      </c>
      <c r="F55" s="546">
        <v>3.1695853502956108</v>
      </c>
      <c r="G55" s="359">
        <v>-0.42724047861581638</v>
      </c>
      <c r="H55" s="548">
        <v>6816.443550899</v>
      </c>
    </row>
    <row r="56" spans="1:8">
      <c r="A56" s="542">
        <v>39</v>
      </c>
      <c r="B56" s="538" t="s">
        <v>107</v>
      </c>
      <c r="C56" s="552">
        <v>863.63645779000001</v>
      </c>
      <c r="D56" s="552">
        <v>9927.4212724200006</v>
      </c>
      <c r="E56" s="552">
        <v>3295.9813503400001</v>
      </c>
      <c r="F56" s="546">
        <v>-0.91300495525566916</v>
      </c>
      <c r="G56" s="359">
        <v>-0.73797289305022584</v>
      </c>
      <c r="H56" s="548">
        <v>41112.179358600006</v>
      </c>
    </row>
    <row r="57" spans="1:8">
      <c r="A57" s="542">
        <v>40</v>
      </c>
      <c r="B57" s="538" t="s">
        <v>142</v>
      </c>
      <c r="C57" s="552">
        <v>784.63849252099999</v>
      </c>
      <c r="D57" s="552">
        <v>574.96782306</v>
      </c>
      <c r="E57" s="552">
        <v>2628.97569776</v>
      </c>
      <c r="F57" s="546">
        <v>0.36466504915896847</v>
      </c>
      <c r="G57" s="358">
        <v>-0.70154212791333692</v>
      </c>
      <c r="H57" s="548">
        <v>7793.5324214960001</v>
      </c>
    </row>
    <row r="58" spans="1:8">
      <c r="A58" s="542">
        <v>41</v>
      </c>
      <c r="B58" s="538" t="s">
        <v>139</v>
      </c>
      <c r="C58" s="552">
        <v>638.94174493000003</v>
      </c>
      <c r="D58" s="552">
        <v>327.891511627</v>
      </c>
      <c r="E58" s="552">
        <v>1018.18773688</v>
      </c>
      <c r="F58" s="546">
        <v>0.94863765078750162</v>
      </c>
      <c r="G58" s="358">
        <v>-0.37247157691381283</v>
      </c>
      <c r="H58" s="548">
        <v>6457.4941446949997</v>
      </c>
    </row>
    <row r="59" spans="1:8">
      <c r="A59" s="542">
        <v>42</v>
      </c>
      <c r="B59" s="538" t="s">
        <v>151</v>
      </c>
      <c r="C59" s="552">
        <v>502.94421468000002</v>
      </c>
      <c r="D59" s="552">
        <v>478.72837240000001</v>
      </c>
      <c r="E59" s="552">
        <v>373.78588221400003</v>
      </c>
      <c r="F59" s="546">
        <v>5.0583678921303887E-2</v>
      </c>
      <c r="G59" s="358">
        <v>0.34554095970926535</v>
      </c>
      <c r="H59" s="548">
        <v>5255.6654636399999</v>
      </c>
    </row>
    <row r="60" spans="1:8">
      <c r="A60" s="542">
        <v>43</v>
      </c>
      <c r="B60" s="538" t="s">
        <v>149</v>
      </c>
      <c r="C60" s="552">
        <v>403.19824046899998</v>
      </c>
      <c r="D60" s="552">
        <v>220.22184825299999</v>
      </c>
      <c r="E60" s="552">
        <v>117.266755287</v>
      </c>
      <c r="F60" s="546">
        <v>0.83087302039981581</v>
      </c>
      <c r="G60" s="358">
        <v>2.4382996227891529</v>
      </c>
      <c r="H60" s="548">
        <v>4081.9284562640005</v>
      </c>
    </row>
    <row r="61" spans="1:8">
      <c r="A61" s="542">
        <v>44</v>
      </c>
      <c r="B61" s="538" t="s">
        <v>1362</v>
      </c>
      <c r="C61" s="552">
        <v>286.03307368999998</v>
      </c>
      <c r="D61" s="552">
        <v>136.79758598999999</v>
      </c>
      <c r="E61" s="552">
        <v>323.55170956400002</v>
      </c>
      <c r="F61" s="546">
        <v>1.0909219385706792</v>
      </c>
      <c r="G61" s="358">
        <v>-0.11595870077323356</v>
      </c>
      <c r="H61" s="548">
        <v>2404.4972124299998</v>
      </c>
    </row>
    <row r="62" spans="1:8">
      <c r="A62" s="542">
        <v>45</v>
      </c>
      <c r="B62" s="538" t="s">
        <v>1332</v>
      </c>
      <c r="C62" s="552">
        <v>249.18731335699999</v>
      </c>
      <c r="D62" s="552">
        <v>180.87220342500001</v>
      </c>
      <c r="E62" s="552">
        <v>753.96861763100003</v>
      </c>
      <c r="F62" s="546">
        <v>0.37769822359867122</v>
      </c>
      <c r="G62" s="358">
        <v>-0.66949909116913031</v>
      </c>
      <c r="H62" s="548">
        <v>2213.190562666</v>
      </c>
    </row>
    <row r="63" spans="1:8">
      <c r="A63" s="542">
        <v>46</v>
      </c>
      <c r="B63" s="539" t="s">
        <v>137</v>
      </c>
      <c r="C63" s="552">
        <v>237.92049212399999</v>
      </c>
      <c r="D63" s="552">
        <v>113.123510513</v>
      </c>
      <c r="E63" s="552">
        <v>221.10615770999999</v>
      </c>
      <c r="F63" s="546">
        <v>1.1031922634389826</v>
      </c>
      <c r="G63" s="358">
        <v>7.6046432121775087E-2</v>
      </c>
      <c r="H63" s="548">
        <v>2318.9969641009998</v>
      </c>
    </row>
    <row r="64" spans="1:8">
      <c r="A64" s="542">
        <v>47</v>
      </c>
      <c r="B64" s="538" t="s">
        <v>3293</v>
      </c>
      <c r="C64" s="552">
        <v>157.38016187900001</v>
      </c>
      <c r="D64" s="552">
        <v>139.904381943</v>
      </c>
      <c r="E64" s="552"/>
      <c r="F64" s="546">
        <v>0.12491231291897642</v>
      </c>
      <c r="G64" s="358"/>
      <c r="H64" s="548">
        <v>9367.8704615600018</v>
      </c>
    </row>
    <row r="65" spans="1:8">
      <c r="A65" s="542">
        <v>48</v>
      </c>
      <c r="B65" s="538" t="s">
        <v>3104</v>
      </c>
      <c r="C65" s="552"/>
      <c r="D65" s="552"/>
      <c r="E65" s="552"/>
      <c r="F65" s="546"/>
      <c r="G65" s="358"/>
      <c r="H65" s="548">
        <v>60</v>
      </c>
    </row>
    <row r="66" spans="1:8">
      <c r="A66" s="542"/>
      <c r="B66" s="538"/>
      <c r="C66" s="552"/>
      <c r="D66" s="552"/>
      <c r="E66" s="552"/>
      <c r="F66" s="546"/>
      <c r="G66" s="358"/>
      <c r="H66" s="548"/>
    </row>
    <row r="67" spans="1:8">
      <c r="A67" s="542"/>
      <c r="B67" s="538"/>
      <c r="C67" s="552"/>
      <c r="D67" s="552"/>
      <c r="E67" s="552"/>
      <c r="F67" s="546"/>
      <c r="G67" s="358"/>
      <c r="H67" s="548"/>
    </row>
    <row r="68" spans="1:8">
      <c r="A68" s="357"/>
      <c r="B68" s="357"/>
      <c r="C68" s="357"/>
      <c r="D68" s="357"/>
      <c r="E68" s="357"/>
      <c r="F68" s="357"/>
      <c r="G68" s="357"/>
      <c r="H68" s="357"/>
    </row>
    <row r="69" spans="1:8">
      <c r="A69" s="357"/>
      <c r="B69" s="357"/>
      <c r="C69" s="357"/>
      <c r="D69" s="357"/>
      <c r="E69" s="357"/>
      <c r="F69" s="357"/>
      <c r="G69" s="357"/>
      <c r="H69" s="357"/>
    </row>
    <row r="70" spans="1:8">
      <c r="A70" s="357"/>
      <c r="B70" s="357"/>
      <c r="C70" s="357"/>
      <c r="D70" s="357"/>
      <c r="E70" s="357"/>
      <c r="F70" s="357"/>
      <c r="G70" s="357"/>
      <c r="H70" s="357"/>
    </row>
    <row r="71" spans="1:8">
      <c r="A71" s="357"/>
      <c r="B71" s="357"/>
      <c r="C71" s="357"/>
      <c r="D71" s="357"/>
      <c r="E71" s="357"/>
      <c r="F71" s="357"/>
      <c r="G71" s="357"/>
      <c r="H71" s="357"/>
    </row>
    <row r="72" spans="1:8">
      <c r="A72" s="357"/>
      <c r="B72" s="357"/>
      <c r="C72" s="357"/>
      <c r="D72" s="357"/>
      <c r="E72" s="357"/>
      <c r="F72" s="357"/>
      <c r="G72" s="357"/>
      <c r="H72" s="357"/>
    </row>
    <row r="73" spans="1:8">
      <c r="A73" s="357"/>
      <c r="B73" s="357"/>
      <c r="C73" s="357"/>
      <c r="D73" s="357"/>
      <c r="E73" s="357"/>
      <c r="F73" s="357"/>
      <c r="G73" s="357"/>
      <c r="H73" s="357"/>
    </row>
    <row r="74" spans="1:8">
      <c r="A74" s="357"/>
      <c r="B74" s="357"/>
      <c r="C74" s="357"/>
      <c r="D74" s="357"/>
      <c r="E74" s="357"/>
      <c r="F74" s="357"/>
      <c r="G74" s="357"/>
      <c r="H74" s="357"/>
    </row>
    <row r="75" spans="1:8">
      <c r="A75" s="357"/>
      <c r="B75" s="357"/>
      <c r="C75" s="357"/>
      <c r="D75" s="357"/>
      <c r="E75" s="357"/>
      <c r="F75" s="357"/>
      <c r="G75" s="357"/>
      <c r="H75" s="357"/>
    </row>
    <row r="76" spans="1:8">
      <c r="A76" s="357"/>
      <c r="B76" s="357"/>
      <c r="C76" s="357"/>
      <c r="D76" s="357"/>
      <c r="E76" s="357"/>
      <c r="F76" s="357"/>
      <c r="G76" s="357"/>
      <c r="H76" s="357"/>
    </row>
    <row r="77" spans="1:8">
      <c r="A77" s="357"/>
      <c r="B77" s="357"/>
      <c r="C77" s="357"/>
      <c r="D77" s="357"/>
      <c r="E77" s="357"/>
      <c r="F77" s="357"/>
      <c r="G77" s="357"/>
      <c r="H77" s="357"/>
    </row>
    <row r="78" spans="1:8">
      <c r="A78" s="357"/>
      <c r="B78" s="357"/>
      <c r="C78" s="357"/>
      <c r="D78" s="357"/>
      <c r="E78" s="357"/>
      <c r="F78" s="357"/>
      <c r="G78" s="357"/>
      <c r="H78" s="357"/>
    </row>
    <row r="79" spans="1:8">
      <c r="A79" s="357"/>
      <c r="B79" s="357"/>
      <c r="C79" s="357"/>
      <c r="D79" s="357"/>
      <c r="E79" s="357"/>
      <c r="F79" s="357"/>
      <c r="G79" s="357"/>
      <c r="H79" s="357"/>
    </row>
    <row r="80" spans="1:8">
      <c r="A80" s="357"/>
      <c r="B80" s="357"/>
      <c r="C80" s="357"/>
      <c r="D80" s="357"/>
      <c r="E80" s="357"/>
      <c r="F80" s="357"/>
      <c r="G80" s="357"/>
      <c r="H80" s="357"/>
    </row>
    <row r="81" spans="1:8">
      <c r="A81" s="357"/>
      <c r="B81" s="357"/>
      <c r="C81" s="357"/>
      <c r="D81" s="357"/>
      <c r="E81" s="357"/>
      <c r="F81" s="357"/>
      <c r="G81" s="357"/>
      <c r="H81" s="357"/>
    </row>
    <row r="82" spans="1:8">
      <c r="A82" s="357"/>
      <c r="B82" s="357"/>
      <c r="C82" s="357"/>
      <c r="D82" s="357"/>
      <c r="E82" s="357"/>
      <c r="F82" s="357"/>
      <c r="G82" s="357"/>
      <c r="H82" s="357"/>
    </row>
    <row r="83" spans="1:8">
      <c r="A83" s="357"/>
      <c r="B83" s="357"/>
      <c r="C83" s="357"/>
      <c r="D83" s="357"/>
      <c r="E83" s="357"/>
      <c r="F83" s="357"/>
      <c r="G83" s="357"/>
      <c r="H83" s="357"/>
    </row>
    <row r="84" spans="1:8">
      <c r="A84" s="357"/>
      <c r="B84" s="357"/>
      <c r="C84" s="357"/>
      <c r="D84" s="357"/>
      <c r="E84" s="357"/>
      <c r="F84" s="357"/>
      <c r="G84" s="357"/>
      <c r="H84" s="357"/>
    </row>
    <row r="85" spans="1:8">
      <c r="A85" s="357"/>
      <c r="B85" s="357"/>
      <c r="C85" s="357"/>
      <c r="D85" s="357"/>
      <c r="E85" s="357"/>
      <c r="F85" s="357"/>
      <c r="G85" s="357"/>
      <c r="H85" s="357"/>
    </row>
    <row r="86" spans="1:8">
      <c r="A86" s="357"/>
      <c r="B86" s="357"/>
      <c r="C86" s="357"/>
      <c r="D86" s="357"/>
      <c r="E86" s="357"/>
      <c r="F86" s="357"/>
      <c r="G86" s="357"/>
      <c r="H86" s="357"/>
    </row>
    <row r="87" spans="1:8">
      <c r="A87" s="357"/>
      <c r="B87" s="357"/>
      <c r="C87" s="357"/>
      <c r="D87" s="357"/>
      <c r="E87" s="357"/>
      <c r="F87" s="357"/>
      <c r="G87" s="357"/>
      <c r="H87" s="357"/>
    </row>
    <row r="88" spans="1:8">
      <c r="A88" s="357"/>
      <c r="B88" s="357"/>
      <c r="C88" s="357"/>
      <c r="D88" s="357"/>
      <c r="E88" s="357"/>
      <c r="F88" s="357"/>
      <c r="G88" s="357"/>
      <c r="H88" s="357"/>
    </row>
    <row r="89" spans="1:8">
      <c r="A89" s="357"/>
      <c r="B89" s="357"/>
      <c r="C89" s="357"/>
      <c r="D89" s="357"/>
      <c r="E89" s="357"/>
      <c r="F89" s="357"/>
      <c r="G89" s="357"/>
      <c r="H89" s="357"/>
    </row>
    <row r="90" spans="1:8">
      <c r="A90" s="357"/>
      <c r="B90" s="357"/>
      <c r="C90" s="357"/>
      <c r="D90" s="357"/>
      <c r="E90" s="357"/>
      <c r="F90" s="357"/>
      <c r="G90" s="357"/>
      <c r="H90" s="357"/>
    </row>
    <row r="91" spans="1:8">
      <c r="A91" s="357"/>
      <c r="B91" s="357"/>
      <c r="C91" s="357"/>
      <c r="D91" s="357"/>
      <c r="E91" s="357"/>
      <c r="F91" s="357"/>
      <c r="G91" s="357"/>
      <c r="H91" s="357"/>
    </row>
    <row r="92" spans="1:8">
      <c r="A92" s="357"/>
      <c r="B92" s="357"/>
      <c r="C92" s="357"/>
      <c r="D92" s="357"/>
      <c r="E92" s="357"/>
      <c r="F92" s="357"/>
      <c r="G92" s="357"/>
      <c r="H92" s="357"/>
    </row>
    <row r="93" spans="1:8">
      <c r="A93" s="357"/>
      <c r="B93" s="357"/>
      <c r="C93" s="357"/>
      <c r="D93" s="357"/>
      <c r="E93" s="357"/>
      <c r="F93" s="357"/>
      <c r="G93" s="357"/>
      <c r="H93" s="357"/>
    </row>
    <row r="94" spans="1:8">
      <c r="A94" s="357"/>
      <c r="B94" s="357"/>
      <c r="C94" s="357"/>
      <c r="D94" s="357"/>
      <c r="E94" s="357"/>
      <c r="F94" s="357"/>
      <c r="G94" s="357"/>
      <c r="H94" s="357"/>
    </row>
    <row r="95" spans="1:8">
      <c r="A95" s="357"/>
      <c r="B95" s="357"/>
      <c r="C95" s="357"/>
      <c r="D95" s="357"/>
      <c r="E95" s="357"/>
      <c r="F95" s="357"/>
      <c r="G95" s="357"/>
      <c r="H95" s="357"/>
    </row>
    <row r="96" spans="1:8">
      <c r="A96" s="357"/>
      <c r="B96" s="357"/>
      <c r="C96" s="357"/>
      <c r="D96" s="357"/>
      <c r="E96" s="357"/>
      <c r="F96" s="357"/>
      <c r="G96" s="357"/>
      <c r="H96" s="357"/>
    </row>
    <row r="97" spans="1:8">
      <c r="A97" s="357"/>
      <c r="B97" s="357"/>
      <c r="C97" s="357"/>
      <c r="D97" s="357"/>
      <c r="E97" s="357"/>
      <c r="F97" s="357"/>
      <c r="G97" s="357"/>
      <c r="H97" s="357"/>
    </row>
    <row r="98" spans="1:8">
      <c r="A98" s="357"/>
      <c r="B98" s="357"/>
      <c r="C98" s="357"/>
      <c r="D98" s="357"/>
      <c r="E98" s="357"/>
      <c r="F98" s="357"/>
      <c r="G98" s="357"/>
      <c r="H98" s="357"/>
    </row>
    <row r="99" spans="1:8">
      <c r="A99" s="357"/>
      <c r="B99" s="357"/>
      <c r="C99" s="357"/>
      <c r="D99" s="357"/>
      <c r="E99" s="357"/>
      <c r="F99" s="357"/>
      <c r="G99" s="357"/>
      <c r="H99" s="357"/>
    </row>
    <row r="100" spans="1:8">
      <c r="A100" s="357"/>
      <c r="B100" s="357"/>
      <c r="C100" s="357"/>
      <c r="D100" s="357"/>
      <c r="E100" s="357"/>
      <c r="F100" s="357"/>
      <c r="G100" s="357"/>
      <c r="H100" s="357"/>
    </row>
    <row r="101" spans="1:8">
      <c r="A101" s="357"/>
      <c r="B101" s="357"/>
      <c r="C101" s="357"/>
      <c r="D101" s="357"/>
      <c r="E101" s="357"/>
      <c r="F101" s="357"/>
      <c r="G101" s="357"/>
      <c r="H101" s="357"/>
    </row>
    <row r="102" spans="1:8">
      <c r="A102" s="357"/>
      <c r="B102" s="357"/>
      <c r="C102" s="357"/>
      <c r="D102" s="357"/>
      <c r="E102" s="357"/>
      <c r="F102" s="357"/>
      <c r="G102" s="357"/>
      <c r="H102" s="357"/>
    </row>
    <row r="103" spans="1:8">
      <c r="A103" s="357"/>
      <c r="B103" s="357"/>
      <c r="C103" s="357"/>
      <c r="D103" s="357"/>
      <c r="E103" s="357"/>
      <c r="F103" s="357"/>
      <c r="G103" s="357"/>
      <c r="H103" s="357"/>
    </row>
    <row r="104" spans="1:8">
      <c r="A104" s="357"/>
      <c r="B104" s="357"/>
      <c r="C104" s="357"/>
      <c r="D104" s="357"/>
      <c r="E104" s="357"/>
      <c r="F104" s="357"/>
      <c r="G104" s="357"/>
      <c r="H104" s="357"/>
    </row>
    <row r="105" spans="1:8">
      <c r="A105" s="357"/>
      <c r="B105" s="357"/>
      <c r="C105" s="357"/>
      <c r="D105" s="357"/>
      <c r="E105" s="357"/>
      <c r="F105" s="357"/>
      <c r="G105" s="357"/>
      <c r="H105" s="357"/>
    </row>
    <row r="106" spans="1:8">
      <c r="A106" s="357"/>
      <c r="B106" s="357"/>
      <c r="C106" s="357"/>
      <c r="D106" s="357"/>
      <c r="E106" s="357"/>
      <c r="F106" s="357"/>
      <c r="G106" s="357"/>
      <c r="H106" s="357"/>
    </row>
    <row r="107" spans="1:8">
      <c r="A107" s="357"/>
      <c r="B107" s="357"/>
      <c r="C107" s="357"/>
      <c r="D107" s="357"/>
      <c r="E107" s="357"/>
      <c r="F107" s="357"/>
      <c r="G107" s="357"/>
      <c r="H107" s="357"/>
    </row>
    <row r="108" spans="1:8">
      <c r="A108" s="357"/>
      <c r="B108" s="357"/>
      <c r="C108" s="357"/>
      <c r="D108" s="357"/>
      <c r="E108" s="357"/>
      <c r="F108" s="357"/>
      <c r="G108" s="357"/>
      <c r="H108" s="357"/>
    </row>
    <row r="109" spans="1:8">
      <c r="A109" s="357"/>
      <c r="B109" s="357"/>
      <c r="C109" s="357"/>
      <c r="D109" s="357"/>
      <c r="E109" s="357"/>
      <c r="F109" s="357"/>
      <c r="G109" s="357"/>
      <c r="H109" s="357"/>
    </row>
    <row r="110" spans="1:8">
      <c r="A110" s="357"/>
      <c r="B110" s="357"/>
      <c r="C110" s="357"/>
      <c r="D110" s="357"/>
      <c r="E110" s="357"/>
      <c r="F110" s="357"/>
      <c r="G110" s="357"/>
      <c r="H110" s="357"/>
    </row>
    <row r="111" spans="1:8">
      <c r="A111" s="357"/>
      <c r="B111" s="357"/>
      <c r="C111" s="357"/>
      <c r="D111" s="357"/>
      <c r="E111" s="357"/>
      <c r="F111" s="357"/>
      <c r="G111" s="357"/>
      <c r="H111" s="357"/>
    </row>
    <row r="112" spans="1:8">
      <c r="A112" s="357"/>
      <c r="B112" s="357"/>
      <c r="C112" s="357"/>
      <c r="D112" s="357"/>
      <c r="E112" s="357"/>
      <c r="F112" s="357"/>
      <c r="G112" s="357"/>
      <c r="H112" s="357"/>
    </row>
    <row r="113" spans="1:8">
      <c r="A113" s="357"/>
      <c r="B113" s="357"/>
      <c r="C113" s="357"/>
      <c r="D113" s="357"/>
      <c r="E113" s="357"/>
      <c r="F113" s="357"/>
      <c r="G113" s="357"/>
      <c r="H113" s="357"/>
    </row>
    <row r="114" spans="1:8">
      <c r="A114" s="357"/>
      <c r="B114" s="357"/>
      <c r="C114" s="357"/>
      <c r="D114" s="357"/>
      <c r="E114" s="357"/>
      <c r="F114" s="357"/>
      <c r="G114" s="357"/>
      <c r="H114" s="357"/>
    </row>
    <row r="115" spans="1:8">
      <c r="A115" s="357"/>
      <c r="B115" s="357"/>
      <c r="C115" s="357"/>
      <c r="D115" s="357"/>
      <c r="E115" s="357"/>
      <c r="F115" s="357"/>
      <c r="G115" s="357"/>
      <c r="H115" s="357"/>
    </row>
    <row r="116" spans="1:8">
      <c r="A116" s="357"/>
      <c r="B116" s="357"/>
      <c r="C116" s="357"/>
      <c r="D116" s="357"/>
      <c r="E116" s="357"/>
      <c r="F116" s="357"/>
      <c r="G116" s="357"/>
      <c r="H116" s="357"/>
    </row>
    <row r="117" spans="1:8">
      <c r="A117" s="357"/>
      <c r="B117" s="357"/>
      <c r="C117" s="357"/>
      <c r="D117" s="357"/>
      <c r="E117" s="357"/>
      <c r="F117" s="357"/>
      <c r="G117" s="357"/>
      <c r="H117" s="357"/>
    </row>
    <row r="118" spans="1:8">
      <c r="A118" s="357"/>
      <c r="B118" s="357"/>
      <c r="C118" s="357"/>
      <c r="D118" s="357"/>
      <c r="E118" s="357"/>
      <c r="F118" s="357"/>
      <c r="G118" s="357"/>
      <c r="H118" s="357"/>
    </row>
    <row r="119" spans="1:8">
      <c r="A119" s="357"/>
      <c r="B119" s="357"/>
      <c r="C119" s="357"/>
      <c r="D119" s="357"/>
      <c r="E119" s="357"/>
      <c r="F119" s="357"/>
      <c r="G119" s="357"/>
      <c r="H119" s="357"/>
    </row>
    <row r="120" spans="1:8">
      <c r="A120" s="357"/>
      <c r="B120" s="357"/>
      <c r="C120" s="357"/>
      <c r="D120" s="357"/>
      <c r="E120" s="357"/>
      <c r="F120" s="357"/>
      <c r="G120" s="357"/>
      <c r="H120" s="357"/>
    </row>
    <row r="121" spans="1:8">
      <c r="A121" s="357"/>
      <c r="B121" s="357"/>
      <c r="C121" s="357"/>
      <c r="D121" s="357"/>
      <c r="E121" s="357"/>
      <c r="F121" s="357"/>
      <c r="G121" s="357"/>
      <c r="H121" s="357"/>
    </row>
    <row r="122" spans="1:8">
      <c r="A122" s="357"/>
      <c r="B122" s="357"/>
      <c r="C122" s="357"/>
      <c r="D122" s="357"/>
      <c r="E122" s="357"/>
      <c r="F122" s="357"/>
      <c r="G122" s="357"/>
      <c r="H122" s="357"/>
    </row>
    <row r="123" spans="1:8">
      <c r="A123" s="357"/>
      <c r="B123" s="357"/>
      <c r="C123" s="357"/>
      <c r="D123" s="357"/>
      <c r="E123" s="357"/>
      <c r="F123" s="357"/>
      <c r="G123" s="357"/>
      <c r="H123" s="357"/>
    </row>
    <row r="124" spans="1:8">
      <c r="A124" s="357"/>
      <c r="B124" s="357"/>
      <c r="C124" s="357"/>
      <c r="D124" s="357"/>
      <c r="E124" s="357"/>
      <c r="F124" s="357"/>
      <c r="G124" s="357"/>
      <c r="H124" s="357"/>
    </row>
    <row r="125" spans="1:8">
      <c r="A125" s="357"/>
      <c r="B125" s="357"/>
      <c r="C125" s="357"/>
      <c r="D125" s="357"/>
      <c r="E125" s="357"/>
      <c r="F125" s="357"/>
      <c r="G125" s="357"/>
      <c r="H125" s="357"/>
    </row>
    <row r="126" spans="1:8">
      <c r="A126" s="357"/>
      <c r="B126" s="357"/>
      <c r="C126" s="357"/>
      <c r="D126" s="357"/>
      <c r="E126" s="357"/>
      <c r="F126" s="357"/>
      <c r="G126" s="357"/>
      <c r="H126" s="357"/>
    </row>
    <row r="127" spans="1:8">
      <c r="A127" s="357"/>
      <c r="B127" s="357"/>
      <c r="C127" s="357"/>
      <c r="D127" s="357"/>
      <c r="E127" s="357"/>
      <c r="F127" s="357"/>
      <c r="G127" s="357"/>
      <c r="H127" s="357"/>
    </row>
    <row r="128" spans="1:8">
      <c r="A128" s="357"/>
      <c r="B128" s="357"/>
      <c r="C128" s="357"/>
      <c r="D128" s="357"/>
      <c r="E128" s="357"/>
      <c r="F128" s="357"/>
      <c r="G128" s="357"/>
      <c r="H128" s="357"/>
    </row>
    <row r="129" spans="1:8">
      <c r="A129" s="357"/>
      <c r="B129" s="357"/>
      <c r="C129" s="357"/>
      <c r="D129" s="357"/>
      <c r="E129" s="357"/>
      <c r="F129" s="357"/>
      <c r="G129" s="357"/>
      <c r="H129" s="357"/>
    </row>
    <row r="130" spans="1:8">
      <c r="A130" s="357"/>
      <c r="B130" s="357"/>
      <c r="C130" s="357"/>
      <c r="D130" s="357"/>
      <c r="E130" s="357"/>
      <c r="F130" s="357"/>
      <c r="G130" s="357"/>
      <c r="H130" s="357"/>
    </row>
    <row r="131" spans="1:8">
      <c r="A131" s="357"/>
      <c r="B131" s="357"/>
      <c r="C131" s="357"/>
      <c r="D131" s="357"/>
      <c r="E131" s="357"/>
      <c r="F131" s="357"/>
      <c r="G131" s="357"/>
      <c r="H131" s="357"/>
    </row>
    <row r="132" spans="1:8">
      <c r="A132" s="357"/>
      <c r="B132" s="357"/>
      <c r="C132" s="357"/>
      <c r="D132" s="357"/>
      <c r="E132" s="357"/>
      <c r="F132" s="357"/>
      <c r="G132" s="357"/>
      <c r="H132" s="357"/>
    </row>
    <row r="133" spans="1:8">
      <c r="A133" s="357"/>
      <c r="B133" s="357"/>
      <c r="C133" s="357"/>
      <c r="D133" s="357"/>
      <c r="E133" s="357"/>
      <c r="F133" s="357"/>
      <c r="G133" s="357"/>
      <c r="H133" s="357"/>
    </row>
    <row r="134" spans="1:8">
      <c r="A134" s="357"/>
      <c r="B134" s="357"/>
      <c r="C134" s="357"/>
      <c r="D134" s="357"/>
      <c r="E134" s="357"/>
      <c r="F134" s="357"/>
      <c r="G134" s="357"/>
      <c r="H134" s="357"/>
    </row>
    <row r="135" spans="1:8">
      <c r="A135" s="357"/>
      <c r="B135" s="357"/>
      <c r="C135" s="357"/>
      <c r="D135" s="357"/>
      <c r="E135" s="357"/>
      <c r="F135" s="357"/>
      <c r="G135" s="357"/>
      <c r="H135" s="357"/>
    </row>
    <row r="136" spans="1:8">
      <c r="A136" s="357"/>
      <c r="B136" s="357"/>
      <c r="C136" s="357"/>
      <c r="D136" s="357"/>
      <c r="E136" s="357"/>
      <c r="F136" s="357"/>
      <c r="G136" s="357"/>
      <c r="H136" s="357"/>
    </row>
    <row r="137" spans="1:8">
      <c r="A137" s="357"/>
      <c r="B137" s="357"/>
      <c r="C137" s="357"/>
      <c r="D137" s="357"/>
      <c r="E137" s="357"/>
      <c r="F137" s="357"/>
      <c r="G137" s="357"/>
      <c r="H137" s="357"/>
    </row>
    <row r="138" spans="1:8">
      <c r="A138" s="357"/>
      <c r="B138" s="357"/>
      <c r="C138" s="357"/>
      <c r="D138" s="357"/>
      <c r="E138" s="357"/>
      <c r="F138" s="357"/>
      <c r="G138" s="357"/>
      <c r="H138" s="357"/>
    </row>
    <row r="139" spans="1:8">
      <c r="A139" s="357"/>
      <c r="B139" s="357"/>
      <c r="C139" s="357"/>
      <c r="D139" s="357"/>
      <c r="E139" s="357"/>
      <c r="F139" s="357"/>
      <c r="G139" s="357"/>
      <c r="H139" s="357"/>
    </row>
    <row r="140" spans="1:8">
      <c r="A140" s="357"/>
      <c r="B140" s="357"/>
      <c r="C140" s="357"/>
      <c r="D140" s="357"/>
      <c r="E140" s="357"/>
      <c r="F140" s="357"/>
      <c r="G140" s="357"/>
      <c r="H140" s="357"/>
    </row>
    <row r="141" spans="1:8">
      <c r="A141" s="357"/>
      <c r="B141" s="357"/>
      <c r="C141" s="357"/>
      <c r="D141" s="357"/>
      <c r="E141" s="357"/>
      <c r="F141" s="357"/>
      <c r="G141" s="357"/>
      <c r="H141" s="357"/>
    </row>
    <row r="142" spans="1:8">
      <c r="A142" s="357"/>
      <c r="B142" s="357"/>
      <c r="C142" s="357"/>
      <c r="D142" s="357"/>
      <c r="E142" s="357"/>
      <c r="F142" s="357"/>
      <c r="G142" s="357"/>
      <c r="H142" s="357"/>
    </row>
    <row r="143" spans="1:8">
      <c r="A143" s="357"/>
      <c r="B143" s="357"/>
      <c r="C143" s="357"/>
      <c r="D143" s="357"/>
      <c r="E143" s="357"/>
      <c r="F143" s="357"/>
      <c r="G143" s="357"/>
      <c r="H143" s="357"/>
    </row>
    <row r="144" spans="1:8">
      <c r="A144" s="357"/>
      <c r="B144" s="357"/>
      <c r="C144" s="357"/>
      <c r="D144" s="357"/>
      <c r="E144" s="357"/>
      <c r="F144" s="357"/>
      <c r="G144" s="357"/>
      <c r="H144" s="357"/>
    </row>
    <row r="145" spans="1:8">
      <c r="A145" s="357"/>
      <c r="B145" s="357"/>
      <c r="C145" s="357"/>
      <c r="D145" s="357"/>
      <c r="E145" s="357"/>
      <c r="F145" s="357"/>
      <c r="G145" s="357"/>
      <c r="H145" s="357"/>
    </row>
    <row r="146" spans="1:8">
      <c r="A146" s="357"/>
      <c r="B146" s="357"/>
      <c r="C146" s="357"/>
      <c r="D146" s="357"/>
      <c r="E146" s="357"/>
      <c r="F146" s="357"/>
      <c r="G146" s="357"/>
      <c r="H146" s="357"/>
    </row>
    <row r="147" spans="1:8">
      <c r="A147" s="357"/>
      <c r="B147" s="357"/>
      <c r="C147" s="357"/>
      <c r="D147" s="357"/>
      <c r="E147" s="357"/>
      <c r="F147" s="357"/>
      <c r="G147" s="357"/>
      <c r="H147" s="357"/>
    </row>
    <row r="148" spans="1:8">
      <c r="A148" s="357"/>
      <c r="B148" s="357"/>
      <c r="C148" s="357"/>
      <c r="D148" s="357"/>
      <c r="E148" s="357"/>
      <c r="F148" s="357"/>
      <c r="G148" s="357"/>
      <c r="H148" s="357"/>
    </row>
    <row r="149" spans="1:8">
      <c r="A149" s="357"/>
      <c r="B149" s="357"/>
      <c r="C149" s="357"/>
      <c r="D149" s="357"/>
      <c r="E149" s="357"/>
      <c r="F149" s="357"/>
      <c r="G149" s="357"/>
      <c r="H149" s="357"/>
    </row>
    <row r="150" spans="1:8">
      <c r="A150" s="357"/>
      <c r="B150" s="357"/>
      <c r="C150" s="357"/>
      <c r="D150" s="357"/>
      <c r="E150" s="357"/>
      <c r="F150" s="357"/>
      <c r="G150" s="357"/>
      <c r="H150" s="357"/>
    </row>
    <row r="151" spans="1:8">
      <c r="A151" s="357"/>
      <c r="B151" s="357"/>
      <c r="C151" s="357"/>
      <c r="D151" s="357"/>
      <c r="E151" s="357"/>
      <c r="F151" s="357"/>
      <c r="G151" s="357"/>
      <c r="H151" s="357"/>
    </row>
    <row r="152" spans="1:8">
      <c r="A152" s="357"/>
      <c r="B152" s="357"/>
      <c r="C152" s="357"/>
      <c r="D152" s="357"/>
      <c r="E152" s="357"/>
      <c r="F152" s="357"/>
      <c r="G152" s="357"/>
      <c r="H152" s="357"/>
    </row>
    <row r="153" spans="1:8">
      <c r="A153" s="357"/>
      <c r="B153" s="357"/>
      <c r="C153" s="357"/>
      <c r="D153" s="357"/>
      <c r="E153" s="357"/>
      <c r="F153" s="357"/>
      <c r="G153" s="357"/>
      <c r="H153" s="357"/>
    </row>
    <row r="154" spans="1:8">
      <c r="A154" s="357"/>
      <c r="B154" s="357"/>
      <c r="C154" s="357"/>
      <c r="D154" s="357"/>
      <c r="E154" s="357"/>
      <c r="F154" s="357"/>
      <c r="G154" s="357"/>
      <c r="H154" s="357"/>
    </row>
    <row r="155" spans="1:8">
      <c r="A155" s="357"/>
      <c r="B155" s="357"/>
      <c r="C155" s="357"/>
      <c r="D155" s="357"/>
      <c r="E155" s="357"/>
      <c r="F155" s="357"/>
      <c r="G155" s="357"/>
      <c r="H155" s="357"/>
    </row>
    <row r="156" spans="1:8">
      <c r="A156" s="357"/>
      <c r="B156" s="357"/>
      <c r="C156" s="357"/>
      <c r="D156" s="357"/>
      <c r="E156" s="357"/>
      <c r="F156" s="357"/>
      <c r="G156" s="357"/>
      <c r="H156" s="35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22" sqref="K22"/>
    </sheetView>
  </sheetViews>
  <sheetFormatPr defaultRowHeight="17.25"/>
  <cols>
    <col min="1" max="1" width="5.125" customWidth="1"/>
    <col min="2" max="2" width="29.625" style="25" customWidth="1"/>
    <col min="3" max="3" width="10.625" style="24" customWidth="1"/>
    <col min="4" max="5" width="10.25" style="24" customWidth="1"/>
    <col min="6" max="6" width="12.75" style="24" customWidth="1"/>
    <col min="7" max="7" width="14.75" customWidth="1"/>
    <col min="8" max="8" width="13.125" customWidth="1"/>
    <col min="9" max="9" width="11.625"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386"/>
      <c r="B1" s="386"/>
      <c r="C1" s="1546"/>
      <c r="D1" s="1546"/>
      <c r="E1" s="1546"/>
      <c r="F1" s="1546"/>
      <c r="G1" s="1546"/>
      <c r="I1" s="385" t="s">
        <v>1404</v>
      </c>
    </row>
    <row r="2" spans="1:9" ht="36.75" customHeight="1" thickBot="1">
      <c r="A2" s="1547" t="s">
        <v>309</v>
      </c>
      <c r="B2" s="1539" t="s">
        <v>311</v>
      </c>
      <c r="C2" s="1541" t="s">
        <v>214</v>
      </c>
      <c r="D2" s="1542"/>
      <c r="E2" s="1543"/>
      <c r="F2" s="1541" t="s">
        <v>215</v>
      </c>
      <c r="G2" s="1543"/>
      <c r="H2" s="990" t="s">
        <v>1394</v>
      </c>
      <c r="I2" s="991" t="s">
        <v>1403</v>
      </c>
    </row>
    <row r="3" spans="1:9" ht="20.25" customHeight="1" thickBot="1">
      <c r="A3" s="1548"/>
      <c r="B3" s="1540"/>
      <c r="C3" s="367" t="s">
        <v>5949</v>
      </c>
      <c r="D3" s="367" t="s">
        <v>5751</v>
      </c>
      <c r="E3" s="367" t="s">
        <v>5951</v>
      </c>
      <c r="F3" s="366" t="s">
        <v>216</v>
      </c>
      <c r="G3" s="384" t="s">
        <v>305</v>
      </c>
      <c r="H3" s="366" t="s">
        <v>5952</v>
      </c>
      <c r="I3" s="383" t="s">
        <v>5949</v>
      </c>
    </row>
    <row r="4" spans="1:9" ht="19.5" customHeight="1">
      <c r="A4" s="148">
        <v>1</v>
      </c>
      <c r="B4" s="461" t="s">
        <v>114</v>
      </c>
      <c r="C4" s="151">
        <v>38681764.631999999</v>
      </c>
      <c r="D4" s="151">
        <v>22755816.932999998</v>
      </c>
      <c r="E4" s="151">
        <v>35541280.523999996</v>
      </c>
      <c r="F4" s="362">
        <v>0.69986270964873754</v>
      </c>
      <c r="G4" s="382">
        <v>8.836159141422395E-2</v>
      </c>
      <c r="H4" s="151">
        <v>353080710.14300001</v>
      </c>
      <c r="I4" s="869">
        <v>0.18272595666521246</v>
      </c>
    </row>
    <row r="5" spans="1:9">
      <c r="A5" s="148">
        <v>2</v>
      </c>
      <c r="B5" s="461" t="s">
        <v>105</v>
      </c>
      <c r="C5" s="151">
        <v>24932317.026999999</v>
      </c>
      <c r="D5" s="151">
        <v>16703504.651000001</v>
      </c>
      <c r="E5" s="151">
        <v>14108160.342</v>
      </c>
      <c r="F5" s="362">
        <v>0.4926398709690758</v>
      </c>
      <c r="G5" s="381">
        <v>0.76722665624776587</v>
      </c>
      <c r="H5" s="151">
        <v>177065846.757</v>
      </c>
      <c r="I5" s="869">
        <v>0.11777594750344225</v>
      </c>
    </row>
    <row r="6" spans="1:9" ht="17.25" customHeight="1">
      <c r="A6" s="148">
        <v>3</v>
      </c>
      <c r="B6" s="461" t="s">
        <v>101</v>
      </c>
      <c r="C6" s="151">
        <v>19216894.488000002</v>
      </c>
      <c r="D6" s="151">
        <v>4291006.9249999998</v>
      </c>
      <c r="E6" s="151">
        <v>8763077.182</v>
      </c>
      <c r="F6" s="362">
        <v>3.4784114367282228</v>
      </c>
      <c r="G6" s="381">
        <v>1.1929390885056796</v>
      </c>
      <c r="H6" s="151">
        <v>73089893.229000002</v>
      </c>
      <c r="I6" s="869">
        <v>9.0777281307103969E-2</v>
      </c>
    </row>
    <row r="7" spans="1:9">
      <c r="A7" s="148">
        <v>4</v>
      </c>
      <c r="B7" s="461" t="s">
        <v>102</v>
      </c>
      <c r="C7" s="151">
        <v>18603801.818999998</v>
      </c>
      <c r="D7" s="151">
        <v>7338077.1459999997</v>
      </c>
      <c r="E7" s="151">
        <v>12803813.957</v>
      </c>
      <c r="F7" s="362">
        <v>1.5352420598550083</v>
      </c>
      <c r="G7" s="381">
        <v>0.45298907665157651</v>
      </c>
      <c r="H7" s="151">
        <v>105081187.27500001</v>
      </c>
      <c r="I7" s="869">
        <v>8.7881137722827629E-2</v>
      </c>
    </row>
    <row r="8" spans="1:9">
      <c r="A8" s="148">
        <v>5</v>
      </c>
      <c r="B8" s="461" t="s">
        <v>106</v>
      </c>
      <c r="C8" s="151">
        <v>13453926.623</v>
      </c>
      <c r="D8" s="151">
        <v>8766073.8200000003</v>
      </c>
      <c r="E8" s="151">
        <v>2708255.6310000001</v>
      </c>
      <c r="F8" s="362">
        <v>0.53477222520127032</v>
      </c>
      <c r="G8" s="381">
        <v>3.9677462012816909</v>
      </c>
      <c r="H8" s="151">
        <v>158218386.40899998</v>
      </c>
      <c r="I8" s="869">
        <v>6.3554019225315228E-2</v>
      </c>
    </row>
    <row r="9" spans="1:9">
      <c r="A9" s="148">
        <v>6</v>
      </c>
      <c r="B9" s="461" t="s">
        <v>104</v>
      </c>
      <c r="C9" s="151">
        <v>13068195.051000001</v>
      </c>
      <c r="D9" s="151">
        <v>4474542.6380000003</v>
      </c>
      <c r="E9" s="151">
        <v>7270558.7640000004</v>
      </c>
      <c r="F9" s="362">
        <v>1.9205655433962141</v>
      </c>
      <c r="G9" s="381">
        <v>0.79741275398348455</v>
      </c>
      <c r="H9" s="151">
        <v>75728677.365999997</v>
      </c>
      <c r="I9" s="869">
        <v>6.1731890085649034E-2</v>
      </c>
    </row>
    <row r="10" spans="1:9" ht="17.25" customHeight="1">
      <c r="A10" s="148">
        <v>7</v>
      </c>
      <c r="B10" s="461" t="s">
        <v>119</v>
      </c>
      <c r="C10" s="151">
        <v>10797245.275</v>
      </c>
      <c r="D10" s="151">
        <v>1966723.243</v>
      </c>
      <c r="E10" s="151">
        <v>4449015.4869999997</v>
      </c>
      <c r="F10" s="362">
        <v>4.4899667827843945</v>
      </c>
      <c r="G10" s="381">
        <v>1.4268841739367946</v>
      </c>
      <c r="H10" s="151">
        <v>28395913.653999999</v>
      </c>
      <c r="I10" s="869">
        <v>5.1004316659100449E-2</v>
      </c>
    </row>
    <row r="11" spans="1:9">
      <c r="A11" s="148">
        <v>8</v>
      </c>
      <c r="B11" s="461" t="s">
        <v>124</v>
      </c>
      <c r="C11" s="151">
        <v>10235850.767000001</v>
      </c>
      <c r="D11" s="151">
        <v>11436908.107999999</v>
      </c>
      <c r="E11" s="151">
        <v>6691774.7829999998</v>
      </c>
      <c r="F11" s="362">
        <v>-0.10501591248773534</v>
      </c>
      <c r="G11" s="381">
        <v>0.52961674577026807</v>
      </c>
      <c r="H11" s="151">
        <v>60680549.947999999</v>
      </c>
      <c r="I11" s="869">
        <v>4.8352386233567732E-2</v>
      </c>
    </row>
    <row r="12" spans="1:9">
      <c r="A12" s="148">
        <v>9</v>
      </c>
      <c r="B12" s="461" t="s">
        <v>116</v>
      </c>
      <c r="C12" s="151">
        <v>8957031.9440000001</v>
      </c>
      <c r="D12" s="151">
        <v>5606641.9110000003</v>
      </c>
      <c r="E12" s="151">
        <v>16012754.794</v>
      </c>
      <c r="F12" s="362">
        <v>0.59757517711746</v>
      </c>
      <c r="G12" s="381">
        <v>-0.44063141793964078</v>
      </c>
      <c r="H12" s="151">
        <v>66149474.057999991</v>
      </c>
      <c r="I12" s="869">
        <v>4.2311467597688161E-2</v>
      </c>
    </row>
    <row r="13" spans="1:9" ht="18" thickBot="1">
      <c r="A13" s="148">
        <v>10</v>
      </c>
      <c r="B13" s="461" t="s">
        <v>122</v>
      </c>
      <c r="C13" s="151">
        <v>8936497.0329999998</v>
      </c>
      <c r="D13" s="151">
        <v>4179088.3429999999</v>
      </c>
      <c r="E13" s="151">
        <v>8342582.2359999996</v>
      </c>
      <c r="F13" s="362">
        <v>1.1383843315896134</v>
      </c>
      <c r="G13" s="380">
        <v>7.1190763267173107E-2</v>
      </c>
      <c r="H13" s="151">
        <v>77633052.013999999</v>
      </c>
      <c r="I13" s="870">
        <v>4.2214464234651153E-2</v>
      </c>
    </row>
    <row r="14" spans="1:9" ht="18" customHeight="1" thickBot="1">
      <c r="A14" s="1544" t="s">
        <v>48</v>
      </c>
      <c r="B14" s="1545"/>
      <c r="C14" s="266">
        <v>166883524.65899998</v>
      </c>
      <c r="D14" s="266">
        <v>87518383.71799998</v>
      </c>
      <c r="E14" s="266">
        <v>116691273.69999999</v>
      </c>
      <c r="F14" s="360">
        <v>0.90683965550288037</v>
      </c>
      <c r="G14" s="379">
        <v>0.43012857232185642</v>
      </c>
      <c r="H14" s="294">
        <v>1175123690.8529999</v>
      </c>
      <c r="I14" s="871">
        <v>0.78832886723455808</v>
      </c>
    </row>
    <row r="15" spans="1:9" ht="14.25">
      <c r="B15"/>
      <c r="C15"/>
      <c r="D15"/>
      <c r="E15"/>
      <c r="F15"/>
    </row>
    <row r="16" spans="1:9" ht="30" customHeight="1">
      <c r="A16" s="1531" t="s">
        <v>309</v>
      </c>
      <c r="B16" s="1531" t="s">
        <v>113</v>
      </c>
      <c r="C16" s="1533" t="s">
        <v>214</v>
      </c>
      <c r="D16" s="1534"/>
      <c r="E16" s="1535"/>
      <c r="F16" s="1533" t="s">
        <v>215</v>
      </c>
      <c r="G16" s="1535"/>
      <c r="H16" s="992" t="s">
        <v>1394</v>
      </c>
    </row>
    <row r="17" spans="1:8" ht="30.75" customHeight="1">
      <c r="A17" s="1549"/>
      <c r="B17" s="1550"/>
      <c r="C17" s="377" t="s">
        <v>5949</v>
      </c>
      <c r="D17" s="377" t="s">
        <v>5751</v>
      </c>
      <c r="E17" s="378" t="s">
        <v>5951</v>
      </c>
      <c r="F17" s="377" t="s">
        <v>216</v>
      </c>
      <c r="G17" s="377" t="s">
        <v>305</v>
      </c>
      <c r="H17" s="376" t="s">
        <v>5952</v>
      </c>
    </row>
    <row r="18" spans="1:8">
      <c r="A18" s="551">
        <v>1</v>
      </c>
      <c r="B18" s="549" t="s">
        <v>114</v>
      </c>
      <c r="C18" s="552">
        <v>38681764.631999999</v>
      </c>
      <c r="D18" s="552">
        <v>22755816.932999998</v>
      </c>
      <c r="E18" s="553">
        <v>35541280.523999996</v>
      </c>
      <c r="F18" s="375">
        <v>0.69986270964873754</v>
      </c>
      <c r="G18" s="374">
        <v>8.836159141422395E-2</v>
      </c>
      <c r="H18" s="370">
        <v>353080710.14300001</v>
      </c>
    </row>
    <row r="19" spans="1:8">
      <c r="A19" s="551">
        <v>2</v>
      </c>
      <c r="B19" s="549" t="s">
        <v>105</v>
      </c>
      <c r="C19" s="552">
        <v>24932317.026999999</v>
      </c>
      <c r="D19" s="552">
        <v>16703504.651000001</v>
      </c>
      <c r="E19" s="553">
        <v>14108160.342</v>
      </c>
      <c r="F19" s="371">
        <v>0.4926398709690758</v>
      </c>
      <c r="G19" s="372">
        <v>0.76722665624776587</v>
      </c>
      <c r="H19" s="370">
        <v>177065846.757</v>
      </c>
    </row>
    <row r="20" spans="1:8">
      <c r="A20" s="551">
        <v>3</v>
      </c>
      <c r="B20" s="549" t="s">
        <v>101</v>
      </c>
      <c r="C20" s="552">
        <v>19216894.488000002</v>
      </c>
      <c r="D20" s="552">
        <v>4291006.9249999998</v>
      </c>
      <c r="E20" s="553">
        <v>8763077.182</v>
      </c>
      <c r="F20" s="371">
        <v>3.4784114367282228</v>
      </c>
      <c r="G20" s="372">
        <v>1.1929390885056796</v>
      </c>
      <c r="H20" s="370">
        <v>73089893.229000002</v>
      </c>
    </row>
    <row r="21" spans="1:8">
      <c r="A21" s="551">
        <v>4</v>
      </c>
      <c r="B21" s="549" t="s">
        <v>102</v>
      </c>
      <c r="C21" s="552">
        <v>18603801.818999998</v>
      </c>
      <c r="D21" s="552">
        <v>7338077.1459999997</v>
      </c>
      <c r="E21" s="553">
        <v>12803813.957</v>
      </c>
      <c r="F21" s="371">
        <v>1.5352420598550083</v>
      </c>
      <c r="G21" s="372">
        <v>0.45298907665157651</v>
      </c>
      <c r="H21" s="370">
        <v>105081187.27500001</v>
      </c>
    </row>
    <row r="22" spans="1:8">
      <c r="A22" s="551">
        <v>5</v>
      </c>
      <c r="B22" s="549" t="s">
        <v>106</v>
      </c>
      <c r="C22" s="552">
        <v>13453926.623</v>
      </c>
      <c r="D22" s="552">
        <v>8766073.8200000003</v>
      </c>
      <c r="E22" s="553">
        <v>2708255.6310000001</v>
      </c>
      <c r="F22" s="371">
        <v>0.53477222520127032</v>
      </c>
      <c r="G22" s="372">
        <v>3.9677462012816909</v>
      </c>
      <c r="H22" s="370">
        <v>158218386.40899998</v>
      </c>
    </row>
    <row r="23" spans="1:8">
      <c r="A23" s="551">
        <v>6</v>
      </c>
      <c r="B23" s="549" t="s">
        <v>104</v>
      </c>
      <c r="C23" s="552">
        <v>13068195.051000001</v>
      </c>
      <c r="D23" s="552">
        <v>4474542.6380000003</v>
      </c>
      <c r="E23" s="553">
        <v>7270558.7640000004</v>
      </c>
      <c r="F23" s="371">
        <v>1.9205655433962141</v>
      </c>
      <c r="G23" s="372">
        <v>0.79741275398348455</v>
      </c>
      <c r="H23" s="370">
        <v>75728677.365999997</v>
      </c>
    </row>
    <row r="24" spans="1:8">
      <c r="A24" s="551">
        <v>7</v>
      </c>
      <c r="B24" s="549" t="s">
        <v>119</v>
      </c>
      <c r="C24" s="552">
        <v>10797245.275</v>
      </c>
      <c r="D24" s="552">
        <v>1966723.243</v>
      </c>
      <c r="E24" s="553">
        <v>4449015.4869999997</v>
      </c>
      <c r="F24" s="371">
        <v>4.4899667827843945</v>
      </c>
      <c r="G24" s="372">
        <v>1.4268841739367946</v>
      </c>
      <c r="H24" s="370">
        <v>28395913.653999999</v>
      </c>
    </row>
    <row r="25" spans="1:8" ht="17.25" customHeight="1">
      <c r="A25" s="551">
        <v>8</v>
      </c>
      <c r="B25" s="549" t="s">
        <v>124</v>
      </c>
      <c r="C25" s="552">
        <v>10235850.767000001</v>
      </c>
      <c r="D25" s="552">
        <v>11436908.107999999</v>
      </c>
      <c r="E25" s="553">
        <v>6691774.7829999998</v>
      </c>
      <c r="F25" s="371">
        <v>-0.10501591248773534</v>
      </c>
      <c r="G25" s="372">
        <v>0.52961674577026807</v>
      </c>
      <c r="H25" s="370">
        <v>60680549.947999999</v>
      </c>
    </row>
    <row r="26" spans="1:8">
      <c r="A26" s="551">
        <v>9</v>
      </c>
      <c r="B26" s="549" t="s">
        <v>116</v>
      </c>
      <c r="C26" s="552">
        <v>8957031.9440000001</v>
      </c>
      <c r="D26" s="552">
        <v>5606641.9110000003</v>
      </c>
      <c r="E26" s="553">
        <v>16012754.794</v>
      </c>
      <c r="F26" s="371">
        <v>0.59757517711746</v>
      </c>
      <c r="G26" s="372">
        <v>-0.44063141793964078</v>
      </c>
      <c r="H26" s="370">
        <v>66149474.057999991</v>
      </c>
    </row>
    <row r="27" spans="1:8">
      <c r="A27" s="551">
        <v>10</v>
      </c>
      <c r="B27" s="549" t="s">
        <v>122</v>
      </c>
      <c r="C27" s="552">
        <v>8936497.0329999998</v>
      </c>
      <c r="D27" s="552">
        <v>4179088.3429999999</v>
      </c>
      <c r="E27" s="553">
        <v>8342582.2359999996</v>
      </c>
      <c r="F27" s="371">
        <v>1.1383843315896134</v>
      </c>
      <c r="G27" s="372">
        <v>7.1190763267173107E-2</v>
      </c>
      <c r="H27" s="370">
        <v>77633052.013999999</v>
      </c>
    </row>
    <row r="28" spans="1:8">
      <c r="A28" s="551">
        <v>11</v>
      </c>
      <c r="B28" s="549" t="s">
        <v>103</v>
      </c>
      <c r="C28" s="552">
        <v>5905802.4780000001</v>
      </c>
      <c r="D28" s="552">
        <v>1421287.43</v>
      </c>
      <c r="E28" s="553">
        <v>3927250.861</v>
      </c>
      <c r="F28" s="371">
        <v>3.1552485115554711</v>
      </c>
      <c r="G28" s="372">
        <v>0.50380067050165445</v>
      </c>
      <c r="H28" s="370">
        <v>36273155.366999999</v>
      </c>
    </row>
    <row r="29" spans="1:8">
      <c r="A29" s="551">
        <v>12</v>
      </c>
      <c r="B29" s="549" t="s">
        <v>120</v>
      </c>
      <c r="C29" s="552">
        <v>4901233.7290000003</v>
      </c>
      <c r="D29" s="552">
        <v>3602693.55</v>
      </c>
      <c r="E29" s="553">
        <v>4076924.665</v>
      </c>
      <c r="F29" s="371">
        <v>0.36043592411572178</v>
      </c>
      <c r="G29" s="372">
        <v>0.2021889369398</v>
      </c>
      <c r="H29" s="370">
        <v>40279256.361999996</v>
      </c>
    </row>
    <row r="30" spans="1:8">
      <c r="A30" s="551">
        <v>13</v>
      </c>
      <c r="B30" s="549" t="s">
        <v>130</v>
      </c>
      <c r="C30" s="552">
        <v>3268771.9559999998</v>
      </c>
      <c r="D30" s="552">
        <v>1996343.44</v>
      </c>
      <c r="E30" s="553">
        <v>2501149.1669999999</v>
      </c>
      <c r="F30" s="371">
        <v>0.63737956631349957</v>
      </c>
      <c r="G30" s="372">
        <v>0.30690804016328377</v>
      </c>
      <c r="H30" s="370">
        <v>28125936.366</v>
      </c>
    </row>
    <row r="31" spans="1:8">
      <c r="A31" s="551">
        <v>14</v>
      </c>
      <c r="B31" s="549" t="s">
        <v>109</v>
      </c>
      <c r="C31" s="552">
        <v>2686231.2310000001</v>
      </c>
      <c r="D31" s="552">
        <v>1383180.608</v>
      </c>
      <c r="E31" s="553">
        <v>2307664.5359999998</v>
      </c>
      <c r="F31" s="371">
        <v>0.94206831375704203</v>
      </c>
      <c r="G31" s="372">
        <v>0.1640475420470735</v>
      </c>
      <c r="H31" s="370">
        <v>17292910.278000001</v>
      </c>
    </row>
    <row r="32" spans="1:8">
      <c r="A32" s="551">
        <v>15</v>
      </c>
      <c r="B32" s="549" t="s">
        <v>135</v>
      </c>
      <c r="C32" s="552">
        <v>2535322.8790000002</v>
      </c>
      <c r="D32" s="552">
        <v>1357554.0220000001</v>
      </c>
      <c r="E32" s="553">
        <v>1661700.6769999999</v>
      </c>
      <c r="F32" s="371">
        <v>0.86756684294954711</v>
      </c>
      <c r="G32" s="372">
        <v>0.52573981228509803</v>
      </c>
      <c r="H32" s="370">
        <v>20942479.669</v>
      </c>
    </row>
    <row r="33" spans="1:8">
      <c r="A33" s="551">
        <v>16</v>
      </c>
      <c r="B33" s="549" t="s">
        <v>117</v>
      </c>
      <c r="C33" s="552">
        <v>2360190.9449999998</v>
      </c>
      <c r="D33" s="552">
        <v>1168085.612</v>
      </c>
      <c r="E33" s="553">
        <v>2614066.875</v>
      </c>
      <c r="F33" s="371">
        <v>1.0205633223740112</v>
      </c>
      <c r="G33" s="372">
        <v>-9.7119141223194649E-2</v>
      </c>
      <c r="H33" s="370">
        <v>20082638.990000002</v>
      </c>
    </row>
    <row r="34" spans="1:8">
      <c r="A34" s="551">
        <v>17</v>
      </c>
      <c r="B34" s="549" t="s">
        <v>125</v>
      </c>
      <c r="C34" s="552">
        <v>2170361.1669999999</v>
      </c>
      <c r="D34" s="552">
        <v>1118484.4890000001</v>
      </c>
      <c r="E34" s="553">
        <v>1847264.2660000001</v>
      </c>
      <c r="F34" s="371">
        <v>0.94044815850816854</v>
      </c>
      <c r="G34" s="372">
        <v>0.17490561959476558</v>
      </c>
      <c r="H34" s="370">
        <v>16571811.671</v>
      </c>
    </row>
    <row r="35" spans="1:8">
      <c r="A35" s="551">
        <v>18</v>
      </c>
      <c r="B35" s="549" t="s">
        <v>131</v>
      </c>
      <c r="C35" s="552">
        <v>1977785.294</v>
      </c>
      <c r="D35" s="552">
        <v>1607872.69</v>
      </c>
      <c r="E35" s="553">
        <v>1634669.7180000001</v>
      </c>
      <c r="F35" s="371">
        <v>0.23006336652188564</v>
      </c>
      <c r="G35" s="372">
        <v>0.20989902254982606</v>
      </c>
      <c r="H35" s="370">
        <v>18620719.400000002</v>
      </c>
    </row>
    <row r="36" spans="1:8">
      <c r="A36" s="551">
        <v>19</v>
      </c>
      <c r="B36" s="549" t="s">
        <v>127</v>
      </c>
      <c r="C36" s="552">
        <v>1897789.3359999999</v>
      </c>
      <c r="D36" s="552">
        <v>1248350.7379999999</v>
      </c>
      <c r="E36" s="553">
        <v>1339211.0209999999</v>
      </c>
      <c r="F36" s="371">
        <v>0.52023728446740436</v>
      </c>
      <c r="G36" s="372">
        <v>0.41709507033693982</v>
      </c>
      <c r="H36" s="370">
        <v>15623864.027999999</v>
      </c>
    </row>
    <row r="37" spans="1:8">
      <c r="A37" s="551">
        <v>20</v>
      </c>
      <c r="B37" s="549" t="s">
        <v>147</v>
      </c>
      <c r="C37" s="552">
        <v>1859941.138</v>
      </c>
      <c r="D37" s="552">
        <v>1435539.385</v>
      </c>
      <c r="E37" s="553">
        <v>1439581.4439999999</v>
      </c>
      <c r="F37" s="371">
        <v>0.29563922622715078</v>
      </c>
      <c r="G37" s="372">
        <v>0.2920013284083427</v>
      </c>
      <c r="H37" s="370">
        <v>10022111.871000001</v>
      </c>
    </row>
    <row r="38" spans="1:8">
      <c r="A38" s="551">
        <v>21</v>
      </c>
      <c r="B38" s="549" t="s">
        <v>110</v>
      </c>
      <c r="C38" s="552">
        <v>1805766.852</v>
      </c>
      <c r="D38" s="552">
        <v>1111787.8230000001</v>
      </c>
      <c r="E38" s="553">
        <v>1982415.6529999999</v>
      </c>
      <c r="F38" s="371">
        <v>0.62420096230897459</v>
      </c>
      <c r="G38" s="372">
        <v>-8.9107852196726012E-2</v>
      </c>
      <c r="H38" s="370">
        <v>18324014.756000005</v>
      </c>
    </row>
    <row r="39" spans="1:8">
      <c r="A39" s="551">
        <v>22</v>
      </c>
      <c r="B39" s="549" t="s">
        <v>118</v>
      </c>
      <c r="C39" s="552">
        <v>1630061.3389999999</v>
      </c>
      <c r="D39" s="552">
        <v>1215175.5449999999</v>
      </c>
      <c r="E39" s="553">
        <v>1631098.706</v>
      </c>
      <c r="F39" s="371">
        <v>0.34142046036648965</v>
      </c>
      <c r="G39" s="372">
        <v>-6.3599277970372015E-4</v>
      </c>
      <c r="H39" s="370">
        <v>17130580.096000001</v>
      </c>
    </row>
    <row r="40" spans="1:8">
      <c r="A40" s="551">
        <v>23</v>
      </c>
      <c r="B40" s="549" t="s">
        <v>128</v>
      </c>
      <c r="C40" s="552">
        <v>1596684.55</v>
      </c>
      <c r="D40" s="552">
        <v>1223523.5390000001</v>
      </c>
      <c r="E40" s="553">
        <v>855270.80599999998</v>
      </c>
      <c r="F40" s="371">
        <v>0.30498882866200416</v>
      </c>
      <c r="G40" s="372">
        <v>0.86687601026335059</v>
      </c>
      <c r="H40" s="370">
        <v>13482571.478000002</v>
      </c>
    </row>
    <row r="41" spans="1:8">
      <c r="A41" s="551">
        <v>24</v>
      </c>
      <c r="B41" s="549" t="s">
        <v>146</v>
      </c>
      <c r="C41" s="552">
        <v>1480658.8570000001</v>
      </c>
      <c r="D41" s="552">
        <v>896103.679</v>
      </c>
      <c r="E41" s="553">
        <v>1036375.149</v>
      </c>
      <c r="F41" s="371">
        <v>0.65232984943475514</v>
      </c>
      <c r="G41" s="372">
        <v>0.42869004378259179</v>
      </c>
      <c r="H41" s="370">
        <v>7836074.2869999995</v>
      </c>
    </row>
    <row r="42" spans="1:8">
      <c r="A42" s="551">
        <v>25</v>
      </c>
      <c r="B42" s="549" t="s">
        <v>123</v>
      </c>
      <c r="C42" s="552">
        <v>1393346.5079999999</v>
      </c>
      <c r="D42" s="552">
        <v>776680.70499999996</v>
      </c>
      <c r="E42" s="553">
        <v>2774909.2209999999</v>
      </c>
      <c r="F42" s="371">
        <v>0.79397595309130287</v>
      </c>
      <c r="G42" s="372">
        <v>-0.49787672423464846</v>
      </c>
      <c r="H42" s="370">
        <v>10965515.944</v>
      </c>
    </row>
    <row r="43" spans="1:8">
      <c r="A43" s="551">
        <v>26</v>
      </c>
      <c r="B43" s="549" t="s">
        <v>121</v>
      </c>
      <c r="C43" s="552">
        <v>1131117.517</v>
      </c>
      <c r="D43" s="552">
        <v>614466.402</v>
      </c>
      <c r="E43" s="553">
        <v>1931757.615</v>
      </c>
      <c r="F43" s="371">
        <v>0.84081263567605125</v>
      </c>
      <c r="G43" s="372">
        <v>-0.4144619862155946</v>
      </c>
      <c r="H43" s="370">
        <v>11489188.32</v>
      </c>
    </row>
    <row r="44" spans="1:8">
      <c r="A44" s="551">
        <v>27</v>
      </c>
      <c r="B44" s="549" t="s">
        <v>129</v>
      </c>
      <c r="C44" s="552">
        <v>1050705.888</v>
      </c>
      <c r="D44" s="552">
        <v>728580.71299999999</v>
      </c>
      <c r="E44" s="553">
        <v>717922.88399999996</v>
      </c>
      <c r="F44" s="371">
        <v>0.44212695896604126</v>
      </c>
      <c r="G44" s="372">
        <v>0.46353586355383558</v>
      </c>
      <c r="H44" s="370">
        <v>15170421.707999997</v>
      </c>
    </row>
    <row r="45" spans="1:8">
      <c r="A45" s="551">
        <v>28</v>
      </c>
      <c r="B45" s="549" t="s">
        <v>108</v>
      </c>
      <c r="C45" s="552">
        <v>845640.24399999995</v>
      </c>
      <c r="D45" s="552">
        <v>907459.56200000003</v>
      </c>
      <c r="E45" s="553">
        <v>1387508.513</v>
      </c>
      <c r="F45" s="371">
        <v>-6.8123496174036791E-2</v>
      </c>
      <c r="G45" s="372">
        <v>-0.39053329325410779</v>
      </c>
      <c r="H45" s="370">
        <v>9367591.9299999997</v>
      </c>
    </row>
    <row r="46" spans="1:8">
      <c r="A46" s="551">
        <v>29</v>
      </c>
      <c r="B46" s="549" t="s">
        <v>138</v>
      </c>
      <c r="C46" s="552">
        <v>804552.07900000003</v>
      </c>
      <c r="D46" s="552">
        <v>520364.80499999999</v>
      </c>
      <c r="E46" s="553">
        <v>989373.89599999995</v>
      </c>
      <c r="F46" s="371">
        <v>0.54613085141298146</v>
      </c>
      <c r="G46" s="372">
        <v>-0.18680684597322339</v>
      </c>
      <c r="H46" s="370">
        <v>8358626.2229999993</v>
      </c>
    </row>
    <row r="47" spans="1:8">
      <c r="A47" s="551">
        <v>30</v>
      </c>
      <c r="B47" s="549" t="s">
        <v>148</v>
      </c>
      <c r="C47" s="552">
        <v>783229.65</v>
      </c>
      <c r="D47" s="552">
        <v>339289.77500000002</v>
      </c>
      <c r="E47" s="553">
        <v>280990.538</v>
      </c>
      <c r="F47" s="371">
        <v>1.3084387084756681</v>
      </c>
      <c r="G47" s="372">
        <v>1.7873879867086484</v>
      </c>
      <c r="H47" s="370">
        <v>4360143.5779999997</v>
      </c>
    </row>
    <row r="48" spans="1:8">
      <c r="A48" s="551">
        <v>31</v>
      </c>
      <c r="B48" s="549" t="s">
        <v>140</v>
      </c>
      <c r="C48" s="552">
        <v>437401.527</v>
      </c>
      <c r="D48" s="552">
        <v>341859.70600000001</v>
      </c>
      <c r="E48" s="553">
        <v>918919.95299999998</v>
      </c>
      <c r="F48" s="371">
        <v>0.27947669562437394</v>
      </c>
      <c r="G48" s="372">
        <v>-0.52400475626629472</v>
      </c>
      <c r="H48" s="370">
        <v>4020917.9270000001</v>
      </c>
    </row>
    <row r="49" spans="1:8">
      <c r="A49" s="551">
        <v>32</v>
      </c>
      <c r="B49" s="549" t="s">
        <v>134</v>
      </c>
      <c r="C49" s="552">
        <v>397870.87099999998</v>
      </c>
      <c r="D49" s="552">
        <v>187812.19699999999</v>
      </c>
      <c r="E49" s="553">
        <v>518783.53899999999</v>
      </c>
      <c r="F49" s="371">
        <v>1.1184506509979224</v>
      </c>
      <c r="G49" s="372">
        <v>-0.23306959244132841</v>
      </c>
      <c r="H49" s="370">
        <v>3926569.7869999995</v>
      </c>
    </row>
    <row r="50" spans="1:8">
      <c r="A50" s="551">
        <v>33</v>
      </c>
      <c r="B50" s="549" t="s">
        <v>142</v>
      </c>
      <c r="C50" s="552">
        <v>278333.59999999998</v>
      </c>
      <c r="D50" s="552">
        <v>211781.872</v>
      </c>
      <c r="E50" s="553">
        <v>475993.99800000002</v>
      </c>
      <c r="F50" s="371">
        <v>0.31424657536316403</v>
      </c>
      <c r="G50" s="372">
        <v>-0.41525817306629154</v>
      </c>
      <c r="H50" s="370">
        <v>2342931.898</v>
      </c>
    </row>
    <row r="51" spans="1:8">
      <c r="A51" s="551">
        <v>34</v>
      </c>
      <c r="B51" s="549" t="s">
        <v>115</v>
      </c>
      <c r="C51" s="552">
        <v>277963.10399999999</v>
      </c>
      <c r="D51" s="552">
        <v>60131.713000000003</v>
      </c>
      <c r="E51" s="553">
        <v>238551.386</v>
      </c>
      <c r="F51" s="371">
        <v>3.6225708554153444</v>
      </c>
      <c r="G51" s="372">
        <v>0.16521269761140678</v>
      </c>
      <c r="H51" s="370">
        <v>1737441.983</v>
      </c>
    </row>
    <row r="52" spans="1:8" ht="18.75" customHeight="1">
      <c r="A52" s="551">
        <v>35</v>
      </c>
      <c r="B52" s="549" t="s">
        <v>132</v>
      </c>
      <c r="C52" s="552">
        <v>233517.29699999999</v>
      </c>
      <c r="D52" s="552">
        <v>104114.883</v>
      </c>
      <c r="E52" s="553">
        <v>363363.06099999999</v>
      </c>
      <c r="F52" s="373">
        <v>1.2428810393995255</v>
      </c>
      <c r="G52" s="372">
        <v>-0.35734442472676109</v>
      </c>
      <c r="H52" s="370">
        <v>2297694.4720000001</v>
      </c>
    </row>
    <row r="53" spans="1:8">
      <c r="A53" s="551">
        <v>36</v>
      </c>
      <c r="B53" s="549" t="s">
        <v>143</v>
      </c>
      <c r="C53" s="552">
        <v>197063.375</v>
      </c>
      <c r="D53" s="552">
        <v>95347.005999999994</v>
      </c>
      <c r="E53" s="553">
        <v>53504.868000000002</v>
      </c>
      <c r="F53" s="371">
        <v>1.0668019192967635</v>
      </c>
      <c r="G53" s="372">
        <v>2.6830924431025602</v>
      </c>
      <c r="H53" s="370">
        <v>1212173.7749999999</v>
      </c>
    </row>
    <row r="54" spans="1:8">
      <c r="A54" s="551">
        <v>37</v>
      </c>
      <c r="B54" s="549" t="s">
        <v>126</v>
      </c>
      <c r="C54" s="552">
        <v>194894.89600000001</v>
      </c>
      <c r="D54" s="552">
        <v>79990.123999999996</v>
      </c>
      <c r="E54" s="553">
        <v>192733.35</v>
      </c>
      <c r="F54" s="371">
        <v>1.4364869843182144</v>
      </c>
      <c r="G54" s="372">
        <v>1.1215215218331354E-2</v>
      </c>
      <c r="H54" s="370">
        <v>1565364.1780000001</v>
      </c>
    </row>
    <row r="55" spans="1:8">
      <c r="A55" s="551">
        <v>38</v>
      </c>
      <c r="B55" s="549" t="s">
        <v>141</v>
      </c>
      <c r="C55" s="552">
        <v>143152.579</v>
      </c>
      <c r="D55" s="552">
        <v>29648.046999999999</v>
      </c>
      <c r="E55" s="553">
        <v>144127.323</v>
      </c>
      <c r="F55" s="371">
        <v>3.8283982752725674</v>
      </c>
      <c r="G55" s="372">
        <v>-6.7630757285348508E-3</v>
      </c>
      <c r="H55" s="370">
        <v>753247.32000000007</v>
      </c>
    </row>
    <row r="56" spans="1:8">
      <c r="A56" s="551">
        <v>39</v>
      </c>
      <c r="B56" s="550" t="s">
        <v>1332</v>
      </c>
      <c r="C56" s="552">
        <v>129479.47</v>
      </c>
      <c r="D56" s="552">
        <v>92944.421000000002</v>
      </c>
      <c r="E56" s="553">
        <v>221293.75599999999</v>
      </c>
      <c r="F56" s="373">
        <v>0.39308490608597157</v>
      </c>
      <c r="G56" s="372">
        <v>-0.41489777054531984</v>
      </c>
      <c r="H56" s="370">
        <v>986874.01899999997</v>
      </c>
    </row>
    <row r="57" spans="1:8">
      <c r="A57" s="551">
        <v>40</v>
      </c>
      <c r="B57" s="549" t="s">
        <v>107</v>
      </c>
      <c r="C57" s="552">
        <v>120095.321</v>
      </c>
      <c r="D57" s="552">
        <v>3094436.9929999998</v>
      </c>
      <c r="E57" s="553">
        <v>423518.56900000002</v>
      </c>
      <c r="F57" s="371">
        <v>-0.96118992848402773</v>
      </c>
      <c r="G57" s="372">
        <v>-0.71643434363795278</v>
      </c>
      <c r="H57" s="370">
        <v>6876889.5109999999</v>
      </c>
    </row>
    <row r="58" spans="1:8">
      <c r="A58" s="551">
        <v>41</v>
      </c>
      <c r="B58" s="549" t="s">
        <v>151</v>
      </c>
      <c r="C58" s="552">
        <v>66019.928</v>
      </c>
      <c r="D58" s="552">
        <v>53725.392</v>
      </c>
      <c r="E58" s="553">
        <v>42740.262999999999</v>
      </c>
      <c r="F58" s="371">
        <v>0.22884032190961023</v>
      </c>
      <c r="G58" s="372">
        <v>0.54467762634029659</v>
      </c>
      <c r="H58" s="370">
        <v>497931.43</v>
      </c>
    </row>
    <row r="59" spans="1:8">
      <c r="A59" s="551">
        <v>42</v>
      </c>
      <c r="B59" s="549" t="s">
        <v>3293</v>
      </c>
      <c r="C59" s="552">
        <v>61651.061999999998</v>
      </c>
      <c r="D59" s="552">
        <v>48095.606</v>
      </c>
      <c r="E59" s="553"/>
      <c r="F59" s="371">
        <v>0.28184395888472635</v>
      </c>
      <c r="G59" s="372"/>
      <c r="H59" s="370">
        <v>2907107.3640000001</v>
      </c>
    </row>
    <row r="60" spans="1:8">
      <c r="A60" s="551">
        <v>43</v>
      </c>
      <c r="B60" s="549" t="s">
        <v>139</v>
      </c>
      <c r="C60" s="552">
        <v>58320.387000000002</v>
      </c>
      <c r="D60" s="552">
        <v>39278.569000000003</v>
      </c>
      <c r="E60" s="553">
        <v>108748.118</v>
      </c>
      <c r="F60" s="371">
        <v>0.48478899524063612</v>
      </c>
      <c r="G60" s="372">
        <v>-0.46371129843368875</v>
      </c>
      <c r="H60" s="370">
        <v>531663.6540000001</v>
      </c>
    </row>
    <row r="61" spans="1:8">
      <c r="A61" s="551">
        <v>44</v>
      </c>
      <c r="B61" s="549" t="s">
        <v>137</v>
      </c>
      <c r="C61" s="552">
        <v>55510.184999999998</v>
      </c>
      <c r="D61" s="552">
        <v>27220.999</v>
      </c>
      <c r="E61" s="553">
        <v>24060.954000000002</v>
      </c>
      <c r="F61" s="371">
        <v>1.0392412857441418</v>
      </c>
      <c r="G61" s="372">
        <v>1.3070650066493621</v>
      </c>
      <c r="H61" s="370">
        <v>468668.02800000005</v>
      </c>
    </row>
    <row r="62" spans="1:8">
      <c r="A62" s="551">
        <v>45</v>
      </c>
      <c r="B62" s="549" t="s">
        <v>149</v>
      </c>
      <c r="C62" s="552">
        <v>42391.428999999996</v>
      </c>
      <c r="D62" s="552">
        <v>17996.545999999998</v>
      </c>
      <c r="E62" s="553">
        <v>6852.7939999999999</v>
      </c>
      <c r="F62" s="371">
        <v>1.3555313891899035</v>
      </c>
      <c r="G62" s="372">
        <v>5.1860066127772111</v>
      </c>
      <c r="H62" s="370">
        <v>372157.35099999997</v>
      </c>
    </row>
    <row r="63" spans="1:8">
      <c r="A63" s="551">
        <v>46</v>
      </c>
      <c r="B63" s="549" t="s">
        <v>1362</v>
      </c>
      <c r="C63" s="552">
        <v>21344.272000000001</v>
      </c>
      <c r="D63" s="552">
        <v>10574.718000000001</v>
      </c>
      <c r="E63" s="553">
        <v>13402.258</v>
      </c>
      <c r="F63" s="371">
        <v>1.0184246993631412</v>
      </c>
      <c r="G63" s="372">
        <v>0.5925877564810349</v>
      </c>
      <c r="H63" s="370">
        <v>151213.47899999999</v>
      </c>
    </row>
    <row r="64" spans="1:8">
      <c r="A64" s="551">
        <v>47</v>
      </c>
      <c r="B64" s="549" t="s">
        <v>136</v>
      </c>
      <c r="C64" s="552">
        <v>9046.3119999999999</v>
      </c>
      <c r="D64" s="552">
        <v>4172.5889999999999</v>
      </c>
      <c r="E64" s="553">
        <v>17541.821</v>
      </c>
      <c r="F64" s="554">
        <v>1.1680333241543801</v>
      </c>
      <c r="G64" s="372">
        <v>-0.48430029014661591</v>
      </c>
      <c r="H64" s="370">
        <v>63500.576999999997</v>
      </c>
    </row>
    <row r="65" spans="1:8">
      <c r="A65" s="551">
        <v>48</v>
      </c>
      <c r="B65" s="549" t="s">
        <v>3104</v>
      </c>
      <c r="C65" s="552"/>
      <c r="D65" s="552"/>
      <c r="E65" s="553"/>
      <c r="F65" s="371"/>
      <c r="G65" s="372"/>
      <c r="H65" s="370">
        <v>10</v>
      </c>
    </row>
    <row r="66" spans="1:8">
      <c r="A66" s="551"/>
      <c r="B66" s="549"/>
      <c r="C66" s="552"/>
      <c r="D66" s="552"/>
      <c r="E66" s="553"/>
      <c r="F66" s="371"/>
      <c r="G66" s="372"/>
      <c r="H66" s="370"/>
    </row>
    <row r="67" spans="1:8">
      <c r="A67" s="551"/>
      <c r="B67" s="549"/>
      <c r="C67" s="552"/>
      <c r="D67" s="552"/>
      <c r="E67" s="553"/>
      <c r="F67" s="371"/>
      <c r="G67" s="372"/>
      <c r="H67" s="370"/>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K49" sqref="K49"/>
    </sheetView>
  </sheetViews>
  <sheetFormatPr defaultColWidth="9.125" defaultRowHeight="15"/>
  <cols>
    <col min="1" max="1" width="25.875" customWidth="1"/>
    <col min="2" max="13" width="9.25" customWidth="1"/>
    <col min="14" max="16384" width="9.125" style="387"/>
  </cols>
  <sheetData>
    <row r="1" spans="1:13" ht="16.5" customHeight="1">
      <c r="A1" s="1551" t="s">
        <v>113</v>
      </c>
      <c r="B1" s="1553" t="s">
        <v>31</v>
      </c>
      <c r="C1" s="1554"/>
      <c r="D1" s="1554"/>
      <c r="E1" s="1555"/>
      <c r="F1" s="1553" t="s">
        <v>1184</v>
      </c>
      <c r="G1" s="1554"/>
      <c r="H1" s="1554"/>
      <c r="I1" s="1555"/>
      <c r="J1" s="1553" t="s">
        <v>1773</v>
      </c>
      <c r="K1" s="1554"/>
      <c r="L1" s="1554"/>
      <c r="M1" s="1554"/>
    </row>
    <row r="2" spans="1:13" ht="16.5" customHeight="1">
      <c r="A2" s="1552"/>
      <c r="B2" s="93" t="s">
        <v>2732</v>
      </c>
      <c r="C2" s="93" t="s">
        <v>3194</v>
      </c>
      <c r="D2" s="93" t="s">
        <v>5748</v>
      </c>
      <c r="E2" s="94" t="s">
        <v>5945</v>
      </c>
      <c r="F2" s="93" t="s">
        <v>2732</v>
      </c>
      <c r="G2" s="93" t="s">
        <v>3194</v>
      </c>
      <c r="H2" s="93" t="s">
        <v>5748</v>
      </c>
      <c r="I2" s="94" t="s">
        <v>5945</v>
      </c>
      <c r="J2" s="93" t="s">
        <v>2732</v>
      </c>
      <c r="K2" s="93" t="s">
        <v>3194</v>
      </c>
      <c r="L2" s="93" t="s">
        <v>5748</v>
      </c>
      <c r="M2" s="94" t="s">
        <v>5945</v>
      </c>
    </row>
    <row r="3" spans="1:13" ht="16.5" customHeight="1">
      <c r="A3" s="491" t="s">
        <v>143</v>
      </c>
      <c r="B3" s="92">
        <v>442.96959469000001</v>
      </c>
      <c r="C3" s="92">
        <v>604.88928831999999</v>
      </c>
      <c r="D3" s="92">
        <v>287.82014724999999</v>
      </c>
      <c r="E3" s="91">
        <v>578.65909815999999</v>
      </c>
      <c r="F3" s="92">
        <v>8805.8140000000003</v>
      </c>
      <c r="G3" s="92">
        <v>51508.332000000002</v>
      </c>
      <c r="H3" s="92">
        <v>20797.416000000001</v>
      </c>
      <c r="I3" s="91">
        <v>45234.642</v>
      </c>
      <c r="J3" s="92">
        <v>6650</v>
      </c>
      <c r="K3" s="92">
        <v>10710</v>
      </c>
      <c r="L3" s="92">
        <v>3792</v>
      </c>
      <c r="M3" s="91">
        <v>6984</v>
      </c>
    </row>
    <row r="4" spans="1:13" ht="16.5" customHeight="1">
      <c r="A4" s="491" t="s">
        <v>142</v>
      </c>
      <c r="B4" s="92">
        <v>2628.97569776</v>
      </c>
      <c r="C4" s="92">
        <v>1425.5128347079999</v>
      </c>
      <c r="D4" s="92">
        <v>574.96782306</v>
      </c>
      <c r="E4" s="91">
        <v>784.63849252099999</v>
      </c>
      <c r="F4" s="92">
        <v>475993.99800000002</v>
      </c>
      <c r="G4" s="92">
        <v>481215.14199999999</v>
      </c>
      <c r="H4" s="92">
        <v>211781.872</v>
      </c>
      <c r="I4" s="91">
        <v>278333.59999999998</v>
      </c>
      <c r="J4" s="92">
        <v>38308</v>
      </c>
      <c r="K4" s="92">
        <v>20440</v>
      </c>
      <c r="L4" s="92">
        <v>9457</v>
      </c>
      <c r="M4" s="91">
        <v>14025</v>
      </c>
    </row>
    <row r="5" spans="1:13" ht="16.5" customHeight="1">
      <c r="A5" s="491" t="s">
        <v>132</v>
      </c>
      <c r="B5" s="92">
        <v>1616.667767576</v>
      </c>
      <c r="C5" s="92">
        <v>2219.657324069</v>
      </c>
      <c r="D5" s="92">
        <v>359.39257558000003</v>
      </c>
      <c r="E5" s="91">
        <v>820.37062568500005</v>
      </c>
      <c r="F5" s="92">
        <v>358371.201</v>
      </c>
      <c r="G5" s="92">
        <v>553246.58499999996</v>
      </c>
      <c r="H5" s="92">
        <v>101943.526</v>
      </c>
      <c r="I5" s="91">
        <v>229269.58</v>
      </c>
      <c r="J5" s="92">
        <v>32885</v>
      </c>
      <c r="K5" s="92">
        <v>17487</v>
      </c>
      <c r="L5" s="92">
        <v>7973</v>
      </c>
      <c r="M5" s="91">
        <v>14968</v>
      </c>
    </row>
    <row r="6" spans="1:13" ht="16.5" customHeight="1">
      <c r="A6" s="491" t="s">
        <v>103</v>
      </c>
      <c r="B6" s="92">
        <v>53984.233128940003</v>
      </c>
      <c r="C6" s="92">
        <v>73682.525032959995</v>
      </c>
      <c r="D6" s="92">
        <v>8321.2510419779992</v>
      </c>
      <c r="E6" s="91">
        <v>37952.421837909002</v>
      </c>
      <c r="F6" s="92">
        <v>3900796.5989999999</v>
      </c>
      <c r="G6" s="92">
        <v>4955473.9160000002</v>
      </c>
      <c r="H6" s="92">
        <v>972936.08100000001</v>
      </c>
      <c r="I6" s="91">
        <v>5021213.1239999998</v>
      </c>
      <c r="J6" s="92">
        <v>409656</v>
      </c>
      <c r="K6" s="92">
        <v>227099</v>
      </c>
      <c r="L6" s="92">
        <v>125425</v>
      </c>
      <c r="M6" s="91">
        <v>232668</v>
      </c>
    </row>
    <row r="7" spans="1:13" ht="16.5" customHeight="1">
      <c r="A7" s="491" t="s">
        <v>128</v>
      </c>
      <c r="B7" s="92">
        <v>6856.4045092300003</v>
      </c>
      <c r="C7" s="92">
        <v>2192.6724094900001</v>
      </c>
      <c r="D7" s="92">
        <v>5565.4942984899999</v>
      </c>
      <c r="E7" s="91">
        <v>5385.4558302699998</v>
      </c>
      <c r="F7" s="92">
        <v>775712.43900000001</v>
      </c>
      <c r="G7" s="92">
        <v>336450.71799999999</v>
      </c>
      <c r="H7" s="92">
        <v>1129697.4280000001</v>
      </c>
      <c r="I7" s="91">
        <v>1483613.5349999999</v>
      </c>
      <c r="J7" s="92">
        <v>67301</v>
      </c>
      <c r="K7" s="92">
        <v>28387</v>
      </c>
      <c r="L7" s="92">
        <v>72910</v>
      </c>
      <c r="M7" s="91">
        <v>95555</v>
      </c>
    </row>
    <row r="8" spans="1:13" ht="16.5" customHeight="1">
      <c r="A8" s="491" t="s">
        <v>122</v>
      </c>
      <c r="B8" s="92">
        <v>19473.091255681</v>
      </c>
      <c r="C8" s="92">
        <v>10455.77771728</v>
      </c>
      <c r="D8" s="92">
        <v>6659.9936285949998</v>
      </c>
      <c r="E8" s="91">
        <v>11893.26342284</v>
      </c>
      <c r="F8" s="92">
        <v>3073268.7379999999</v>
      </c>
      <c r="G8" s="92">
        <v>2071663.2949999999</v>
      </c>
      <c r="H8" s="92">
        <v>1767870.1910000001</v>
      </c>
      <c r="I8" s="91">
        <v>3545761.7919999999</v>
      </c>
      <c r="J8" s="92">
        <v>340460</v>
      </c>
      <c r="K8" s="92">
        <v>195160</v>
      </c>
      <c r="L8" s="92">
        <v>124287</v>
      </c>
      <c r="M8" s="91">
        <v>200094</v>
      </c>
    </row>
    <row r="9" spans="1:13" ht="16.5" customHeight="1">
      <c r="A9" s="491" t="s">
        <v>137</v>
      </c>
      <c r="B9" s="92">
        <v>221.10615770999999</v>
      </c>
      <c r="C9" s="92">
        <v>234.92810275599999</v>
      </c>
      <c r="D9" s="92">
        <v>113.123510513</v>
      </c>
      <c r="E9" s="91">
        <v>237.92049212399999</v>
      </c>
      <c r="F9" s="92">
        <v>24060.954000000002</v>
      </c>
      <c r="G9" s="92">
        <v>58464.606</v>
      </c>
      <c r="H9" s="92">
        <v>27220.999</v>
      </c>
      <c r="I9" s="91">
        <v>55510.184999999998</v>
      </c>
      <c r="J9" s="92">
        <v>6336</v>
      </c>
      <c r="K9" s="92">
        <v>7803</v>
      </c>
      <c r="L9" s="92">
        <v>3066</v>
      </c>
      <c r="M9" s="91">
        <v>5378</v>
      </c>
    </row>
    <row r="10" spans="1:13" ht="16.5" customHeight="1">
      <c r="A10" s="491" t="s">
        <v>105</v>
      </c>
      <c r="B10" s="92">
        <v>34527.425205444</v>
      </c>
      <c r="C10" s="92">
        <v>54676.869997920003</v>
      </c>
      <c r="D10" s="92">
        <v>20096.952165634</v>
      </c>
      <c r="E10" s="91">
        <v>28501.936938693001</v>
      </c>
      <c r="F10" s="92">
        <v>13120278.191</v>
      </c>
      <c r="G10" s="92">
        <v>15009725.646</v>
      </c>
      <c r="H10" s="92">
        <v>8779269.0800000001</v>
      </c>
      <c r="I10" s="91">
        <v>13561995.827</v>
      </c>
      <c r="J10" s="92">
        <v>388214</v>
      </c>
      <c r="K10" s="92">
        <v>358699</v>
      </c>
      <c r="L10" s="92">
        <v>180048</v>
      </c>
      <c r="M10" s="91">
        <v>280154</v>
      </c>
    </row>
    <row r="11" spans="1:13" ht="16.5" customHeight="1">
      <c r="A11" s="491" t="s">
        <v>124</v>
      </c>
      <c r="B11" s="92">
        <v>4838.4842061059999</v>
      </c>
      <c r="C11" s="92">
        <v>2174.3698756049998</v>
      </c>
      <c r="D11" s="92">
        <v>6637.3798826720003</v>
      </c>
      <c r="E11" s="91">
        <v>11659.234792019</v>
      </c>
      <c r="F11" s="92">
        <v>2312067.111</v>
      </c>
      <c r="G11" s="92">
        <v>1257990.304</v>
      </c>
      <c r="H11" s="92">
        <v>8008246.8219999997</v>
      </c>
      <c r="I11" s="91">
        <v>6101811.4869999997</v>
      </c>
      <c r="J11" s="92">
        <v>79389</v>
      </c>
      <c r="K11" s="92">
        <v>36540</v>
      </c>
      <c r="L11" s="92">
        <v>66276</v>
      </c>
      <c r="M11" s="91">
        <v>114817</v>
      </c>
    </row>
    <row r="12" spans="1:13" ht="16.5" customHeight="1">
      <c r="A12" s="491" t="s">
        <v>117</v>
      </c>
      <c r="B12" s="92">
        <v>7004.1208866819998</v>
      </c>
      <c r="C12" s="92">
        <v>12260.064480634001</v>
      </c>
      <c r="D12" s="92">
        <v>6838.6350571829998</v>
      </c>
      <c r="E12" s="91">
        <v>16389.170323995</v>
      </c>
      <c r="F12" s="92">
        <v>663533.09499999997</v>
      </c>
      <c r="G12" s="92">
        <v>1293256.544</v>
      </c>
      <c r="H12" s="92">
        <v>491448.21399999998</v>
      </c>
      <c r="I12" s="91">
        <v>904753.41</v>
      </c>
      <c r="J12" s="92">
        <v>101889</v>
      </c>
      <c r="K12" s="92">
        <v>122807</v>
      </c>
      <c r="L12" s="92">
        <v>50232</v>
      </c>
      <c r="M12" s="91">
        <v>94655</v>
      </c>
    </row>
    <row r="13" spans="1:13" ht="16.5" customHeight="1">
      <c r="A13" s="491" t="s">
        <v>115</v>
      </c>
      <c r="B13" s="92">
        <v>2461.9795664100002</v>
      </c>
      <c r="C13" s="92">
        <v>1388.42882424</v>
      </c>
      <c r="D13" s="92"/>
      <c r="E13" s="91">
        <v>1601.56432928</v>
      </c>
      <c r="F13" s="92">
        <v>165730.86900000001</v>
      </c>
      <c r="G13" s="92">
        <v>109994.834</v>
      </c>
      <c r="H13" s="92"/>
      <c r="I13" s="91">
        <v>127836.1</v>
      </c>
      <c r="J13" s="92">
        <v>23109</v>
      </c>
      <c r="K13" s="92">
        <v>12803</v>
      </c>
      <c r="L13" s="92"/>
      <c r="M13" s="91">
        <v>8344</v>
      </c>
    </row>
    <row r="14" spans="1:13" ht="16.5" customHeight="1">
      <c r="A14" s="491" t="s">
        <v>126</v>
      </c>
      <c r="B14" s="92">
        <v>1167.01598199</v>
      </c>
      <c r="C14" s="92">
        <v>1222.22289697</v>
      </c>
      <c r="D14" s="92">
        <v>224.22987470000001</v>
      </c>
      <c r="E14" s="91">
        <v>703.04734314999996</v>
      </c>
      <c r="F14" s="92">
        <v>25561.082999999999</v>
      </c>
      <c r="G14" s="92">
        <v>28462.763999999999</v>
      </c>
      <c r="H14" s="92">
        <v>15469.029</v>
      </c>
      <c r="I14" s="91">
        <v>48978.167999999998</v>
      </c>
      <c r="J14" s="92">
        <v>15810</v>
      </c>
      <c r="K14" s="92">
        <v>5918</v>
      </c>
      <c r="L14" s="92">
        <v>1844</v>
      </c>
      <c r="M14" s="91">
        <v>7203</v>
      </c>
    </row>
    <row r="15" spans="1:13" ht="16.5" customHeight="1">
      <c r="A15" s="491" t="s">
        <v>114</v>
      </c>
      <c r="B15" s="92">
        <v>86295.281160451006</v>
      </c>
      <c r="C15" s="92">
        <v>62768.709177010998</v>
      </c>
      <c r="D15" s="92">
        <v>46712.472971185998</v>
      </c>
      <c r="E15" s="91">
        <v>96778.166152553007</v>
      </c>
      <c r="F15" s="92">
        <v>34703316.482000001</v>
      </c>
      <c r="G15" s="92">
        <v>28512072.239</v>
      </c>
      <c r="H15" s="92">
        <v>18907641.561000001</v>
      </c>
      <c r="I15" s="91">
        <v>33181855.863000002</v>
      </c>
      <c r="J15" s="92">
        <v>1168763</v>
      </c>
      <c r="K15" s="92">
        <v>815457</v>
      </c>
      <c r="L15" s="92">
        <v>538923</v>
      </c>
      <c r="M15" s="91">
        <v>1037984</v>
      </c>
    </row>
    <row r="16" spans="1:13" ht="16.5" customHeight="1">
      <c r="A16" s="491" t="s">
        <v>136</v>
      </c>
      <c r="B16" s="92">
        <v>3082.9566200700001</v>
      </c>
      <c r="C16" s="92">
        <v>798.61321864000001</v>
      </c>
      <c r="D16" s="92">
        <v>445.69444190000002</v>
      </c>
      <c r="E16" s="91">
        <v>954.30520462000004</v>
      </c>
      <c r="F16" s="92">
        <v>17541.821</v>
      </c>
      <c r="G16" s="92">
        <v>6777.2039999999997</v>
      </c>
      <c r="H16" s="92">
        <v>4172.5889999999999</v>
      </c>
      <c r="I16" s="91">
        <v>9046.3119999999999</v>
      </c>
      <c r="J16" s="92">
        <v>45802</v>
      </c>
      <c r="K16" s="92">
        <v>17282</v>
      </c>
      <c r="L16" s="92">
        <v>8829</v>
      </c>
      <c r="M16" s="91">
        <v>17101</v>
      </c>
    </row>
    <row r="17" spans="1:13" ht="16.5" customHeight="1">
      <c r="A17" s="491" t="s">
        <v>108</v>
      </c>
      <c r="B17" s="92">
        <v>8405.1331084770009</v>
      </c>
      <c r="C17" s="92">
        <v>4341.6855315470002</v>
      </c>
      <c r="D17" s="92">
        <v>1830.1257922560001</v>
      </c>
      <c r="E17" s="91">
        <v>3289.3648352270002</v>
      </c>
      <c r="F17" s="92">
        <v>1008933.99</v>
      </c>
      <c r="G17" s="92">
        <v>662071.72699999996</v>
      </c>
      <c r="H17" s="92">
        <v>284208.13799999998</v>
      </c>
      <c r="I17" s="91">
        <v>644552.14099999995</v>
      </c>
      <c r="J17" s="92">
        <v>113732</v>
      </c>
      <c r="K17" s="92">
        <v>71624</v>
      </c>
      <c r="L17" s="92">
        <v>38362</v>
      </c>
      <c r="M17" s="91">
        <v>55285</v>
      </c>
    </row>
    <row r="18" spans="1:13" ht="16.5" customHeight="1">
      <c r="A18" s="491" t="s">
        <v>135</v>
      </c>
      <c r="B18" s="92">
        <v>10017.990752289999</v>
      </c>
      <c r="C18" s="92">
        <v>6101.0665209299996</v>
      </c>
      <c r="D18" s="92">
        <v>3139.35359681</v>
      </c>
      <c r="E18" s="91">
        <v>5278.64682507</v>
      </c>
      <c r="F18" s="92">
        <v>312059.09700000001</v>
      </c>
      <c r="G18" s="92">
        <v>320206.01</v>
      </c>
      <c r="H18" s="92">
        <v>133353.97700000001</v>
      </c>
      <c r="I18" s="91">
        <v>214992.06099999999</v>
      </c>
      <c r="J18" s="92">
        <v>160327</v>
      </c>
      <c r="K18" s="92">
        <v>89047</v>
      </c>
      <c r="L18" s="92">
        <v>52934</v>
      </c>
      <c r="M18" s="91">
        <v>76043</v>
      </c>
    </row>
    <row r="19" spans="1:13" ht="16.5" customHeight="1">
      <c r="A19" s="491" t="s">
        <v>140</v>
      </c>
      <c r="B19" s="92">
        <v>7308.5735843000002</v>
      </c>
      <c r="C19" s="92">
        <v>2282.11634503</v>
      </c>
      <c r="D19" s="92">
        <v>849.24575216999995</v>
      </c>
      <c r="E19" s="91">
        <v>1023.28289267</v>
      </c>
      <c r="F19" s="92">
        <v>63179.574999999997</v>
      </c>
      <c r="G19" s="92">
        <v>23982.91</v>
      </c>
      <c r="H19" s="92">
        <v>12423.883</v>
      </c>
      <c r="I19" s="91">
        <v>16466.413</v>
      </c>
      <c r="J19" s="92">
        <v>85823</v>
      </c>
      <c r="K19" s="92">
        <v>38473</v>
      </c>
      <c r="L19" s="92">
        <v>17337</v>
      </c>
      <c r="M19" s="91">
        <v>20939</v>
      </c>
    </row>
    <row r="20" spans="1:13" ht="16.5" customHeight="1">
      <c r="A20" s="491" t="s">
        <v>130</v>
      </c>
      <c r="B20" s="92">
        <v>4668.1562913649996</v>
      </c>
      <c r="C20" s="92">
        <v>3140.349735841</v>
      </c>
      <c r="D20" s="92">
        <v>2061.0907265269998</v>
      </c>
      <c r="E20" s="91">
        <v>4584.0818376420002</v>
      </c>
      <c r="F20" s="92">
        <v>2394477.0019999999</v>
      </c>
      <c r="G20" s="92">
        <v>2220317.8420000002</v>
      </c>
      <c r="H20" s="92">
        <v>1721676.7879999999</v>
      </c>
      <c r="I20" s="91">
        <v>3090488.378</v>
      </c>
      <c r="J20" s="92">
        <v>93554</v>
      </c>
      <c r="K20" s="92">
        <v>81635</v>
      </c>
      <c r="L20" s="92">
        <v>45180</v>
      </c>
      <c r="M20" s="91">
        <v>73180</v>
      </c>
    </row>
    <row r="21" spans="1:13" ht="16.5" customHeight="1">
      <c r="A21" s="491" t="s">
        <v>125</v>
      </c>
      <c r="B21" s="92">
        <v>6838.5696068030002</v>
      </c>
      <c r="C21" s="92">
        <v>6713.0649336590004</v>
      </c>
      <c r="D21" s="92">
        <v>3169.685025749</v>
      </c>
      <c r="E21" s="91">
        <v>6226.0583073890002</v>
      </c>
      <c r="F21" s="92">
        <v>1450160.6229999999</v>
      </c>
      <c r="G21" s="92">
        <v>1515791.1059999999</v>
      </c>
      <c r="H21" s="92">
        <v>621671.48699999996</v>
      </c>
      <c r="I21" s="91">
        <v>1423585.031</v>
      </c>
      <c r="J21" s="92">
        <v>128205</v>
      </c>
      <c r="K21" s="92">
        <v>89478</v>
      </c>
      <c r="L21" s="92">
        <v>52938</v>
      </c>
      <c r="M21" s="91">
        <v>77280</v>
      </c>
    </row>
    <row r="22" spans="1:13" ht="16.5" customHeight="1">
      <c r="A22" s="491" t="s">
        <v>131</v>
      </c>
      <c r="B22" s="92">
        <v>5694.4581492440002</v>
      </c>
      <c r="C22" s="92">
        <v>2580.9522638660001</v>
      </c>
      <c r="D22" s="92">
        <v>1653.5980751</v>
      </c>
      <c r="E22" s="91">
        <v>3283.4678092640002</v>
      </c>
      <c r="F22" s="92">
        <v>1413618.996</v>
      </c>
      <c r="G22" s="92">
        <v>1156542.77</v>
      </c>
      <c r="H22" s="92">
        <v>651257.08700000006</v>
      </c>
      <c r="I22" s="91">
        <v>1479041.0870000001</v>
      </c>
      <c r="J22" s="92">
        <v>196981</v>
      </c>
      <c r="K22" s="92">
        <v>86473</v>
      </c>
      <c r="L22" s="92">
        <v>52006</v>
      </c>
      <c r="M22" s="91">
        <v>91745</v>
      </c>
    </row>
    <row r="23" spans="1:13" ht="16.5" customHeight="1">
      <c r="A23" s="491" t="s">
        <v>116</v>
      </c>
      <c r="B23" s="92">
        <v>23899.256954195</v>
      </c>
      <c r="C23" s="92">
        <v>9701.0206517770002</v>
      </c>
      <c r="D23" s="92">
        <v>4875.5564881769997</v>
      </c>
      <c r="E23" s="91">
        <v>11626.358317644999</v>
      </c>
      <c r="F23" s="92">
        <v>12079821.206</v>
      </c>
      <c r="G23" s="92">
        <v>2684522.9470000002</v>
      </c>
      <c r="H23" s="92">
        <v>1430435.06</v>
      </c>
      <c r="I23" s="91">
        <v>3470755.0980000002</v>
      </c>
      <c r="J23" s="92">
        <v>423044</v>
      </c>
      <c r="K23" s="92">
        <v>168136</v>
      </c>
      <c r="L23" s="92">
        <v>93480</v>
      </c>
      <c r="M23" s="91">
        <v>178394</v>
      </c>
    </row>
    <row r="24" spans="1:13" ht="16.5" customHeight="1">
      <c r="A24" s="491" t="s">
        <v>118</v>
      </c>
      <c r="B24" s="92">
        <v>21995.34637902</v>
      </c>
      <c r="C24" s="92">
        <v>10478.482432094001</v>
      </c>
      <c r="D24" s="92">
        <v>10461.038596640001</v>
      </c>
      <c r="E24" s="91">
        <v>16035.50081774</v>
      </c>
      <c r="F24" s="92">
        <v>1159878.743</v>
      </c>
      <c r="G24" s="92">
        <v>777941.36399999994</v>
      </c>
      <c r="H24" s="92">
        <v>706178.42500000005</v>
      </c>
      <c r="I24" s="91">
        <v>1112411.6710000001</v>
      </c>
      <c r="J24" s="92">
        <v>276935</v>
      </c>
      <c r="K24" s="92">
        <v>183488</v>
      </c>
      <c r="L24" s="92">
        <v>170829</v>
      </c>
      <c r="M24" s="91">
        <v>267049</v>
      </c>
    </row>
    <row r="25" spans="1:13" ht="16.5" customHeight="1">
      <c r="A25" s="491" t="s">
        <v>106</v>
      </c>
      <c r="B25" s="92">
        <v>33957.383901089997</v>
      </c>
      <c r="C25" s="92">
        <v>28293.742290007998</v>
      </c>
      <c r="D25" s="92">
        <v>20443.065467061999</v>
      </c>
      <c r="E25" s="91">
        <v>44302.102780651003</v>
      </c>
      <c r="F25" s="92">
        <v>2708255.6310000001</v>
      </c>
      <c r="G25" s="92">
        <v>16616462.671</v>
      </c>
      <c r="H25" s="92">
        <v>8766073.8200000003</v>
      </c>
      <c r="I25" s="91">
        <v>13453926.623</v>
      </c>
      <c r="J25" s="92">
        <v>385108</v>
      </c>
      <c r="K25" s="92">
        <v>380252</v>
      </c>
      <c r="L25" s="92">
        <v>146789</v>
      </c>
      <c r="M25" s="91">
        <v>235735</v>
      </c>
    </row>
    <row r="26" spans="1:13" ht="16.5" customHeight="1">
      <c r="A26" s="491" t="s">
        <v>110</v>
      </c>
      <c r="B26" s="92">
        <v>2756.52180585</v>
      </c>
      <c r="C26" s="92">
        <v>2651.2039255109999</v>
      </c>
      <c r="D26" s="92">
        <v>3878.3662741759999</v>
      </c>
      <c r="E26" s="91">
        <v>3522.1877675139999</v>
      </c>
      <c r="F26" s="92">
        <v>415790.58899999998</v>
      </c>
      <c r="G26" s="92">
        <v>355284.98700000002</v>
      </c>
      <c r="H26" s="92">
        <v>365492.68599999999</v>
      </c>
      <c r="I26" s="91">
        <v>476292.25900000002</v>
      </c>
      <c r="J26" s="92">
        <v>93174</v>
      </c>
      <c r="K26" s="92">
        <v>51734</v>
      </c>
      <c r="L26" s="92">
        <v>34919</v>
      </c>
      <c r="M26" s="91">
        <v>52064</v>
      </c>
    </row>
    <row r="27" spans="1:13" ht="16.5" customHeight="1">
      <c r="A27" s="491" t="s">
        <v>104</v>
      </c>
      <c r="B27" s="92">
        <v>53443.719079563001</v>
      </c>
      <c r="C27" s="92">
        <v>56219.593763236</v>
      </c>
      <c r="D27" s="92">
        <v>24866.879166387</v>
      </c>
      <c r="E27" s="91">
        <v>74200.051697771007</v>
      </c>
      <c r="F27" s="92">
        <v>7206685.6009999998</v>
      </c>
      <c r="G27" s="92">
        <v>9315825.3560000006</v>
      </c>
      <c r="H27" s="92">
        <v>4324223.5350000001</v>
      </c>
      <c r="I27" s="91">
        <v>12769243.550000001</v>
      </c>
      <c r="J27" s="92">
        <v>676987</v>
      </c>
      <c r="K27" s="92">
        <v>533168</v>
      </c>
      <c r="L27" s="92">
        <v>237057</v>
      </c>
      <c r="M27" s="91">
        <v>556951</v>
      </c>
    </row>
    <row r="28" spans="1:13" ht="16.5" customHeight="1">
      <c r="A28" s="491" t="s">
        <v>119</v>
      </c>
      <c r="B28" s="92">
        <v>34389.009275502001</v>
      </c>
      <c r="C28" s="92">
        <v>11873.785215010999</v>
      </c>
      <c r="D28" s="92">
        <v>10270.717375648999</v>
      </c>
      <c r="E28" s="91">
        <v>15364.182041037</v>
      </c>
      <c r="F28" s="92">
        <v>1824177.0090000001</v>
      </c>
      <c r="G28" s="92">
        <v>1065393.669</v>
      </c>
      <c r="H28" s="92">
        <v>1207522.5989999999</v>
      </c>
      <c r="I28" s="91">
        <v>1543941.6340000001</v>
      </c>
      <c r="J28" s="92">
        <v>383348</v>
      </c>
      <c r="K28" s="92">
        <v>203438</v>
      </c>
      <c r="L28" s="92">
        <v>159065</v>
      </c>
      <c r="M28" s="91">
        <v>228469</v>
      </c>
    </row>
    <row r="29" spans="1:13" ht="16.5" customHeight="1">
      <c r="A29" s="491" t="s">
        <v>102</v>
      </c>
      <c r="B29" s="92">
        <v>110466.31932908</v>
      </c>
      <c r="C29" s="92">
        <v>141015.264451861</v>
      </c>
      <c r="D29" s="92">
        <v>29844.770243317998</v>
      </c>
      <c r="E29" s="91">
        <v>74664.463010901003</v>
      </c>
      <c r="F29" s="92">
        <v>8560518.7100000009</v>
      </c>
      <c r="G29" s="92">
        <v>10084400.041999999</v>
      </c>
      <c r="H29" s="92">
        <v>5371200.3779999996</v>
      </c>
      <c r="I29" s="91">
        <v>15632283.215</v>
      </c>
      <c r="J29" s="92">
        <v>1058493</v>
      </c>
      <c r="K29" s="92">
        <v>591212</v>
      </c>
      <c r="L29" s="92">
        <v>302573</v>
      </c>
      <c r="M29" s="91">
        <v>603800</v>
      </c>
    </row>
    <row r="30" spans="1:13" ht="16.5" customHeight="1">
      <c r="A30" s="491" t="s">
        <v>127</v>
      </c>
      <c r="B30" s="92">
        <v>4731.0528198550001</v>
      </c>
      <c r="C30" s="92">
        <v>3053.6916661619998</v>
      </c>
      <c r="D30" s="92">
        <v>2339.683626951</v>
      </c>
      <c r="E30" s="91">
        <v>3448.1597896950002</v>
      </c>
      <c r="F30" s="92">
        <v>1012077.844</v>
      </c>
      <c r="G30" s="92">
        <v>995019.09699999995</v>
      </c>
      <c r="H30" s="92">
        <v>822765.19700000004</v>
      </c>
      <c r="I30" s="91">
        <v>1267675.507</v>
      </c>
      <c r="J30" s="92">
        <v>86293</v>
      </c>
      <c r="K30" s="92">
        <v>70669</v>
      </c>
      <c r="L30" s="92">
        <v>50999</v>
      </c>
      <c r="M30" s="91">
        <v>73723</v>
      </c>
    </row>
    <row r="31" spans="1:13" ht="16.5" customHeight="1">
      <c r="A31" s="491" t="s">
        <v>134</v>
      </c>
      <c r="B31" s="92">
        <v>3910.5284964120001</v>
      </c>
      <c r="C31" s="92">
        <v>5182.5845527049996</v>
      </c>
      <c r="D31" s="92">
        <v>1431.385783814</v>
      </c>
      <c r="E31" s="91">
        <v>2775.1451562699999</v>
      </c>
      <c r="F31" s="92">
        <v>509328.62599999999</v>
      </c>
      <c r="G31" s="92">
        <v>503461.33199999999</v>
      </c>
      <c r="H31" s="92">
        <v>182765.47700000001</v>
      </c>
      <c r="I31" s="91">
        <v>392426.45699999999</v>
      </c>
      <c r="J31" s="92">
        <v>72659</v>
      </c>
      <c r="K31" s="92">
        <v>66563</v>
      </c>
      <c r="L31" s="92">
        <v>23682</v>
      </c>
      <c r="M31" s="91">
        <v>37453</v>
      </c>
    </row>
    <row r="32" spans="1:13" ht="16.5" customHeight="1">
      <c r="A32" s="491" t="s">
        <v>129</v>
      </c>
      <c r="B32" s="92">
        <v>3557.1915840209999</v>
      </c>
      <c r="C32" s="92">
        <v>2752.973341545</v>
      </c>
      <c r="D32" s="92">
        <v>2011.791690579</v>
      </c>
      <c r="E32" s="91">
        <v>2343.2948571739998</v>
      </c>
      <c r="F32" s="92">
        <v>683148.03399999999</v>
      </c>
      <c r="G32" s="92">
        <v>855247.75100000005</v>
      </c>
      <c r="H32" s="92">
        <v>625184.228</v>
      </c>
      <c r="I32" s="91">
        <v>711221.902</v>
      </c>
      <c r="J32" s="92">
        <v>72119</v>
      </c>
      <c r="K32" s="92">
        <v>51116</v>
      </c>
      <c r="L32" s="92">
        <v>34117</v>
      </c>
      <c r="M32" s="91">
        <v>42168</v>
      </c>
    </row>
    <row r="33" spans="1:13" ht="16.5" customHeight="1">
      <c r="A33" s="491" t="s">
        <v>123</v>
      </c>
      <c r="B33" s="92">
        <v>5538.5027082280003</v>
      </c>
      <c r="C33" s="92">
        <v>3061.0554006510001</v>
      </c>
      <c r="D33" s="92">
        <v>1452.2301968070001</v>
      </c>
      <c r="E33" s="91">
        <v>3607.465068731</v>
      </c>
      <c r="F33" s="92">
        <v>325982.09000000003</v>
      </c>
      <c r="G33" s="92">
        <v>205576.11499999999</v>
      </c>
      <c r="H33" s="92">
        <v>136104.85200000001</v>
      </c>
      <c r="I33" s="91">
        <v>355412.223</v>
      </c>
      <c r="J33" s="92">
        <v>78449</v>
      </c>
      <c r="K33" s="92">
        <v>44276</v>
      </c>
      <c r="L33" s="92">
        <v>27675</v>
      </c>
      <c r="M33" s="91">
        <v>45224</v>
      </c>
    </row>
    <row r="34" spans="1:13" ht="16.5" customHeight="1">
      <c r="A34" s="491" t="s">
        <v>121</v>
      </c>
      <c r="B34" s="92">
        <v>8399.1513415730005</v>
      </c>
      <c r="C34" s="92">
        <v>6560.5808964360003</v>
      </c>
      <c r="D34" s="92">
        <v>3327.7332843969998</v>
      </c>
      <c r="E34" s="91">
        <v>3504.7407726050001</v>
      </c>
      <c r="F34" s="92">
        <v>1908281.5009999999</v>
      </c>
      <c r="G34" s="92">
        <v>1176641.6939999999</v>
      </c>
      <c r="H34" s="92">
        <v>600029.90599999996</v>
      </c>
      <c r="I34" s="91">
        <v>1112701.7620000001</v>
      </c>
      <c r="J34" s="92">
        <v>142230</v>
      </c>
      <c r="K34" s="92">
        <v>116385</v>
      </c>
      <c r="L34" s="92">
        <v>59822</v>
      </c>
      <c r="M34" s="91">
        <v>74096</v>
      </c>
    </row>
    <row r="35" spans="1:13" ht="16.5" customHeight="1">
      <c r="A35" s="491" t="s">
        <v>101</v>
      </c>
      <c r="B35" s="92">
        <v>104970.831686623</v>
      </c>
      <c r="C35" s="92">
        <v>71313.977498017994</v>
      </c>
      <c r="D35" s="92">
        <v>22361.242093010998</v>
      </c>
      <c r="E35" s="91">
        <v>120505.069093695</v>
      </c>
      <c r="F35" s="92">
        <v>5349309.5640000002</v>
      </c>
      <c r="G35" s="92">
        <v>4444999.8600000003</v>
      </c>
      <c r="H35" s="92">
        <v>3295740.7370000002</v>
      </c>
      <c r="I35" s="91">
        <v>16649123.960000001</v>
      </c>
      <c r="J35" s="92">
        <v>1024050</v>
      </c>
      <c r="K35" s="92">
        <v>511077</v>
      </c>
      <c r="L35" s="92">
        <v>297456</v>
      </c>
      <c r="M35" s="91">
        <v>463219</v>
      </c>
    </row>
    <row r="36" spans="1:13" ht="16.5" customHeight="1">
      <c r="A36" s="491" t="s">
        <v>120</v>
      </c>
      <c r="B36" s="92">
        <v>24995.5044189</v>
      </c>
      <c r="C36" s="92">
        <v>14670.113497655</v>
      </c>
      <c r="D36" s="92">
        <v>15783.465805725</v>
      </c>
      <c r="E36" s="91">
        <v>22793.103099787</v>
      </c>
      <c r="F36" s="92">
        <v>2565831.767</v>
      </c>
      <c r="G36" s="92">
        <v>3065140.548</v>
      </c>
      <c r="H36" s="92">
        <v>2499590.6889999998</v>
      </c>
      <c r="I36" s="91">
        <v>3322903.8659999999</v>
      </c>
      <c r="J36" s="92">
        <v>451453</v>
      </c>
      <c r="K36" s="92">
        <v>275061</v>
      </c>
      <c r="L36" s="92">
        <v>216868</v>
      </c>
      <c r="M36" s="91">
        <v>354345</v>
      </c>
    </row>
    <row r="37" spans="1:13" ht="16.5" customHeight="1">
      <c r="A37" s="491" t="s">
        <v>138</v>
      </c>
      <c r="B37" s="92">
        <v>3617.5199164840001</v>
      </c>
      <c r="C37" s="92">
        <v>2006.1165771569999</v>
      </c>
      <c r="D37" s="92">
        <v>1445.8825121740001</v>
      </c>
      <c r="E37" s="91">
        <v>2000.3914517600001</v>
      </c>
      <c r="F37" s="92">
        <v>971794.95400000003</v>
      </c>
      <c r="G37" s="92">
        <v>603949.15800000005</v>
      </c>
      <c r="H37" s="92">
        <v>515772.315</v>
      </c>
      <c r="I37" s="91">
        <v>795177.45299999998</v>
      </c>
      <c r="J37" s="92">
        <v>69711</v>
      </c>
      <c r="K37" s="92">
        <v>40575</v>
      </c>
      <c r="L37" s="92">
        <v>26989</v>
      </c>
      <c r="M37" s="91">
        <v>35188</v>
      </c>
    </row>
    <row r="38" spans="1:13" ht="16.5" customHeight="1">
      <c r="A38" s="491" t="s">
        <v>139</v>
      </c>
      <c r="B38" s="92">
        <v>585.42080972999997</v>
      </c>
      <c r="C38" s="92">
        <v>6791.1243586199998</v>
      </c>
      <c r="D38" s="92">
        <v>147.27859067700001</v>
      </c>
      <c r="E38" s="91">
        <v>176.93533457999999</v>
      </c>
      <c r="F38" s="92">
        <v>94089.600000000006</v>
      </c>
      <c r="G38" s="92">
        <v>1270239.8089999999</v>
      </c>
      <c r="H38" s="92">
        <v>32745.268</v>
      </c>
      <c r="I38" s="91">
        <v>43568.993000000002</v>
      </c>
      <c r="J38" s="92">
        <v>11160</v>
      </c>
      <c r="K38" s="92">
        <v>7759</v>
      </c>
      <c r="L38" s="92">
        <v>4432</v>
      </c>
      <c r="M38" s="91">
        <v>4720</v>
      </c>
    </row>
    <row r="39" spans="1:13" ht="16.5" customHeight="1">
      <c r="A39" s="491" t="s">
        <v>107</v>
      </c>
      <c r="B39" s="92">
        <v>3295.9813503400001</v>
      </c>
      <c r="C39" s="92">
        <v>1812.6798612499999</v>
      </c>
      <c r="D39" s="92">
        <v>9927.4212724200006</v>
      </c>
      <c r="E39" s="91">
        <v>863.63645779000001</v>
      </c>
      <c r="F39" s="92">
        <v>423518.56900000002</v>
      </c>
      <c r="G39" s="92">
        <v>262593.53499999997</v>
      </c>
      <c r="H39" s="92">
        <v>3094436.9929999998</v>
      </c>
      <c r="I39" s="91">
        <v>120095.321</v>
      </c>
      <c r="J39" s="92">
        <v>41318</v>
      </c>
      <c r="K39" s="92">
        <v>26751</v>
      </c>
      <c r="L39" s="92">
        <v>19367</v>
      </c>
      <c r="M39" s="91">
        <v>10266</v>
      </c>
    </row>
    <row r="40" spans="1:13" ht="16.5" customHeight="1">
      <c r="A40" s="491" t="s">
        <v>141</v>
      </c>
      <c r="B40" s="92">
        <v>271.877049</v>
      </c>
      <c r="C40" s="92">
        <v>1333.63043348</v>
      </c>
      <c r="D40" s="92">
        <v>65.013825969999999</v>
      </c>
      <c r="E40" s="91">
        <v>71.13096367</v>
      </c>
      <c r="F40" s="92">
        <v>3340.442</v>
      </c>
      <c r="G40" s="92">
        <v>15949.281999999999</v>
      </c>
      <c r="H40" s="92">
        <v>876.95699999999999</v>
      </c>
      <c r="I40" s="91">
        <v>993.78800000000001</v>
      </c>
      <c r="J40" s="92">
        <v>6540</v>
      </c>
      <c r="K40" s="92">
        <v>5040</v>
      </c>
      <c r="L40" s="92">
        <v>1938</v>
      </c>
      <c r="M40" s="91">
        <v>2108</v>
      </c>
    </row>
    <row r="41" spans="1:13" ht="16.5" customHeight="1">
      <c r="A41" s="491" t="s">
        <v>109</v>
      </c>
      <c r="B41" s="92">
        <v>32505.21217658</v>
      </c>
      <c r="C41" s="92">
        <v>14756.891961796</v>
      </c>
      <c r="D41" s="92">
        <v>8751.9906037830006</v>
      </c>
      <c r="E41" s="91">
        <v>17849.325409329998</v>
      </c>
      <c r="F41" s="92">
        <v>1838360.0149999999</v>
      </c>
      <c r="G41" s="92">
        <v>1455412.673</v>
      </c>
      <c r="H41" s="92">
        <v>1068104.101</v>
      </c>
      <c r="I41" s="91">
        <v>2147810.4169999999</v>
      </c>
      <c r="J41" s="92">
        <v>513709</v>
      </c>
      <c r="K41" s="92">
        <v>233790</v>
      </c>
      <c r="L41" s="92">
        <v>147543</v>
      </c>
      <c r="M41" s="91">
        <v>212880</v>
      </c>
    </row>
    <row r="42" spans="1:13" ht="16.5" customHeight="1">
      <c r="A42" s="491" t="s">
        <v>147</v>
      </c>
      <c r="B42" s="92"/>
      <c r="C42" s="92"/>
      <c r="D42" s="92"/>
      <c r="E42" s="91">
        <v>339.73901298999999</v>
      </c>
      <c r="F42" s="92"/>
      <c r="G42" s="92"/>
      <c r="H42" s="92"/>
      <c r="I42" s="91">
        <v>14424.75</v>
      </c>
      <c r="J42" s="92"/>
      <c r="K42" s="92"/>
      <c r="L42" s="92"/>
      <c r="M42" s="91">
        <v>5989</v>
      </c>
    </row>
    <row r="43" spans="1:13">
      <c r="A43" s="491" t="s">
        <v>1405</v>
      </c>
      <c r="B43" s="92">
        <v>744819.92431326502</v>
      </c>
      <c r="C43" s="92">
        <v>644792.98928644904</v>
      </c>
      <c r="D43" s="92">
        <v>289226.01928507001</v>
      </c>
      <c r="E43" s="91">
        <v>657918.04029241705</v>
      </c>
      <c r="F43" s="92">
        <v>115907658.17299999</v>
      </c>
      <c r="G43" s="92">
        <v>116379276.384</v>
      </c>
      <c r="H43" s="92">
        <v>78908329.391000003</v>
      </c>
      <c r="I43" s="91">
        <v>146856729.185</v>
      </c>
      <c r="J43" s="92">
        <v>9369974</v>
      </c>
      <c r="K43" s="92">
        <v>5893812</v>
      </c>
      <c r="L43" s="92">
        <v>3507419</v>
      </c>
      <c r="M43" s="91">
        <v>6008243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M22" sqref="M22"/>
    </sheetView>
  </sheetViews>
  <sheetFormatPr defaultColWidth="9.125" defaultRowHeight="17.25"/>
  <cols>
    <col min="1" max="1" width="26" style="390" customWidth="1"/>
    <col min="2" max="2" width="9.25" style="389" customWidth="1"/>
    <col min="3" max="5" width="9.25" style="388" customWidth="1"/>
    <col min="6" max="13" width="9.25" style="387" customWidth="1"/>
    <col min="14" max="16384" width="9.125" style="387"/>
  </cols>
  <sheetData>
    <row r="1" spans="1:13" ht="16.5" customHeight="1">
      <c r="A1" s="1556" t="s">
        <v>113</v>
      </c>
      <c r="B1" s="1553" t="s">
        <v>31</v>
      </c>
      <c r="C1" s="1554"/>
      <c r="D1" s="1554"/>
      <c r="E1" s="1555"/>
      <c r="F1" s="1553" t="s">
        <v>1184</v>
      </c>
      <c r="G1" s="1554"/>
      <c r="H1" s="1554"/>
      <c r="I1" s="1555"/>
      <c r="J1" s="1553" t="s">
        <v>1773</v>
      </c>
      <c r="K1" s="1554"/>
      <c r="L1" s="1554"/>
      <c r="M1" s="1554"/>
    </row>
    <row r="2" spans="1:13" ht="16.5" customHeight="1">
      <c r="A2" s="1557"/>
      <c r="B2" s="93" t="s">
        <v>2732</v>
      </c>
      <c r="C2" s="93" t="s">
        <v>3194</v>
      </c>
      <c r="D2" s="93" t="s">
        <v>5748</v>
      </c>
      <c r="E2" s="94" t="s">
        <v>5945</v>
      </c>
      <c r="F2" s="93" t="s">
        <v>2732</v>
      </c>
      <c r="G2" s="93" t="s">
        <v>3194</v>
      </c>
      <c r="H2" s="93" t="s">
        <v>5748</v>
      </c>
      <c r="I2" s="94" t="s">
        <v>5945</v>
      </c>
      <c r="J2" s="93" t="s">
        <v>2732</v>
      </c>
      <c r="K2" s="93" t="s">
        <v>3194</v>
      </c>
      <c r="L2" s="93" t="s">
        <v>5748</v>
      </c>
      <c r="M2" s="94" t="s">
        <v>5945</v>
      </c>
    </row>
    <row r="3" spans="1:13" ht="16.5" customHeight="1">
      <c r="A3" s="491" t="s">
        <v>143</v>
      </c>
      <c r="B3" s="92">
        <v>1585.320694837</v>
      </c>
      <c r="C3" s="92">
        <v>1368.54535558</v>
      </c>
      <c r="D3" s="92">
        <v>1594.6538905800001</v>
      </c>
      <c r="E3" s="91">
        <v>3197.5470158200001</v>
      </c>
      <c r="F3" s="92">
        <v>44699.053999999996</v>
      </c>
      <c r="G3" s="92">
        <v>82988.987999999998</v>
      </c>
      <c r="H3" s="92">
        <v>74549.59</v>
      </c>
      <c r="I3" s="91">
        <v>151828.73300000001</v>
      </c>
      <c r="J3" s="92">
        <v>63479</v>
      </c>
      <c r="K3" s="92">
        <v>75584</v>
      </c>
      <c r="L3" s="92">
        <v>28239</v>
      </c>
      <c r="M3" s="91">
        <v>44374</v>
      </c>
    </row>
    <row r="4" spans="1:13" ht="16.5" customHeight="1">
      <c r="A4" s="491" t="s">
        <v>132</v>
      </c>
      <c r="B4" s="92">
        <v>217.06607622300001</v>
      </c>
      <c r="C4" s="92">
        <v>116.0258226</v>
      </c>
      <c r="D4" s="92">
        <v>86.539567550000001</v>
      </c>
      <c r="E4" s="91">
        <v>159.51012374999999</v>
      </c>
      <c r="F4" s="92">
        <v>4991.8599999999997</v>
      </c>
      <c r="G4" s="92">
        <v>2585.5230000000001</v>
      </c>
      <c r="H4" s="92">
        <v>2171.357</v>
      </c>
      <c r="I4" s="91">
        <v>4247.7169999999996</v>
      </c>
      <c r="J4" s="92">
        <v>1635</v>
      </c>
      <c r="K4" s="92">
        <v>1180</v>
      </c>
      <c r="L4" s="92">
        <v>1316</v>
      </c>
      <c r="M4" s="91">
        <v>1890</v>
      </c>
    </row>
    <row r="5" spans="1:13" ht="16.5" customHeight="1">
      <c r="A5" s="491" t="s">
        <v>103</v>
      </c>
      <c r="B5" s="92">
        <v>1290.987048255</v>
      </c>
      <c r="C5" s="92">
        <v>22295.588145366</v>
      </c>
      <c r="D5" s="92">
        <v>2243.9435385239999</v>
      </c>
      <c r="E5" s="91">
        <v>5343.4067774080004</v>
      </c>
      <c r="F5" s="92">
        <v>26454.261999999999</v>
      </c>
      <c r="G5" s="92">
        <v>5895691.477</v>
      </c>
      <c r="H5" s="92">
        <v>448351.34899999999</v>
      </c>
      <c r="I5" s="91">
        <v>884589.35400000005</v>
      </c>
      <c r="J5" s="92">
        <v>11051</v>
      </c>
      <c r="K5" s="92">
        <v>602097</v>
      </c>
      <c r="L5" s="92">
        <v>42659</v>
      </c>
      <c r="M5" s="91">
        <v>65419</v>
      </c>
    </row>
    <row r="6" spans="1:13" ht="16.5" customHeight="1">
      <c r="A6" s="491" t="s">
        <v>128</v>
      </c>
      <c r="B6" s="92">
        <v>1921.888210629</v>
      </c>
      <c r="C6" s="92">
        <v>754.67588019000004</v>
      </c>
      <c r="D6" s="92">
        <v>1061.3227461910001</v>
      </c>
      <c r="E6" s="91">
        <v>1244.743234002</v>
      </c>
      <c r="F6" s="92">
        <v>79558.366999999998</v>
      </c>
      <c r="G6" s="92">
        <v>69540.307000000001</v>
      </c>
      <c r="H6" s="92">
        <v>93826.111000000004</v>
      </c>
      <c r="I6" s="91">
        <v>113071.015</v>
      </c>
      <c r="J6" s="92">
        <v>18807</v>
      </c>
      <c r="K6" s="92">
        <v>9530</v>
      </c>
      <c r="L6" s="92">
        <v>12501</v>
      </c>
      <c r="M6" s="91">
        <v>14476</v>
      </c>
    </row>
    <row r="7" spans="1:13" ht="16.5" customHeight="1">
      <c r="A7" s="491" t="s">
        <v>122</v>
      </c>
      <c r="B7" s="92">
        <v>13949.788978631999</v>
      </c>
      <c r="C7" s="92">
        <v>7675.8621960029996</v>
      </c>
      <c r="D7" s="92">
        <v>5511.2832393030003</v>
      </c>
      <c r="E7" s="91">
        <v>11166.634488116</v>
      </c>
      <c r="F7" s="92">
        <v>5269313.4979999997</v>
      </c>
      <c r="G7" s="92">
        <v>4275988.2980000004</v>
      </c>
      <c r="H7" s="92">
        <v>2411218.1519999998</v>
      </c>
      <c r="I7" s="91">
        <v>5390735.2410000004</v>
      </c>
      <c r="J7" s="92">
        <v>293813</v>
      </c>
      <c r="K7" s="92">
        <v>199222</v>
      </c>
      <c r="L7" s="92">
        <v>123463</v>
      </c>
      <c r="M7" s="91">
        <v>221924</v>
      </c>
    </row>
    <row r="8" spans="1:13" ht="16.5" customHeight="1">
      <c r="A8" s="491" t="s">
        <v>3104</v>
      </c>
      <c r="B8" s="92"/>
      <c r="C8" s="92"/>
      <c r="D8" s="92"/>
      <c r="E8" s="91"/>
      <c r="F8" s="92"/>
      <c r="G8" s="92"/>
      <c r="H8" s="92"/>
      <c r="I8" s="91"/>
      <c r="J8" s="92"/>
      <c r="K8" s="92"/>
      <c r="L8" s="92"/>
      <c r="M8" s="91"/>
    </row>
    <row r="9" spans="1:13" ht="16.5" customHeight="1">
      <c r="A9" s="491" t="s">
        <v>105</v>
      </c>
      <c r="B9" s="92">
        <v>7485.118561839</v>
      </c>
      <c r="C9" s="92">
        <v>12856.377436749999</v>
      </c>
      <c r="D9" s="92">
        <v>11514.201898564999</v>
      </c>
      <c r="E9" s="91">
        <v>19234.122516651001</v>
      </c>
      <c r="F9" s="92">
        <v>987882.15099999995</v>
      </c>
      <c r="G9" s="92">
        <v>1841154.885</v>
      </c>
      <c r="H9" s="92">
        <v>7924235.5710000005</v>
      </c>
      <c r="I9" s="91">
        <v>11370321.199999999</v>
      </c>
      <c r="J9" s="92">
        <v>75670</v>
      </c>
      <c r="K9" s="92">
        <v>38062</v>
      </c>
      <c r="L9" s="92">
        <v>159075</v>
      </c>
      <c r="M9" s="91">
        <v>211735</v>
      </c>
    </row>
    <row r="10" spans="1:13" ht="16.5" customHeight="1">
      <c r="A10" s="491" t="s">
        <v>124</v>
      </c>
      <c r="B10" s="92">
        <v>22755.845159273998</v>
      </c>
      <c r="C10" s="92">
        <v>16747.121612752999</v>
      </c>
      <c r="D10" s="92">
        <v>13175.340725374999</v>
      </c>
      <c r="E10" s="91">
        <v>15471.480202552</v>
      </c>
      <c r="F10" s="92">
        <v>4379707.6720000003</v>
      </c>
      <c r="G10" s="92">
        <v>3009005.3790000002</v>
      </c>
      <c r="H10" s="92">
        <v>3428661.2859999998</v>
      </c>
      <c r="I10" s="91">
        <v>4134039.28</v>
      </c>
      <c r="J10" s="92">
        <v>265924</v>
      </c>
      <c r="K10" s="92">
        <v>98733</v>
      </c>
      <c r="L10" s="92">
        <v>208198</v>
      </c>
      <c r="M10" s="91">
        <v>194473</v>
      </c>
    </row>
    <row r="11" spans="1:13" ht="16.5" customHeight="1">
      <c r="A11" s="491" t="s">
        <v>151</v>
      </c>
      <c r="B11" s="92">
        <v>373.78588221400003</v>
      </c>
      <c r="C11" s="92">
        <v>418.37636973999997</v>
      </c>
      <c r="D11" s="92">
        <v>478.72837240000001</v>
      </c>
      <c r="E11" s="91">
        <v>502.94421468000002</v>
      </c>
      <c r="F11" s="92">
        <v>42740.262999999999</v>
      </c>
      <c r="G11" s="92">
        <v>55658.324000000001</v>
      </c>
      <c r="H11" s="92">
        <v>53725.392</v>
      </c>
      <c r="I11" s="91">
        <v>66019.928</v>
      </c>
      <c r="J11" s="92">
        <v>3466</v>
      </c>
      <c r="K11" s="92">
        <v>3013</v>
      </c>
      <c r="L11" s="92">
        <v>2447</v>
      </c>
      <c r="M11" s="91">
        <v>5626</v>
      </c>
    </row>
    <row r="12" spans="1:13" ht="16.5" customHeight="1">
      <c r="A12" s="491" t="s">
        <v>148</v>
      </c>
      <c r="B12" s="92">
        <v>1873.890672254</v>
      </c>
      <c r="C12" s="92">
        <v>744.18067346800001</v>
      </c>
      <c r="D12" s="92">
        <v>587.69747338900004</v>
      </c>
      <c r="E12" s="91">
        <v>1712.9854241109999</v>
      </c>
      <c r="F12" s="92">
        <v>280990.538</v>
      </c>
      <c r="G12" s="92">
        <v>195555.81599999999</v>
      </c>
      <c r="H12" s="92">
        <v>339289.77500000002</v>
      </c>
      <c r="I12" s="91">
        <v>783229.65</v>
      </c>
      <c r="J12" s="92">
        <v>29289</v>
      </c>
      <c r="K12" s="92">
        <v>14810</v>
      </c>
      <c r="L12" s="92">
        <v>10384</v>
      </c>
      <c r="M12" s="91">
        <v>30557</v>
      </c>
    </row>
    <row r="13" spans="1:13" ht="16.5" customHeight="1">
      <c r="A13" s="491" t="s">
        <v>149</v>
      </c>
      <c r="B13" s="92">
        <v>117.266755287</v>
      </c>
      <c r="C13" s="92">
        <v>608.22902839000005</v>
      </c>
      <c r="D13" s="92">
        <v>220.22184825299999</v>
      </c>
      <c r="E13" s="91">
        <v>403.19824046899998</v>
      </c>
      <c r="F13" s="92">
        <v>6852.7939999999999</v>
      </c>
      <c r="G13" s="92">
        <v>91006.97</v>
      </c>
      <c r="H13" s="92">
        <v>17996.545999999998</v>
      </c>
      <c r="I13" s="91">
        <v>42391.428999999996</v>
      </c>
      <c r="J13" s="92">
        <v>2783</v>
      </c>
      <c r="K13" s="92">
        <v>29323</v>
      </c>
      <c r="L13" s="92">
        <v>3892</v>
      </c>
      <c r="M13" s="91">
        <v>7439</v>
      </c>
    </row>
    <row r="14" spans="1:13" ht="16.5" customHeight="1">
      <c r="A14" s="491" t="s">
        <v>117</v>
      </c>
      <c r="B14" s="92">
        <v>12111.185446907</v>
      </c>
      <c r="C14" s="92">
        <v>9490.1176177830002</v>
      </c>
      <c r="D14" s="92">
        <v>4025.3063562990001</v>
      </c>
      <c r="E14" s="91">
        <v>6691.4570420500004</v>
      </c>
      <c r="F14" s="92">
        <v>1950533.78</v>
      </c>
      <c r="G14" s="92">
        <v>1701698.8149999999</v>
      </c>
      <c r="H14" s="92">
        <v>676637.39800000004</v>
      </c>
      <c r="I14" s="91">
        <v>1455437.5349999999</v>
      </c>
      <c r="J14" s="92">
        <v>139101</v>
      </c>
      <c r="K14" s="92">
        <v>128115</v>
      </c>
      <c r="L14" s="92">
        <v>44143</v>
      </c>
      <c r="M14" s="91">
        <v>84870</v>
      </c>
    </row>
    <row r="15" spans="1:13" ht="16.5" customHeight="1">
      <c r="A15" s="491" t="s">
        <v>115</v>
      </c>
      <c r="B15" s="92">
        <v>1505.766847551</v>
      </c>
      <c r="C15" s="92">
        <v>1777.32645695</v>
      </c>
      <c r="D15" s="92">
        <v>1178.2550264399999</v>
      </c>
      <c r="E15" s="91">
        <v>2973.2488506</v>
      </c>
      <c r="F15" s="92">
        <v>72820.517000000007</v>
      </c>
      <c r="G15" s="92">
        <v>125713.67</v>
      </c>
      <c r="H15" s="92">
        <v>60131.713000000003</v>
      </c>
      <c r="I15" s="91">
        <v>150127.00399999999</v>
      </c>
      <c r="J15" s="92">
        <v>27085</v>
      </c>
      <c r="K15" s="92">
        <v>30471</v>
      </c>
      <c r="L15" s="92">
        <v>13049</v>
      </c>
      <c r="M15" s="91">
        <v>24536</v>
      </c>
    </row>
    <row r="16" spans="1:13" ht="16.5" customHeight="1">
      <c r="A16" s="491" t="s">
        <v>126</v>
      </c>
      <c r="B16" s="92">
        <v>602.11747281600003</v>
      </c>
      <c r="C16" s="92">
        <v>273.68559707999998</v>
      </c>
      <c r="D16" s="92">
        <v>303.70931375100002</v>
      </c>
      <c r="E16" s="91">
        <v>1387.7389383719999</v>
      </c>
      <c r="F16" s="92">
        <v>167172.26699999999</v>
      </c>
      <c r="G16" s="92">
        <v>81333.187999999995</v>
      </c>
      <c r="H16" s="92">
        <v>64521.095000000001</v>
      </c>
      <c r="I16" s="91">
        <v>145916.728</v>
      </c>
      <c r="J16" s="92">
        <v>12757</v>
      </c>
      <c r="K16" s="92">
        <v>7407</v>
      </c>
      <c r="L16" s="92">
        <v>3987</v>
      </c>
      <c r="M16" s="91">
        <v>11904</v>
      </c>
    </row>
    <row r="17" spans="1:13" ht="16.5" customHeight="1">
      <c r="A17" s="491" t="s">
        <v>114</v>
      </c>
      <c r="B17" s="92">
        <v>5024.1544402939999</v>
      </c>
      <c r="C17" s="92">
        <v>8967.6380651840009</v>
      </c>
      <c r="D17" s="92">
        <v>12028.261957945</v>
      </c>
      <c r="E17" s="91">
        <v>16467.426039252001</v>
      </c>
      <c r="F17" s="92">
        <v>837964.04200000002</v>
      </c>
      <c r="G17" s="92">
        <v>8692466.6140000001</v>
      </c>
      <c r="H17" s="92">
        <v>3848175.372</v>
      </c>
      <c r="I17" s="91">
        <v>5499908.7690000003</v>
      </c>
      <c r="J17" s="92">
        <v>114864</v>
      </c>
      <c r="K17" s="92">
        <v>166150</v>
      </c>
      <c r="L17" s="92">
        <v>108841</v>
      </c>
      <c r="M17" s="91">
        <v>172648</v>
      </c>
    </row>
    <row r="18" spans="1:13" ht="16.5" customHeight="1">
      <c r="A18" s="491" t="s">
        <v>108</v>
      </c>
      <c r="B18" s="92">
        <v>7204.5669105779998</v>
      </c>
      <c r="C18" s="92">
        <v>6335.7797101300002</v>
      </c>
      <c r="D18" s="92">
        <v>4694.6403341020005</v>
      </c>
      <c r="E18" s="91">
        <v>2704.8991638399998</v>
      </c>
      <c r="F18" s="92">
        <v>378574.52299999999</v>
      </c>
      <c r="G18" s="92">
        <v>264655.136</v>
      </c>
      <c r="H18" s="92">
        <v>623251.424</v>
      </c>
      <c r="I18" s="91">
        <v>201088.103</v>
      </c>
      <c r="J18" s="92">
        <v>388894</v>
      </c>
      <c r="K18" s="92">
        <v>160564</v>
      </c>
      <c r="L18" s="92">
        <v>124935</v>
      </c>
      <c r="M18" s="91">
        <v>84809</v>
      </c>
    </row>
    <row r="19" spans="1:13" ht="16.5" customHeight="1">
      <c r="A19" s="491" t="s">
        <v>135</v>
      </c>
      <c r="B19" s="92">
        <v>5649.8778102289998</v>
      </c>
      <c r="C19" s="92">
        <v>6035.3617178269997</v>
      </c>
      <c r="D19" s="92">
        <v>5513.0284050780001</v>
      </c>
      <c r="E19" s="91">
        <v>10271.996545821001</v>
      </c>
      <c r="F19" s="92">
        <v>1349641.58</v>
      </c>
      <c r="G19" s="92">
        <v>1611091.0360000001</v>
      </c>
      <c r="H19" s="92">
        <v>1224200.0449999999</v>
      </c>
      <c r="I19" s="91">
        <v>2320330.818</v>
      </c>
      <c r="J19" s="92">
        <v>176288</v>
      </c>
      <c r="K19" s="92">
        <v>150882</v>
      </c>
      <c r="L19" s="92">
        <v>114839</v>
      </c>
      <c r="M19" s="91">
        <v>185178</v>
      </c>
    </row>
    <row r="20" spans="1:13" ht="16.5" customHeight="1">
      <c r="A20" s="491" t="s">
        <v>140</v>
      </c>
      <c r="B20" s="92">
        <v>1498.884963281</v>
      </c>
      <c r="C20" s="92">
        <v>564.40403227900003</v>
      </c>
      <c r="D20" s="92">
        <v>379.089396421</v>
      </c>
      <c r="E20" s="91">
        <v>397.222506899</v>
      </c>
      <c r="F20" s="92">
        <v>855740.37800000003</v>
      </c>
      <c r="G20" s="92">
        <v>642913.45900000003</v>
      </c>
      <c r="H20" s="92">
        <v>329435.82299999997</v>
      </c>
      <c r="I20" s="91">
        <v>420935.114</v>
      </c>
      <c r="J20" s="92">
        <v>39307</v>
      </c>
      <c r="K20" s="92">
        <v>18536</v>
      </c>
      <c r="L20" s="92">
        <v>12415</v>
      </c>
      <c r="M20" s="91">
        <v>14811</v>
      </c>
    </row>
    <row r="21" spans="1:13" ht="16.5" customHeight="1">
      <c r="A21" s="491" t="s">
        <v>130</v>
      </c>
      <c r="B21" s="92">
        <v>617.48309614300001</v>
      </c>
      <c r="C21" s="92">
        <v>678.06504828300001</v>
      </c>
      <c r="D21" s="92">
        <v>673.33616846300004</v>
      </c>
      <c r="E21" s="91">
        <v>1017.294581041</v>
      </c>
      <c r="F21" s="92">
        <v>106672.16499999999</v>
      </c>
      <c r="G21" s="92">
        <v>88362.356</v>
      </c>
      <c r="H21" s="92">
        <v>274666.652</v>
      </c>
      <c r="I21" s="91">
        <v>178283.57800000001</v>
      </c>
      <c r="J21" s="92">
        <v>9491</v>
      </c>
      <c r="K21" s="92">
        <v>13813</v>
      </c>
      <c r="L21" s="92">
        <v>14639</v>
      </c>
      <c r="M21" s="91">
        <v>17576</v>
      </c>
    </row>
    <row r="22" spans="1:13" ht="16.5" customHeight="1">
      <c r="A22" s="491" t="s">
        <v>125</v>
      </c>
      <c r="B22" s="92">
        <v>4667.1720837430003</v>
      </c>
      <c r="C22" s="92">
        <v>2961.2466712810001</v>
      </c>
      <c r="D22" s="92">
        <v>4269.0633109139999</v>
      </c>
      <c r="E22" s="91">
        <v>6366.5311376919999</v>
      </c>
      <c r="F22" s="92">
        <v>397103.64299999998</v>
      </c>
      <c r="G22" s="92">
        <v>485085.64799999999</v>
      </c>
      <c r="H22" s="92">
        <v>496813.00199999998</v>
      </c>
      <c r="I22" s="91">
        <v>746776.13600000006</v>
      </c>
      <c r="J22" s="92">
        <v>81136</v>
      </c>
      <c r="K22" s="92">
        <v>64332</v>
      </c>
      <c r="L22" s="92">
        <v>59366</v>
      </c>
      <c r="M22" s="91">
        <v>86651</v>
      </c>
    </row>
    <row r="23" spans="1:13" ht="16.5" customHeight="1">
      <c r="A23" s="491" t="s">
        <v>131</v>
      </c>
      <c r="B23" s="92">
        <v>1439.0479934120001</v>
      </c>
      <c r="C23" s="92">
        <v>634.492297108</v>
      </c>
      <c r="D23" s="92">
        <v>2715.4652666010002</v>
      </c>
      <c r="E23" s="91">
        <v>1800.8491384500001</v>
      </c>
      <c r="F23" s="92">
        <v>221050.72200000001</v>
      </c>
      <c r="G23" s="92">
        <v>160883.87100000001</v>
      </c>
      <c r="H23" s="92">
        <v>956615.603</v>
      </c>
      <c r="I23" s="91">
        <v>498744.20699999999</v>
      </c>
      <c r="J23" s="92">
        <v>29145</v>
      </c>
      <c r="K23" s="92">
        <v>14592</v>
      </c>
      <c r="L23" s="92">
        <v>34960</v>
      </c>
      <c r="M23" s="91">
        <v>36464</v>
      </c>
    </row>
    <row r="24" spans="1:13" ht="16.5" customHeight="1">
      <c r="A24" s="491" t="s">
        <v>116</v>
      </c>
      <c r="B24" s="92">
        <v>32068.505870551999</v>
      </c>
      <c r="C24" s="92">
        <v>20278.959754729</v>
      </c>
      <c r="D24" s="92">
        <v>17031.225302055998</v>
      </c>
      <c r="E24" s="91">
        <v>24151.198482520998</v>
      </c>
      <c r="F24" s="92">
        <v>3932933.588</v>
      </c>
      <c r="G24" s="92">
        <v>3239870.3489999999</v>
      </c>
      <c r="H24" s="92">
        <v>4176206.8509999998</v>
      </c>
      <c r="I24" s="91">
        <v>5486276.8459999999</v>
      </c>
      <c r="J24" s="92">
        <v>799158</v>
      </c>
      <c r="K24" s="92">
        <v>440909</v>
      </c>
      <c r="L24" s="92">
        <v>231418</v>
      </c>
      <c r="M24" s="91">
        <v>486163</v>
      </c>
    </row>
    <row r="25" spans="1:13" ht="16.5" customHeight="1">
      <c r="A25" s="491" t="s">
        <v>118</v>
      </c>
      <c r="B25" s="92">
        <v>3000.3015713210002</v>
      </c>
      <c r="C25" s="92">
        <v>1871.0603922119999</v>
      </c>
      <c r="D25" s="92">
        <v>2525.8015889859998</v>
      </c>
      <c r="E25" s="91">
        <v>3838.3741099839999</v>
      </c>
      <c r="F25" s="92">
        <v>471219.96299999999</v>
      </c>
      <c r="G25" s="92">
        <v>221513.47700000001</v>
      </c>
      <c r="H25" s="92">
        <v>508997.12</v>
      </c>
      <c r="I25" s="91">
        <v>517649.66800000001</v>
      </c>
      <c r="J25" s="92">
        <v>66252</v>
      </c>
      <c r="K25" s="92">
        <v>34455</v>
      </c>
      <c r="L25" s="92">
        <v>38656</v>
      </c>
      <c r="M25" s="91">
        <v>55972</v>
      </c>
    </row>
    <row r="26" spans="1:13" ht="16.5" customHeight="1">
      <c r="A26" s="491" t="s">
        <v>110</v>
      </c>
      <c r="B26" s="92">
        <v>6036.202393777</v>
      </c>
      <c r="C26" s="92">
        <v>2540.9271166059998</v>
      </c>
      <c r="D26" s="92">
        <v>2786.6075411030001</v>
      </c>
      <c r="E26" s="91">
        <v>3128.549819198</v>
      </c>
      <c r="F26" s="92">
        <v>1566625.064</v>
      </c>
      <c r="G26" s="92">
        <v>961183.52300000004</v>
      </c>
      <c r="H26" s="92">
        <v>746295.13699999999</v>
      </c>
      <c r="I26" s="91">
        <v>1329474.5930000001</v>
      </c>
      <c r="J26" s="92">
        <v>203896</v>
      </c>
      <c r="K26" s="92">
        <v>105975</v>
      </c>
      <c r="L26" s="92">
        <v>74799</v>
      </c>
      <c r="M26" s="91">
        <v>115658</v>
      </c>
    </row>
    <row r="27" spans="1:13" ht="16.5" customHeight="1">
      <c r="A27" s="491" t="s">
        <v>104</v>
      </c>
      <c r="B27" s="92">
        <v>5823.9560178150005</v>
      </c>
      <c r="C27" s="92">
        <v>3899.4871148699999</v>
      </c>
      <c r="D27" s="92">
        <v>2571.0816797500001</v>
      </c>
      <c r="E27" s="91">
        <v>5179.6040484699997</v>
      </c>
      <c r="F27" s="92">
        <v>63873.163</v>
      </c>
      <c r="G27" s="92">
        <v>50757.548000000003</v>
      </c>
      <c r="H27" s="92">
        <v>150319.103</v>
      </c>
      <c r="I27" s="91">
        <v>298951.50099999999</v>
      </c>
      <c r="J27" s="92">
        <v>55340</v>
      </c>
      <c r="K27" s="92">
        <v>44811</v>
      </c>
      <c r="L27" s="92">
        <v>33704</v>
      </c>
      <c r="M27" s="91">
        <v>57436</v>
      </c>
    </row>
    <row r="28" spans="1:13" ht="16.5" customHeight="1">
      <c r="A28" s="491" t="s">
        <v>1362</v>
      </c>
      <c r="B28" s="92">
        <v>323.55170956400002</v>
      </c>
      <c r="C28" s="92">
        <v>88.008437569999998</v>
      </c>
      <c r="D28" s="92">
        <v>136.79758598999999</v>
      </c>
      <c r="E28" s="91">
        <v>286.03307368999998</v>
      </c>
      <c r="F28" s="92">
        <v>13402.258</v>
      </c>
      <c r="G28" s="92">
        <v>5672.31</v>
      </c>
      <c r="H28" s="92">
        <v>10574.718000000001</v>
      </c>
      <c r="I28" s="91">
        <v>21344.272000000001</v>
      </c>
      <c r="J28" s="92">
        <v>7451</v>
      </c>
      <c r="K28" s="92">
        <v>2245</v>
      </c>
      <c r="L28" s="92">
        <v>2905</v>
      </c>
      <c r="M28" s="91">
        <v>4034</v>
      </c>
    </row>
    <row r="29" spans="1:13" ht="16.5" customHeight="1">
      <c r="A29" s="491" t="s">
        <v>1332</v>
      </c>
      <c r="B29" s="92">
        <v>753.96861763100003</v>
      </c>
      <c r="C29" s="92">
        <v>73.420212423999999</v>
      </c>
      <c r="D29" s="92">
        <v>180.87220342500001</v>
      </c>
      <c r="E29" s="91">
        <v>249.18731335699999</v>
      </c>
      <c r="F29" s="92">
        <v>221293.75599999999</v>
      </c>
      <c r="G29" s="92">
        <v>35843.879000000001</v>
      </c>
      <c r="H29" s="92">
        <v>92944.421000000002</v>
      </c>
      <c r="I29" s="91">
        <v>129479.47</v>
      </c>
      <c r="J29" s="92">
        <v>20940</v>
      </c>
      <c r="K29" s="92">
        <v>1718</v>
      </c>
      <c r="L29" s="92">
        <v>4517</v>
      </c>
      <c r="M29" s="91">
        <v>6341</v>
      </c>
    </row>
    <row r="30" spans="1:13" ht="16.5" customHeight="1">
      <c r="A30" s="491" t="s">
        <v>3293</v>
      </c>
      <c r="B30" s="92"/>
      <c r="C30" s="92"/>
      <c r="D30" s="92">
        <v>139.904381943</v>
      </c>
      <c r="E30" s="91">
        <v>157.38016187900001</v>
      </c>
      <c r="F30" s="92"/>
      <c r="G30" s="92"/>
      <c r="H30" s="92">
        <v>48095.606</v>
      </c>
      <c r="I30" s="91">
        <v>61651.061999999998</v>
      </c>
      <c r="J30" s="92"/>
      <c r="K30" s="92"/>
      <c r="L30" s="92">
        <v>13482</v>
      </c>
      <c r="M30" s="91">
        <v>29195</v>
      </c>
    </row>
    <row r="31" spans="1:13" ht="16.5" customHeight="1">
      <c r="A31" s="491" t="s">
        <v>119</v>
      </c>
      <c r="B31" s="92">
        <v>15918.237599234</v>
      </c>
      <c r="C31" s="92">
        <v>4725.4417134200003</v>
      </c>
      <c r="D31" s="92">
        <v>5475.17286014</v>
      </c>
      <c r="E31" s="91">
        <v>16702.848140383001</v>
      </c>
      <c r="F31" s="92">
        <v>2624838.4780000001</v>
      </c>
      <c r="G31" s="92">
        <v>451400.62599999999</v>
      </c>
      <c r="H31" s="92">
        <v>759200.64399999997</v>
      </c>
      <c r="I31" s="91">
        <v>9253303.6410000008</v>
      </c>
      <c r="J31" s="92">
        <v>331682</v>
      </c>
      <c r="K31" s="92">
        <v>73353</v>
      </c>
      <c r="L31" s="92">
        <v>72038</v>
      </c>
      <c r="M31" s="91">
        <v>367505</v>
      </c>
    </row>
    <row r="32" spans="1:13" ht="16.5" customHeight="1">
      <c r="A32" s="491" t="s">
        <v>102</v>
      </c>
      <c r="B32" s="92">
        <v>25499.579284022999</v>
      </c>
      <c r="C32" s="92">
        <v>11618.819452604001</v>
      </c>
      <c r="D32" s="92">
        <v>10689.315500572</v>
      </c>
      <c r="E32" s="91">
        <v>14185.003212551001</v>
      </c>
      <c r="F32" s="92">
        <v>4243295.2470000004</v>
      </c>
      <c r="G32" s="92">
        <v>1758902.9950000001</v>
      </c>
      <c r="H32" s="92">
        <v>1966876.7679999999</v>
      </c>
      <c r="I32" s="91">
        <v>2971518.6039999998</v>
      </c>
      <c r="J32" s="92">
        <v>679909</v>
      </c>
      <c r="K32" s="92">
        <v>254312</v>
      </c>
      <c r="L32" s="92">
        <v>141154</v>
      </c>
      <c r="M32" s="91">
        <v>237072</v>
      </c>
    </row>
    <row r="33" spans="1:13" ht="16.5" customHeight="1">
      <c r="A33" s="491" t="s">
        <v>127</v>
      </c>
      <c r="B33" s="92">
        <v>3682.6239904600002</v>
      </c>
      <c r="C33" s="92">
        <v>3431.2112006100001</v>
      </c>
      <c r="D33" s="92">
        <v>4322.0418987049998</v>
      </c>
      <c r="E33" s="91">
        <v>5961.692992022</v>
      </c>
      <c r="F33" s="92">
        <v>327133.17700000003</v>
      </c>
      <c r="G33" s="92">
        <v>368110.90500000003</v>
      </c>
      <c r="H33" s="92">
        <v>425585.54100000003</v>
      </c>
      <c r="I33" s="91">
        <v>630113.82900000003</v>
      </c>
      <c r="J33" s="92">
        <v>69755</v>
      </c>
      <c r="K33" s="92">
        <v>65583</v>
      </c>
      <c r="L33" s="92">
        <v>38652</v>
      </c>
      <c r="M33" s="91">
        <v>52568</v>
      </c>
    </row>
    <row r="34" spans="1:13" ht="16.5" customHeight="1">
      <c r="A34" s="491" t="s">
        <v>134</v>
      </c>
      <c r="B34" s="92">
        <v>343.74807336499998</v>
      </c>
      <c r="C34" s="92">
        <v>212.12130825</v>
      </c>
      <c r="D34" s="92">
        <v>220.80427434999999</v>
      </c>
      <c r="E34" s="91">
        <v>217.00077540000001</v>
      </c>
      <c r="F34" s="92">
        <v>9454.9130000000005</v>
      </c>
      <c r="G34" s="92">
        <v>6130.9650000000001</v>
      </c>
      <c r="H34" s="92">
        <v>5046.72</v>
      </c>
      <c r="I34" s="91">
        <v>5444.4139999999998</v>
      </c>
      <c r="J34" s="92">
        <v>4550</v>
      </c>
      <c r="K34" s="92">
        <v>3340</v>
      </c>
      <c r="L34" s="92">
        <v>3110</v>
      </c>
      <c r="M34" s="91">
        <v>3460</v>
      </c>
    </row>
    <row r="35" spans="1:13" ht="16.5" customHeight="1">
      <c r="A35" s="491" t="s">
        <v>129</v>
      </c>
      <c r="B35" s="92">
        <v>947.13032463499997</v>
      </c>
      <c r="C35" s="92">
        <v>1059.9374219700001</v>
      </c>
      <c r="D35" s="92">
        <v>897.21542013999999</v>
      </c>
      <c r="E35" s="91">
        <v>2764.5693302</v>
      </c>
      <c r="F35" s="92">
        <v>34774.85</v>
      </c>
      <c r="G35" s="92">
        <v>77272.436000000002</v>
      </c>
      <c r="H35" s="92">
        <v>103396.485</v>
      </c>
      <c r="I35" s="91">
        <v>339483.98599999998</v>
      </c>
      <c r="J35" s="92">
        <v>36330</v>
      </c>
      <c r="K35" s="92">
        <v>6899</v>
      </c>
      <c r="L35" s="92">
        <v>24841</v>
      </c>
      <c r="M35" s="91">
        <v>41700</v>
      </c>
    </row>
    <row r="36" spans="1:13" ht="16.5" customHeight="1">
      <c r="A36" s="491" t="s">
        <v>123</v>
      </c>
      <c r="B36" s="92">
        <v>9521.3087627509994</v>
      </c>
      <c r="C36" s="92">
        <v>2330.7734829350002</v>
      </c>
      <c r="D36" s="92">
        <v>2274.0904935909998</v>
      </c>
      <c r="E36" s="91">
        <v>2372.3574787699999</v>
      </c>
      <c r="F36" s="92">
        <v>2448927.1310000001</v>
      </c>
      <c r="G36" s="92">
        <v>1525476.5209999999</v>
      </c>
      <c r="H36" s="92">
        <v>640575.853</v>
      </c>
      <c r="I36" s="91">
        <v>1037934.285</v>
      </c>
      <c r="J36" s="92">
        <v>126684</v>
      </c>
      <c r="K36" s="92">
        <v>54213</v>
      </c>
      <c r="L36" s="92">
        <v>28071</v>
      </c>
      <c r="M36" s="91">
        <v>42656</v>
      </c>
    </row>
    <row r="37" spans="1:13" ht="16.5" customHeight="1">
      <c r="A37" s="491" t="s">
        <v>121</v>
      </c>
      <c r="B37" s="92">
        <v>586.437216165</v>
      </c>
      <c r="C37" s="92">
        <v>283.72716595000003</v>
      </c>
      <c r="D37" s="92">
        <v>311.94163379000003</v>
      </c>
      <c r="E37" s="91">
        <v>397.27704774</v>
      </c>
      <c r="F37" s="92">
        <v>23476.114000000001</v>
      </c>
      <c r="G37" s="92">
        <v>20223.021000000001</v>
      </c>
      <c r="H37" s="92">
        <v>14436.495999999999</v>
      </c>
      <c r="I37" s="91">
        <v>18415.755000000001</v>
      </c>
      <c r="J37" s="92">
        <v>9864</v>
      </c>
      <c r="K37" s="92">
        <v>5747</v>
      </c>
      <c r="L37" s="92">
        <v>5122</v>
      </c>
      <c r="M37" s="91">
        <v>6680</v>
      </c>
    </row>
    <row r="38" spans="1:13" ht="16.5" customHeight="1">
      <c r="A38" s="491" t="s">
        <v>101</v>
      </c>
      <c r="B38" s="92">
        <v>51492.040794950401</v>
      </c>
      <c r="C38" s="92">
        <v>22964.991076577</v>
      </c>
      <c r="D38" s="92">
        <v>10495.040141926</v>
      </c>
      <c r="E38" s="91">
        <v>21411.740131806</v>
      </c>
      <c r="F38" s="92">
        <v>3413767.6179999998</v>
      </c>
      <c r="G38" s="92">
        <v>3518891.8089999999</v>
      </c>
      <c r="H38" s="92">
        <v>995266.18799999997</v>
      </c>
      <c r="I38" s="91">
        <v>2567770.5279999999</v>
      </c>
      <c r="J38" s="92">
        <v>556055</v>
      </c>
      <c r="K38" s="92">
        <v>322602</v>
      </c>
      <c r="L38" s="92">
        <v>197929</v>
      </c>
      <c r="M38" s="91">
        <v>322492</v>
      </c>
    </row>
    <row r="39" spans="1:13" ht="16.5" customHeight="1">
      <c r="A39" s="491" t="s">
        <v>120</v>
      </c>
      <c r="B39" s="92">
        <v>13672.145587864001</v>
      </c>
      <c r="C39" s="92">
        <v>7286.8278725119999</v>
      </c>
      <c r="D39" s="92">
        <v>7062.9978772639997</v>
      </c>
      <c r="E39" s="91">
        <v>12009.454251274001</v>
      </c>
      <c r="F39" s="92">
        <v>1511092.898</v>
      </c>
      <c r="G39" s="92">
        <v>975635.49800000002</v>
      </c>
      <c r="H39" s="92">
        <v>1103102.861</v>
      </c>
      <c r="I39" s="91">
        <v>1578329.8629999999</v>
      </c>
      <c r="J39" s="92">
        <v>266818</v>
      </c>
      <c r="K39" s="92">
        <v>145479</v>
      </c>
      <c r="L39" s="92">
        <v>113062</v>
      </c>
      <c r="M39" s="91">
        <v>178403</v>
      </c>
    </row>
    <row r="40" spans="1:13" ht="16.5" customHeight="1">
      <c r="A40" s="491" t="s">
        <v>138</v>
      </c>
      <c r="B40" s="92">
        <v>688.59469553999998</v>
      </c>
      <c r="C40" s="92">
        <v>115.0458428</v>
      </c>
      <c r="D40" s="92">
        <v>178.57725825</v>
      </c>
      <c r="E40" s="91">
        <v>386.98889424999999</v>
      </c>
      <c r="F40" s="92">
        <v>17578.941999999999</v>
      </c>
      <c r="G40" s="92">
        <v>3423.9969999999998</v>
      </c>
      <c r="H40" s="92">
        <v>4592.49</v>
      </c>
      <c r="I40" s="91">
        <v>9374.6260000000002</v>
      </c>
      <c r="J40" s="92">
        <v>62811</v>
      </c>
      <c r="K40" s="92">
        <v>21260</v>
      </c>
      <c r="L40" s="92">
        <v>8646</v>
      </c>
      <c r="M40" s="91">
        <v>15609</v>
      </c>
    </row>
    <row r="41" spans="1:13" ht="16.5" customHeight="1">
      <c r="A41" s="491" t="s">
        <v>139</v>
      </c>
      <c r="B41" s="92">
        <v>432.76692715000001</v>
      </c>
      <c r="C41" s="92">
        <v>622.86745919999998</v>
      </c>
      <c r="D41" s="92">
        <v>180.61292094999999</v>
      </c>
      <c r="E41" s="91">
        <v>462.00641035000001</v>
      </c>
      <c r="F41" s="92">
        <v>14658.518</v>
      </c>
      <c r="G41" s="92">
        <v>23304.767</v>
      </c>
      <c r="H41" s="92">
        <v>6533.3010000000004</v>
      </c>
      <c r="I41" s="91">
        <v>14751.394</v>
      </c>
      <c r="J41" s="92">
        <v>63668</v>
      </c>
      <c r="K41" s="92">
        <v>37535</v>
      </c>
      <c r="L41" s="92">
        <v>14397</v>
      </c>
      <c r="M41" s="91">
        <v>27448</v>
      </c>
    </row>
    <row r="42" spans="1:13" ht="16.5" customHeight="1">
      <c r="A42" s="491" t="s">
        <v>141</v>
      </c>
      <c r="B42" s="92">
        <v>1250.497525018</v>
      </c>
      <c r="C42" s="92">
        <v>341.04805836000003</v>
      </c>
      <c r="D42" s="92">
        <v>144.108774751</v>
      </c>
      <c r="E42" s="91">
        <v>800.823568712</v>
      </c>
      <c r="F42" s="92">
        <v>140786.88099999999</v>
      </c>
      <c r="G42" s="92">
        <v>63490.071000000004</v>
      </c>
      <c r="H42" s="92">
        <v>28771.09</v>
      </c>
      <c r="I42" s="91">
        <v>142158.791</v>
      </c>
      <c r="J42" s="92">
        <v>21329</v>
      </c>
      <c r="K42" s="92">
        <v>10442</v>
      </c>
      <c r="L42" s="92">
        <v>4115</v>
      </c>
      <c r="M42" s="91">
        <v>15978</v>
      </c>
    </row>
    <row r="43" spans="1:13" ht="16.5" customHeight="1">
      <c r="A43" s="491" t="s">
        <v>109</v>
      </c>
      <c r="B43" s="92">
        <v>7564.3246740240002</v>
      </c>
      <c r="C43" s="92">
        <v>3855.8096241540002</v>
      </c>
      <c r="D43" s="92">
        <v>3618.320501703</v>
      </c>
      <c r="E43" s="91">
        <v>7039.6412853640004</v>
      </c>
      <c r="F43" s="92">
        <v>469304.52100000001</v>
      </c>
      <c r="G43" s="92">
        <v>311475.87300000002</v>
      </c>
      <c r="H43" s="92">
        <v>315076.50699999998</v>
      </c>
      <c r="I43" s="91">
        <v>538420.81400000001</v>
      </c>
      <c r="J43" s="92">
        <v>140421</v>
      </c>
      <c r="K43" s="92">
        <v>74763</v>
      </c>
      <c r="L43" s="92">
        <v>88212</v>
      </c>
      <c r="M43" s="91">
        <v>143585</v>
      </c>
    </row>
    <row r="44" spans="1:13" ht="16.5" customHeight="1">
      <c r="A44" s="491" t="s">
        <v>147</v>
      </c>
      <c r="B44" s="92">
        <v>12888.804043849001</v>
      </c>
      <c r="C44" s="92">
        <v>39037.890785418997</v>
      </c>
      <c r="D44" s="92">
        <v>8839.1418303139999</v>
      </c>
      <c r="E44" s="91">
        <v>11465.108796160999</v>
      </c>
      <c r="F44" s="92">
        <v>1439581.4439999999</v>
      </c>
      <c r="G44" s="92">
        <v>1701369.709</v>
      </c>
      <c r="H44" s="92">
        <v>1435539.385</v>
      </c>
      <c r="I44" s="91">
        <v>1845516.388</v>
      </c>
      <c r="J44" s="92">
        <v>177834</v>
      </c>
      <c r="K44" s="92">
        <v>109721</v>
      </c>
      <c r="L44" s="92">
        <v>77889</v>
      </c>
      <c r="M44" s="91">
        <v>118429</v>
      </c>
    </row>
    <row r="45" spans="1:13" ht="16.5" customHeight="1">
      <c r="A45" s="491" t="s">
        <v>146</v>
      </c>
      <c r="B45" s="92">
        <v>3000.3093677689999</v>
      </c>
      <c r="C45" s="92">
        <v>3946.8765297340001</v>
      </c>
      <c r="D45" s="92">
        <v>1931.4227325320001</v>
      </c>
      <c r="E45" s="91">
        <v>3291.1712581739998</v>
      </c>
      <c r="F45" s="92">
        <v>1036375.149</v>
      </c>
      <c r="G45" s="92">
        <v>1017154.074</v>
      </c>
      <c r="H45" s="92">
        <v>896103.679</v>
      </c>
      <c r="I45" s="91">
        <v>1480658.8570000001</v>
      </c>
      <c r="J45" s="92">
        <v>54718</v>
      </c>
      <c r="K45" s="92">
        <v>57653</v>
      </c>
      <c r="L45" s="92">
        <v>24819</v>
      </c>
      <c r="M45" s="91">
        <v>46707</v>
      </c>
    </row>
    <row r="46" spans="1:13" ht="16.5" customHeight="1">
      <c r="A46" s="491" t="s">
        <v>1405</v>
      </c>
      <c r="B46" s="92">
        <v>287386.250151855</v>
      </c>
      <c r="C46" s="92">
        <v>231888.35175765099</v>
      </c>
      <c r="D46" s="92">
        <v>154267.183238375</v>
      </c>
      <c r="E46" s="91">
        <v>244973.24676383199</v>
      </c>
      <c r="F46" s="92">
        <v>41484857.748999998</v>
      </c>
      <c r="G46" s="92">
        <v>45710484.112999998</v>
      </c>
      <c r="H46" s="92">
        <v>37782010.219999999</v>
      </c>
      <c r="I46" s="91">
        <v>64836044.726000004</v>
      </c>
      <c r="J46" s="92">
        <v>5539450</v>
      </c>
      <c r="K46" s="92">
        <v>3699431</v>
      </c>
      <c r="L46" s="92">
        <v>2364886</v>
      </c>
      <c r="M46" s="91">
        <v>3892451</v>
      </c>
    </row>
    <row r="47" spans="1:13" ht="16.5" customHeight="1">
      <c r="A47" s="491"/>
      <c r="B47" s="92"/>
      <c r="C47" s="92"/>
      <c r="D47" s="92"/>
      <c r="E47" s="91"/>
      <c r="F47" s="92"/>
      <c r="G47" s="92"/>
      <c r="H47" s="92"/>
      <c r="I47" s="91"/>
      <c r="J47" s="92"/>
      <c r="K47" s="92"/>
      <c r="L47" s="92"/>
      <c r="M47" s="9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5"/>
  <sheetViews>
    <sheetView rightToLeft="1" topLeftCell="AP1" zoomScaleNormal="100" workbookViewId="0">
      <selection activeCell="AT12" sqref="AT12"/>
    </sheetView>
  </sheetViews>
  <sheetFormatPr defaultRowHeight="14.25"/>
  <cols>
    <col min="1" max="1" width="19" style="568" bestFit="1" customWidth="1"/>
    <col min="2" max="27" width="8.75" customWidth="1"/>
  </cols>
  <sheetData>
    <row r="1" spans="1:58" s="569" customFormat="1" ht="24.75" customHeight="1">
      <c r="A1" s="573" t="s">
        <v>159</v>
      </c>
      <c r="B1" s="574" t="s">
        <v>1731</v>
      </c>
      <c r="C1" s="574" t="s">
        <v>1730</v>
      </c>
      <c r="D1" s="574" t="s">
        <v>1729</v>
      </c>
      <c r="E1" s="574" t="s">
        <v>1659</v>
      </c>
      <c r="F1" s="574" t="s">
        <v>1660</v>
      </c>
      <c r="G1" s="574" t="s">
        <v>1661</v>
      </c>
      <c r="H1" s="574" t="s">
        <v>1662</v>
      </c>
      <c r="I1" s="574" t="s">
        <v>1640</v>
      </c>
      <c r="J1" s="574" t="s">
        <v>1641</v>
      </c>
      <c r="K1" s="574" t="s">
        <v>1642</v>
      </c>
      <c r="L1" s="574" t="s">
        <v>1643</v>
      </c>
      <c r="M1" s="574" t="s">
        <v>1644</v>
      </c>
      <c r="N1" s="574" t="s">
        <v>1645</v>
      </c>
      <c r="O1" s="574" t="s">
        <v>1646</v>
      </c>
      <c r="P1" s="574" t="s">
        <v>1647</v>
      </c>
      <c r="Q1" s="574" t="s">
        <v>1648</v>
      </c>
      <c r="R1" s="574" t="s">
        <v>1649</v>
      </c>
      <c r="S1" s="574" t="s">
        <v>1650</v>
      </c>
      <c r="T1" s="574" t="s">
        <v>1651</v>
      </c>
      <c r="U1" s="574" t="s">
        <v>1652</v>
      </c>
      <c r="V1" s="574" t="s">
        <v>1653</v>
      </c>
      <c r="W1" s="574" t="s">
        <v>1654</v>
      </c>
      <c r="X1" s="574" t="s">
        <v>1655</v>
      </c>
      <c r="Y1" s="574" t="s">
        <v>1656</v>
      </c>
      <c r="Z1" s="574" t="s">
        <v>1657</v>
      </c>
      <c r="AA1" s="574" t="s">
        <v>1658</v>
      </c>
      <c r="AB1" s="574" t="s">
        <v>1733</v>
      </c>
      <c r="AC1" s="574" t="s">
        <v>1774</v>
      </c>
      <c r="AD1" s="574" t="s">
        <v>1801</v>
      </c>
      <c r="AE1" s="574" t="s">
        <v>1842</v>
      </c>
      <c r="AF1" s="574" t="s">
        <v>1876</v>
      </c>
      <c r="AG1" s="574" t="s">
        <v>1915</v>
      </c>
      <c r="AH1" s="574" t="s">
        <v>1958</v>
      </c>
      <c r="AI1" s="574" t="s">
        <v>1981</v>
      </c>
      <c r="AJ1" s="574" t="s">
        <v>2098</v>
      </c>
      <c r="AK1" s="574" t="s">
        <v>2123</v>
      </c>
      <c r="AL1" s="574" t="s">
        <v>2349</v>
      </c>
      <c r="AM1" s="574" t="s">
        <v>2420</v>
      </c>
      <c r="AN1" s="574" t="s">
        <v>2468</v>
      </c>
      <c r="AO1" s="574" t="s">
        <v>2526</v>
      </c>
      <c r="AP1" s="574" t="s">
        <v>2579</v>
      </c>
      <c r="AQ1" s="574" t="s">
        <v>2610</v>
      </c>
      <c r="AR1" s="574" t="s">
        <v>2662</v>
      </c>
      <c r="AS1" s="574" t="s">
        <v>2708</v>
      </c>
      <c r="AT1" s="574" t="s">
        <v>2758</v>
      </c>
      <c r="AU1" s="574" t="s">
        <v>2964</v>
      </c>
      <c r="AV1" s="574" t="s">
        <v>3047</v>
      </c>
      <c r="AW1" s="574" t="s">
        <v>3158</v>
      </c>
      <c r="AX1" s="574" t="s">
        <v>3248</v>
      </c>
      <c r="AY1" s="574" t="s">
        <v>3359</v>
      </c>
      <c r="AZ1" s="574" t="s">
        <v>3448</v>
      </c>
      <c r="BA1" s="574" t="s">
        <v>5302</v>
      </c>
      <c r="BB1" s="574" t="s">
        <v>5390</v>
      </c>
      <c r="BC1" s="574" t="s">
        <v>5480</v>
      </c>
      <c r="BD1" s="574" t="s">
        <v>5662</v>
      </c>
      <c r="BE1" s="574" t="s">
        <v>5804</v>
      </c>
      <c r="BF1" s="574" t="s">
        <v>6072</v>
      </c>
    </row>
    <row r="2" spans="1:58" s="576" customFormat="1" ht="12.95" customHeight="1">
      <c r="A2" s="573" t="s">
        <v>152</v>
      </c>
      <c r="B2" s="575">
        <v>1</v>
      </c>
      <c r="C2" s="575">
        <v>0</v>
      </c>
      <c r="D2" s="575">
        <v>0</v>
      </c>
      <c r="E2" s="575">
        <v>1</v>
      </c>
      <c r="F2" s="575">
        <v>1</v>
      </c>
      <c r="G2" s="575">
        <v>0</v>
      </c>
      <c r="H2" s="575">
        <v>0</v>
      </c>
      <c r="I2" s="575">
        <v>1</v>
      </c>
      <c r="J2" s="575">
        <v>0</v>
      </c>
      <c r="K2" s="575">
        <v>0</v>
      </c>
      <c r="L2" s="575">
        <v>0</v>
      </c>
      <c r="M2" s="575">
        <v>2</v>
      </c>
      <c r="N2" s="575">
        <v>0</v>
      </c>
      <c r="O2" s="575">
        <v>0</v>
      </c>
      <c r="P2" s="575">
        <v>1</v>
      </c>
      <c r="Q2" s="575">
        <v>1</v>
      </c>
      <c r="R2" s="575">
        <v>2</v>
      </c>
      <c r="S2" s="575">
        <v>1</v>
      </c>
      <c r="T2" s="575">
        <v>0</v>
      </c>
      <c r="U2" s="575">
        <v>1</v>
      </c>
      <c r="V2" s="575">
        <v>0</v>
      </c>
      <c r="W2" s="575">
        <v>0</v>
      </c>
      <c r="X2" s="575">
        <v>0</v>
      </c>
      <c r="Y2" s="575">
        <v>1</v>
      </c>
      <c r="Z2" s="575">
        <v>2</v>
      </c>
      <c r="AA2" s="575">
        <v>1</v>
      </c>
      <c r="AB2" s="575">
        <v>0</v>
      </c>
      <c r="AC2" s="575">
        <v>0</v>
      </c>
      <c r="AD2" s="575">
        <v>2</v>
      </c>
      <c r="AE2" s="575">
        <v>4</v>
      </c>
      <c r="AF2" s="575">
        <v>1</v>
      </c>
      <c r="AG2" s="575">
        <v>0</v>
      </c>
      <c r="AH2" s="575">
        <v>0</v>
      </c>
      <c r="AI2" s="575">
        <v>1</v>
      </c>
      <c r="AJ2" s="575">
        <v>0</v>
      </c>
      <c r="AK2" s="575">
        <v>0</v>
      </c>
      <c r="AL2" s="575">
        <v>1</v>
      </c>
      <c r="AM2" s="575">
        <v>0</v>
      </c>
      <c r="AN2" s="575">
        <v>0</v>
      </c>
      <c r="AO2" s="575">
        <v>3</v>
      </c>
      <c r="AP2" s="575">
        <v>1</v>
      </c>
      <c r="AQ2" s="575">
        <v>0</v>
      </c>
      <c r="AR2" s="575">
        <v>2</v>
      </c>
      <c r="AS2" s="575">
        <v>0</v>
      </c>
      <c r="AT2" s="575">
        <v>0</v>
      </c>
      <c r="AU2" s="575">
        <v>0</v>
      </c>
      <c r="AV2" s="575">
        <v>0</v>
      </c>
      <c r="AW2" s="575">
        <v>0</v>
      </c>
      <c r="AX2" s="575">
        <v>0</v>
      </c>
      <c r="AY2" s="575"/>
      <c r="AZ2" s="575">
        <v>2</v>
      </c>
      <c r="BA2" s="575"/>
      <c r="BB2" s="575"/>
      <c r="BC2" s="575"/>
      <c r="BD2" s="575">
        <v>0</v>
      </c>
      <c r="BE2" s="575"/>
      <c r="BF2" s="575"/>
    </row>
    <row r="3" spans="1:58" s="576" customFormat="1" ht="12.95" customHeight="1">
      <c r="A3" s="573" t="s">
        <v>1202</v>
      </c>
      <c r="B3" s="575">
        <v>1</v>
      </c>
      <c r="C3" s="575">
        <v>0</v>
      </c>
      <c r="D3" s="575">
        <v>0</v>
      </c>
      <c r="E3" s="577">
        <v>0</v>
      </c>
      <c r="F3" s="575">
        <v>3</v>
      </c>
      <c r="G3" s="575">
        <v>0</v>
      </c>
      <c r="H3" s="575">
        <v>2</v>
      </c>
      <c r="I3" s="575">
        <v>2</v>
      </c>
      <c r="J3" s="575">
        <v>2</v>
      </c>
      <c r="K3" s="575">
        <v>2</v>
      </c>
      <c r="L3" s="575">
        <v>1</v>
      </c>
      <c r="M3" s="575">
        <v>1</v>
      </c>
      <c r="N3" s="575">
        <v>3</v>
      </c>
      <c r="O3" s="575">
        <v>0</v>
      </c>
      <c r="P3" s="575">
        <v>1</v>
      </c>
      <c r="Q3" s="575">
        <v>1</v>
      </c>
      <c r="R3" s="575">
        <v>2</v>
      </c>
      <c r="S3" s="575">
        <v>2</v>
      </c>
      <c r="T3" s="575">
        <v>1</v>
      </c>
      <c r="U3" s="575">
        <v>2</v>
      </c>
      <c r="V3" s="575">
        <v>1</v>
      </c>
      <c r="W3" s="575">
        <v>0</v>
      </c>
      <c r="X3" s="575">
        <v>0</v>
      </c>
      <c r="Y3" s="575">
        <v>4</v>
      </c>
      <c r="Z3" s="575">
        <v>3</v>
      </c>
      <c r="AA3" s="575">
        <v>1</v>
      </c>
      <c r="AB3" s="575">
        <v>2</v>
      </c>
      <c r="AC3" s="575">
        <v>1</v>
      </c>
      <c r="AD3" s="575">
        <v>2</v>
      </c>
      <c r="AE3" s="575">
        <v>4</v>
      </c>
      <c r="AF3" s="575">
        <v>1</v>
      </c>
      <c r="AG3" s="575">
        <v>1</v>
      </c>
      <c r="AH3" s="575">
        <v>0</v>
      </c>
      <c r="AI3" s="575">
        <v>2</v>
      </c>
      <c r="AJ3" s="575">
        <v>1</v>
      </c>
      <c r="AK3" s="575">
        <v>1</v>
      </c>
      <c r="AL3" s="575">
        <v>0</v>
      </c>
      <c r="AM3" s="575">
        <v>0</v>
      </c>
      <c r="AN3" s="575">
        <v>2</v>
      </c>
      <c r="AO3" s="575">
        <v>0</v>
      </c>
      <c r="AP3" s="575">
        <v>1</v>
      </c>
      <c r="AQ3" s="575">
        <v>2</v>
      </c>
      <c r="AR3" s="575">
        <v>4</v>
      </c>
      <c r="AS3" s="575">
        <v>0</v>
      </c>
      <c r="AT3" s="575">
        <v>0</v>
      </c>
      <c r="AU3" s="575">
        <v>1</v>
      </c>
      <c r="AV3" s="575">
        <v>0</v>
      </c>
      <c r="AW3" s="575">
        <v>2</v>
      </c>
      <c r="AX3" s="575">
        <v>0</v>
      </c>
      <c r="AY3" s="575"/>
      <c r="AZ3" s="575">
        <v>3</v>
      </c>
      <c r="BA3" s="575">
        <v>3</v>
      </c>
      <c r="BB3" s="575">
        <v>1</v>
      </c>
      <c r="BC3" s="575"/>
      <c r="BD3" s="575">
        <v>2</v>
      </c>
      <c r="BE3" s="575">
        <v>2</v>
      </c>
      <c r="BF3" s="575"/>
    </row>
    <row r="4" spans="1:58" s="576" customFormat="1" ht="12.95" customHeight="1">
      <c r="A4" s="573" t="s">
        <v>1203</v>
      </c>
      <c r="B4" s="575">
        <v>0</v>
      </c>
      <c r="C4" s="575">
        <v>1</v>
      </c>
      <c r="D4" s="575">
        <v>0</v>
      </c>
      <c r="E4" s="577">
        <v>2</v>
      </c>
      <c r="F4" s="575">
        <v>1</v>
      </c>
      <c r="G4" s="575">
        <v>4</v>
      </c>
      <c r="H4" s="575">
        <v>0</v>
      </c>
      <c r="I4" s="575">
        <v>1</v>
      </c>
      <c r="J4" s="575">
        <v>3</v>
      </c>
      <c r="K4" s="575">
        <v>0</v>
      </c>
      <c r="L4" s="575">
        <v>0</v>
      </c>
      <c r="M4" s="575">
        <v>1</v>
      </c>
      <c r="N4" s="575">
        <v>1</v>
      </c>
      <c r="O4" s="575">
        <v>2</v>
      </c>
      <c r="P4" s="575">
        <v>2</v>
      </c>
      <c r="Q4" s="575">
        <v>0</v>
      </c>
      <c r="R4" s="575">
        <v>0</v>
      </c>
      <c r="S4" s="575">
        <v>1</v>
      </c>
      <c r="T4" s="575">
        <v>4</v>
      </c>
      <c r="U4" s="575">
        <v>1</v>
      </c>
      <c r="V4" s="575">
        <v>0</v>
      </c>
      <c r="W4" s="575">
        <v>0</v>
      </c>
      <c r="X4" s="575">
        <v>0</v>
      </c>
      <c r="Y4" s="575">
        <v>0</v>
      </c>
      <c r="Z4" s="575">
        <v>0</v>
      </c>
      <c r="AA4" s="575">
        <v>1</v>
      </c>
      <c r="AB4" s="575">
        <v>1</v>
      </c>
      <c r="AC4" s="575">
        <v>0</v>
      </c>
      <c r="AD4" s="575">
        <v>0</v>
      </c>
      <c r="AE4" s="575">
        <v>0</v>
      </c>
      <c r="AF4" s="575">
        <v>1</v>
      </c>
      <c r="AG4" s="575">
        <v>1</v>
      </c>
      <c r="AH4" s="575">
        <v>1</v>
      </c>
      <c r="AI4" s="575">
        <v>0</v>
      </c>
      <c r="AJ4" s="575">
        <v>0</v>
      </c>
      <c r="AK4" s="575">
        <v>0</v>
      </c>
      <c r="AL4" s="575">
        <v>1</v>
      </c>
      <c r="AM4" s="575">
        <v>0</v>
      </c>
      <c r="AN4" s="575">
        <v>2</v>
      </c>
      <c r="AO4" s="575">
        <v>0</v>
      </c>
      <c r="AP4" s="575">
        <v>1</v>
      </c>
      <c r="AQ4" s="575">
        <v>3</v>
      </c>
      <c r="AR4" s="575">
        <v>5</v>
      </c>
      <c r="AS4" s="575">
        <v>0</v>
      </c>
      <c r="AT4" s="575">
        <v>1</v>
      </c>
      <c r="AU4" s="575">
        <v>1</v>
      </c>
      <c r="AV4" s="575">
        <v>0</v>
      </c>
      <c r="AW4" s="575">
        <v>1</v>
      </c>
      <c r="AX4" s="575">
        <v>1</v>
      </c>
      <c r="AY4" s="575"/>
      <c r="AZ4" s="575">
        <v>1</v>
      </c>
      <c r="BA4" s="575">
        <v>1</v>
      </c>
      <c r="BB4" s="575">
        <v>1</v>
      </c>
      <c r="BC4" s="575"/>
      <c r="BD4" s="575">
        <v>3</v>
      </c>
      <c r="BE4" s="575"/>
      <c r="BF4" s="575"/>
    </row>
    <row r="5" spans="1:58" s="576" customFormat="1" ht="12.95" customHeight="1">
      <c r="A5" s="573" t="s">
        <v>48</v>
      </c>
      <c r="B5" s="575">
        <f t="shared" ref="B5:V5" si="0">SUM(B2:B4)</f>
        <v>2</v>
      </c>
      <c r="C5" s="575">
        <f t="shared" si="0"/>
        <v>1</v>
      </c>
      <c r="D5" s="575">
        <f t="shared" si="0"/>
        <v>0</v>
      </c>
      <c r="E5" s="575">
        <f t="shared" si="0"/>
        <v>3</v>
      </c>
      <c r="F5" s="575">
        <f t="shared" si="0"/>
        <v>5</v>
      </c>
      <c r="G5" s="575">
        <f t="shared" si="0"/>
        <v>4</v>
      </c>
      <c r="H5" s="575">
        <f t="shared" si="0"/>
        <v>2</v>
      </c>
      <c r="I5" s="575">
        <f t="shared" si="0"/>
        <v>4</v>
      </c>
      <c r="J5" s="575">
        <f t="shared" si="0"/>
        <v>5</v>
      </c>
      <c r="K5" s="575">
        <f t="shared" si="0"/>
        <v>2</v>
      </c>
      <c r="L5" s="575">
        <f t="shared" si="0"/>
        <v>1</v>
      </c>
      <c r="M5" s="575">
        <f t="shared" si="0"/>
        <v>4</v>
      </c>
      <c r="N5" s="575">
        <f t="shared" si="0"/>
        <v>4</v>
      </c>
      <c r="O5" s="575">
        <f t="shared" si="0"/>
        <v>2</v>
      </c>
      <c r="P5" s="575">
        <f t="shared" si="0"/>
        <v>4</v>
      </c>
      <c r="Q5" s="575">
        <f t="shared" si="0"/>
        <v>2</v>
      </c>
      <c r="R5" s="575">
        <f t="shared" si="0"/>
        <v>4</v>
      </c>
      <c r="S5" s="575">
        <f t="shared" si="0"/>
        <v>4</v>
      </c>
      <c r="T5" s="575">
        <f t="shared" si="0"/>
        <v>5</v>
      </c>
      <c r="U5" s="575">
        <f t="shared" si="0"/>
        <v>4</v>
      </c>
      <c r="V5" s="575">
        <f t="shared" si="0"/>
        <v>1</v>
      </c>
      <c r="W5" s="575">
        <f t="shared" ref="W5:AE5" si="1">SUM(W2:W4)</f>
        <v>0</v>
      </c>
      <c r="X5" s="575">
        <f t="shared" si="1"/>
        <v>0</v>
      </c>
      <c r="Y5" s="575">
        <f t="shared" si="1"/>
        <v>5</v>
      </c>
      <c r="Z5" s="575">
        <f t="shared" si="1"/>
        <v>5</v>
      </c>
      <c r="AA5" s="575">
        <f t="shared" si="1"/>
        <v>3</v>
      </c>
      <c r="AB5" s="575">
        <f t="shared" si="1"/>
        <v>3</v>
      </c>
      <c r="AC5" s="575">
        <f t="shared" si="1"/>
        <v>1</v>
      </c>
      <c r="AD5" s="575">
        <f t="shared" si="1"/>
        <v>4</v>
      </c>
      <c r="AE5" s="575">
        <f t="shared" si="1"/>
        <v>8</v>
      </c>
      <c r="AF5" s="575">
        <f t="shared" ref="AF5:BF5" si="2">SUM(AF2:AF4)</f>
        <v>3</v>
      </c>
      <c r="AG5" s="575">
        <f t="shared" si="2"/>
        <v>2</v>
      </c>
      <c r="AH5" s="575">
        <f t="shared" si="2"/>
        <v>1</v>
      </c>
      <c r="AI5" s="575">
        <f t="shared" si="2"/>
        <v>3</v>
      </c>
      <c r="AJ5" s="575">
        <f t="shared" si="2"/>
        <v>1</v>
      </c>
      <c r="AK5" s="575">
        <f t="shared" si="2"/>
        <v>1</v>
      </c>
      <c r="AL5" s="575">
        <f t="shared" si="2"/>
        <v>2</v>
      </c>
      <c r="AM5" s="575">
        <f t="shared" si="2"/>
        <v>0</v>
      </c>
      <c r="AN5" s="575">
        <f t="shared" si="2"/>
        <v>4</v>
      </c>
      <c r="AO5" s="575">
        <f t="shared" si="2"/>
        <v>3</v>
      </c>
      <c r="AP5" s="575">
        <f t="shared" si="2"/>
        <v>3</v>
      </c>
      <c r="AQ5" s="575">
        <f t="shared" si="2"/>
        <v>5</v>
      </c>
      <c r="AR5" s="575">
        <f t="shared" si="2"/>
        <v>11</v>
      </c>
      <c r="AS5" s="575">
        <f t="shared" si="2"/>
        <v>0</v>
      </c>
      <c r="AT5" s="575">
        <f t="shared" si="2"/>
        <v>1</v>
      </c>
      <c r="AU5" s="575">
        <f t="shared" si="2"/>
        <v>2</v>
      </c>
      <c r="AV5" s="575">
        <f t="shared" si="2"/>
        <v>0</v>
      </c>
      <c r="AW5" s="575">
        <f t="shared" si="2"/>
        <v>3</v>
      </c>
      <c r="AX5" s="575">
        <f t="shared" si="2"/>
        <v>1</v>
      </c>
      <c r="AY5" s="575">
        <f t="shared" si="2"/>
        <v>0</v>
      </c>
      <c r="AZ5" s="575">
        <f t="shared" si="2"/>
        <v>6</v>
      </c>
      <c r="BA5" s="575">
        <f t="shared" si="2"/>
        <v>4</v>
      </c>
      <c r="BB5" s="575">
        <f t="shared" si="2"/>
        <v>2</v>
      </c>
      <c r="BC5" s="575">
        <f t="shared" si="2"/>
        <v>0</v>
      </c>
      <c r="BD5" s="575">
        <f t="shared" si="2"/>
        <v>5</v>
      </c>
      <c r="BE5" s="575">
        <f t="shared" si="2"/>
        <v>2</v>
      </c>
      <c r="BF5" s="575">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25" zoomScaleNormal="100" workbookViewId="0">
      <selection activeCell="P359" sqref="P359"/>
    </sheetView>
  </sheetViews>
  <sheetFormatPr defaultColWidth="9.125" defaultRowHeight="15"/>
  <cols>
    <col min="1" max="1" width="10.375" style="31" bestFit="1" customWidth="1"/>
    <col min="2" max="2" width="15.875" style="32" bestFit="1" customWidth="1"/>
    <col min="3" max="4" width="9.125" style="31"/>
    <col min="5" max="5" width="12.625" style="31" customWidth="1"/>
    <col min="6" max="7" width="9.125" style="30"/>
    <col min="8" max="8" width="13.25" style="30" customWidth="1"/>
    <col min="9" max="9" width="9.125" style="29"/>
    <col min="10" max="10" width="10.75" style="29" bestFit="1" customWidth="1"/>
    <col min="11" max="16384" width="9.125" style="29"/>
  </cols>
  <sheetData>
    <row r="1" spans="1:13">
      <c r="A1" s="84" t="s">
        <v>1057</v>
      </c>
      <c r="B1" s="85" t="s">
        <v>1056</v>
      </c>
      <c r="C1" s="578" t="s">
        <v>1054</v>
      </c>
      <c r="D1" s="84" t="s">
        <v>1053</v>
      </c>
      <c r="E1" s="84" t="s">
        <v>1052</v>
      </c>
      <c r="F1" s="578" t="s">
        <v>1054</v>
      </c>
      <c r="G1" s="84" t="s">
        <v>1053</v>
      </c>
      <c r="H1" s="84" t="s">
        <v>1052</v>
      </c>
    </row>
    <row r="2" spans="1:13" ht="30">
      <c r="A2" s="34" t="s">
        <v>3708</v>
      </c>
      <c r="B2" s="35">
        <v>41213</v>
      </c>
      <c r="C2" s="34">
        <v>31082.400000000001</v>
      </c>
      <c r="D2" s="34">
        <v>995.33</v>
      </c>
      <c r="E2" s="34">
        <v>154.05000000000001</v>
      </c>
      <c r="F2" s="33"/>
      <c r="G2" s="33"/>
      <c r="H2" s="33"/>
      <c r="J2" s="578" t="s">
        <v>1422</v>
      </c>
      <c r="K2" s="965" t="s">
        <v>1933</v>
      </c>
      <c r="L2" s="966" t="s">
        <v>1931</v>
      </c>
      <c r="M2" s="966" t="s">
        <v>1932</v>
      </c>
    </row>
    <row r="3" spans="1:13">
      <c r="A3" s="34" t="s">
        <v>3709</v>
      </c>
      <c r="B3" s="35">
        <v>41214</v>
      </c>
      <c r="C3" s="34">
        <v>31123.333333333336</v>
      </c>
      <c r="D3" s="34">
        <v>999.63</v>
      </c>
      <c r="E3" s="34">
        <v>154.21</v>
      </c>
      <c r="F3" s="33"/>
      <c r="G3" s="33"/>
      <c r="H3" s="33"/>
      <c r="J3" s="29" t="s">
        <v>2755</v>
      </c>
      <c r="K3" s="29">
        <v>0.17999555189804561</v>
      </c>
      <c r="L3" s="29">
        <v>-5.4239372014942888E-2</v>
      </c>
      <c r="M3" s="29">
        <v>0.11065769377625045</v>
      </c>
    </row>
    <row r="4" spans="1:13">
      <c r="A4" s="34" t="s">
        <v>3710</v>
      </c>
      <c r="B4" s="35">
        <v>41215</v>
      </c>
      <c r="C4" s="34">
        <v>31164.26666666667</v>
      </c>
      <c r="D4" s="34">
        <v>1004.68</v>
      </c>
      <c r="E4" s="34">
        <v>153.44999999999999</v>
      </c>
      <c r="F4" s="33"/>
      <c r="G4" s="33"/>
      <c r="H4" s="33"/>
      <c r="J4" s="29" t="s">
        <v>2731</v>
      </c>
      <c r="K4" s="29">
        <v>0.18569420637908118</v>
      </c>
      <c r="L4" s="29">
        <v>-4.8766416839739701E-2</v>
      </c>
      <c r="M4" s="29">
        <v>0.10358223895893426</v>
      </c>
    </row>
    <row r="5" spans="1:13">
      <c r="A5" s="34" t="s">
        <v>3711</v>
      </c>
      <c r="B5" s="35">
        <v>41217</v>
      </c>
      <c r="C5" s="34">
        <v>31205.200000000001</v>
      </c>
      <c r="D5" s="34">
        <v>1002.74</v>
      </c>
      <c r="E5" s="34">
        <v>153.32999999999998</v>
      </c>
      <c r="F5" s="33"/>
      <c r="G5" s="33"/>
      <c r="H5" s="33"/>
      <c r="J5" s="29" t="s">
        <v>2938</v>
      </c>
      <c r="K5" s="29">
        <v>0.19695301052413594</v>
      </c>
      <c r="L5" s="29">
        <v>-4.3207208027121302E-2</v>
      </c>
      <c r="M5" s="29">
        <v>9.6524636991192736E-2</v>
      </c>
    </row>
    <row r="6" spans="1:13">
      <c r="A6" s="34" t="s">
        <v>3712</v>
      </c>
      <c r="B6" s="35">
        <v>41218</v>
      </c>
      <c r="C6" s="34">
        <v>30736.600000000002</v>
      </c>
      <c r="D6" s="34">
        <v>1000.8</v>
      </c>
      <c r="E6" s="34">
        <v>153.21</v>
      </c>
      <c r="F6" s="33"/>
      <c r="G6" s="33"/>
      <c r="H6" s="33"/>
      <c r="J6" s="29" t="s">
        <v>2939</v>
      </c>
      <c r="K6" s="29">
        <v>0.17056857954456461</v>
      </c>
      <c r="L6" s="29">
        <v>-4.0324430106869258E-2</v>
      </c>
      <c r="M6" s="29">
        <v>9.1434277155695076E-2</v>
      </c>
    </row>
    <row r="7" spans="1:13">
      <c r="A7" s="34" t="s">
        <v>3713</v>
      </c>
      <c r="B7" s="35">
        <v>41219</v>
      </c>
      <c r="C7" s="34">
        <v>30940.3</v>
      </c>
      <c r="D7" s="34">
        <v>1006.27</v>
      </c>
      <c r="E7" s="34">
        <v>153.12</v>
      </c>
      <c r="F7" s="33"/>
      <c r="G7" s="33"/>
      <c r="H7" s="33"/>
      <c r="J7" s="29" t="s">
        <v>2940</v>
      </c>
      <c r="K7" s="29">
        <v>0.15201385590734939</v>
      </c>
      <c r="L7" s="29">
        <v>-4.9095117046704773E-2</v>
      </c>
      <c r="M7" s="29">
        <v>9.0980058193173008E-2</v>
      </c>
    </row>
    <row r="8" spans="1:13">
      <c r="A8" s="34" t="s">
        <v>3714</v>
      </c>
      <c r="B8" s="35">
        <v>41220</v>
      </c>
      <c r="C8" s="34">
        <v>31282.9</v>
      </c>
      <c r="D8" s="34">
        <v>1007.45</v>
      </c>
      <c r="E8" s="34">
        <v>153.22999999999999</v>
      </c>
      <c r="F8" s="33"/>
      <c r="G8" s="33"/>
      <c r="H8" s="33"/>
      <c r="J8" s="29" t="s">
        <v>2941</v>
      </c>
      <c r="K8" s="29">
        <v>0.14756843170171141</v>
      </c>
      <c r="L8" s="29">
        <v>-5.2992678692731499E-2</v>
      </c>
      <c r="M8" s="29">
        <v>7.9248194123009874E-2</v>
      </c>
    </row>
    <row r="9" spans="1:13">
      <c r="A9" s="34" t="s">
        <v>3715</v>
      </c>
      <c r="B9" s="35">
        <v>41221</v>
      </c>
      <c r="C9" s="34">
        <v>31261.966666666671</v>
      </c>
      <c r="D9" s="34">
        <v>995.31</v>
      </c>
      <c r="E9" s="34">
        <v>152.76</v>
      </c>
      <c r="F9" s="33"/>
      <c r="G9" s="33"/>
      <c r="H9" s="33"/>
      <c r="J9" s="29" t="s">
        <v>2942</v>
      </c>
      <c r="K9" s="29">
        <v>0.13296256017780195</v>
      </c>
      <c r="L9" s="29">
        <v>-9.9049793753682835E-2</v>
      </c>
      <c r="M9" s="29">
        <v>7.7581369248035825E-2</v>
      </c>
    </row>
    <row r="10" spans="1:13">
      <c r="A10" s="34" t="s">
        <v>3716</v>
      </c>
      <c r="B10" s="35">
        <v>41222</v>
      </c>
      <c r="C10" s="34">
        <v>31241.033333333336</v>
      </c>
      <c r="D10" s="34">
        <v>990.98</v>
      </c>
      <c r="E10" s="34">
        <v>152.47</v>
      </c>
      <c r="F10" s="33"/>
      <c r="G10" s="33"/>
      <c r="H10" s="33"/>
      <c r="J10" s="29" t="s">
        <v>2943</v>
      </c>
      <c r="K10" s="29">
        <v>0.11853598641552821</v>
      </c>
      <c r="L10" s="29">
        <v>-9.3791722296395097E-2</v>
      </c>
      <c r="M10" s="29">
        <v>7.3618913857677715E-2</v>
      </c>
    </row>
    <row r="11" spans="1:13">
      <c r="A11" s="34" t="s">
        <v>3717</v>
      </c>
      <c r="B11" s="35">
        <v>41223</v>
      </c>
      <c r="C11" s="34">
        <v>31220.100000000002</v>
      </c>
      <c r="D11" s="34">
        <v>990.41000000000008</v>
      </c>
      <c r="E11" s="34">
        <v>152.18</v>
      </c>
      <c r="F11" s="33"/>
      <c r="G11" s="33"/>
      <c r="H11" s="33"/>
      <c r="J11" s="29" t="s">
        <v>2944</v>
      </c>
      <c r="K11" s="29">
        <v>0.11276279750043838</v>
      </c>
      <c r="L11" s="29">
        <v>-9.3032588904165658E-2</v>
      </c>
      <c r="M11" s="29">
        <v>6.7795817152482174E-2</v>
      </c>
    </row>
    <row r="12" spans="1:13">
      <c r="A12" s="34" t="s">
        <v>3718</v>
      </c>
      <c r="B12" s="35">
        <v>41224</v>
      </c>
      <c r="C12" s="34">
        <v>31015.600000000002</v>
      </c>
      <c r="D12" s="34">
        <v>989.84</v>
      </c>
      <c r="E12" s="34">
        <v>151.88999999999999</v>
      </c>
      <c r="F12" s="33"/>
      <c r="G12" s="33"/>
      <c r="H12" s="33"/>
      <c r="J12" s="29" t="s">
        <v>2945</v>
      </c>
      <c r="K12" s="29">
        <v>9.5369660585015836E-2</v>
      </c>
      <c r="L12" s="29">
        <v>-9.2270459453421716E-2</v>
      </c>
      <c r="M12" s="29">
        <v>6.1979799869073204E-2</v>
      </c>
    </row>
    <row r="13" spans="1:13">
      <c r="A13" s="34" t="s">
        <v>3719</v>
      </c>
      <c r="B13" s="35">
        <v>41225</v>
      </c>
      <c r="C13" s="34">
        <v>30978.799999999999</v>
      </c>
      <c r="D13" s="34">
        <v>989.27</v>
      </c>
      <c r="E13" s="34">
        <v>151.6</v>
      </c>
      <c r="F13" s="33"/>
      <c r="G13" s="33"/>
      <c r="H13" s="33"/>
      <c r="J13" s="29" t="s">
        <v>2946</v>
      </c>
      <c r="K13" s="29">
        <v>8.2056200407943702E-2</v>
      </c>
      <c r="L13" s="29">
        <v>-9.5377728035814124E-2</v>
      </c>
      <c r="M13" s="29">
        <v>5.4675452123931212E-2</v>
      </c>
    </row>
    <row r="14" spans="1:13">
      <c r="A14" s="34" t="s">
        <v>3720</v>
      </c>
      <c r="B14" s="35">
        <v>41226</v>
      </c>
      <c r="C14" s="34">
        <v>31215</v>
      </c>
      <c r="D14" s="34">
        <v>982.17</v>
      </c>
      <c r="E14" s="34">
        <v>151.56</v>
      </c>
      <c r="F14" s="33"/>
      <c r="G14" s="33"/>
      <c r="H14" s="33"/>
      <c r="J14" s="29" t="s">
        <v>2947</v>
      </c>
      <c r="K14" s="29">
        <v>3.8433475736510125E-2</v>
      </c>
      <c r="L14" s="29">
        <v>-9.0625393789795949E-2</v>
      </c>
      <c r="M14" s="29">
        <v>5.688727374379754E-2</v>
      </c>
    </row>
    <row r="15" spans="1:13">
      <c r="A15" s="34" t="s">
        <v>3721</v>
      </c>
      <c r="B15" s="35">
        <v>41227</v>
      </c>
      <c r="C15" s="34">
        <v>31336.400000000001</v>
      </c>
      <c r="D15" s="34">
        <v>980.62</v>
      </c>
      <c r="E15" s="34">
        <v>151.24</v>
      </c>
      <c r="F15" s="33"/>
      <c r="G15" s="33"/>
      <c r="H15" s="33"/>
      <c r="J15" s="29" t="s">
        <v>2948</v>
      </c>
      <c r="K15" s="29">
        <v>2.3396765196704861E-2</v>
      </c>
      <c r="L15" s="29">
        <v>-7.9393803991659184E-2</v>
      </c>
      <c r="M15" s="29">
        <v>6.2464946719013037E-2</v>
      </c>
    </row>
    <row r="16" spans="1:13">
      <c r="A16" s="34" t="s">
        <v>3722</v>
      </c>
      <c r="B16" s="35">
        <v>41228</v>
      </c>
      <c r="C16" s="34">
        <v>31311.033333333336</v>
      </c>
      <c r="D16" s="34">
        <v>974.33</v>
      </c>
      <c r="E16" s="34">
        <v>151.49</v>
      </c>
      <c r="F16" s="33"/>
      <c r="G16" s="33"/>
      <c r="H16" s="33"/>
      <c r="J16" s="29" t="s">
        <v>2897</v>
      </c>
      <c r="K16" s="29">
        <v>2.1863131300820182E-2</v>
      </c>
      <c r="L16" s="29">
        <v>-9.1061581052897078E-2</v>
      </c>
      <c r="M16" s="29">
        <v>5.9903313949415171E-2</v>
      </c>
    </row>
    <row r="17" spans="1:13">
      <c r="A17" s="34" t="s">
        <v>3723</v>
      </c>
      <c r="B17" s="35">
        <v>41229</v>
      </c>
      <c r="C17" s="34">
        <v>31285.666666666664</v>
      </c>
      <c r="D17" s="34">
        <v>969.82</v>
      </c>
      <c r="E17" s="34">
        <v>151.12</v>
      </c>
      <c r="F17" s="33"/>
      <c r="G17" s="33"/>
      <c r="H17" s="33"/>
      <c r="J17" s="29" t="s">
        <v>2949</v>
      </c>
      <c r="K17" s="29">
        <v>2.0330040935672811E-2</v>
      </c>
      <c r="L17" s="29">
        <v>-8.6592262350019267E-2</v>
      </c>
      <c r="M17" s="29">
        <v>6.1277249860257177E-2</v>
      </c>
    </row>
    <row r="18" spans="1:13">
      <c r="A18" s="34" t="s">
        <v>3724</v>
      </c>
      <c r="B18" s="35">
        <v>41230</v>
      </c>
      <c r="C18" s="34">
        <v>31260.3</v>
      </c>
      <c r="D18" s="34">
        <v>972.54000000000008</v>
      </c>
      <c r="E18" s="34">
        <v>150.94000000000003</v>
      </c>
      <c r="F18" s="33"/>
      <c r="G18" s="33"/>
      <c r="H18" s="33"/>
      <c r="J18" s="29" t="s">
        <v>2950</v>
      </c>
      <c r="K18" s="29">
        <v>2.6597389339042543E-2</v>
      </c>
      <c r="L18" s="29">
        <v>-8.886677093701123E-2</v>
      </c>
      <c r="M18" s="29">
        <v>7.1604244255498495E-2</v>
      </c>
    </row>
    <row r="19" spans="1:13">
      <c r="A19" s="34" t="s">
        <v>3725</v>
      </c>
      <c r="B19" s="35">
        <v>41231</v>
      </c>
      <c r="C19" s="34">
        <v>31271.200000000001</v>
      </c>
      <c r="D19" s="34">
        <v>975.26</v>
      </c>
      <c r="E19" s="34">
        <v>150.76000000000002</v>
      </c>
      <c r="F19" s="33"/>
      <c r="G19" s="33"/>
      <c r="H19" s="33"/>
      <c r="J19" s="29" t="s">
        <v>2951</v>
      </c>
      <c r="K19" s="29">
        <v>2.5766692756459708E-2</v>
      </c>
      <c r="L19" s="29">
        <v>-8.2952476638690986E-2</v>
      </c>
      <c r="M19" s="29">
        <v>8.3044493173940692E-2</v>
      </c>
    </row>
    <row r="20" spans="1:13">
      <c r="A20" s="34" t="s">
        <v>3726</v>
      </c>
      <c r="B20" s="35">
        <v>41232</v>
      </c>
      <c r="C20" s="34">
        <v>31096.5</v>
      </c>
      <c r="D20" s="34">
        <v>977.98</v>
      </c>
      <c r="E20" s="34">
        <v>150.58000000000001</v>
      </c>
      <c r="F20" s="33"/>
      <c r="G20" s="33"/>
      <c r="H20" s="33"/>
      <c r="J20" s="29" t="s">
        <v>2952</v>
      </c>
      <c r="K20" s="29">
        <v>2.2271044715672872E-2</v>
      </c>
      <c r="L20" s="29">
        <v>-4.842734358152867E-2</v>
      </c>
      <c r="M20" s="29">
        <v>9.0883392226148496E-2</v>
      </c>
    </row>
    <row r="21" spans="1:13">
      <c r="A21" s="34" t="s">
        <v>371</v>
      </c>
      <c r="B21" s="35">
        <v>41233</v>
      </c>
      <c r="C21" s="34">
        <v>31140.9</v>
      </c>
      <c r="D21" s="34">
        <v>979.49</v>
      </c>
      <c r="E21" s="34">
        <v>150.65</v>
      </c>
      <c r="F21" s="33"/>
      <c r="G21" s="33"/>
      <c r="H21" s="33"/>
      <c r="J21" s="29" t="s">
        <v>2953</v>
      </c>
      <c r="K21" s="29">
        <v>3.0777875182844028E-2</v>
      </c>
      <c r="L21" s="29">
        <v>-3.6797007187097441E-2</v>
      </c>
      <c r="M21" s="29">
        <v>8.7326339665438013E-2</v>
      </c>
    </row>
    <row r="22" spans="1:13">
      <c r="A22" s="34" t="s">
        <v>3727</v>
      </c>
      <c r="B22" s="35">
        <v>41234</v>
      </c>
      <c r="C22" s="34">
        <v>31259.5</v>
      </c>
      <c r="D22" s="34">
        <v>980.84</v>
      </c>
      <c r="E22" s="34">
        <v>150.55000000000001</v>
      </c>
      <c r="F22" s="33"/>
      <c r="G22" s="33"/>
      <c r="H22" s="33"/>
      <c r="J22" s="29" t="s">
        <v>2954</v>
      </c>
      <c r="K22" s="29">
        <v>2.9335783329728971E-2</v>
      </c>
      <c r="L22" s="29">
        <v>-4.5713892373114628E-2</v>
      </c>
      <c r="M22" s="29">
        <v>8.6661002548852784E-2</v>
      </c>
    </row>
    <row r="23" spans="1:13">
      <c r="A23" s="34" t="s">
        <v>3728</v>
      </c>
      <c r="B23" s="35">
        <v>41235</v>
      </c>
      <c r="C23" s="34">
        <v>31375.966666666667</v>
      </c>
      <c r="D23" s="34">
        <v>985.72</v>
      </c>
      <c r="E23" s="34">
        <v>150.72</v>
      </c>
      <c r="F23" s="33"/>
      <c r="G23" s="33"/>
      <c r="H23" s="33"/>
      <c r="J23" s="29" t="s">
        <v>2955</v>
      </c>
      <c r="K23" s="29">
        <v>2.7894202021379266E-2</v>
      </c>
      <c r="L23" s="29">
        <v>-5.3362105643975699E-2</v>
      </c>
      <c r="M23" s="29">
        <v>8.1614413058305857E-2</v>
      </c>
    </row>
    <row r="24" spans="1:13">
      <c r="A24" s="34" t="s">
        <v>3729</v>
      </c>
      <c r="B24" s="35">
        <v>41236</v>
      </c>
      <c r="C24" s="34">
        <v>31492.433333333334</v>
      </c>
      <c r="D24" s="34">
        <v>995.94</v>
      </c>
      <c r="E24" s="34">
        <v>150.66</v>
      </c>
      <c r="F24" s="33"/>
      <c r="G24" s="33"/>
      <c r="H24" s="33"/>
      <c r="J24" s="29" t="s">
        <v>2956</v>
      </c>
      <c r="K24" s="29">
        <v>2.8735314107887211E-2</v>
      </c>
      <c r="L24" s="29">
        <v>-5.6014970593477043E-2</v>
      </c>
      <c r="M24" s="29">
        <v>8.0188458112605998E-2</v>
      </c>
    </row>
    <row r="25" spans="1:13">
      <c r="A25" s="34" t="s">
        <v>3730</v>
      </c>
      <c r="B25" s="35">
        <v>41239</v>
      </c>
      <c r="C25" s="34">
        <v>31608.9</v>
      </c>
      <c r="D25" s="34">
        <v>995.1</v>
      </c>
      <c r="E25" s="34">
        <v>150.71</v>
      </c>
      <c r="F25" s="33"/>
      <c r="G25" s="33"/>
      <c r="H25" s="33"/>
      <c r="J25" s="29" t="s">
        <v>2957</v>
      </c>
      <c r="K25" s="29">
        <v>1.2057861213266463E-2</v>
      </c>
      <c r="L25" s="29">
        <v>-5.8664285187248977E-2</v>
      </c>
      <c r="M25" s="29">
        <v>7.8772163431214626E-2</v>
      </c>
    </row>
    <row r="26" spans="1:13">
      <c r="A26" s="34" t="s">
        <v>3731</v>
      </c>
      <c r="B26" s="35">
        <v>41240</v>
      </c>
      <c r="C26" s="34">
        <v>32018.100000000002</v>
      </c>
      <c r="D26" s="34">
        <v>996.44</v>
      </c>
      <c r="E26" s="34">
        <v>150.15</v>
      </c>
      <c r="F26" s="33"/>
      <c r="G26" s="33"/>
      <c r="H26" s="33"/>
      <c r="J26" s="29" t="s">
        <v>2896</v>
      </c>
      <c r="K26" s="29">
        <v>-5.8652830667822453E-3</v>
      </c>
      <c r="L26" s="29">
        <v>-6.7366426676771618E-2</v>
      </c>
      <c r="M26" s="29">
        <v>8.2456140350877227E-2</v>
      </c>
    </row>
    <row r="27" spans="1:13">
      <c r="A27" s="34" t="s">
        <v>3732</v>
      </c>
      <c r="B27" s="35">
        <v>41241</v>
      </c>
      <c r="C27" s="34">
        <v>32339.5</v>
      </c>
      <c r="D27" s="34">
        <v>991.27</v>
      </c>
      <c r="E27" s="34">
        <v>150.59</v>
      </c>
      <c r="F27" s="33"/>
      <c r="G27" s="33"/>
      <c r="H27" s="33"/>
      <c r="J27" s="29" t="s">
        <v>2895</v>
      </c>
      <c r="K27" s="29">
        <v>-2.0719854478445932E-3</v>
      </c>
      <c r="L27" s="29">
        <v>-7.165591789916681E-2</v>
      </c>
      <c r="M27" s="29">
        <v>7.9603379652259054E-2</v>
      </c>
    </row>
    <row r="28" spans="1:13">
      <c r="A28" s="34" t="s">
        <v>3733</v>
      </c>
      <c r="B28" s="35">
        <v>41242</v>
      </c>
      <c r="C28" s="34">
        <v>32473.5</v>
      </c>
      <c r="D28" s="34">
        <v>1003.79</v>
      </c>
      <c r="E28" s="34">
        <v>151.16999999999999</v>
      </c>
      <c r="F28" s="33"/>
      <c r="G28" s="33"/>
      <c r="H28" s="33"/>
      <c r="J28" s="29" t="s">
        <v>2958</v>
      </c>
      <c r="K28" s="29">
        <v>1.9942473951688466E-3</v>
      </c>
      <c r="L28" s="29">
        <v>-9.0425691261496022E-2</v>
      </c>
      <c r="M28" s="29">
        <v>7.7732849972113716E-2</v>
      </c>
    </row>
    <row r="29" spans="1:13">
      <c r="A29" s="34" t="s">
        <v>3734</v>
      </c>
      <c r="B29" s="35">
        <v>41243</v>
      </c>
      <c r="C29" s="34">
        <v>32607.5</v>
      </c>
      <c r="D29" s="34">
        <v>1007.02</v>
      </c>
      <c r="E29" s="34">
        <v>150.88999999999999</v>
      </c>
      <c r="F29" s="33"/>
      <c r="G29" s="33"/>
      <c r="H29" s="33"/>
      <c r="J29" s="29" t="s">
        <v>2959</v>
      </c>
      <c r="K29" s="29">
        <v>8.1836114209279387E-3</v>
      </c>
      <c r="L29" s="29">
        <v>-8.5441217130089675E-2</v>
      </c>
      <c r="M29" s="29">
        <v>8.3693379790940714E-2</v>
      </c>
    </row>
    <row r="30" spans="1:13">
      <c r="A30" s="34" t="s">
        <v>3735</v>
      </c>
      <c r="B30" s="35">
        <v>41244</v>
      </c>
      <c r="C30" s="34">
        <v>32741.5</v>
      </c>
      <c r="D30" s="34">
        <v>1007.24</v>
      </c>
      <c r="E30" s="34">
        <v>151.07666666666665</v>
      </c>
      <c r="F30" s="33"/>
      <c r="G30" s="33"/>
      <c r="H30" s="33"/>
      <c r="J30" s="29" t="s">
        <v>2960</v>
      </c>
      <c r="K30" s="29">
        <v>1.4410196414654353E-2</v>
      </c>
      <c r="L30" s="29">
        <v>-9.1239648838802201E-2</v>
      </c>
      <c r="M30" s="29">
        <v>8.1589034731095245E-2</v>
      </c>
    </row>
    <row r="31" spans="1:13">
      <c r="A31" s="34" t="s">
        <v>3736</v>
      </c>
      <c r="B31" s="35">
        <v>41245</v>
      </c>
      <c r="C31" s="34">
        <v>33113.5</v>
      </c>
      <c r="D31" s="34">
        <v>1007.46</v>
      </c>
      <c r="E31" s="34">
        <v>151.26333333333332</v>
      </c>
      <c r="F31" s="33"/>
      <c r="G31" s="33"/>
      <c r="H31" s="33"/>
      <c r="J31" s="29" t="s">
        <v>2961</v>
      </c>
      <c r="K31" s="29">
        <v>2.8402816053550106E-2</v>
      </c>
      <c r="L31" s="29">
        <v>-9.7895567768395586E-2</v>
      </c>
      <c r="M31" s="29">
        <v>7.5604089219330817E-2</v>
      </c>
    </row>
    <row r="32" spans="1:13">
      <c r="A32" s="34" t="s">
        <v>3737</v>
      </c>
      <c r="B32" s="35">
        <v>41246</v>
      </c>
      <c r="C32" s="34">
        <v>33015.699999999997</v>
      </c>
      <c r="D32" s="34">
        <v>1007.68</v>
      </c>
      <c r="E32" s="34">
        <v>151.44999999999999</v>
      </c>
      <c r="F32" s="33"/>
      <c r="G32" s="33"/>
      <c r="H32" s="33"/>
      <c r="J32" s="29" t="s">
        <v>2962</v>
      </c>
      <c r="K32" s="29">
        <v>2.2918873021131159E-2</v>
      </c>
      <c r="L32" s="29">
        <v>-0.10454963063661971</v>
      </c>
      <c r="M32" s="29">
        <v>6.9617752991750992E-2</v>
      </c>
    </row>
    <row r="33" spans="1:13">
      <c r="A33" s="34" t="s">
        <v>3738</v>
      </c>
      <c r="B33" s="35">
        <v>41247</v>
      </c>
      <c r="C33" s="34">
        <v>33073.4</v>
      </c>
      <c r="D33" s="34">
        <v>1007.27</v>
      </c>
      <c r="E33" s="34">
        <v>151.62</v>
      </c>
      <c r="F33" s="33"/>
      <c r="G33" s="33"/>
      <c r="H33" s="33"/>
      <c r="J33" s="29" t="s">
        <v>2963</v>
      </c>
      <c r="K33" s="29">
        <v>3.2326310490355281E-2</v>
      </c>
      <c r="L33" s="29">
        <v>-0.11643688145458875</v>
      </c>
      <c r="M33" s="29">
        <v>6.4471113591962004E-2</v>
      </c>
    </row>
    <row r="34" spans="1:13">
      <c r="A34" s="34" t="s">
        <v>3739</v>
      </c>
      <c r="B34" s="35">
        <v>41248</v>
      </c>
      <c r="C34" s="34">
        <v>33282</v>
      </c>
      <c r="D34" s="34">
        <v>1017.37</v>
      </c>
      <c r="E34" s="34">
        <v>151.94999999999999</v>
      </c>
      <c r="F34" s="33"/>
      <c r="G34" s="33"/>
      <c r="H34" s="33"/>
      <c r="J34" s="29" t="s">
        <v>2902</v>
      </c>
      <c r="K34" s="29">
        <v>5.4763358313737687E-2</v>
      </c>
      <c r="L34" s="29">
        <v>-0.1009142788849382</v>
      </c>
      <c r="M34" s="29">
        <v>6.6898228551580674E-2</v>
      </c>
    </row>
    <row r="35" spans="1:13">
      <c r="A35" s="34" t="s">
        <v>3740</v>
      </c>
      <c r="B35" s="35">
        <v>41249</v>
      </c>
      <c r="C35" s="34">
        <v>33407.966666666674</v>
      </c>
      <c r="D35" s="34">
        <v>1021.26</v>
      </c>
      <c r="E35" s="34">
        <v>151.71</v>
      </c>
      <c r="F35" s="33"/>
      <c r="G35" s="33"/>
      <c r="H35" s="33"/>
      <c r="J35" s="29" t="s">
        <v>2993</v>
      </c>
      <c r="K35" s="29">
        <v>8.9975786157737048E-2</v>
      </c>
      <c r="L35" s="29">
        <v>-9.9362791805621575E-2</v>
      </c>
      <c r="M35" s="29">
        <v>5.5244803535667408E-2</v>
      </c>
    </row>
    <row r="36" spans="1:13">
      <c r="A36" s="34" t="s">
        <v>3741</v>
      </c>
      <c r="B36" s="35">
        <v>41250</v>
      </c>
      <c r="C36" s="34">
        <v>33533.933333333334</v>
      </c>
      <c r="D36" s="34">
        <v>1024.06</v>
      </c>
      <c r="E36" s="34">
        <v>152.01</v>
      </c>
      <c r="F36" s="33"/>
      <c r="G36" s="33"/>
      <c r="H36" s="33"/>
      <c r="J36" s="29" t="s">
        <v>2994</v>
      </c>
      <c r="K36" s="29">
        <v>9.976400206276459E-2</v>
      </c>
      <c r="L36" s="29">
        <v>-8.3263176884452283E-2</v>
      </c>
      <c r="M36" s="29">
        <v>6.6643646408839574E-2</v>
      </c>
    </row>
    <row r="37" spans="1:13">
      <c r="A37" s="34" t="s">
        <v>3742</v>
      </c>
      <c r="B37" s="35">
        <v>41251</v>
      </c>
      <c r="C37" s="34">
        <v>33659.9</v>
      </c>
      <c r="D37" s="34">
        <v>1025.7266666666667</v>
      </c>
      <c r="E37" s="34">
        <v>152.22</v>
      </c>
      <c r="F37" s="33"/>
      <c r="G37" s="33"/>
      <c r="H37" s="33"/>
      <c r="J37" s="29" t="s">
        <v>2995</v>
      </c>
      <c r="K37" s="29">
        <v>0.10960067750965519</v>
      </c>
      <c r="L37" s="29">
        <v>-8.0687315937866488E-2</v>
      </c>
      <c r="M37" s="29">
        <v>6.8680811808117914E-2</v>
      </c>
    </row>
    <row r="38" spans="1:13">
      <c r="A38" s="34" t="s">
        <v>3743</v>
      </c>
      <c r="B38" s="35">
        <v>41252</v>
      </c>
      <c r="C38" s="34">
        <v>33612.6</v>
      </c>
      <c r="D38" s="34">
        <v>1027.3933333333334</v>
      </c>
      <c r="E38" s="34">
        <v>152.43</v>
      </c>
      <c r="F38" s="33"/>
      <c r="G38" s="33"/>
      <c r="H38" s="33"/>
      <c r="J38" s="29" t="s">
        <v>2996</v>
      </c>
      <c r="K38" s="29">
        <v>0.12562440769341543</v>
      </c>
      <c r="L38" s="29">
        <v>-7.8521149791948575E-2</v>
      </c>
      <c r="M38" s="29">
        <v>7.1326247689463829E-2</v>
      </c>
    </row>
    <row r="39" spans="1:13">
      <c r="A39" s="34" t="s">
        <v>3744</v>
      </c>
      <c r="B39" s="35">
        <v>41253</v>
      </c>
      <c r="C39" s="34">
        <v>33760.800000000003</v>
      </c>
      <c r="D39" s="34">
        <v>1029.06</v>
      </c>
      <c r="E39" s="34">
        <v>152.63999999999999</v>
      </c>
      <c r="F39" s="33"/>
      <c r="G39" s="33"/>
      <c r="H39" s="33"/>
      <c r="J39" s="29" t="s">
        <v>2997</v>
      </c>
      <c r="K39" s="29">
        <v>0.1287188440597915</v>
      </c>
      <c r="L39" s="29">
        <v>-7.6346192143546765E-2</v>
      </c>
      <c r="M39" s="29">
        <v>7.3981481481481426E-2</v>
      </c>
    </row>
    <row r="40" spans="1:13">
      <c r="A40" s="34" t="s">
        <v>3745</v>
      </c>
      <c r="B40" s="35">
        <v>41254</v>
      </c>
      <c r="C40" s="34">
        <v>33889.4</v>
      </c>
      <c r="D40" s="34">
        <v>1034.55</v>
      </c>
      <c r="E40" s="34">
        <v>152.96</v>
      </c>
      <c r="F40" s="33"/>
      <c r="G40" s="33"/>
      <c r="H40" s="33"/>
      <c r="J40" s="29" t="s">
        <v>2899</v>
      </c>
      <c r="K40" s="29">
        <v>0.12515137820363575</v>
      </c>
      <c r="L40" s="29">
        <v>-7.7185694323803844E-2</v>
      </c>
      <c r="M40" s="29">
        <v>8.1411600279524876E-2</v>
      </c>
    </row>
    <row r="41" spans="1:13">
      <c r="A41" s="34" t="s">
        <v>3746</v>
      </c>
      <c r="B41" s="35">
        <v>41255</v>
      </c>
      <c r="C41" s="34">
        <v>33687</v>
      </c>
      <c r="D41" s="34">
        <v>1041.3699999999999</v>
      </c>
      <c r="E41" s="34">
        <v>153.46</v>
      </c>
      <c r="F41" s="33"/>
      <c r="G41" s="33"/>
      <c r="H41" s="33"/>
      <c r="J41" s="29" t="s">
        <v>2998</v>
      </c>
      <c r="K41" s="29">
        <v>0.12591069757995599</v>
      </c>
      <c r="L41" s="29">
        <v>-8.1902453257917562E-2</v>
      </c>
      <c r="M41" s="29">
        <v>8.1137453938677551E-2</v>
      </c>
    </row>
    <row r="42" spans="1:13">
      <c r="A42" s="34" t="s">
        <v>3747</v>
      </c>
      <c r="B42" s="35">
        <v>41256</v>
      </c>
      <c r="C42" s="34">
        <v>33774.433333333334</v>
      </c>
      <c r="D42" s="34">
        <v>1042.56</v>
      </c>
      <c r="E42" s="34">
        <v>153.24</v>
      </c>
      <c r="F42" s="33"/>
      <c r="G42" s="33"/>
      <c r="H42" s="33"/>
      <c r="J42" s="29" t="s">
        <v>2999</v>
      </c>
      <c r="K42" s="29">
        <v>0.12671286994689535</v>
      </c>
      <c r="L42" s="29">
        <v>-9.1835745550261305E-2</v>
      </c>
      <c r="M42" s="29">
        <v>5.7860262008733621E-2</v>
      </c>
    </row>
    <row r="43" spans="1:13">
      <c r="A43" s="34" t="s">
        <v>3748</v>
      </c>
      <c r="B43" s="35">
        <v>41257</v>
      </c>
      <c r="C43" s="34">
        <v>33861.866666666669</v>
      </c>
      <c r="D43" s="34">
        <v>1042.82</v>
      </c>
      <c r="E43" s="34">
        <v>153.06</v>
      </c>
      <c r="F43" s="33"/>
      <c r="G43" s="33"/>
      <c r="H43" s="33"/>
      <c r="J43" s="29" t="s">
        <v>3000</v>
      </c>
      <c r="K43" s="29">
        <v>0.12462614179600018</v>
      </c>
      <c r="L43" s="29">
        <v>-9.3379501590432179E-2</v>
      </c>
      <c r="M43" s="29">
        <v>5.532465762758032E-2</v>
      </c>
    </row>
    <row r="44" spans="1:13">
      <c r="A44" s="34" t="s">
        <v>3749</v>
      </c>
      <c r="B44" s="35">
        <v>41258</v>
      </c>
      <c r="C44" s="34">
        <v>33949.300000000003</v>
      </c>
      <c r="D44" s="34">
        <v>1041.8866666666668</v>
      </c>
      <c r="E44" s="34">
        <v>153.38333333333333</v>
      </c>
      <c r="F44" s="33"/>
      <c r="G44" s="33"/>
      <c r="H44" s="33"/>
      <c r="J44" s="29" t="s">
        <v>3001</v>
      </c>
      <c r="K44" s="29">
        <v>0.12252861522303227</v>
      </c>
      <c r="L44" s="29">
        <v>-8.648197077062636E-2</v>
      </c>
      <c r="M44" s="29">
        <v>6.1491317671092727E-2</v>
      </c>
    </row>
    <row r="45" spans="1:13">
      <c r="A45" s="34" t="s">
        <v>3750</v>
      </c>
      <c r="B45" s="35">
        <v>41259</v>
      </c>
      <c r="C45" s="34">
        <v>34090.9</v>
      </c>
      <c r="D45" s="34">
        <v>1040.9533333333334</v>
      </c>
      <c r="E45" s="34">
        <v>153.70666666666668</v>
      </c>
      <c r="F45" s="33"/>
      <c r="G45" s="33"/>
      <c r="H45" s="33"/>
      <c r="J45" s="29" t="s">
        <v>3002</v>
      </c>
      <c r="K45" s="29">
        <v>0.12572068575771578</v>
      </c>
      <c r="L45" s="29">
        <v>-8.6082075441384798E-2</v>
      </c>
      <c r="M45" s="29">
        <v>6.0890673563374742E-2</v>
      </c>
    </row>
    <row r="46" spans="1:13">
      <c r="A46" s="34" t="s">
        <v>3751</v>
      </c>
      <c r="B46" s="35">
        <v>41260</v>
      </c>
      <c r="C46" s="34">
        <v>34669.5</v>
      </c>
      <c r="D46" s="34">
        <v>1040.02</v>
      </c>
      <c r="E46" s="34">
        <v>154.03</v>
      </c>
      <c r="F46" s="33"/>
      <c r="G46" s="33"/>
      <c r="H46" s="33"/>
      <c r="J46" s="29" t="s">
        <v>3003</v>
      </c>
      <c r="K46" s="29">
        <v>0.13326502498898263</v>
      </c>
      <c r="L46" s="29">
        <v>-8.5682152435331727E-2</v>
      </c>
      <c r="M46" s="29">
        <v>6.0290683173480408E-2</v>
      </c>
    </row>
    <row r="47" spans="1:13">
      <c r="A47" s="34" t="s">
        <v>3752</v>
      </c>
      <c r="B47" s="35">
        <v>41261</v>
      </c>
      <c r="C47" s="34">
        <v>35106.200000000004</v>
      </c>
      <c r="D47" s="34">
        <v>1046.24</v>
      </c>
      <c r="E47" s="34">
        <v>154.30000000000001</v>
      </c>
      <c r="F47" s="33"/>
      <c r="G47" s="33"/>
      <c r="H47" s="33"/>
      <c r="J47" s="29" t="s">
        <v>2894</v>
      </c>
      <c r="K47" s="29">
        <v>0.12828855725774257</v>
      </c>
      <c r="L47" s="29">
        <v>-8.4675833512663057E-2</v>
      </c>
      <c r="M47" s="29">
        <v>5.9835452505609732E-2</v>
      </c>
    </row>
    <row r="48" spans="1:13">
      <c r="A48" s="34" t="s">
        <v>3753</v>
      </c>
      <c r="B48" s="35">
        <v>41262</v>
      </c>
      <c r="C48" s="34">
        <v>35760.300000000003</v>
      </c>
      <c r="D48" s="34">
        <v>1053.17</v>
      </c>
      <c r="E48" s="34">
        <v>154.82</v>
      </c>
      <c r="F48" s="33"/>
      <c r="G48" s="33"/>
      <c r="H48" s="33"/>
      <c r="J48" s="29" t="s">
        <v>3004</v>
      </c>
      <c r="K48" s="29">
        <v>0.12906015793337633</v>
      </c>
      <c r="L48" s="29">
        <v>-7.6230869350567665E-2</v>
      </c>
      <c r="M48" s="29">
        <v>6.3021189336978756E-2</v>
      </c>
    </row>
    <row r="49" spans="1:13">
      <c r="A49" s="34" t="s">
        <v>370</v>
      </c>
      <c r="B49" s="35">
        <v>41263</v>
      </c>
      <c r="C49" s="34">
        <v>35853.700000000004</v>
      </c>
      <c r="D49" s="34">
        <v>1052.68</v>
      </c>
      <c r="E49" s="34">
        <v>154.97999999999999</v>
      </c>
      <c r="F49" s="33"/>
      <c r="G49" s="33"/>
      <c r="H49" s="33"/>
      <c r="J49" s="29" t="s">
        <v>3005</v>
      </c>
      <c r="K49" s="29">
        <v>0.13168957120265756</v>
      </c>
      <c r="L49" s="29">
        <v>-8.8480203961444182E-2</v>
      </c>
      <c r="M49" s="29">
        <v>6.2771739130434767E-2</v>
      </c>
    </row>
    <row r="50" spans="1:13">
      <c r="A50" s="34" t="s">
        <v>3754</v>
      </c>
      <c r="B50" s="35">
        <v>41264</v>
      </c>
      <c r="C50" s="34">
        <v>35947.100000000006</v>
      </c>
      <c r="D50" s="34">
        <v>1043.03</v>
      </c>
      <c r="E50" s="34">
        <v>154.74</v>
      </c>
      <c r="F50" s="33"/>
      <c r="G50" s="33"/>
      <c r="H50" s="33"/>
      <c r="J50" s="29" t="s">
        <v>3006</v>
      </c>
      <c r="K50" s="29">
        <v>0.13393103266458017</v>
      </c>
      <c r="L50" s="29">
        <v>-0.10047892861894137</v>
      </c>
      <c r="M50" s="29">
        <v>5.6505223171889885E-2</v>
      </c>
    </row>
    <row r="51" spans="1:13">
      <c r="A51" s="34" t="s">
        <v>3755</v>
      </c>
      <c r="B51" s="35">
        <v>41265</v>
      </c>
      <c r="C51" s="34">
        <v>36040.5</v>
      </c>
      <c r="D51" s="34">
        <v>1043.2633333333333</v>
      </c>
      <c r="E51" s="34">
        <v>154.65666666666669</v>
      </c>
      <c r="F51" s="33"/>
      <c r="G51" s="33"/>
      <c r="H51" s="33"/>
      <c r="J51" s="29" t="s">
        <v>3007</v>
      </c>
      <c r="K51" s="29">
        <v>0.13618209435452489</v>
      </c>
      <c r="L51" s="29">
        <v>-9.5502965564047471E-2</v>
      </c>
      <c r="M51" s="29">
        <v>5.9683642845860474E-2</v>
      </c>
    </row>
    <row r="52" spans="1:13">
      <c r="A52" s="34" t="s">
        <v>3756</v>
      </c>
      <c r="B52" s="35">
        <v>41266</v>
      </c>
      <c r="C52" s="34">
        <v>36829.300000000003</v>
      </c>
      <c r="D52" s="34">
        <v>1043.4966666666667</v>
      </c>
      <c r="E52" s="34">
        <v>154.57333333333335</v>
      </c>
      <c r="F52" s="33"/>
      <c r="G52" s="33"/>
      <c r="H52" s="33"/>
      <c r="J52" s="29" t="s">
        <v>3008</v>
      </c>
      <c r="K52" s="29">
        <v>0.14700176830609579</v>
      </c>
      <c r="L52" s="29">
        <v>-9.5680239550352209E-2</v>
      </c>
      <c r="M52" s="29">
        <v>5.9020897135651174E-2</v>
      </c>
    </row>
    <row r="53" spans="1:13">
      <c r="A53" s="34" t="s">
        <v>3757</v>
      </c>
      <c r="B53" s="35">
        <v>41267</v>
      </c>
      <c r="C53" s="34">
        <v>37530.700000000004</v>
      </c>
      <c r="D53" s="34">
        <v>1043.73</v>
      </c>
      <c r="E53" s="34">
        <v>154.49</v>
      </c>
      <c r="F53" s="33"/>
      <c r="G53" s="33"/>
      <c r="H53" s="33"/>
      <c r="J53" s="29" t="s">
        <v>3009</v>
      </c>
      <c r="K53" s="29">
        <v>0.12625927323399888</v>
      </c>
      <c r="L53" s="29">
        <v>-9.5856851677641908E-2</v>
      </c>
      <c r="M53" s="29">
        <v>5.8360862041843653E-2</v>
      </c>
    </row>
    <row r="54" spans="1:13">
      <c r="A54" s="34" t="s">
        <v>3758</v>
      </c>
      <c r="B54" s="35">
        <v>41268</v>
      </c>
      <c r="C54" s="34">
        <v>37366.400000000001</v>
      </c>
      <c r="D54" s="34">
        <v>1045.4100000000001</v>
      </c>
      <c r="E54" s="34">
        <v>154.21</v>
      </c>
      <c r="F54" s="33"/>
      <c r="G54" s="33"/>
      <c r="H54" s="33"/>
      <c r="J54" s="29" t="s">
        <v>3010</v>
      </c>
      <c r="K54" s="29">
        <v>0.10820053366521032</v>
      </c>
      <c r="L54" s="29">
        <v>-9.5223060882845378E-2</v>
      </c>
      <c r="M54" s="29">
        <v>6.2804218496484765E-2</v>
      </c>
    </row>
    <row r="55" spans="1:13">
      <c r="A55" s="34" t="s">
        <v>3759</v>
      </c>
      <c r="B55" s="35">
        <v>41269</v>
      </c>
      <c r="C55" s="34">
        <v>37798.800000000003</v>
      </c>
      <c r="D55" s="34">
        <v>1046.6500000000001</v>
      </c>
      <c r="E55" s="34">
        <v>154.26</v>
      </c>
      <c r="F55" s="33"/>
      <c r="G55" s="33"/>
      <c r="H55" s="33"/>
      <c r="J55" s="29" t="s">
        <v>3011</v>
      </c>
      <c r="K55" s="29">
        <v>0.10502392949590145</v>
      </c>
      <c r="L55" s="29">
        <v>-8.9321298792638615E-2</v>
      </c>
      <c r="M55" s="29">
        <v>5.7456639657134989E-2</v>
      </c>
    </row>
    <row r="56" spans="1:13">
      <c r="A56" s="34" t="s">
        <v>3760</v>
      </c>
      <c r="B56" s="35">
        <v>41270</v>
      </c>
      <c r="C56" s="34">
        <v>37740</v>
      </c>
      <c r="D56" s="34">
        <v>1049.45</v>
      </c>
      <c r="E56" s="34">
        <v>154.88999999999999</v>
      </c>
      <c r="F56" s="33"/>
      <c r="G56" s="33"/>
      <c r="H56" s="33"/>
      <c r="J56" s="29" t="s">
        <v>3012</v>
      </c>
      <c r="K56" s="29">
        <v>0.10879539611886879</v>
      </c>
      <c r="L56" s="29">
        <v>-7.1232796400252152E-2</v>
      </c>
      <c r="M56" s="29">
        <v>7.2352465642683939E-2</v>
      </c>
    </row>
    <row r="57" spans="1:13">
      <c r="A57" s="34" t="s">
        <v>3761</v>
      </c>
      <c r="B57" s="35">
        <v>41271</v>
      </c>
      <c r="C57" s="34">
        <v>37681.199999999997</v>
      </c>
      <c r="D57" s="34">
        <v>1055.18</v>
      </c>
      <c r="E57" s="34">
        <v>155.36000000000001</v>
      </c>
      <c r="F57" s="33"/>
      <c r="G57" s="33"/>
      <c r="H57" s="33"/>
      <c r="J57" s="29" t="s">
        <v>3013</v>
      </c>
      <c r="K57" s="29">
        <v>0.10970920025991848</v>
      </c>
      <c r="L57" s="29">
        <v>-6.2562610844383748E-2</v>
      </c>
      <c r="M57" s="29">
        <v>8.4256008641641733E-2</v>
      </c>
    </row>
    <row r="58" spans="1:13">
      <c r="A58" s="34" t="s">
        <v>3762</v>
      </c>
      <c r="B58" s="35">
        <v>41272</v>
      </c>
      <c r="C58" s="34">
        <v>37622.400000000001</v>
      </c>
      <c r="D58" s="34">
        <v>1055.186666666667</v>
      </c>
      <c r="E58" s="34">
        <v>155.32000000000002</v>
      </c>
      <c r="F58" s="33"/>
      <c r="G58" s="33"/>
      <c r="H58" s="33"/>
      <c r="J58" s="29" t="s">
        <v>3014</v>
      </c>
      <c r="K58" s="29">
        <v>0.11062989639186394</v>
      </c>
      <c r="L58" s="29">
        <v>-6.4879242261614123E-2</v>
      </c>
      <c r="M58" s="29">
        <v>8.2621916882531732E-2</v>
      </c>
    </row>
    <row r="59" spans="1:13">
      <c r="A59" s="34" t="s">
        <v>3763</v>
      </c>
      <c r="B59" s="35">
        <v>41273</v>
      </c>
      <c r="C59" s="34">
        <v>37116.300000000003</v>
      </c>
      <c r="D59" s="34">
        <v>1055.1933333333334</v>
      </c>
      <c r="E59" s="34">
        <v>155.28000000000003</v>
      </c>
      <c r="F59" s="33"/>
      <c r="G59" s="33"/>
      <c r="H59" s="33"/>
      <c r="J59" s="29" t="s">
        <v>2900</v>
      </c>
      <c r="K59" s="29">
        <v>0.12019194630002761</v>
      </c>
      <c r="L59" s="29">
        <v>-6.361371196331278E-2</v>
      </c>
      <c r="M59" s="29">
        <v>8.3690309780403371E-2</v>
      </c>
    </row>
    <row r="60" spans="1:13">
      <c r="A60" s="34" t="s">
        <v>3764</v>
      </c>
      <c r="B60" s="35">
        <v>41274</v>
      </c>
      <c r="C60" s="34">
        <v>37860.6</v>
      </c>
      <c r="D60" s="34">
        <v>1055.2</v>
      </c>
      <c r="E60" s="34">
        <v>155.24</v>
      </c>
      <c r="F60" s="33"/>
      <c r="G60" s="33"/>
      <c r="H60" s="33"/>
      <c r="J60" s="29" t="s">
        <v>2898</v>
      </c>
      <c r="K60" s="29">
        <v>0.12318237203983884</v>
      </c>
      <c r="L60" s="29">
        <v>-6.2342686852542073E-2</v>
      </c>
      <c r="M60" s="29">
        <v>8.4760679710243148E-2</v>
      </c>
    </row>
    <row r="61" spans="1:13">
      <c r="A61" s="34" t="s">
        <v>3765</v>
      </c>
      <c r="B61" s="35">
        <v>41275</v>
      </c>
      <c r="C61" s="34">
        <v>37987</v>
      </c>
      <c r="D61" s="34">
        <v>1055.76</v>
      </c>
      <c r="E61" s="34">
        <v>155.49</v>
      </c>
      <c r="F61" s="33"/>
      <c r="G61" s="33"/>
      <c r="H61" s="33"/>
      <c r="J61" s="29" t="s">
        <v>3015</v>
      </c>
      <c r="K61" s="29">
        <v>0.11697339867899625</v>
      </c>
      <c r="L61" s="29">
        <v>-6.0367493389463567E-2</v>
      </c>
      <c r="M61" s="29">
        <v>8.4828379933653775E-2</v>
      </c>
    </row>
    <row r="62" spans="1:13">
      <c r="A62" s="34" t="s">
        <v>3766</v>
      </c>
      <c r="B62" s="35">
        <v>41276</v>
      </c>
      <c r="C62" s="34">
        <v>37648.5</v>
      </c>
      <c r="D62" s="34">
        <v>1078.1600000000001</v>
      </c>
      <c r="E62" s="34">
        <v>156.75</v>
      </c>
      <c r="F62" s="33"/>
      <c r="G62" s="33"/>
      <c r="H62" s="33"/>
      <c r="J62" s="29" t="s">
        <v>3016</v>
      </c>
      <c r="K62" s="29">
        <v>8.8464823627719458E-2</v>
      </c>
      <c r="L62" s="29">
        <v>-6.8617081129740076E-2</v>
      </c>
      <c r="M62" s="29">
        <v>8.3333333333333259E-2</v>
      </c>
    </row>
    <row r="63" spans="1:13">
      <c r="A63" s="34" t="s">
        <v>3767</v>
      </c>
      <c r="B63" s="35">
        <v>41277</v>
      </c>
      <c r="C63" s="34">
        <v>37452</v>
      </c>
      <c r="D63" s="34">
        <v>1082.68</v>
      </c>
      <c r="E63" s="34">
        <v>157.68</v>
      </c>
      <c r="F63" s="33"/>
      <c r="G63" s="33"/>
      <c r="H63" s="33"/>
      <c r="J63" s="29" t="s">
        <v>3017</v>
      </c>
      <c r="K63" s="29">
        <v>9.2880296536836937E-2</v>
      </c>
      <c r="L63" s="29">
        <v>-7.5305787589498796E-2</v>
      </c>
      <c r="M63" s="29">
        <v>8.6738836265223274E-2</v>
      </c>
    </row>
    <row r="64" spans="1:13">
      <c r="A64" s="34" t="s">
        <v>3768</v>
      </c>
      <c r="B64" s="35">
        <v>41278</v>
      </c>
      <c r="C64" s="34">
        <v>37255.5</v>
      </c>
      <c r="D64" s="34">
        <v>1077.9000000000001</v>
      </c>
      <c r="E64" s="34">
        <v>157.19999999999999</v>
      </c>
      <c r="F64" s="33"/>
      <c r="G64" s="33"/>
      <c r="H64" s="33"/>
      <c r="J64" s="29" t="s">
        <v>2990</v>
      </c>
      <c r="K64" s="29">
        <v>9.5062383951876051E-2</v>
      </c>
      <c r="L64" s="29">
        <v>-6.8835878004107953E-2</v>
      </c>
      <c r="M64" s="29">
        <v>8.4395011796427388E-2</v>
      </c>
    </row>
    <row r="65" spans="1:13">
      <c r="A65" s="34" t="s">
        <v>3769</v>
      </c>
      <c r="B65" s="35">
        <v>41280</v>
      </c>
      <c r="C65" s="34">
        <v>37059</v>
      </c>
      <c r="D65" s="34">
        <v>1076.83</v>
      </c>
      <c r="E65" s="34">
        <v>157.55500000000001</v>
      </c>
      <c r="F65" s="33"/>
      <c r="G65" s="33"/>
      <c r="H65" s="33"/>
      <c r="J65" s="29" t="s">
        <v>3018</v>
      </c>
      <c r="K65" s="29">
        <v>9.7250452491375095E-2</v>
      </c>
      <c r="L65" s="29">
        <v>-7.6804938308243642E-2</v>
      </c>
      <c r="M65" s="29">
        <v>8.701700848180205E-2</v>
      </c>
    </row>
    <row r="66" spans="1:13">
      <c r="A66" s="34" t="s">
        <v>3770</v>
      </c>
      <c r="B66" s="35">
        <v>41281</v>
      </c>
      <c r="C66" s="34">
        <v>37077</v>
      </c>
      <c r="D66" s="34">
        <v>1075.76</v>
      </c>
      <c r="E66" s="34">
        <v>157.91</v>
      </c>
      <c r="F66" s="33"/>
      <c r="G66" s="33"/>
      <c r="H66" s="33"/>
      <c r="J66" s="29" t="s">
        <v>3105</v>
      </c>
      <c r="K66" s="29">
        <v>0.11277455930260261</v>
      </c>
      <c r="L66" s="29">
        <v>-8.1778747769884141E-2</v>
      </c>
      <c r="M66" s="29">
        <v>8.1789051471082619E-2</v>
      </c>
    </row>
    <row r="67" spans="1:13">
      <c r="A67" s="34" t="s">
        <v>3771</v>
      </c>
      <c r="B67" s="35">
        <v>41282</v>
      </c>
      <c r="C67" s="34">
        <v>37314.9</v>
      </c>
      <c r="D67" s="34">
        <v>1069.8599999999999</v>
      </c>
      <c r="E67" s="34">
        <v>158.08000000000001</v>
      </c>
      <c r="F67" s="33"/>
      <c r="G67" s="33"/>
      <c r="H67" s="33"/>
      <c r="J67" s="29" t="s">
        <v>3106</v>
      </c>
      <c r="K67" s="29">
        <v>8.5368702810535657E-2</v>
      </c>
      <c r="L67" s="29">
        <v>-8.6758024783055387E-2</v>
      </c>
      <c r="M67" s="29">
        <v>7.6575366988900884E-2</v>
      </c>
    </row>
    <row r="68" spans="1:13">
      <c r="A68" s="34" t="s">
        <v>3772</v>
      </c>
      <c r="B68" s="35">
        <v>41283</v>
      </c>
      <c r="C68" s="34">
        <v>37441.5</v>
      </c>
      <c r="D68" s="34">
        <v>1073.03</v>
      </c>
      <c r="E68" s="34">
        <v>158.78</v>
      </c>
      <c r="F68" s="33"/>
      <c r="G68" s="33"/>
      <c r="H68" s="33"/>
      <c r="J68" s="29" t="s">
        <v>3107</v>
      </c>
      <c r="K68" s="29">
        <v>4.6781985366999956E-2</v>
      </c>
      <c r="L68" s="29">
        <v>-8.0446624732897876E-2</v>
      </c>
      <c r="M68" s="29">
        <v>7.5075681130171601E-2</v>
      </c>
    </row>
    <row r="69" spans="1:13">
      <c r="A69" s="34" t="s">
        <v>3773</v>
      </c>
      <c r="B69" s="35">
        <v>41284</v>
      </c>
      <c r="C69" s="34">
        <v>37556.400000000009</v>
      </c>
      <c r="D69" s="34">
        <v>1076.99</v>
      </c>
      <c r="E69" s="34">
        <v>158.52000000000001</v>
      </c>
      <c r="F69" s="33"/>
      <c r="G69" s="33"/>
      <c r="H69" s="33"/>
      <c r="J69" s="29" t="s">
        <v>3108</v>
      </c>
      <c r="K69" s="29">
        <v>2.020810367051773E-2</v>
      </c>
      <c r="L69" s="29">
        <v>-7.9680669074320476E-2</v>
      </c>
      <c r="M69" s="29">
        <v>7.3490813648293907E-2</v>
      </c>
    </row>
    <row r="70" spans="1:13">
      <c r="A70" s="34" t="s">
        <v>3774</v>
      </c>
      <c r="B70" s="35">
        <v>41285</v>
      </c>
      <c r="C70" s="34">
        <v>37671.300000000003</v>
      </c>
      <c r="D70" s="34">
        <v>1073.04</v>
      </c>
      <c r="E70" s="34">
        <v>158.81</v>
      </c>
      <c r="F70" s="33"/>
      <c r="G70" s="33"/>
      <c r="H70" s="33"/>
      <c r="J70" s="29" t="s">
        <v>3109</v>
      </c>
      <c r="K70" s="29">
        <v>3.6684627417956639E-2</v>
      </c>
      <c r="L70" s="29">
        <v>-6.2910936122155259E-2</v>
      </c>
      <c r="M70" s="29">
        <v>7.4986537425955735E-2</v>
      </c>
    </row>
    <row r="71" spans="1:13">
      <c r="A71" s="34" t="s">
        <v>3775</v>
      </c>
      <c r="B71" s="35">
        <v>41287</v>
      </c>
      <c r="C71" s="34">
        <v>37786.200000000004</v>
      </c>
      <c r="D71" s="34">
        <v>1076.875</v>
      </c>
      <c r="E71" s="34">
        <v>158.905</v>
      </c>
      <c r="F71" s="33"/>
      <c r="G71" s="33"/>
      <c r="H71" s="33"/>
      <c r="J71" s="29" t="s">
        <v>3110</v>
      </c>
      <c r="K71" s="29">
        <v>4.3371333647860277E-2</v>
      </c>
      <c r="L71" s="29">
        <v>-8.8311549256996025E-2</v>
      </c>
      <c r="M71" s="29">
        <v>7.3510602490743704E-2</v>
      </c>
    </row>
    <row r="72" spans="1:13">
      <c r="A72" s="34" t="s">
        <v>3776</v>
      </c>
      <c r="B72" s="35">
        <v>41288</v>
      </c>
      <c r="C72" s="34">
        <v>38082.800000000003</v>
      </c>
      <c r="D72" s="34">
        <v>1080.71</v>
      </c>
      <c r="E72" s="34">
        <v>159</v>
      </c>
      <c r="F72" s="33"/>
      <c r="G72" s="33"/>
      <c r="H72" s="33"/>
      <c r="J72" s="29" t="s">
        <v>3111</v>
      </c>
      <c r="K72" s="29">
        <v>5.0037072120542314E-2</v>
      </c>
      <c r="L72" s="29">
        <v>-8.9924640456792271E-2</v>
      </c>
      <c r="M72" s="29">
        <v>7.7441531306867928E-2</v>
      </c>
    </row>
    <row r="73" spans="1:13">
      <c r="A73" s="34" t="s">
        <v>3777</v>
      </c>
      <c r="B73" s="35">
        <v>41289</v>
      </c>
      <c r="C73" s="34">
        <v>38322.5</v>
      </c>
      <c r="D73" s="34">
        <v>1073.48</v>
      </c>
      <c r="E73" s="34">
        <v>159.25</v>
      </c>
      <c r="F73" s="33"/>
      <c r="G73" s="33"/>
      <c r="H73" s="33"/>
      <c r="J73" s="29" t="s">
        <v>3112</v>
      </c>
      <c r="K73" s="29">
        <v>5.9037107593677307E-2</v>
      </c>
      <c r="L73" s="29">
        <v>-8.6484176031630056E-2</v>
      </c>
      <c r="M73" s="29">
        <v>7.8817733990147909E-2</v>
      </c>
    </row>
    <row r="74" spans="1:13">
      <c r="A74" s="34" t="s">
        <v>3778</v>
      </c>
      <c r="B74" s="35">
        <v>41290</v>
      </c>
      <c r="C74" s="34">
        <v>38343.599999999999</v>
      </c>
      <c r="D74" s="34">
        <v>1071.21</v>
      </c>
      <c r="E74" s="34">
        <v>159.52000000000001</v>
      </c>
      <c r="F74" s="33"/>
      <c r="G74" s="33"/>
      <c r="H74" s="33"/>
      <c r="J74" s="29" t="s">
        <v>3113</v>
      </c>
      <c r="K74" s="29">
        <v>9.3633682000846985E-2</v>
      </c>
      <c r="L74" s="29">
        <v>-8.3050567438077483E-2</v>
      </c>
      <c r="M74" s="29">
        <v>8.0197283967299526E-2</v>
      </c>
    </row>
    <row r="75" spans="1:13">
      <c r="A75" s="34" t="s">
        <v>3779</v>
      </c>
      <c r="B75" s="35">
        <v>41291</v>
      </c>
      <c r="C75" s="34">
        <v>38195.333333333336</v>
      </c>
      <c r="D75" s="34">
        <v>1073.1500000000001</v>
      </c>
      <c r="E75" s="34">
        <v>159.91999999999999</v>
      </c>
      <c r="F75" s="33"/>
      <c r="G75" s="33"/>
      <c r="H75" s="33"/>
      <c r="J75" s="29" t="s">
        <v>3114</v>
      </c>
      <c r="K75" s="29">
        <v>0.10319839570421241</v>
      </c>
      <c r="L75" s="29">
        <v>-9.3723278176990332E-2</v>
      </c>
      <c r="M75" s="29">
        <v>7.8152393796358632E-2</v>
      </c>
    </row>
    <row r="76" spans="1:13">
      <c r="A76" s="34" t="s">
        <v>3780</v>
      </c>
      <c r="B76" s="35">
        <v>41292</v>
      </c>
      <c r="C76" s="34">
        <v>38047.066666666666</v>
      </c>
      <c r="D76" s="34">
        <v>1080.74</v>
      </c>
      <c r="E76" s="34">
        <v>160.1</v>
      </c>
      <c r="F76" s="33"/>
      <c r="G76" s="33"/>
      <c r="H76" s="33"/>
      <c r="J76" s="29" t="s">
        <v>3115</v>
      </c>
      <c r="K76" s="29">
        <v>0.12676105500178614</v>
      </c>
      <c r="L76" s="29">
        <v>-8.5519080404356962E-2</v>
      </c>
      <c r="M76" s="29">
        <v>8.2859463850528003E-2</v>
      </c>
    </row>
    <row r="77" spans="1:13">
      <c r="A77" s="34" t="s">
        <v>369</v>
      </c>
      <c r="B77" s="35">
        <v>41293</v>
      </c>
      <c r="C77" s="34">
        <v>37898.800000000003</v>
      </c>
      <c r="D77" s="34">
        <v>1079.8433333333335</v>
      </c>
      <c r="E77" s="34">
        <v>159.62333333333333</v>
      </c>
      <c r="F77" s="33"/>
      <c r="G77" s="33"/>
      <c r="H77" s="33"/>
      <c r="J77" s="29" t="s">
        <v>3116</v>
      </c>
      <c r="K77" s="29">
        <v>0.13542450049550925</v>
      </c>
      <c r="L77" s="29">
        <v>-8.7323498657198018E-2</v>
      </c>
      <c r="M77" s="29">
        <v>8.3858294384610232E-2</v>
      </c>
    </row>
    <row r="78" spans="1:13">
      <c r="A78" s="34" t="s">
        <v>3781</v>
      </c>
      <c r="B78" s="35">
        <v>41294</v>
      </c>
      <c r="C78" s="34">
        <v>37627.5</v>
      </c>
      <c r="D78" s="34">
        <v>1078.9466666666667</v>
      </c>
      <c r="E78" s="34">
        <v>159.14666666666665</v>
      </c>
      <c r="F78" s="33"/>
      <c r="G78" s="33"/>
      <c r="H78" s="33"/>
      <c r="J78" s="29" t="s">
        <v>3117</v>
      </c>
      <c r="K78" s="29">
        <v>0.14523959096163819</v>
      </c>
      <c r="L78" s="29">
        <v>-9.0049923310577151E-2</v>
      </c>
      <c r="M78" s="29">
        <v>8.5399823357565019E-2</v>
      </c>
    </row>
    <row r="79" spans="1:13">
      <c r="A79" s="34" t="s">
        <v>3782</v>
      </c>
      <c r="B79" s="35">
        <v>41295</v>
      </c>
      <c r="C79" s="34">
        <v>37284</v>
      </c>
      <c r="D79" s="34">
        <v>1078.05</v>
      </c>
      <c r="E79" s="34">
        <v>158.66999999999999</v>
      </c>
      <c r="F79" s="33"/>
      <c r="G79" s="33"/>
      <c r="H79" s="33"/>
      <c r="J79" s="29" t="s">
        <v>3118</v>
      </c>
      <c r="K79" s="29">
        <v>0.15520910877252292</v>
      </c>
      <c r="L79" s="29">
        <v>-8.1133552057309766E-2</v>
      </c>
      <c r="M79" s="29">
        <v>8.8342667966712751E-2</v>
      </c>
    </row>
    <row r="80" spans="1:13">
      <c r="A80" s="34" t="s">
        <v>3783</v>
      </c>
      <c r="B80" s="35">
        <v>41296</v>
      </c>
      <c r="C80" s="34">
        <v>36594</v>
      </c>
      <c r="D80" s="34">
        <v>1079.07</v>
      </c>
      <c r="E80" s="34">
        <v>158.82</v>
      </c>
      <c r="F80" s="33"/>
      <c r="G80" s="33"/>
      <c r="H80" s="33"/>
      <c r="J80" s="29" t="s">
        <v>3119</v>
      </c>
      <c r="K80" s="29">
        <v>0.17735654695280267</v>
      </c>
      <c r="L80" s="29">
        <v>-8.0802831751769943E-2</v>
      </c>
      <c r="M80" s="29">
        <v>9.2246566012033293E-2</v>
      </c>
    </row>
    <row r="81" spans="1:13">
      <c r="A81" s="34" t="s">
        <v>3784</v>
      </c>
      <c r="B81" s="35">
        <v>41297</v>
      </c>
      <c r="C81" s="34">
        <v>37233.1</v>
      </c>
      <c r="D81" s="34">
        <v>1076.53</v>
      </c>
      <c r="E81" s="34">
        <v>158.87</v>
      </c>
      <c r="F81" s="33"/>
      <c r="G81" s="33"/>
      <c r="H81" s="33"/>
      <c r="J81" s="29" t="s">
        <v>3120</v>
      </c>
      <c r="K81" s="29">
        <v>0.1700763571937105</v>
      </c>
      <c r="L81" s="29">
        <v>-8.0471553049718203E-2</v>
      </c>
      <c r="M81" s="29">
        <v>9.6160403737297839E-2</v>
      </c>
    </row>
    <row r="82" spans="1:13">
      <c r="A82" s="34" t="s">
        <v>3785</v>
      </c>
      <c r="B82" s="35">
        <v>41298</v>
      </c>
      <c r="C82" s="34">
        <v>37291.866666666669</v>
      </c>
      <c r="D82" s="34">
        <v>1072.26</v>
      </c>
      <c r="E82" s="34">
        <v>159</v>
      </c>
      <c r="F82" s="33"/>
      <c r="G82" s="33"/>
      <c r="H82" s="33"/>
      <c r="J82" s="29" t="s">
        <v>3121</v>
      </c>
      <c r="K82" s="29">
        <v>0.15289030869337483</v>
      </c>
      <c r="L82" s="29">
        <v>-9.3765096730559216E-2</v>
      </c>
      <c r="M82" s="29">
        <v>9.1833276855303181E-2</v>
      </c>
    </row>
    <row r="83" spans="1:13">
      <c r="A83" s="34" t="s">
        <v>3786</v>
      </c>
      <c r="B83" s="35">
        <v>41299</v>
      </c>
      <c r="C83" s="34">
        <v>37350.633333333331</v>
      </c>
      <c r="D83" s="34">
        <v>1069.1199999999999</v>
      </c>
      <c r="E83" s="34">
        <v>158.81</v>
      </c>
      <c r="F83" s="33"/>
      <c r="G83" s="33"/>
      <c r="H83" s="33"/>
      <c r="J83" s="29" t="s">
        <v>3122</v>
      </c>
      <c r="K83" s="29">
        <v>0.15479953301610938</v>
      </c>
      <c r="L83" s="29">
        <v>-9.7747697769888009E-2</v>
      </c>
      <c r="M83" s="29">
        <v>9.1253980082650177E-2</v>
      </c>
    </row>
    <row r="84" spans="1:13">
      <c r="A84" s="34" t="s">
        <v>3787</v>
      </c>
      <c r="B84" s="35">
        <v>41300</v>
      </c>
      <c r="C84" s="34">
        <v>37409.4</v>
      </c>
      <c r="D84" s="34">
        <v>1066.7666666666667</v>
      </c>
      <c r="E84" s="34">
        <v>158.58666666666667</v>
      </c>
      <c r="F84" s="33"/>
      <c r="G84" s="33"/>
      <c r="H84" s="33"/>
      <c r="J84" s="29" t="s">
        <v>3123</v>
      </c>
      <c r="K84" s="29">
        <v>0.14717498837044451</v>
      </c>
      <c r="L84" s="29">
        <v>-8.4559665069297241E-2</v>
      </c>
      <c r="M84" s="29">
        <v>9.8215492767338208E-2</v>
      </c>
    </row>
    <row r="85" spans="1:13">
      <c r="A85" s="34" t="s">
        <v>3788</v>
      </c>
      <c r="B85" s="35">
        <v>41301</v>
      </c>
      <c r="C85" s="34">
        <v>36723</v>
      </c>
      <c r="D85" s="34">
        <v>1064.4133333333334</v>
      </c>
      <c r="E85" s="34">
        <v>158.36333333333332</v>
      </c>
      <c r="F85" s="33"/>
      <c r="G85" s="33"/>
      <c r="H85" s="33"/>
      <c r="J85" s="29" t="s">
        <v>3124</v>
      </c>
      <c r="K85" s="29">
        <v>0.13692623136045601</v>
      </c>
      <c r="L85" s="29">
        <v>-8.0608180602301682E-2</v>
      </c>
      <c r="M85" s="29">
        <v>0.10553340990473625</v>
      </c>
    </row>
    <row r="86" spans="1:13">
      <c r="A86" s="34" t="s">
        <v>3789</v>
      </c>
      <c r="B86" s="35">
        <v>41302</v>
      </c>
      <c r="C86" s="34">
        <v>36674.700000000004</v>
      </c>
      <c r="D86" s="34">
        <v>1062.06</v>
      </c>
      <c r="E86" s="34">
        <v>158.13999999999999</v>
      </c>
      <c r="F86" s="33"/>
      <c r="G86" s="33"/>
      <c r="H86" s="33"/>
      <c r="J86" s="29" t="s">
        <v>3125</v>
      </c>
      <c r="K86" s="29">
        <v>0.12685846627098152</v>
      </c>
      <c r="L86" s="29">
        <v>-9.1815792492013992E-2</v>
      </c>
      <c r="M86" s="29">
        <v>0.10682759863087732</v>
      </c>
    </row>
    <row r="87" spans="1:13">
      <c r="A87" s="34" t="s">
        <v>3790</v>
      </c>
      <c r="B87" s="35">
        <v>41303</v>
      </c>
      <c r="C87" s="34">
        <v>36614.800000000003</v>
      </c>
      <c r="D87" s="34">
        <v>1069.8800000000001</v>
      </c>
      <c r="E87" s="34">
        <v>158.6</v>
      </c>
      <c r="F87" s="33"/>
      <c r="G87" s="33"/>
      <c r="H87" s="33"/>
      <c r="J87" s="29" t="s">
        <v>3126</v>
      </c>
      <c r="K87" s="29">
        <v>0.10988344942769968</v>
      </c>
      <c r="L87" s="29">
        <v>-0.10010697267334423</v>
      </c>
      <c r="M87" s="29">
        <v>0.10526197284578842</v>
      </c>
    </row>
    <row r="88" spans="1:13">
      <c r="A88" s="34" t="s">
        <v>3791</v>
      </c>
      <c r="B88" s="35">
        <v>41304</v>
      </c>
      <c r="C88" s="34">
        <v>36554.9</v>
      </c>
      <c r="D88" s="34">
        <v>1068.2</v>
      </c>
      <c r="E88" s="34">
        <v>157.62</v>
      </c>
      <c r="F88" s="33"/>
      <c r="G88" s="33"/>
      <c r="H88" s="33"/>
      <c r="J88" s="29" t="s">
        <v>3127</v>
      </c>
      <c r="K88" s="29">
        <v>0.11350269888208353</v>
      </c>
      <c r="L88" s="29">
        <v>-0.10833617931371897</v>
      </c>
      <c r="M88" s="29">
        <v>0.10369669953622407</v>
      </c>
    </row>
    <row r="89" spans="1:13">
      <c r="A89" s="34" t="s">
        <v>3792</v>
      </c>
      <c r="B89" s="35">
        <v>41305</v>
      </c>
      <c r="C89" s="34">
        <v>36637.066666666673</v>
      </c>
      <c r="D89" s="34">
        <v>1069.01</v>
      </c>
      <c r="E89" s="34">
        <v>157.52000000000001</v>
      </c>
      <c r="F89" s="33"/>
      <c r="G89" s="33"/>
      <c r="H89" s="33"/>
      <c r="J89" s="29" t="s">
        <v>3128</v>
      </c>
      <c r="K89" s="29">
        <v>0.12525376040997926</v>
      </c>
      <c r="L89" s="29">
        <v>-0.12253657835136778</v>
      </c>
      <c r="M89" s="29">
        <v>9.6332124143490461E-2</v>
      </c>
    </row>
    <row r="90" spans="1:13">
      <c r="A90" s="34" t="s">
        <v>3793</v>
      </c>
      <c r="B90" s="35">
        <v>41306</v>
      </c>
      <c r="C90" s="34">
        <v>36719.233333333337</v>
      </c>
      <c r="D90" s="34">
        <v>1072.82</v>
      </c>
      <c r="E90" s="34">
        <v>157.76</v>
      </c>
      <c r="F90" s="33"/>
      <c r="G90" s="33"/>
      <c r="H90" s="33"/>
      <c r="J90" s="29" t="s">
        <v>3129</v>
      </c>
      <c r="K90" s="29">
        <v>0.11685537228050547</v>
      </c>
      <c r="L90" s="29">
        <v>-0.11481702881589095</v>
      </c>
      <c r="M90" s="29">
        <v>0.10117851881612427</v>
      </c>
    </row>
    <row r="91" spans="1:13">
      <c r="A91" s="34" t="s">
        <v>3794</v>
      </c>
      <c r="B91" s="35">
        <v>41307</v>
      </c>
      <c r="C91" s="34">
        <v>36801.4</v>
      </c>
      <c r="D91" s="34">
        <v>1072.79</v>
      </c>
      <c r="E91" s="34">
        <v>157.69666666666666</v>
      </c>
      <c r="F91" s="33"/>
      <c r="G91" s="33"/>
      <c r="H91" s="33"/>
      <c r="J91" s="29" t="s">
        <v>3130</v>
      </c>
      <c r="K91" s="29">
        <v>0.11369067890279672</v>
      </c>
      <c r="L91" s="29">
        <v>-0.1007393915739716</v>
      </c>
      <c r="M91" s="29">
        <v>0.1085079322578486</v>
      </c>
    </row>
    <row r="92" spans="1:13">
      <c r="A92" s="34" t="s">
        <v>3795</v>
      </c>
      <c r="B92" s="35">
        <v>41308</v>
      </c>
      <c r="C92" s="34">
        <v>36761.1</v>
      </c>
      <c r="D92" s="34">
        <v>1072.76</v>
      </c>
      <c r="E92" s="34">
        <v>157.63333333333333</v>
      </c>
      <c r="F92" s="33"/>
      <c r="G92" s="33"/>
      <c r="H92" s="33"/>
      <c r="J92" s="29" t="s">
        <v>3131</v>
      </c>
      <c r="K92" s="29">
        <v>0.11087329208672791</v>
      </c>
      <c r="L92" s="29">
        <v>-0.10035032861403048</v>
      </c>
      <c r="M92" s="29">
        <v>0.11134961094714235</v>
      </c>
    </row>
    <row r="93" spans="1:13">
      <c r="A93" s="34" t="s">
        <v>3796</v>
      </c>
      <c r="B93" s="35">
        <v>41309</v>
      </c>
      <c r="C93" s="34">
        <v>36447</v>
      </c>
      <c r="D93" s="34">
        <v>1072.73</v>
      </c>
      <c r="E93" s="34">
        <v>157.57</v>
      </c>
      <c r="F93" s="33"/>
      <c r="G93" s="33"/>
      <c r="H93" s="33"/>
      <c r="J93" s="29" t="s">
        <v>3132</v>
      </c>
      <c r="K93" s="29">
        <v>0.10806980325943916</v>
      </c>
      <c r="L93" s="29">
        <v>-0.10779449365850824</v>
      </c>
      <c r="M93" s="29">
        <v>0.10875384821309053</v>
      </c>
    </row>
    <row r="94" spans="1:13">
      <c r="A94" s="34" t="s">
        <v>3797</v>
      </c>
      <c r="B94" s="35">
        <v>41310</v>
      </c>
      <c r="C94" s="34">
        <v>36505.599999999999</v>
      </c>
      <c r="D94" s="34">
        <v>1067.6099999999999</v>
      </c>
      <c r="E94" s="34">
        <v>157.66</v>
      </c>
      <c r="F94" s="33"/>
      <c r="G94" s="33"/>
      <c r="H94" s="33"/>
      <c r="J94" s="29" t="s">
        <v>3101</v>
      </c>
      <c r="K94" s="29">
        <v>0.1047030464141625</v>
      </c>
      <c r="L94" s="29">
        <v>-0.10872663825626949</v>
      </c>
      <c r="M94" s="29">
        <v>0.10674783694585677</v>
      </c>
    </row>
    <row r="95" spans="1:13">
      <c r="A95" s="34" t="s">
        <v>3798</v>
      </c>
      <c r="B95" s="35">
        <v>41311</v>
      </c>
      <c r="C95" s="34">
        <v>36913.300000000003</v>
      </c>
      <c r="D95" s="34">
        <v>1063.75</v>
      </c>
      <c r="E95" s="34">
        <v>157.11000000000001</v>
      </c>
      <c r="F95" s="33"/>
      <c r="G95" s="33"/>
      <c r="H95" s="33"/>
      <c r="J95" s="29" t="s">
        <v>3196</v>
      </c>
      <c r="K95" s="29">
        <v>0.10631495213606024</v>
      </c>
      <c r="L95" s="29">
        <v>-0.10870969308469292</v>
      </c>
      <c r="M95" s="29">
        <v>0.10526081041903601</v>
      </c>
    </row>
    <row r="96" spans="1:13">
      <c r="A96" s="34" t="s">
        <v>3799</v>
      </c>
      <c r="B96" s="35">
        <v>41312</v>
      </c>
      <c r="C96" s="34">
        <v>37344.000000000007</v>
      </c>
      <c r="D96" s="34">
        <v>1059.56</v>
      </c>
      <c r="E96" s="34">
        <v>156.82</v>
      </c>
      <c r="F96" s="33"/>
      <c r="G96" s="33"/>
      <c r="H96" s="33"/>
      <c r="J96" s="29" t="s">
        <v>3197</v>
      </c>
      <c r="K96" s="29">
        <v>0.11486259435079238</v>
      </c>
      <c r="L96" s="29">
        <v>-0.11559633027522931</v>
      </c>
      <c r="M96" s="29">
        <v>0.10392130620985007</v>
      </c>
    </row>
    <row r="97" spans="1:13">
      <c r="A97" s="34" t="s">
        <v>3800</v>
      </c>
      <c r="B97" s="35">
        <v>41313</v>
      </c>
      <c r="C97" s="34">
        <v>37774.700000000004</v>
      </c>
      <c r="D97" s="34">
        <v>1060.8699999999999</v>
      </c>
      <c r="E97" s="34">
        <v>156.74</v>
      </c>
      <c r="F97" s="33"/>
      <c r="G97" s="33"/>
      <c r="H97" s="33"/>
      <c r="J97" s="29" t="s">
        <v>3198</v>
      </c>
      <c r="K97" s="29">
        <v>0.11995971277733464</v>
      </c>
      <c r="L97" s="29">
        <v>-0.12688948545213774</v>
      </c>
      <c r="M97" s="29">
        <v>0.10252123319735174</v>
      </c>
    </row>
    <row r="98" spans="1:13">
      <c r="A98" s="34" t="s">
        <v>3801</v>
      </c>
      <c r="B98" s="35">
        <v>41314</v>
      </c>
      <c r="C98" s="34">
        <v>38205.4</v>
      </c>
      <c r="D98" s="34">
        <v>1059.81</v>
      </c>
      <c r="E98" s="34">
        <v>156.995</v>
      </c>
      <c r="F98" s="33"/>
      <c r="G98" s="33"/>
      <c r="H98" s="33"/>
      <c r="J98" s="29" t="s">
        <v>3199</v>
      </c>
      <c r="K98" s="29">
        <v>0.12520610089659523</v>
      </c>
      <c r="L98" s="29">
        <v>-0.12697574490556229</v>
      </c>
      <c r="M98" s="29">
        <v>0.10625751034759001</v>
      </c>
    </row>
    <row r="99" spans="1:13">
      <c r="A99" s="34" t="s">
        <v>3802</v>
      </c>
      <c r="B99" s="35">
        <v>41316</v>
      </c>
      <c r="C99" s="34">
        <v>38394.300000000003</v>
      </c>
      <c r="D99" s="34">
        <v>1058.75</v>
      </c>
      <c r="E99" s="34">
        <v>157.25</v>
      </c>
      <c r="F99" s="33"/>
      <c r="G99" s="33"/>
      <c r="H99" s="33"/>
      <c r="J99" s="29" t="s">
        <v>3200</v>
      </c>
      <c r="K99" s="29">
        <v>0.12729410513557293</v>
      </c>
      <c r="L99" s="29">
        <v>-0.16483341649852834</v>
      </c>
      <c r="M99" s="29">
        <v>8.9521736232978766E-2</v>
      </c>
    </row>
    <row r="100" spans="1:13">
      <c r="A100" s="34" t="s">
        <v>3803</v>
      </c>
      <c r="B100" s="35">
        <v>41317</v>
      </c>
      <c r="C100" s="34">
        <v>38640.1</v>
      </c>
      <c r="D100" s="34">
        <v>1059.03</v>
      </c>
      <c r="E100" s="34">
        <v>157.94</v>
      </c>
      <c r="F100" s="33"/>
      <c r="G100" s="33"/>
      <c r="H100" s="33"/>
      <c r="J100" s="29" t="s">
        <v>3201</v>
      </c>
      <c r="K100" s="29">
        <v>0.11691882319218938</v>
      </c>
      <c r="L100" s="29">
        <v>-0.15269051974059966</v>
      </c>
      <c r="M100" s="29">
        <v>9.3932943054816365E-2</v>
      </c>
    </row>
    <row r="101" spans="1:13">
      <c r="A101" s="34" t="s">
        <v>3804</v>
      </c>
      <c r="B101" s="35">
        <v>41318</v>
      </c>
      <c r="C101" s="34">
        <v>38611.4</v>
      </c>
      <c r="D101" s="34">
        <v>1064.8800000000001</v>
      </c>
      <c r="E101" s="34">
        <v>158.28</v>
      </c>
      <c r="F101" s="33"/>
      <c r="G101" s="33"/>
      <c r="H101" s="33"/>
      <c r="J101" s="29" t="s">
        <v>3202</v>
      </c>
      <c r="K101" s="29">
        <v>0.11541450767741557</v>
      </c>
      <c r="L101" s="29">
        <v>-0.14983034286944263</v>
      </c>
      <c r="M101" s="29">
        <v>0.10365229770007556</v>
      </c>
    </row>
    <row r="102" spans="1:13">
      <c r="A102" s="34" t="s">
        <v>3805</v>
      </c>
      <c r="B102" s="35">
        <v>41319</v>
      </c>
      <c r="C102" s="34">
        <v>38625.933333333334</v>
      </c>
      <c r="D102" s="34">
        <v>1065.8399999999999</v>
      </c>
      <c r="E102" s="34">
        <v>157.91</v>
      </c>
      <c r="F102" s="33"/>
      <c r="G102" s="33"/>
      <c r="H102" s="33"/>
      <c r="J102" s="29" t="s">
        <v>3203</v>
      </c>
      <c r="K102" s="29">
        <v>0.11468200392374128</v>
      </c>
      <c r="L102" s="29">
        <v>-0.14486374695863746</v>
      </c>
      <c r="M102" s="29">
        <v>0.11477460572756115</v>
      </c>
    </row>
    <row r="103" spans="1:13">
      <c r="A103" s="34" t="s">
        <v>3806</v>
      </c>
      <c r="B103" s="35">
        <v>41320</v>
      </c>
      <c r="C103" s="34">
        <v>38640.466666666667</v>
      </c>
      <c r="D103" s="34">
        <v>1066.52</v>
      </c>
      <c r="E103" s="34">
        <v>158.19999999999999</v>
      </c>
      <c r="F103" s="33"/>
      <c r="G103" s="33"/>
      <c r="H103" s="33"/>
      <c r="J103" s="29" t="s">
        <v>3204</v>
      </c>
      <c r="K103" s="29">
        <v>0.11234531214658938</v>
      </c>
      <c r="L103" s="29">
        <v>-0.1405626320732567</v>
      </c>
      <c r="M103" s="29">
        <v>0.1280426134448116</v>
      </c>
    </row>
    <row r="104" spans="1:13">
      <c r="A104" s="34" t="s">
        <v>3807</v>
      </c>
      <c r="B104" s="35">
        <v>41321</v>
      </c>
      <c r="C104" s="34">
        <v>38655</v>
      </c>
      <c r="D104" s="34">
        <v>1065.7933333333335</v>
      </c>
      <c r="E104" s="34">
        <v>157.97666666666666</v>
      </c>
      <c r="F104" s="33"/>
      <c r="G104" s="33"/>
      <c r="H104" s="33"/>
      <c r="J104" s="29" t="s">
        <v>3205</v>
      </c>
      <c r="K104" s="29">
        <v>0.1074241232485289</v>
      </c>
      <c r="L104" s="29">
        <v>-0.13577226813590448</v>
      </c>
      <c r="M104" s="29">
        <v>0.13656565656565656</v>
      </c>
    </row>
    <row r="105" spans="1:13">
      <c r="A105" s="34" t="s">
        <v>3808</v>
      </c>
      <c r="B105" s="35">
        <v>41322</v>
      </c>
      <c r="C105" s="34">
        <v>38710.300000000003</v>
      </c>
      <c r="D105" s="34">
        <v>1065.0666666666666</v>
      </c>
      <c r="E105" s="34">
        <v>157.75333333333333</v>
      </c>
      <c r="F105" s="33"/>
      <c r="G105" s="33"/>
      <c r="H105" s="33"/>
      <c r="J105" s="29" t="s">
        <v>3206</v>
      </c>
      <c r="K105" s="29">
        <v>0.10254346872622211</v>
      </c>
      <c r="L105" s="29">
        <v>-0.13940270364496121</v>
      </c>
      <c r="M105" s="29">
        <v>0.1576050173712944</v>
      </c>
    </row>
    <row r="106" spans="1:13">
      <c r="A106" s="34" t="s">
        <v>368</v>
      </c>
      <c r="B106" s="35">
        <v>41323</v>
      </c>
      <c r="C106" s="34">
        <v>38739.4</v>
      </c>
      <c r="D106" s="34">
        <v>1064.3399999999999</v>
      </c>
      <c r="E106" s="34">
        <v>157.53</v>
      </c>
      <c r="F106" s="33"/>
      <c r="G106" s="33"/>
      <c r="H106" s="33"/>
      <c r="J106" s="29" t="s">
        <v>3207</v>
      </c>
      <c r="K106" s="29">
        <v>0.10594806095366627</v>
      </c>
      <c r="L106" s="29">
        <v>-0.13406477627151192</v>
      </c>
      <c r="M106" s="29">
        <v>0.17355221985397495</v>
      </c>
    </row>
    <row r="107" spans="1:13">
      <c r="A107" s="34" t="s">
        <v>3809</v>
      </c>
      <c r="B107" s="35">
        <v>41324</v>
      </c>
      <c r="C107" s="34">
        <v>38550.800000000003</v>
      </c>
      <c r="D107" s="34">
        <v>1063.99</v>
      </c>
      <c r="E107" s="34">
        <v>157.36000000000001</v>
      </c>
      <c r="F107" s="33"/>
      <c r="G107" s="33"/>
      <c r="H107" s="33"/>
      <c r="J107" s="29" t="s">
        <v>3208</v>
      </c>
      <c r="K107" s="29">
        <v>0.10632140241448962</v>
      </c>
      <c r="L107" s="29">
        <v>-0.15224506116162662</v>
      </c>
      <c r="M107" s="29">
        <v>0.17715028032271296</v>
      </c>
    </row>
    <row r="108" spans="1:13">
      <c r="A108" s="34" t="s">
        <v>3810</v>
      </c>
      <c r="B108" s="35">
        <v>41325</v>
      </c>
      <c r="C108" s="34">
        <v>38479.200000000004</v>
      </c>
      <c r="D108" s="34">
        <v>1068.46</v>
      </c>
      <c r="E108" s="34">
        <v>157.44</v>
      </c>
      <c r="F108" s="33"/>
      <c r="G108" s="33"/>
      <c r="H108" s="33"/>
      <c r="J108" s="29" t="s">
        <v>3209</v>
      </c>
      <c r="K108" s="29">
        <v>9.4244861877845976E-2</v>
      </c>
      <c r="L108" s="29">
        <v>-0.15923692990011173</v>
      </c>
      <c r="M108" s="29">
        <v>0.17863984674329503</v>
      </c>
    </row>
    <row r="109" spans="1:13">
      <c r="A109" s="34" t="s">
        <v>3811</v>
      </c>
      <c r="B109" s="35">
        <v>41326</v>
      </c>
      <c r="C109" s="34">
        <v>38428.066666666673</v>
      </c>
      <c r="D109" s="34">
        <v>1053.1400000000001</v>
      </c>
      <c r="E109" s="34">
        <v>156.68</v>
      </c>
      <c r="F109" s="33"/>
      <c r="G109" s="33"/>
      <c r="H109" s="33"/>
      <c r="J109" s="29" t="s">
        <v>3210</v>
      </c>
      <c r="K109" s="29">
        <v>9.0304222669883583E-2</v>
      </c>
      <c r="L109" s="29">
        <v>-0.17689329903221862</v>
      </c>
      <c r="M109" s="29">
        <v>0.18402253056738549</v>
      </c>
    </row>
    <row r="110" spans="1:13">
      <c r="A110" s="34" t="s">
        <v>3812</v>
      </c>
      <c r="B110" s="35">
        <v>41327</v>
      </c>
      <c r="C110" s="34">
        <v>38376.933333333334</v>
      </c>
      <c r="D110" s="34">
        <v>1053.3900000000001</v>
      </c>
      <c r="E110" s="34">
        <v>156.59</v>
      </c>
      <c r="F110" s="33"/>
      <c r="G110" s="33"/>
      <c r="H110" s="33"/>
      <c r="J110" s="29" t="s">
        <v>3211</v>
      </c>
      <c r="K110" s="29">
        <v>0.10078910451148637</v>
      </c>
      <c r="L110" s="29">
        <v>-0.19020908446017604</v>
      </c>
      <c r="M110" s="29">
        <v>0.19051563470697852</v>
      </c>
    </row>
    <row r="111" spans="1:13">
      <c r="A111" s="34" t="s">
        <v>3813</v>
      </c>
      <c r="B111" s="35">
        <v>41328</v>
      </c>
      <c r="C111" s="34">
        <v>38325.800000000003</v>
      </c>
      <c r="D111" s="34">
        <v>1053.73</v>
      </c>
      <c r="E111" s="34">
        <v>156.84666666666669</v>
      </c>
      <c r="F111" s="33"/>
      <c r="G111" s="33"/>
      <c r="H111" s="33"/>
      <c r="J111" s="29" t="s">
        <v>3212</v>
      </c>
      <c r="K111" s="29">
        <v>8.9437294079466767E-2</v>
      </c>
      <c r="L111" s="29">
        <v>-0.20552482984074982</v>
      </c>
      <c r="M111" s="29">
        <v>0.187038442956726</v>
      </c>
    </row>
    <row r="112" spans="1:13">
      <c r="A112" s="34" t="s">
        <v>3814</v>
      </c>
      <c r="B112" s="35">
        <v>41329</v>
      </c>
      <c r="C112" s="34">
        <v>37931.1</v>
      </c>
      <c r="D112" s="34">
        <v>1054.0700000000002</v>
      </c>
      <c r="E112" s="34">
        <v>157.10333333333335</v>
      </c>
      <c r="F112" s="33"/>
      <c r="G112" s="33"/>
      <c r="H112" s="33"/>
      <c r="J112" s="29" t="s">
        <v>3213</v>
      </c>
      <c r="K112" s="29">
        <v>9.2860199653064024E-2</v>
      </c>
      <c r="L112" s="29">
        <v>-0.20967469227647773</v>
      </c>
      <c r="M112" s="29">
        <v>0.17872193436960271</v>
      </c>
    </row>
    <row r="113" spans="1:13">
      <c r="A113" s="34" t="s">
        <v>3815</v>
      </c>
      <c r="B113" s="35">
        <v>41330</v>
      </c>
      <c r="C113" s="34">
        <v>37350.6</v>
      </c>
      <c r="D113" s="34">
        <v>1054.4100000000001</v>
      </c>
      <c r="E113" s="34">
        <v>157.36000000000001</v>
      </c>
      <c r="F113" s="33"/>
      <c r="G113" s="33"/>
      <c r="H113" s="33"/>
      <c r="J113" s="29" t="s">
        <v>3214</v>
      </c>
      <c r="K113" s="29">
        <v>8.4532754941683441E-2</v>
      </c>
      <c r="L113" s="29">
        <v>-0.2011812459101896</v>
      </c>
      <c r="M113" s="29">
        <v>0.17502247424106199</v>
      </c>
    </row>
    <row r="114" spans="1:13">
      <c r="A114" s="34" t="s">
        <v>3816</v>
      </c>
      <c r="B114" s="35">
        <v>41331</v>
      </c>
      <c r="C114" s="34">
        <v>37573.700000000004</v>
      </c>
      <c r="D114" s="34">
        <v>1042.71</v>
      </c>
      <c r="E114" s="34">
        <v>156.58000000000001</v>
      </c>
      <c r="F114" s="33"/>
      <c r="G114" s="33"/>
      <c r="H114" s="33"/>
      <c r="J114" s="29" t="s">
        <v>3215</v>
      </c>
      <c r="K114" s="29">
        <v>7.577053615625462E-2</v>
      </c>
      <c r="L114" s="29">
        <v>-0.21380259251212974</v>
      </c>
      <c r="M114" s="29">
        <v>0.17803004083892859</v>
      </c>
    </row>
    <row r="115" spans="1:13">
      <c r="A115" s="34" t="s">
        <v>3817</v>
      </c>
      <c r="B115" s="35">
        <v>41332</v>
      </c>
      <c r="C115" s="34">
        <v>37811.599999999999</v>
      </c>
      <c r="D115" s="34">
        <v>1046.56</v>
      </c>
      <c r="E115" s="34">
        <v>157.51</v>
      </c>
      <c r="F115" s="33"/>
      <c r="G115" s="33"/>
      <c r="H115" s="33"/>
      <c r="J115" s="29" t="s">
        <v>3216</v>
      </c>
      <c r="K115" s="29">
        <v>6.7613643872547868E-2</v>
      </c>
      <c r="L115" s="29">
        <v>-0.21908046811652082</v>
      </c>
      <c r="M115" s="29">
        <v>0.17084051971944358</v>
      </c>
    </row>
    <row r="116" spans="1:13">
      <c r="A116" s="34" t="s">
        <v>3818</v>
      </c>
      <c r="B116" s="35">
        <v>41333</v>
      </c>
      <c r="C116" s="34">
        <v>37686.800000000003</v>
      </c>
      <c r="D116" s="34">
        <v>1054.6199999999999</v>
      </c>
      <c r="E116" s="34">
        <v>159.13</v>
      </c>
      <c r="F116" s="33"/>
      <c r="G116" s="33"/>
      <c r="H116" s="33"/>
      <c r="J116" s="29" t="s">
        <v>3217</v>
      </c>
      <c r="K116" s="29">
        <v>6.237038110628812E-2</v>
      </c>
      <c r="L116" s="29">
        <v>-0.22508681060738334</v>
      </c>
      <c r="M116" s="29">
        <v>0.17517302039210247</v>
      </c>
    </row>
    <row r="117" spans="1:13">
      <c r="A117" s="34" t="s">
        <v>3819</v>
      </c>
      <c r="B117" s="35">
        <v>41334</v>
      </c>
      <c r="C117" s="34">
        <v>37562</v>
      </c>
      <c r="D117" s="34">
        <v>1053.1300000000001</v>
      </c>
      <c r="E117" s="34">
        <v>159.43</v>
      </c>
      <c r="F117" s="33"/>
      <c r="G117" s="33"/>
      <c r="H117" s="33"/>
      <c r="J117" s="29" t="s">
        <v>3218</v>
      </c>
      <c r="K117" s="29">
        <v>6.4962195141407886E-2</v>
      </c>
      <c r="L117" s="29">
        <v>-0.22891786408618497</v>
      </c>
      <c r="M117" s="29">
        <v>0.17072493929934085</v>
      </c>
    </row>
    <row r="118" spans="1:13">
      <c r="A118" s="34" t="s">
        <v>3820</v>
      </c>
      <c r="B118" s="35">
        <v>41335</v>
      </c>
      <c r="C118" s="34">
        <v>37437.200000000004</v>
      </c>
      <c r="D118" s="34">
        <v>1049.18</v>
      </c>
      <c r="E118" s="34">
        <v>159.16333333333336</v>
      </c>
      <c r="F118" s="33"/>
      <c r="G118" s="33"/>
      <c r="H118" s="33"/>
      <c r="J118" s="29" t="s">
        <v>3219</v>
      </c>
      <c r="K118" s="29">
        <v>7.0006295606455549E-2</v>
      </c>
      <c r="L118" s="29">
        <v>-0.24244861219731739</v>
      </c>
      <c r="M118" s="29">
        <v>0.15556018325697618</v>
      </c>
    </row>
    <row r="119" spans="1:13">
      <c r="A119" s="34" t="s">
        <v>3821</v>
      </c>
      <c r="B119" s="35">
        <v>41336</v>
      </c>
      <c r="C119" s="34">
        <v>37156.1</v>
      </c>
      <c r="D119" s="34">
        <v>1045.23</v>
      </c>
      <c r="E119" s="34">
        <v>158.89666666666668</v>
      </c>
      <c r="F119" s="33"/>
      <c r="G119" s="33"/>
      <c r="H119" s="33"/>
      <c r="J119" s="29" t="s">
        <v>3220</v>
      </c>
      <c r="K119" s="29">
        <v>7.9371942745397162E-2</v>
      </c>
      <c r="L119" s="29">
        <v>-0.20225915876838463</v>
      </c>
      <c r="M119" s="29">
        <v>0.17013744273219489</v>
      </c>
    </row>
    <row r="120" spans="1:13">
      <c r="A120" s="34" t="s">
        <v>3822</v>
      </c>
      <c r="B120" s="35">
        <v>41337</v>
      </c>
      <c r="C120" s="34">
        <v>37135.9</v>
      </c>
      <c r="D120" s="34">
        <v>1041.28</v>
      </c>
      <c r="E120" s="34">
        <v>158.63</v>
      </c>
      <c r="F120" s="33"/>
      <c r="G120" s="33"/>
      <c r="H120" s="33"/>
      <c r="J120" s="29" t="s">
        <v>3221</v>
      </c>
      <c r="K120" s="29">
        <v>8.7407065493821046E-2</v>
      </c>
      <c r="L120" s="29">
        <v>-0.17260697976537287</v>
      </c>
      <c r="M120" s="29">
        <v>0.1794391225878107</v>
      </c>
    </row>
    <row r="121" spans="1:13">
      <c r="A121" s="34" t="s">
        <v>3823</v>
      </c>
      <c r="B121" s="35">
        <v>41338</v>
      </c>
      <c r="C121" s="34">
        <v>36950.6</v>
      </c>
      <c r="D121" s="34">
        <v>1049.94</v>
      </c>
      <c r="E121" s="34">
        <v>158.97</v>
      </c>
      <c r="F121" s="33"/>
      <c r="G121" s="33"/>
      <c r="H121" s="33"/>
      <c r="J121" s="29" t="s">
        <v>3222</v>
      </c>
      <c r="K121" s="29">
        <v>8.3916034158276087E-2</v>
      </c>
      <c r="L121" s="29">
        <v>-0.25836674123457892</v>
      </c>
      <c r="M121" s="29">
        <v>0.18096626405664296</v>
      </c>
    </row>
    <row r="122" spans="1:13">
      <c r="A122" s="34" t="s">
        <v>3824</v>
      </c>
      <c r="B122" s="35">
        <v>41339</v>
      </c>
      <c r="C122" s="34">
        <v>36925.1</v>
      </c>
      <c r="D122" s="34">
        <v>1059.8399999999999</v>
      </c>
      <c r="E122" s="34">
        <v>160.07</v>
      </c>
      <c r="F122" s="33"/>
      <c r="G122" s="33"/>
      <c r="H122" s="33"/>
      <c r="J122" s="29" t="s">
        <v>3223</v>
      </c>
      <c r="K122" s="29">
        <v>6.7174650795124746E-2</v>
      </c>
      <c r="L122" s="29">
        <v>-0.21290231549555172</v>
      </c>
      <c r="M122" s="29">
        <v>0.18128472222222225</v>
      </c>
    </row>
    <row r="123" spans="1:13">
      <c r="A123" s="34" t="s">
        <v>3825</v>
      </c>
      <c r="B123" s="35">
        <v>41340</v>
      </c>
      <c r="C123" s="34">
        <v>36811.9</v>
      </c>
      <c r="D123" s="34">
        <v>1057.92</v>
      </c>
      <c r="E123" s="34">
        <v>159.93</v>
      </c>
      <c r="F123" s="33"/>
      <c r="G123" s="33"/>
      <c r="H123" s="33"/>
      <c r="J123" s="29" t="s">
        <v>3294</v>
      </c>
      <c r="K123" s="29">
        <v>6.9537122758607683E-2</v>
      </c>
      <c r="L123" s="29">
        <v>-0.16813855655339083</v>
      </c>
      <c r="M123" s="29">
        <v>0.18250712646874789</v>
      </c>
    </row>
    <row r="124" spans="1:13">
      <c r="A124" s="34" t="s">
        <v>3826</v>
      </c>
      <c r="B124" s="35">
        <v>41341</v>
      </c>
      <c r="C124" s="34">
        <v>36698.699999999997</v>
      </c>
      <c r="D124" s="34">
        <v>1065.94</v>
      </c>
      <c r="E124" s="34">
        <v>160.16</v>
      </c>
      <c r="F124" s="33"/>
      <c r="G124" s="33"/>
      <c r="H124" s="33"/>
      <c r="J124" s="29" t="s">
        <v>3295</v>
      </c>
      <c r="K124" s="29">
        <v>7.5764734252757426E-2</v>
      </c>
      <c r="L124" s="29">
        <v>-0.14042924976258309</v>
      </c>
      <c r="M124" s="29">
        <v>0.19922861150070115</v>
      </c>
    </row>
    <row r="125" spans="1:13">
      <c r="A125" s="34" t="s">
        <v>3827</v>
      </c>
      <c r="B125" s="35">
        <v>41342</v>
      </c>
      <c r="C125" s="34">
        <v>36585.5</v>
      </c>
      <c r="D125" s="34">
        <v>1065.1466666666668</v>
      </c>
      <c r="E125" s="34">
        <v>160.19</v>
      </c>
      <c r="F125" s="33"/>
      <c r="G125" s="33"/>
      <c r="H125" s="33"/>
      <c r="J125" s="29" t="s">
        <v>3296</v>
      </c>
      <c r="K125" s="29">
        <v>8.202912918604377E-2</v>
      </c>
      <c r="L125" s="29">
        <v>-0.1346184483033297</v>
      </c>
      <c r="M125" s="29">
        <v>0.20289449765783418</v>
      </c>
    </row>
    <row r="126" spans="1:13">
      <c r="A126" s="34" t="s">
        <v>3828</v>
      </c>
      <c r="B126" s="35">
        <v>41343</v>
      </c>
      <c r="C126" s="34">
        <v>37101</v>
      </c>
      <c r="D126" s="34">
        <v>1064.3533333333335</v>
      </c>
      <c r="E126" s="34">
        <v>160.22</v>
      </c>
      <c r="F126" s="33"/>
      <c r="G126" s="33"/>
      <c r="H126" s="33"/>
      <c r="J126" s="29" t="s">
        <v>3297</v>
      </c>
      <c r="K126" s="29">
        <v>8.8330634416296183E-2</v>
      </c>
      <c r="L126" s="29">
        <v>-0.13936318654006774</v>
      </c>
      <c r="M126" s="29">
        <v>0.20768764002987328</v>
      </c>
    </row>
    <row r="127" spans="1:13">
      <c r="A127" s="34" t="s">
        <v>3829</v>
      </c>
      <c r="B127" s="35">
        <v>41344</v>
      </c>
      <c r="C127" s="34">
        <v>37193.599999999999</v>
      </c>
      <c r="D127" s="34">
        <v>1063.56</v>
      </c>
      <c r="E127" s="34">
        <v>160.25</v>
      </c>
      <c r="F127" s="33"/>
      <c r="G127" s="33"/>
      <c r="H127" s="33"/>
      <c r="J127" s="29" t="s">
        <v>3298</v>
      </c>
      <c r="K127" s="29">
        <v>7.910360013249762E-2</v>
      </c>
      <c r="L127" s="29">
        <v>-0.15025819332650192</v>
      </c>
      <c r="M127" s="29">
        <v>0.21074158038656599</v>
      </c>
    </row>
    <row r="128" spans="1:13">
      <c r="A128" s="34" t="s">
        <v>3830</v>
      </c>
      <c r="B128" s="35">
        <v>41345</v>
      </c>
      <c r="C128" s="34">
        <v>37268.400000000001</v>
      </c>
      <c r="D128" s="34">
        <v>1057.6500000000001</v>
      </c>
      <c r="E128" s="34">
        <v>160.65</v>
      </c>
      <c r="F128" s="33"/>
      <c r="G128" s="33"/>
      <c r="H128" s="33"/>
      <c r="J128" s="29" t="s">
        <v>3299</v>
      </c>
      <c r="K128" s="29">
        <v>6.6335200515388548E-2</v>
      </c>
      <c r="L128" s="29">
        <v>-0.15215463422844921</v>
      </c>
      <c r="M128" s="29">
        <v>0.2151383232692039</v>
      </c>
    </row>
    <row r="129" spans="1:13">
      <c r="A129" s="34" t="s">
        <v>3831</v>
      </c>
      <c r="B129" s="35">
        <v>41346</v>
      </c>
      <c r="C129" s="34">
        <v>37998.700000000004</v>
      </c>
      <c r="D129" s="34">
        <v>1049.08</v>
      </c>
      <c r="E129" s="34">
        <v>160.13</v>
      </c>
      <c r="F129" s="33"/>
      <c r="G129" s="33"/>
      <c r="H129" s="33"/>
      <c r="J129" s="29" t="s">
        <v>3300</v>
      </c>
      <c r="K129" s="29">
        <v>7.6484817961733897E-2</v>
      </c>
      <c r="L129" s="29">
        <v>-0.16022774497142001</v>
      </c>
      <c r="M129" s="29">
        <v>0.21601346140363176</v>
      </c>
    </row>
    <row r="130" spans="1:13">
      <c r="A130" s="34" t="s">
        <v>3832</v>
      </c>
      <c r="B130" s="35">
        <v>41347</v>
      </c>
      <c r="C130" s="34">
        <v>37950.733333333337</v>
      </c>
      <c r="D130" s="34">
        <v>1047.7</v>
      </c>
      <c r="E130" s="34">
        <v>159.44999999999999</v>
      </c>
      <c r="F130" s="33"/>
      <c r="G130" s="33"/>
      <c r="H130" s="33"/>
      <c r="J130" s="29" t="s">
        <v>3301</v>
      </c>
      <c r="K130" s="29">
        <v>8.6676982698729921E-2</v>
      </c>
      <c r="L130" s="29">
        <v>-0.15940902602886131</v>
      </c>
      <c r="M130" s="29">
        <v>0.21961829918607911</v>
      </c>
    </row>
    <row r="131" spans="1:13">
      <c r="A131" s="34" t="s">
        <v>3833</v>
      </c>
      <c r="B131" s="35">
        <v>41348</v>
      </c>
      <c r="C131" s="34">
        <v>37902.76666666667</v>
      </c>
      <c r="D131" s="34">
        <v>1042.24</v>
      </c>
      <c r="E131" s="34">
        <v>159.08000000000001</v>
      </c>
      <c r="F131" s="33"/>
      <c r="G131" s="33"/>
      <c r="H131" s="33"/>
      <c r="J131" s="29" t="s">
        <v>3302</v>
      </c>
      <c r="K131" s="29">
        <v>8.171788134481095E-2</v>
      </c>
      <c r="L131" s="29">
        <v>-0.15723629568106312</v>
      </c>
      <c r="M131" s="29">
        <v>0.21296360969476846</v>
      </c>
    </row>
    <row r="132" spans="1:13">
      <c r="A132" s="34" t="s">
        <v>3834</v>
      </c>
      <c r="B132" s="35">
        <v>41349</v>
      </c>
      <c r="C132" s="34">
        <v>37854.800000000003</v>
      </c>
      <c r="D132" s="34">
        <v>1038.1966666666667</v>
      </c>
      <c r="E132" s="34">
        <v>158.9966666666667</v>
      </c>
      <c r="F132" s="33"/>
      <c r="G132" s="33"/>
      <c r="H132" s="33"/>
      <c r="J132" s="29" t="s">
        <v>3303</v>
      </c>
      <c r="K132" s="29">
        <v>9.3773906625306269E-2</v>
      </c>
      <c r="L132" s="29">
        <v>-0.14236463494716733</v>
      </c>
      <c r="M132" s="29">
        <v>0.212199552822806</v>
      </c>
    </row>
    <row r="133" spans="1:13">
      <c r="A133" s="34" t="s">
        <v>3835</v>
      </c>
      <c r="B133" s="35">
        <v>41350</v>
      </c>
      <c r="C133" s="34">
        <v>37516.1</v>
      </c>
      <c r="D133" s="34">
        <v>1034.1533333333332</v>
      </c>
      <c r="E133" s="34">
        <v>158.91333333333336</v>
      </c>
      <c r="F133" s="33"/>
      <c r="G133" s="33"/>
      <c r="H133" s="33"/>
      <c r="J133" s="29" t="s">
        <v>3304</v>
      </c>
      <c r="K133" s="29">
        <v>9.9776408003340311E-2</v>
      </c>
      <c r="L133" s="29">
        <v>-0.14309622802935928</v>
      </c>
      <c r="M133" s="29">
        <v>0.21651286353467536</v>
      </c>
    </row>
    <row r="134" spans="1:13">
      <c r="A134" s="34" t="s">
        <v>2148</v>
      </c>
      <c r="B134" s="35">
        <v>41351</v>
      </c>
      <c r="C134" s="34">
        <v>38040.800000000003</v>
      </c>
      <c r="D134" s="34">
        <v>1030.1099999999999</v>
      </c>
      <c r="E134" s="34">
        <v>158.83000000000001</v>
      </c>
      <c r="F134" s="33"/>
      <c r="G134" s="33"/>
      <c r="H134" s="33"/>
      <c r="J134" s="29" t="s">
        <v>3305</v>
      </c>
      <c r="K134" s="29">
        <v>0.11450236273779879</v>
      </c>
      <c r="L134" s="29">
        <v>-0.13510310679025406</v>
      </c>
      <c r="M134" s="29">
        <v>0.21859261331841062</v>
      </c>
    </row>
    <row r="135" spans="1:13">
      <c r="A135" s="34" t="s">
        <v>3836</v>
      </c>
      <c r="B135" s="35">
        <v>41352</v>
      </c>
      <c r="C135" s="34">
        <v>38153.160000000003</v>
      </c>
      <c r="D135" s="34">
        <v>1024.96</v>
      </c>
      <c r="E135" s="34">
        <v>158.30000000000001</v>
      </c>
      <c r="F135" s="33"/>
      <c r="G135" s="33"/>
      <c r="H135" s="33"/>
      <c r="J135" s="29" t="s">
        <v>3306</v>
      </c>
      <c r="K135" s="29">
        <v>0.11492125232521988</v>
      </c>
      <c r="L135" s="29">
        <v>-0.12410227600552681</v>
      </c>
      <c r="M135" s="29">
        <v>0.22186450167973115</v>
      </c>
    </row>
    <row r="136" spans="1:13">
      <c r="A136" s="34" t="s">
        <v>367</v>
      </c>
      <c r="B136" s="35">
        <v>41353</v>
      </c>
      <c r="C136" s="34">
        <v>38265.520000000004</v>
      </c>
      <c r="D136" s="34">
        <v>1026.3499999999999</v>
      </c>
      <c r="E136" s="34">
        <v>158.68</v>
      </c>
      <c r="F136" s="33"/>
      <c r="G136" s="33"/>
      <c r="H136" s="33"/>
      <c r="J136" s="29" t="s">
        <v>3307</v>
      </c>
      <c r="K136" s="29">
        <v>0.11806539330018073</v>
      </c>
      <c r="L136" s="29">
        <v>-0.11396798035192612</v>
      </c>
      <c r="M136" s="29">
        <v>0.22436839526908825</v>
      </c>
    </row>
    <row r="137" spans="1:13">
      <c r="A137" s="34" t="s">
        <v>3837</v>
      </c>
      <c r="B137" s="35">
        <v>41354</v>
      </c>
      <c r="C137" s="34">
        <v>38377.879999999997</v>
      </c>
      <c r="D137" s="34">
        <v>1022.43</v>
      </c>
      <c r="E137" s="34">
        <v>158.47999999999999</v>
      </c>
      <c r="F137" s="33"/>
      <c r="G137" s="33"/>
      <c r="H137" s="33"/>
      <c r="J137" s="29" t="s">
        <v>3308</v>
      </c>
      <c r="K137" s="29">
        <v>0.11800769438495506</v>
      </c>
      <c r="L137" s="29">
        <v>-0.1184315817551348</v>
      </c>
      <c r="M137" s="29">
        <v>0.2300755033557047</v>
      </c>
    </row>
    <row r="138" spans="1:13">
      <c r="A138" s="34" t="s">
        <v>3838</v>
      </c>
      <c r="B138" s="35">
        <v>41355</v>
      </c>
      <c r="C138" s="34">
        <v>38490.239999999998</v>
      </c>
      <c r="D138" s="34">
        <v>1015.47</v>
      </c>
      <c r="E138" s="34">
        <v>157.72</v>
      </c>
      <c r="F138" s="33"/>
      <c r="G138" s="33"/>
      <c r="H138" s="33"/>
      <c r="J138" s="29" t="s">
        <v>3309</v>
      </c>
      <c r="K138" s="29">
        <v>0.11015598891955825</v>
      </c>
      <c r="L138" s="29">
        <v>-0.13863297094347027</v>
      </c>
      <c r="M138" s="29">
        <v>0.23146083077780877</v>
      </c>
    </row>
    <row r="139" spans="1:13">
      <c r="A139" s="34" t="s">
        <v>2149</v>
      </c>
      <c r="B139" s="35">
        <v>41358</v>
      </c>
      <c r="C139" s="34">
        <v>38602.6</v>
      </c>
      <c r="D139" s="34">
        <v>1022.27</v>
      </c>
      <c r="E139" s="34">
        <v>158.71</v>
      </c>
      <c r="F139" s="33"/>
      <c r="G139" s="33"/>
      <c r="H139" s="33"/>
      <c r="J139" s="29" t="s">
        <v>3310</v>
      </c>
      <c r="K139" s="29">
        <v>0.10686729044498655</v>
      </c>
      <c r="L139" s="29">
        <v>-0.14126439411271263</v>
      </c>
      <c r="M139" s="29">
        <v>0.24125139977603594</v>
      </c>
    </row>
    <row r="140" spans="1:13">
      <c r="A140" s="34" t="s">
        <v>3839</v>
      </c>
      <c r="B140" s="35">
        <v>41359</v>
      </c>
      <c r="C140" s="34">
        <v>39351.1</v>
      </c>
      <c r="D140" s="34">
        <v>1028.6500000000001</v>
      </c>
      <c r="E140" s="34">
        <v>159.94999999999999</v>
      </c>
      <c r="F140" s="33"/>
      <c r="G140" s="33"/>
      <c r="H140" s="33"/>
      <c r="J140" s="29" t="s">
        <v>3311</v>
      </c>
      <c r="K140" s="29">
        <v>0.10359056888937945</v>
      </c>
      <c r="L140" s="29">
        <v>-0.11879780310783672</v>
      </c>
      <c r="M140" s="29">
        <v>0.24103349815446751</v>
      </c>
    </row>
    <row r="141" spans="1:13">
      <c r="A141" s="34" t="s">
        <v>3840</v>
      </c>
      <c r="B141" s="35">
        <v>41360</v>
      </c>
      <c r="C141" s="34">
        <v>39741.800000000003</v>
      </c>
      <c r="D141" s="34">
        <v>1032.05</v>
      </c>
      <c r="E141" s="34">
        <v>160.51</v>
      </c>
      <c r="F141" s="33"/>
      <c r="G141" s="33"/>
      <c r="H141" s="33"/>
      <c r="J141" s="29" t="s">
        <v>3312</v>
      </c>
      <c r="K141" s="29">
        <v>0.10940954183691542</v>
      </c>
      <c r="L141" s="29">
        <v>-0.103710387007657</v>
      </c>
      <c r="M141" s="29">
        <v>0.24111404606330233</v>
      </c>
    </row>
    <row r="142" spans="1:13">
      <c r="A142" s="34" t="s">
        <v>3841</v>
      </c>
      <c r="B142" s="35">
        <v>41361</v>
      </c>
      <c r="C142" s="34">
        <v>39732.833333333336</v>
      </c>
      <c r="D142" s="34">
        <v>1032.6199999999999</v>
      </c>
      <c r="E142" s="34">
        <v>160.83000000000001</v>
      </c>
      <c r="F142" s="33"/>
      <c r="G142" s="33"/>
      <c r="H142" s="33"/>
      <c r="J142" s="29" t="s">
        <v>3313</v>
      </c>
      <c r="K142" s="29">
        <v>0.11971735304674791</v>
      </c>
      <c r="L142" s="29">
        <v>-0.11911276523604131</v>
      </c>
      <c r="M142" s="29">
        <v>0.24196982319726024</v>
      </c>
    </row>
    <row r="143" spans="1:13">
      <c r="A143" s="34" t="s">
        <v>3842</v>
      </c>
      <c r="B143" s="35">
        <v>41362</v>
      </c>
      <c r="C143" s="34">
        <v>39723.866666666669</v>
      </c>
      <c r="D143" s="34">
        <v>1034.9000000000001</v>
      </c>
      <c r="E143" s="34">
        <v>160.99</v>
      </c>
      <c r="F143" s="33"/>
      <c r="G143" s="33"/>
      <c r="H143" s="33"/>
      <c r="J143" s="29" t="s">
        <v>3314</v>
      </c>
      <c r="K143" s="29">
        <v>0.11393365364530617</v>
      </c>
      <c r="L143" s="29">
        <v>-0.14176978717162914</v>
      </c>
      <c r="M143" s="29">
        <v>0.23528600964851831</v>
      </c>
    </row>
    <row r="144" spans="1:13">
      <c r="A144" s="34" t="s">
        <v>3843</v>
      </c>
      <c r="B144" s="35">
        <v>41363</v>
      </c>
      <c r="C144" s="34">
        <v>39714.9</v>
      </c>
      <c r="D144" s="34">
        <v>1033.6500000000001</v>
      </c>
      <c r="E144" s="34">
        <v>160.76666666666668</v>
      </c>
      <c r="F144" s="33"/>
      <c r="G144" s="33"/>
      <c r="H144" s="33"/>
      <c r="J144" s="29" t="s">
        <v>3315</v>
      </c>
      <c r="K144" s="29">
        <v>7.9257510912295936E-2</v>
      </c>
      <c r="L144" s="29">
        <v>-0.13100641727969942</v>
      </c>
      <c r="M144" s="29">
        <v>0.22845095735121324</v>
      </c>
    </row>
    <row r="145" spans="1:13">
      <c r="A145" s="34" t="s">
        <v>3844</v>
      </c>
      <c r="B145" s="35">
        <v>41364</v>
      </c>
      <c r="C145" s="34">
        <v>39990.200000000004</v>
      </c>
      <c r="D145" s="34">
        <v>1032.4000000000001</v>
      </c>
      <c r="E145" s="34">
        <v>160.54333333333335</v>
      </c>
      <c r="F145" s="33"/>
      <c r="G145" s="33"/>
      <c r="H145" s="33"/>
      <c r="J145" s="29" t="s">
        <v>3316</v>
      </c>
      <c r="K145" s="29">
        <v>7.5937279441838479E-2</v>
      </c>
      <c r="L145" s="29">
        <v>-0.12751025668340821</v>
      </c>
      <c r="M145" s="29">
        <v>0.2245403842181366</v>
      </c>
    </row>
    <row r="146" spans="1:13">
      <c r="A146" s="34" t="s">
        <v>2150</v>
      </c>
      <c r="B146" s="35">
        <v>41365</v>
      </c>
      <c r="C146" s="34">
        <v>40043.833333333336</v>
      </c>
      <c r="D146" s="34">
        <v>1031.1500000000001</v>
      </c>
      <c r="E146" s="34">
        <v>160.32</v>
      </c>
      <c r="F146" s="33"/>
      <c r="G146" s="33"/>
      <c r="H146" s="33"/>
      <c r="J146" s="29" t="s">
        <v>3317</v>
      </c>
      <c r="K146" s="29">
        <v>7.2330960351776108E-2</v>
      </c>
      <c r="L146" s="29">
        <v>-0.1324889622724521</v>
      </c>
      <c r="M146" s="29">
        <v>0.21983675149187198</v>
      </c>
    </row>
    <row r="147" spans="1:13">
      <c r="A147" s="34" t="s">
        <v>3845</v>
      </c>
      <c r="B147" s="35">
        <v>41366</v>
      </c>
      <c r="C147" s="34">
        <v>40097.466666666667</v>
      </c>
      <c r="D147" s="34">
        <v>1029.0999999999999</v>
      </c>
      <c r="E147" s="34">
        <v>160.75</v>
      </c>
      <c r="F147" s="33"/>
      <c r="G147" s="33"/>
      <c r="H147" s="33"/>
      <c r="J147" s="29" t="s">
        <v>3318</v>
      </c>
      <c r="K147" s="29">
        <v>7.7505591005844865E-2</v>
      </c>
      <c r="L147" s="29">
        <v>-0.13936169390075082</v>
      </c>
      <c r="M147" s="29">
        <v>0.21551076187222407</v>
      </c>
    </row>
    <row r="148" spans="1:13">
      <c r="A148" s="34" t="s">
        <v>3846</v>
      </c>
      <c r="B148" s="35">
        <v>41367</v>
      </c>
      <c r="C148" s="34">
        <v>40151.1</v>
      </c>
      <c r="D148" s="34">
        <v>1024.99</v>
      </c>
      <c r="E148" s="34">
        <v>160.88</v>
      </c>
      <c r="F148" s="33"/>
      <c r="G148" s="33"/>
      <c r="H148" s="33"/>
      <c r="J148" s="29" t="s">
        <v>3319</v>
      </c>
      <c r="K148" s="29">
        <v>6.687591217974953E-2</v>
      </c>
      <c r="L148" s="29">
        <v>-0.14167529503881471</v>
      </c>
      <c r="M148" s="29">
        <v>0.21189810711932178</v>
      </c>
    </row>
    <row r="149" spans="1:13">
      <c r="A149" s="34" t="s">
        <v>3847</v>
      </c>
      <c r="B149" s="35">
        <v>41368</v>
      </c>
      <c r="C149" s="34">
        <v>40145.5</v>
      </c>
      <c r="D149" s="34">
        <v>1017.06</v>
      </c>
      <c r="E149" s="34">
        <v>160.88</v>
      </c>
      <c r="F149" s="33"/>
      <c r="G149" s="33"/>
      <c r="H149" s="33"/>
      <c r="J149" s="29" t="s">
        <v>3320</v>
      </c>
      <c r="K149" s="29">
        <v>4.9086986676420086E-2</v>
      </c>
      <c r="L149" s="29">
        <v>-0.14972251832197081</v>
      </c>
      <c r="M149" s="29">
        <v>0.2135847166245417</v>
      </c>
    </row>
    <row r="150" spans="1:13">
      <c r="A150" s="34" t="s">
        <v>3848</v>
      </c>
      <c r="B150" s="35">
        <v>41369</v>
      </c>
      <c r="C150" s="34">
        <v>40139.9</v>
      </c>
      <c r="D150" s="34">
        <v>1008.13</v>
      </c>
      <c r="E150" s="34">
        <v>160.59</v>
      </c>
      <c r="F150" s="33"/>
      <c r="G150" s="33"/>
      <c r="H150" s="33"/>
      <c r="J150" s="29" t="s">
        <v>3321</v>
      </c>
      <c r="K150" s="29">
        <v>6.7700415606478881E-2</v>
      </c>
      <c r="L150" s="29">
        <v>-0.14876662384911798</v>
      </c>
      <c r="M150" s="29">
        <v>0.20964774817742038</v>
      </c>
    </row>
    <row r="151" spans="1:13">
      <c r="A151" s="34" t="s">
        <v>3849</v>
      </c>
      <c r="B151" s="35">
        <v>41370</v>
      </c>
      <c r="C151" s="34">
        <v>40134.300000000003</v>
      </c>
      <c r="D151" s="34">
        <v>1007.8</v>
      </c>
      <c r="E151" s="34">
        <v>160.30333333333334</v>
      </c>
      <c r="F151" s="33"/>
      <c r="G151" s="33"/>
      <c r="H151" s="33"/>
      <c r="J151" s="29" t="s">
        <v>3322</v>
      </c>
      <c r="K151" s="29">
        <v>7.5268884600194763E-2</v>
      </c>
      <c r="L151" s="29">
        <v>-0.15205062938577829</v>
      </c>
      <c r="M151" s="29">
        <v>0.21490030046435393</v>
      </c>
    </row>
    <row r="152" spans="1:13">
      <c r="A152" s="34" t="s">
        <v>3850</v>
      </c>
      <c r="B152" s="35">
        <v>41371</v>
      </c>
      <c r="C152" s="34">
        <v>39915.599999999999</v>
      </c>
      <c r="D152" s="34">
        <v>1007.47</v>
      </c>
      <c r="E152" s="34">
        <v>160.01666666666665</v>
      </c>
      <c r="F152" s="33"/>
      <c r="G152" s="33"/>
      <c r="H152" s="33"/>
      <c r="J152" s="29" t="s">
        <v>3289</v>
      </c>
      <c r="K152" s="29">
        <v>7.4200647688916543E-2</v>
      </c>
      <c r="L152" s="29">
        <v>-0.15270180395230004</v>
      </c>
      <c r="M152" s="29">
        <v>0.21904045926735916</v>
      </c>
    </row>
    <row r="153" spans="1:13">
      <c r="A153" s="34" t="s">
        <v>2151</v>
      </c>
      <c r="B153" s="35">
        <v>41372</v>
      </c>
      <c r="C153" s="34">
        <v>40068</v>
      </c>
      <c r="D153" s="34">
        <v>1007.14</v>
      </c>
      <c r="E153" s="34">
        <v>159.72999999999999</v>
      </c>
      <c r="F153" s="33"/>
      <c r="G153" s="33"/>
      <c r="H153" s="33"/>
      <c r="J153" s="29" t="s">
        <v>3382</v>
      </c>
      <c r="K153" s="29">
        <v>6.4784878373513211E-2</v>
      </c>
      <c r="L153" s="29">
        <v>-0.15979159634417528</v>
      </c>
      <c r="M153" s="29">
        <v>0.2169630642954854</v>
      </c>
    </row>
    <row r="154" spans="1:13">
      <c r="A154" s="34" t="s">
        <v>3851</v>
      </c>
      <c r="B154" s="35">
        <v>41373</v>
      </c>
      <c r="C154" s="34">
        <v>40606.6</v>
      </c>
      <c r="D154" s="34">
        <v>1015.93</v>
      </c>
      <c r="E154" s="34">
        <v>161.01</v>
      </c>
      <c r="F154" s="33"/>
      <c r="G154" s="33"/>
      <c r="H154" s="33"/>
      <c r="J154" s="29" t="s">
        <v>3383</v>
      </c>
      <c r="K154" s="29">
        <v>5.164316762518717E-2</v>
      </c>
      <c r="L154" s="29">
        <v>-0.16890743316334422</v>
      </c>
      <c r="M154" s="29">
        <v>0.21549835706462206</v>
      </c>
    </row>
    <row r="155" spans="1:13">
      <c r="A155" s="34" t="s">
        <v>3852</v>
      </c>
      <c r="B155" s="35">
        <v>41374</v>
      </c>
      <c r="C155" s="34">
        <v>40533</v>
      </c>
      <c r="D155" s="34">
        <v>1024.49</v>
      </c>
      <c r="E155" s="34">
        <v>161.53</v>
      </c>
      <c r="F155" s="33"/>
      <c r="G155" s="33"/>
      <c r="H155" s="33"/>
      <c r="J155" s="29" t="s">
        <v>3384</v>
      </c>
      <c r="K155" s="29">
        <v>3.5014143200542858E-2</v>
      </c>
      <c r="L155" s="29">
        <v>-0.18419170518253059</v>
      </c>
      <c r="M155" s="29">
        <v>0.20798634812286698</v>
      </c>
    </row>
    <row r="156" spans="1:13">
      <c r="A156" s="34" t="s">
        <v>3853</v>
      </c>
      <c r="B156" s="35">
        <v>41375</v>
      </c>
      <c r="C156" s="34">
        <v>40440.366666666669</v>
      </c>
      <c r="D156" s="34">
        <v>1029.22</v>
      </c>
      <c r="E156" s="34">
        <v>162.33000000000001</v>
      </c>
      <c r="F156" s="33"/>
      <c r="G156" s="33"/>
      <c r="H156" s="33"/>
      <c r="J156" s="29" t="s">
        <v>3385</v>
      </c>
      <c r="K156" s="29">
        <v>1.5237528169359749E-2</v>
      </c>
      <c r="L156" s="29">
        <v>-0.19385317282942094</v>
      </c>
      <c r="M156" s="29">
        <v>0.2027275826798498</v>
      </c>
    </row>
    <row r="157" spans="1:13">
      <c r="A157" s="34" t="s">
        <v>3854</v>
      </c>
      <c r="B157" s="35">
        <v>41376</v>
      </c>
      <c r="C157" s="34">
        <v>40347.73333333333</v>
      </c>
      <c r="D157" s="34">
        <v>1019.61</v>
      </c>
      <c r="E157" s="34">
        <v>161.91999999999999</v>
      </c>
      <c r="F157" s="33"/>
      <c r="G157" s="33"/>
      <c r="H157" s="33"/>
      <c r="J157" s="29" t="s">
        <v>3386</v>
      </c>
      <c r="K157" s="29">
        <v>2.6639287788544186E-2</v>
      </c>
      <c r="L157" s="29">
        <v>-0.18709282599096755</v>
      </c>
      <c r="M157" s="29">
        <v>0.19791243052731478</v>
      </c>
    </row>
    <row r="158" spans="1:13">
      <c r="A158" s="34" t="s">
        <v>3855</v>
      </c>
      <c r="B158" s="35">
        <v>41377</v>
      </c>
      <c r="C158" s="34">
        <v>40255.1</v>
      </c>
      <c r="D158" s="34">
        <v>1011.45</v>
      </c>
      <c r="E158" s="34">
        <v>161.38499999999999</v>
      </c>
      <c r="F158" s="33"/>
      <c r="G158" s="33"/>
      <c r="H158" s="33"/>
      <c r="J158" s="29" t="s">
        <v>3387</v>
      </c>
      <c r="K158" s="29">
        <v>2.6547243635247852E-2</v>
      </c>
      <c r="L158" s="29">
        <v>-0.18512561872491917</v>
      </c>
      <c r="M158" s="29">
        <v>0.19442749644091939</v>
      </c>
    </row>
    <row r="159" spans="1:13">
      <c r="A159" s="34" t="s">
        <v>2152</v>
      </c>
      <c r="B159" s="35">
        <v>41379</v>
      </c>
      <c r="C159" s="34">
        <v>40621</v>
      </c>
      <c r="D159" s="34">
        <v>1003.29</v>
      </c>
      <c r="E159" s="34">
        <v>160.85</v>
      </c>
      <c r="F159" s="33"/>
      <c r="G159" s="33"/>
      <c r="H159" s="33"/>
      <c r="J159" s="29" t="s">
        <v>3388</v>
      </c>
      <c r="K159" s="29">
        <v>2.7659549179918086E-2</v>
      </c>
      <c r="L159" s="29">
        <v>-0.17539535356855018</v>
      </c>
      <c r="M159" s="29">
        <v>0.19647338080705334</v>
      </c>
    </row>
    <row r="160" spans="1:13">
      <c r="A160" s="34" t="s">
        <v>3856</v>
      </c>
      <c r="B160" s="35">
        <v>41380</v>
      </c>
      <c r="C160" s="34">
        <v>40834.9</v>
      </c>
      <c r="D160" s="34">
        <v>1008.92</v>
      </c>
      <c r="E160" s="34">
        <v>161.76</v>
      </c>
      <c r="F160" s="33"/>
      <c r="G160" s="33"/>
      <c r="H160" s="33"/>
      <c r="J160" s="29" t="s">
        <v>3389</v>
      </c>
      <c r="K160" s="29">
        <v>1.478558818689546E-2</v>
      </c>
      <c r="L160" s="29">
        <v>-0.15598236973366364</v>
      </c>
      <c r="M160" s="29">
        <v>0.19675690345342289</v>
      </c>
    </row>
    <row r="161" spans="1:13">
      <c r="A161" s="34" t="s">
        <v>3857</v>
      </c>
      <c r="B161" s="35">
        <v>41381</v>
      </c>
      <c r="C161" s="34">
        <v>40747.599999999999</v>
      </c>
      <c r="D161" s="34">
        <v>1001.1</v>
      </c>
      <c r="E161" s="34">
        <v>162.72999999999999</v>
      </c>
      <c r="F161" s="33"/>
      <c r="G161" s="33"/>
      <c r="H161" s="33"/>
      <c r="J161" s="29" t="s">
        <v>3390</v>
      </c>
      <c r="K161" s="29">
        <v>1.325218018622154E-2</v>
      </c>
      <c r="L161" s="29">
        <v>-0.15543079257029213</v>
      </c>
      <c r="M161" s="29">
        <v>0.19721034412543248</v>
      </c>
    </row>
    <row r="162" spans="1:13">
      <c r="A162" s="34" t="s">
        <v>3858</v>
      </c>
      <c r="B162" s="35">
        <v>41382</v>
      </c>
      <c r="C162" s="34">
        <v>40682</v>
      </c>
      <c r="D162" s="34">
        <v>997.33</v>
      </c>
      <c r="E162" s="34">
        <v>161.85</v>
      </c>
      <c r="F162" s="33"/>
      <c r="G162" s="33"/>
      <c r="H162" s="33"/>
      <c r="J162" s="29" t="s">
        <v>3391</v>
      </c>
      <c r="K162" s="29">
        <v>1.2184556363836752E-2</v>
      </c>
      <c r="L162" s="29">
        <v>-0.14577792288458158</v>
      </c>
      <c r="M162" s="29">
        <v>0.18798410453290226</v>
      </c>
    </row>
    <row r="163" spans="1:13">
      <c r="A163" s="34" t="s">
        <v>3859</v>
      </c>
      <c r="B163" s="35">
        <v>41383</v>
      </c>
      <c r="C163" s="34">
        <v>40616.400000000001</v>
      </c>
      <c r="D163" s="34">
        <v>1011.17</v>
      </c>
      <c r="E163" s="34">
        <v>162.19999999999999</v>
      </c>
      <c r="F163" s="33"/>
      <c r="G163" s="33"/>
      <c r="H163" s="33"/>
      <c r="J163" s="29" t="s">
        <v>3392</v>
      </c>
      <c r="K163" s="29">
        <v>1.4579123931510507E-2</v>
      </c>
      <c r="L163" s="29">
        <v>-0.15109583069118582</v>
      </c>
      <c r="M163" s="29">
        <v>0.18723074851911692</v>
      </c>
    </row>
    <row r="164" spans="1:13">
      <c r="A164" s="34" t="s">
        <v>366</v>
      </c>
      <c r="B164" s="35">
        <v>41384</v>
      </c>
      <c r="C164" s="34">
        <v>40550.800000000003</v>
      </c>
      <c r="D164" s="34">
        <v>1011.4333333333334</v>
      </c>
      <c r="E164" s="34">
        <v>162.12333333333333</v>
      </c>
      <c r="F164" s="33"/>
      <c r="G164" s="33"/>
      <c r="H164" s="33"/>
      <c r="J164" s="29" t="s">
        <v>3393</v>
      </c>
      <c r="K164" s="29">
        <v>1.4700847375096249E-2</v>
      </c>
      <c r="L164" s="29">
        <v>-0.13239912042258672</v>
      </c>
      <c r="M164" s="29">
        <v>0.19816576086956528</v>
      </c>
    </row>
    <row r="165" spans="1:13">
      <c r="A165" s="34" t="s">
        <v>3860</v>
      </c>
      <c r="B165" s="35">
        <v>41385</v>
      </c>
      <c r="C165" s="34">
        <v>40506</v>
      </c>
      <c r="D165" s="34">
        <v>1011.6966666666667</v>
      </c>
      <c r="E165" s="34">
        <v>162.04666666666665</v>
      </c>
      <c r="F165" s="33"/>
      <c r="G165" s="33"/>
      <c r="H165" s="33"/>
      <c r="J165" s="29" t="s">
        <v>3394</v>
      </c>
      <c r="K165" s="29">
        <v>1.4822151779643855E-2</v>
      </c>
      <c r="L165" s="29">
        <v>-0.12855715198479667</v>
      </c>
      <c r="M165" s="29">
        <v>0.19827469093873118</v>
      </c>
    </row>
    <row r="166" spans="1:13">
      <c r="A166" s="34" t="s">
        <v>2153</v>
      </c>
      <c r="B166" s="35">
        <v>41386</v>
      </c>
      <c r="C166" s="34">
        <v>41133</v>
      </c>
      <c r="D166" s="34">
        <v>1011.96</v>
      </c>
      <c r="E166" s="34">
        <v>161.97</v>
      </c>
      <c r="F166" s="33"/>
      <c r="G166" s="33"/>
      <c r="H166" s="33"/>
      <c r="J166" s="29" t="s">
        <v>3395</v>
      </c>
      <c r="K166" s="29">
        <v>1.494303930527896E-2</v>
      </c>
      <c r="L166" s="29">
        <v>-0.13866029914860201</v>
      </c>
      <c r="M166" s="29">
        <v>0.19614758545849176</v>
      </c>
    </row>
    <row r="167" spans="1:13">
      <c r="A167" s="34" t="s">
        <v>3861</v>
      </c>
      <c r="B167" s="35">
        <v>41387</v>
      </c>
      <c r="C167" s="34">
        <v>41583.800000000003</v>
      </c>
      <c r="D167" s="34">
        <v>1009.81</v>
      </c>
      <c r="E167" s="34">
        <v>161.94</v>
      </c>
      <c r="F167" s="33"/>
      <c r="G167" s="33"/>
      <c r="H167" s="33"/>
      <c r="J167" s="29" t="s">
        <v>3396</v>
      </c>
      <c r="K167" s="29">
        <v>1.6556208369189918E-2</v>
      </c>
      <c r="L167" s="29">
        <v>-0.16648485289245507</v>
      </c>
      <c r="M167" s="29">
        <v>0.18684816470269539</v>
      </c>
    </row>
    <row r="168" spans="1:13">
      <c r="A168" s="34" t="s">
        <v>3862</v>
      </c>
      <c r="B168" s="35">
        <v>41388</v>
      </c>
      <c r="C168" s="34">
        <v>42052.4</v>
      </c>
      <c r="D168" s="34">
        <v>1017.71</v>
      </c>
      <c r="E168" s="34">
        <v>163.08000000000001</v>
      </c>
      <c r="F168" s="33"/>
      <c r="G168" s="33"/>
      <c r="H168" s="33"/>
      <c r="J168" s="29" t="s">
        <v>3397</v>
      </c>
      <c r="K168" s="29">
        <v>2.5866108398076015E-4</v>
      </c>
      <c r="L168" s="29">
        <v>-0.19221633425458584</v>
      </c>
      <c r="M168" s="29">
        <v>0.17522923408845736</v>
      </c>
    </row>
    <row r="169" spans="1:13">
      <c r="A169" s="34" t="s">
        <v>3863</v>
      </c>
      <c r="B169" s="35">
        <v>41389</v>
      </c>
      <c r="C169" s="34">
        <v>42146.333333333343</v>
      </c>
      <c r="D169" s="34">
        <v>1027.3</v>
      </c>
      <c r="E169" s="34">
        <v>163.55000000000001</v>
      </c>
      <c r="F169" s="33"/>
      <c r="G169" s="33"/>
      <c r="H169" s="33"/>
      <c r="J169" s="29" t="s">
        <v>3398</v>
      </c>
      <c r="K169" s="29">
        <v>1.8277929835470719E-3</v>
      </c>
      <c r="L169" s="29">
        <v>-0.19996968057439624</v>
      </c>
      <c r="M169" s="29">
        <v>0.16512096774193541</v>
      </c>
    </row>
    <row r="170" spans="1:13">
      <c r="A170" s="34" t="s">
        <v>3864</v>
      </c>
      <c r="B170" s="35">
        <v>41390</v>
      </c>
      <c r="C170" s="34">
        <v>42240.26666666667</v>
      </c>
      <c r="D170" s="34">
        <v>1022.36</v>
      </c>
      <c r="E170" s="34">
        <v>163.32</v>
      </c>
      <c r="F170" s="33"/>
      <c r="G170" s="33"/>
      <c r="H170" s="33"/>
      <c r="J170" s="29" t="s">
        <v>3287</v>
      </c>
      <c r="K170" s="29">
        <v>-1.1950144172526156E-2</v>
      </c>
      <c r="L170" s="29">
        <v>-0.19859730043518453</v>
      </c>
      <c r="M170" s="29">
        <v>0.1618489320126677</v>
      </c>
    </row>
    <row r="171" spans="1:13">
      <c r="A171" s="34" t="s">
        <v>3865</v>
      </c>
      <c r="B171" s="35">
        <v>41391</v>
      </c>
      <c r="C171" s="34">
        <v>42334.200000000004</v>
      </c>
      <c r="D171" s="34">
        <v>1024.0466666666666</v>
      </c>
      <c r="E171" s="34">
        <v>163.54333333333335</v>
      </c>
      <c r="F171" s="33"/>
      <c r="G171" s="33"/>
      <c r="H171" s="33"/>
      <c r="J171" s="29" t="s">
        <v>3399</v>
      </c>
      <c r="K171" s="29">
        <v>-1.768289097325737E-2</v>
      </c>
      <c r="L171" s="29">
        <v>-0.20857724311879755</v>
      </c>
      <c r="M171" s="29">
        <v>0.14438394837668866</v>
      </c>
    </row>
    <row r="172" spans="1:13">
      <c r="A172" s="34" t="s">
        <v>3866</v>
      </c>
      <c r="B172" s="35">
        <v>41392</v>
      </c>
      <c r="C172" s="34">
        <v>42507.700000000004</v>
      </c>
      <c r="D172" s="34">
        <v>1025.7333333333333</v>
      </c>
      <c r="E172" s="34">
        <v>163.76666666666668</v>
      </c>
      <c r="F172" s="33"/>
      <c r="G172" s="33"/>
      <c r="H172" s="33"/>
      <c r="J172" s="29" t="s">
        <v>3400</v>
      </c>
      <c r="K172" s="29">
        <v>-7.1792886332952E-3</v>
      </c>
      <c r="L172" s="29">
        <v>-0.20807261279181788</v>
      </c>
      <c r="M172" s="29">
        <v>0.13042507590641184</v>
      </c>
    </row>
    <row r="173" spans="1:13">
      <c r="A173" s="34" t="s">
        <v>2154</v>
      </c>
      <c r="B173" s="35">
        <v>41393</v>
      </c>
      <c r="C173" s="34">
        <v>43192.3</v>
      </c>
      <c r="D173" s="34">
        <v>1027.42</v>
      </c>
      <c r="E173" s="34">
        <v>163.99</v>
      </c>
      <c r="F173" s="33"/>
      <c r="G173" s="33"/>
      <c r="H173" s="33"/>
      <c r="J173" s="29" t="s">
        <v>3401</v>
      </c>
      <c r="K173" s="29">
        <v>-2.7351206866543798E-3</v>
      </c>
      <c r="L173" s="29">
        <v>-0.22895835772548101</v>
      </c>
      <c r="M173" s="29">
        <v>8.2864324961626545E-2</v>
      </c>
    </row>
    <row r="174" spans="1:13">
      <c r="A174" s="34" t="s">
        <v>3867</v>
      </c>
      <c r="B174" s="35">
        <v>41394</v>
      </c>
      <c r="C174" s="34">
        <v>43994.3</v>
      </c>
      <c r="D174" s="34">
        <v>1039.45</v>
      </c>
      <c r="E174" s="34">
        <v>165.08</v>
      </c>
      <c r="F174" s="33"/>
      <c r="G174" s="33"/>
      <c r="H174" s="33"/>
      <c r="J174" s="29" t="s">
        <v>3402</v>
      </c>
      <c r="K174" s="29">
        <v>3.2669534217324214E-2</v>
      </c>
      <c r="L174" s="29">
        <v>-0.21850955741059142</v>
      </c>
      <c r="M174" s="29">
        <v>8.9307088708604931E-2</v>
      </c>
    </row>
    <row r="175" spans="1:13">
      <c r="A175" s="34" t="s">
        <v>3868</v>
      </c>
      <c r="B175" s="35">
        <v>41395</v>
      </c>
      <c r="C175" s="34">
        <v>44537.1</v>
      </c>
      <c r="D175" s="34">
        <v>1038.1199999999999</v>
      </c>
      <c r="E175" s="34">
        <v>165.01</v>
      </c>
      <c r="F175" s="33"/>
      <c r="G175" s="33"/>
      <c r="H175" s="33"/>
      <c r="J175" s="29" t="s">
        <v>3403</v>
      </c>
      <c r="K175" s="29">
        <v>5.4981134856444625E-2</v>
      </c>
      <c r="L175" s="29">
        <v>-0.2316524919702192</v>
      </c>
      <c r="M175" s="29">
        <v>8.6270337367557959E-2</v>
      </c>
    </row>
    <row r="176" spans="1:13">
      <c r="A176" s="34" t="s">
        <v>3869</v>
      </c>
      <c r="B176" s="35">
        <v>41396</v>
      </c>
      <c r="C176" s="34">
        <v>44689.233333333337</v>
      </c>
      <c r="D176" s="34">
        <v>1037.33</v>
      </c>
      <c r="E176" s="34">
        <v>164.82</v>
      </c>
      <c r="F176" s="33"/>
      <c r="G176" s="33"/>
      <c r="H176" s="33"/>
      <c r="J176" s="29" t="s">
        <v>3404</v>
      </c>
      <c r="K176" s="29">
        <v>3.4428375883301721E-2</v>
      </c>
      <c r="L176" s="29">
        <v>-0.23310271961638884</v>
      </c>
      <c r="M176" s="29">
        <v>8.5615905809174553E-2</v>
      </c>
    </row>
    <row r="177" spans="1:13">
      <c r="A177" s="34" t="s">
        <v>3870</v>
      </c>
      <c r="B177" s="35">
        <v>41397</v>
      </c>
      <c r="C177" s="34">
        <v>44841.366666666669</v>
      </c>
      <c r="D177" s="34">
        <v>1042.26</v>
      </c>
      <c r="E177" s="34">
        <v>164.46</v>
      </c>
      <c r="F177" s="33"/>
      <c r="G177" s="33"/>
      <c r="H177" s="33"/>
      <c r="J177" s="29" t="s">
        <v>3285</v>
      </c>
      <c r="K177" s="29">
        <v>3.6901864431847731E-2</v>
      </c>
      <c r="L177" s="29">
        <v>-0.23203573415859324</v>
      </c>
      <c r="M177" s="29">
        <v>8.2356076759061647E-2</v>
      </c>
    </row>
    <row r="178" spans="1:13">
      <c r="A178" s="34" t="s">
        <v>3871</v>
      </c>
      <c r="B178" s="35">
        <v>41398</v>
      </c>
      <c r="C178" s="34">
        <v>44993.5</v>
      </c>
      <c r="D178" s="34">
        <v>1043.5133333333333</v>
      </c>
      <c r="E178" s="34">
        <v>164.87</v>
      </c>
      <c r="F178" s="33"/>
      <c r="G178" s="33"/>
      <c r="H178" s="33"/>
      <c r="J178" s="29" t="s">
        <v>3405</v>
      </c>
      <c r="K178" s="29">
        <v>4.6785760581214753E-2</v>
      </c>
      <c r="L178" s="29">
        <v>-0.21664095568845909</v>
      </c>
      <c r="M178" s="29">
        <v>9.1114808652246193E-2</v>
      </c>
    </row>
    <row r="179" spans="1:13">
      <c r="A179" s="34" t="s">
        <v>3872</v>
      </c>
      <c r="B179" s="35">
        <v>41399</v>
      </c>
      <c r="C179" s="34">
        <v>44897.9</v>
      </c>
      <c r="D179" s="34">
        <v>1044.7666666666667</v>
      </c>
      <c r="E179" s="34">
        <v>165.28</v>
      </c>
      <c r="F179" s="33"/>
      <c r="G179" s="33"/>
      <c r="H179" s="33"/>
      <c r="J179" s="29" t="s">
        <v>3406</v>
      </c>
      <c r="K179" s="29">
        <v>3.4992919608312967E-2</v>
      </c>
      <c r="L179" s="29">
        <v>-0.21653408961652498</v>
      </c>
      <c r="M179" s="29">
        <v>9.5731463815059703E-2</v>
      </c>
    </row>
    <row r="180" spans="1:13">
      <c r="A180" s="34" t="s">
        <v>2155</v>
      </c>
      <c r="B180" s="35">
        <v>41400</v>
      </c>
      <c r="C180" s="34">
        <v>44943.700000000004</v>
      </c>
      <c r="D180" s="34">
        <v>1046.02</v>
      </c>
      <c r="E180" s="34">
        <v>165.69</v>
      </c>
      <c r="F180" s="33"/>
      <c r="G180" s="33"/>
      <c r="H180" s="33"/>
      <c r="J180" s="29" t="s">
        <v>3407</v>
      </c>
      <c r="K180" s="29">
        <v>3.4275303373168198E-2</v>
      </c>
      <c r="L180" s="29">
        <v>-0.23204570390828949</v>
      </c>
      <c r="M180" s="29">
        <v>8.1911565682337484E-2</v>
      </c>
    </row>
    <row r="181" spans="1:13">
      <c r="A181" s="34" t="s">
        <v>3873</v>
      </c>
      <c r="B181" s="35">
        <v>41401</v>
      </c>
      <c r="C181" s="34">
        <v>44707.4</v>
      </c>
      <c r="D181" s="34">
        <v>1052.48</v>
      </c>
      <c r="E181" s="34">
        <v>166.44</v>
      </c>
      <c r="F181" s="33"/>
      <c r="G181" s="33"/>
      <c r="H181" s="33"/>
      <c r="J181" s="29" t="s">
        <v>3286</v>
      </c>
      <c r="K181" s="29">
        <v>3.0094022375660501E-2</v>
      </c>
      <c r="L181" s="29">
        <v>-0.218262268097284</v>
      </c>
      <c r="M181" s="29">
        <v>8.3799254526091715E-2</v>
      </c>
    </row>
    <row r="182" spans="1:13">
      <c r="A182" s="34" t="s">
        <v>3874</v>
      </c>
      <c r="B182" s="35">
        <v>41402</v>
      </c>
      <c r="C182" s="34">
        <v>44683.9</v>
      </c>
      <c r="D182" s="34">
        <v>1061.0899999999999</v>
      </c>
      <c r="E182" s="34">
        <v>167.33</v>
      </c>
      <c r="F182" s="33"/>
      <c r="G182" s="33"/>
      <c r="H182" s="33"/>
      <c r="J182" s="29" t="s">
        <v>3379</v>
      </c>
      <c r="K182" s="29">
        <v>3.7179607483860622E-2</v>
      </c>
      <c r="L182" s="29">
        <v>-0.21921824513760557</v>
      </c>
      <c r="M182" s="29">
        <v>7.6574184698438241E-2</v>
      </c>
    </row>
    <row r="183" spans="1:13">
      <c r="A183" s="34" t="s">
        <v>3875</v>
      </c>
      <c r="B183" s="35">
        <v>41403</v>
      </c>
      <c r="C183" s="34">
        <v>44819.733333333337</v>
      </c>
      <c r="D183" s="34">
        <v>1060.58</v>
      </c>
      <c r="E183" s="34">
        <v>167.13</v>
      </c>
      <c r="F183" s="33"/>
      <c r="G183" s="33"/>
      <c r="H183" s="33"/>
      <c r="J183" s="29" t="s">
        <v>3408</v>
      </c>
      <c r="K183" s="29">
        <v>3.6837525237083835E-2</v>
      </c>
      <c r="L183" s="29">
        <v>-0.21225893219650827</v>
      </c>
      <c r="M183" s="29">
        <v>7.1872442999624031E-2</v>
      </c>
    </row>
    <row r="184" spans="1:13">
      <c r="A184" s="34" t="s">
        <v>3876</v>
      </c>
      <c r="B184" s="35">
        <v>41404</v>
      </c>
      <c r="C184" s="34">
        <v>44955.566666666666</v>
      </c>
      <c r="D184" s="34">
        <v>1050.74</v>
      </c>
      <c r="E184" s="34">
        <v>166.79</v>
      </c>
      <c r="F184" s="33"/>
      <c r="G184" s="33"/>
      <c r="H184" s="33"/>
      <c r="J184" s="29" t="s">
        <v>3409</v>
      </c>
      <c r="K184" s="29">
        <v>1.94552580554328E-2</v>
      </c>
      <c r="L184" s="29">
        <v>-0.20420471241644045</v>
      </c>
      <c r="M184" s="29">
        <v>6.512674564828913E-2</v>
      </c>
    </row>
    <row r="185" spans="1:13">
      <c r="A185" s="34" t="s">
        <v>3877</v>
      </c>
      <c r="B185" s="35">
        <v>41405</v>
      </c>
      <c r="C185" s="34">
        <v>45091.4</v>
      </c>
      <c r="D185" s="34">
        <v>1047.7933333333335</v>
      </c>
      <c r="E185" s="34">
        <v>166.67000000000002</v>
      </c>
      <c r="F185" s="33"/>
      <c r="G185" s="33"/>
      <c r="H185" s="33"/>
      <c r="J185" s="29" t="s">
        <v>3288</v>
      </c>
      <c r="K185" s="29">
        <v>1.7470314023805944E-2</v>
      </c>
      <c r="L185" s="29">
        <v>-0.22304307302091775</v>
      </c>
      <c r="M185" s="29">
        <v>5.5202120609675109E-2</v>
      </c>
    </row>
    <row r="186" spans="1:13">
      <c r="A186" s="34" t="s">
        <v>3878</v>
      </c>
      <c r="B186" s="35">
        <v>41406</v>
      </c>
      <c r="C186" s="34">
        <v>45512.700000000004</v>
      </c>
      <c r="D186" s="34">
        <v>1044.8466666666668</v>
      </c>
      <c r="E186" s="34">
        <v>166.55</v>
      </c>
      <c r="F186" s="33"/>
      <c r="G186" s="33"/>
      <c r="H186" s="33"/>
      <c r="J186" s="29" t="s">
        <v>3410</v>
      </c>
      <c r="K186" s="29">
        <v>2.2232335800194569E-2</v>
      </c>
      <c r="L186" s="29">
        <v>-0.21958606120293311</v>
      </c>
      <c r="M186" s="29">
        <v>6.5177939093484349E-2</v>
      </c>
    </row>
    <row r="187" spans="1:13">
      <c r="A187" s="34" t="s">
        <v>2156</v>
      </c>
      <c r="B187" s="35">
        <v>41407</v>
      </c>
      <c r="C187" s="34">
        <v>44963.3</v>
      </c>
      <c r="D187" s="34">
        <v>1041.9000000000001</v>
      </c>
      <c r="E187" s="34">
        <v>166.43</v>
      </c>
      <c r="F187" s="33"/>
      <c r="G187" s="33"/>
      <c r="H187" s="33"/>
      <c r="J187" s="29" t="s">
        <v>3411</v>
      </c>
      <c r="K187" s="29">
        <v>4.7523327788796976E-2</v>
      </c>
      <c r="L187" s="29">
        <v>-0.21552548299855312</v>
      </c>
      <c r="M187" s="29">
        <v>6.8938755598918044E-2</v>
      </c>
    </row>
    <row r="188" spans="1:13">
      <c r="A188" s="34" t="s">
        <v>3879</v>
      </c>
      <c r="B188" s="35">
        <v>41408</v>
      </c>
      <c r="C188" s="34">
        <v>44129</v>
      </c>
      <c r="D188" s="34">
        <v>1046.18</v>
      </c>
      <c r="E188" s="34">
        <v>166.82</v>
      </c>
      <c r="F188" s="33"/>
      <c r="G188" s="33"/>
      <c r="H188" s="33"/>
      <c r="J188" s="29" t="s">
        <v>3412</v>
      </c>
      <c r="K188" s="29">
        <v>5.5498095014794302E-2</v>
      </c>
      <c r="L188" s="29">
        <v>-0.19851099466785493</v>
      </c>
      <c r="M188" s="29">
        <v>7.5379898693681779E-2</v>
      </c>
    </row>
    <row r="189" spans="1:13">
      <c r="A189" s="34" t="s">
        <v>3880</v>
      </c>
      <c r="B189" s="35">
        <v>41409</v>
      </c>
      <c r="C189" s="34">
        <v>43864.3</v>
      </c>
      <c r="D189" s="34">
        <v>1046.0999999999999</v>
      </c>
      <c r="E189" s="34">
        <v>166.95</v>
      </c>
      <c r="F189" s="33"/>
      <c r="G189" s="33"/>
      <c r="H189" s="33"/>
      <c r="J189" s="29" t="s">
        <v>5257</v>
      </c>
      <c r="K189" s="29">
        <v>3.7702489683977936E-2</v>
      </c>
      <c r="L189" s="29">
        <v>-0.18954081960678404</v>
      </c>
      <c r="M189" s="29">
        <v>8.0628318780688213E-2</v>
      </c>
    </row>
    <row r="190" spans="1:13">
      <c r="A190" s="34" t="s">
        <v>3881</v>
      </c>
      <c r="B190" s="35">
        <v>41410</v>
      </c>
      <c r="C190" s="34">
        <v>43676.53333333334</v>
      </c>
      <c r="D190" s="34">
        <v>1046.33</v>
      </c>
      <c r="E190" s="34">
        <v>165.99</v>
      </c>
      <c r="F190" s="33"/>
      <c r="G190" s="33"/>
      <c r="H190" s="33"/>
      <c r="J190" s="29" t="s">
        <v>5258</v>
      </c>
      <c r="K190" s="29">
        <v>3.0804950848659862E-2</v>
      </c>
      <c r="L190" s="29">
        <v>-0.17917300390063229</v>
      </c>
      <c r="M190" s="29">
        <v>8.1480006196198218E-2</v>
      </c>
    </row>
    <row r="191" spans="1:13">
      <c r="A191" s="34" t="s">
        <v>3882</v>
      </c>
      <c r="B191" s="35">
        <v>41411</v>
      </c>
      <c r="C191" s="34">
        <v>43488.76666666667</v>
      </c>
      <c r="D191" s="34">
        <v>1045.76</v>
      </c>
      <c r="E191" s="34">
        <v>166.24</v>
      </c>
      <c r="F191" s="33"/>
      <c r="G191" s="33"/>
      <c r="H191" s="33"/>
      <c r="J191" s="29" t="s">
        <v>5259</v>
      </c>
      <c r="K191" s="29">
        <v>4.19030224622301E-2</v>
      </c>
      <c r="L191" s="29">
        <v>-0.16579990288068425</v>
      </c>
      <c r="M191" s="29">
        <v>8.5555113410266559E-2</v>
      </c>
    </row>
    <row r="192" spans="1:13">
      <c r="A192" s="34" t="s">
        <v>3883</v>
      </c>
      <c r="B192" s="35">
        <v>41412</v>
      </c>
      <c r="C192" s="34">
        <v>43301</v>
      </c>
      <c r="D192" s="34">
        <v>1046.5566666666668</v>
      </c>
      <c r="E192" s="34">
        <v>166.9</v>
      </c>
      <c r="F192" s="33"/>
      <c r="G192" s="33"/>
      <c r="H192" s="33"/>
      <c r="J192" s="29" t="s">
        <v>5260</v>
      </c>
      <c r="K192" s="29">
        <v>5.4565559527255392E-2</v>
      </c>
      <c r="L192" s="29">
        <v>-0.15764255285887352</v>
      </c>
      <c r="M192" s="29">
        <v>9.1547895260192247E-2</v>
      </c>
    </row>
    <row r="193" spans="1:13">
      <c r="A193" s="34" t="s">
        <v>3884</v>
      </c>
      <c r="B193" s="35">
        <v>41413</v>
      </c>
      <c r="C193" s="34">
        <v>42795.5</v>
      </c>
      <c r="D193" s="34">
        <v>1047.3533333333335</v>
      </c>
      <c r="E193" s="34">
        <v>167.56</v>
      </c>
      <c r="F193" s="33"/>
      <c r="G193" s="33"/>
      <c r="H193" s="33"/>
      <c r="J193" s="29" t="s">
        <v>5261</v>
      </c>
      <c r="K193" s="29">
        <v>6.3269172249149408E-2</v>
      </c>
      <c r="L193" s="29">
        <v>-0.16069196972435962</v>
      </c>
      <c r="M193" s="29">
        <v>8.8004260418053315E-2</v>
      </c>
    </row>
    <row r="194" spans="1:13">
      <c r="A194" s="34" t="s">
        <v>2157</v>
      </c>
      <c r="B194" s="35">
        <v>41414</v>
      </c>
      <c r="C194" s="34">
        <v>43047.3</v>
      </c>
      <c r="D194" s="34">
        <v>1048.1500000000001</v>
      </c>
      <c r="E194" s="34">
        <v>168.22</v>
      </c>
      <c r="F194" s="33"/>
      <c r="G194" s="33"/>
      <c r="H194" s="33"/>
      <c r="J194" s="29" t="s">
        <v>5262</v>
      </c>
      <c r="K194" s="29">
        <v>7.9042081344860904E-2</v>
      </c>
      <c r="L194" s="29">
        <v>-0.16109605064531674</v>
      </c>
      <c r="M194" s="29">
        <v>8.6235710943245003E-2</v>
      </c>
    </row>
    <row r="195" spans="1:13">
      <c r="A195" s="34" t="s">
        <v>365</v>
      </c>
      <c r="B195" s="35">
        <v>41415</v>
      </c>
      <c r="C195" s="34">
        <v>42855.700000000004</v>
      </c>
      <c r="D195" s="34">
        <v>1048.1300000000001</v>
      </c>
      <c r="E195" s="34">
        <v>168.58</v>
      </c>
      <c r="F195" s="33"/>
      <c r="G195" s="33"/>
      <c r="H195" s="33"/>
      <c r="J195" s="29" t="s">
        <v>5263</v>
      </c>
      <c r="K195" s="29">
        <v>6.7069526632547838E-2</v>
      </c>
      <c r="L195" s="29">
        <v>-0.1569585846784769</v>
      </c>
      <c r="M195" s="29">
        <v>8.8748657357679894E-2</v>
      </c>
    </row>
    <row r="196" spans="1:13">
      <c r="A196" s="34" t="s">
        <v>3885</v>
      </c>
      <c r="B196" s="35">
        <v>41416</v>
      </c>
      <c r="C196" s="34">
        <v>42777.200000000004</v>
      </c>
      <c r="D196" s="34">
        <v>1048.0899999999999</v>
      </c>
      <c r="E196" s="34">
        <v>168.91</v>
      </c>
      <c r="F196" s="33"/>
      <c r="G196" s="33"/>
      <c r="H196" s="33"/>
      <c r="J196" s="29" t="s">
        <v>5264</v>
      </c>
      <c r="K196" s="29">
        <v>8.8463684754351624E-2</v>
      </c>
      <c r="L196" s="29">
        <v>-0.15068178214682115</v>
      </c>
      <c r="M196" s="29">
        <v>9.949511948838774E-2</v>
      </c>
    </row>
    <row r="197" spans="1:13">
      <c r="A197" s="34" t="s">
        <v>3886</v>
      </c>
      <c r="B197" s="35">
        <v>41417</v>
      </c>
      <c r="C197" s="34">
        <v>43013.200000000004</v>
      </c>
      <c r="D197" s="34">
        <v>1025.92</v>
      </c>
      <c r="E197" s="34">
        <v>167.21</v>
      </c>
      <c r="F197" s="33"/>
      <c r="G197" s="33"/>
      <c r="H197" s="33"/>
      <c r="J197" s="29" t="s">
        <v>5265</v>
      </c>
      <c r="K197" s="29">
        <v>9.2997670159226775E-2</v>
      </c>
      <c r="L197" s="29">
        <v>-0.15978111958441232</v>
      </c>
      <c r="M197" s="29">
        <v>8.5691296768137359E-2</v>
      </c>
    </row>
    <row r="198" spans="1:13">
      <c r="A198" s="34" t="s">
        <v>3887</v>
      </c>
      <c r="B198" s="35">
        <v>41418</v>
      </c>
      <c r="C198" s="34">
        <v>43249.200000000004</v>
      </c>
      <c r="D198" s="34">
        <v>1026.68</v>
      </c>
      <c r="E198" s="34">
        <v>167.24</v>
      </c>
      <c r="F198" s="33"/>
      <c r="G198" s="33"/>
      <c r="H198" s="33"/>
      <c r="J198" s="29" t="s">
        <v>5266</v>
      </c>
      <c r="K198" s="29">
        <v>8.721663904185073E-2</v>
      </c>
      <c r="L198" s="29">
        <v>-0.1562097255838808</v>
      </c>
      <c r="M198" s="29">
        <v>8.3053578622263924E-2</v>
      </c>
    </row>
    <row r="199" spans="1:13">
      <c r="A199" s="34" t="s">
        <v>3888</v>
      </c>
      <c r="B199" s="35">
        <v>41419</v>
      </c>
      <c r="C199" s="34">
        <v>43485.200000000004</v>
      </c>
      <c r="D199" s="34">
        <v>1027.2966666666669</v>
      </c>
      <c r="E199" s="34">
        <v>166.98333333333335</v>
      </c>
      <c r="F199" s="33"/>
      <c r="G199" s="33"/>
      <c r="H199" s="33"/>
      <c r="J199" s="29" t="s">
        <v>5267</v>
      </c>
      <c r="K199" s="29">
        <v>7.7575843109523257E-2</v>
      </c>
      <c r="L199" s="29">
        <v>-0.15646984428108435</v>
      </c>
      <c r="M199" s="29">
        <v>7.8420840606955977E-2</v>
      </c>
    </row>
    <row r="200" spans="1:13">
      <c r="A200" s="34" t="s">
        <v>3889</v>
      </c>
      <c r="B200" s="35">
        <v>41420</v>
      </c>
      <c r="C200" s="34">
        <v>43910.700000000004</v>
      </c>
      <c r="D200" s="34">
        <v>1027.9133333333334</v>
      </c>
      <c r="E200" s="34">
        <v>166.72666666666666</v>
      </c>
      <c r="F200" s="33"/>
      <c r="G200" s="33"/>
      <c r="H200" s="33"/>
      <c r="J200" s="29" t="s">
        <v>5268</v>
      </c>
      <c r="K200" s="29">
        <v>6.8096244715553977E-2</v>
      </c>
      <c r="L200" s="29">
        <v>-0.16685450657790779</v>
      </c>
      <c r="M200" s="29">
        <v>7.4494723663029783E-2</v>
      </c>
    </row>
    <row r="201" spans="1:13">
      <c r="A201" s="34" t="s">
        <v>2158</v>
      </c>
      <c r="B201" s="35">
        <v>41421</v>
      </c>
      <c r="C201" s="34">
        <v>44107.4</v>
      </c>
      <c r="D201" s="34">
        <v>1028.53</v>
      </c>
      <c r="E201" s="34">
        <v>166.47</v>
      </c>
      <c r="F201" s="33"/>
      <c r="G201" s="33"/>
      <c r="H201" s="33"/>
      <c r="J201" s="29" t="s">
        <v>5269</v>
      </c>
      <c r="K201" s="29">
        <v>6.5666709437275594E-2</v>
      </c>
      <c r="L201" s="29">
        <v>-0.17739787674152974</v>
      </c>
      <c r="M201" s="29">
        <v>6.4613391700540479E-2</v>
      </c>
    </row>
    <row r="202" spans="1:13">
      <c r="A202" s="34" t="s">
        <v>3890</v>
      </c>
      <c r="B202" s="35">
        <v>41422</v>
      </c>
      <c r="C202" s="34">
        <v>44470.700000000004</v>
      </c>
      <c r="D202" s="34">
        <v>1030.82</v>
      </c>
      <c r="E202" s="34">
        <v>167.13</v>
      </c>
      <c r="F202" s="33"/>
      <c r="G202" s="33"/>
      <c r="H202" s="33"/>
      <c r="J202" s="29" t="s">
        <v>5270</v>
      </c>
      <c r="K202" s="29">
        <v>7.5291649947106576E-2</v>
      </c>
      <c r="L202" s="29">
        <v>-0.18792871270462475</v>
      </c>
      <c r="M202" s="29">
        <v>5.4752342704150081E-2</v>
      </c>
    </row>
    <row r="203" spans="1:13">
      <c r="A203" s="34" t="s">
        <v>3891</v>
      </c>
      <c r="B203" s="35">
        <v>41423</v>
      </c>
      <c r="C203" s="34">
        <v>45162.200000000004</v>
      </c>
      <c r="D203" s="34">
        <v>1020.42</v>
      </c>
      <c r="E203" s="34">
        <v>166.79</v>
      </c>
      <c r="F203" s="33"/>
      <c r="G203" s="33"/>
      <c r="H203" s="33"/>
      <c r="J203" s="29" t="s">
        <v>5271</v>
      </c>
      <c r="K203" s="29">
        <v>0.10242244645435528</v>
      </c>
      <c r="L203" s="29">
        <v>-0.19385513407196509</v>
      </c>
      <c r="M203" s="29">
        <v>3.9997337947557776E-2</v>
      </c>
    </row>
    <row r="204" spans="1:13">
      <c r="A204" s="34" t="s">
        <v>3892</v>
      </c>
      <c r="B204" s="35">
        <v>41424</v>
      </c>
      <c r="C204" s="34">
        <v>45089.833333333336</v>
      </c>
      <c r="D204" s="34">
        <v>1016.02</v>
      </c>
      <c r="E204" s="34">
        <v>166.23</v>
      </c>
      <c r="F204" s="33"/>
      <c r="G204" s="33"/>
      <c r="H204" s="33"/>
      <c r="J204" s="29" t="s">
        <v>5272</v>
      </c>
      <c r="K204" s="29">
        <v>9.5394949527108697E-2</v>
      </c>
      <c r="L204" s="29">
        <v>-0.18653698612620673</v>
      </c>
      <c r="M204" s="29">
        <v>4.0565661930686447E-2</v>
      </c>
    </row>
    <row r="205" spans="1:13">
      <c r="A205" s="34" t="s">
        <v>3893</v>
      </c>
      <c r="B205" s="35">
        <v>41425</v>
      </c>
      <c r="C205" s="34">
        <v>45017.466666666667</v>
      </c>
      <c r="D205" s="34">
        <v>1008.88</v>
      </c>
      <c r="E205" s="34">
        <v>163.98</v>
      </c>
      <c r="F205" s="33"/>
      <c r="G205" s="33"/>
      <c r="H205" s="33"/>
      <c r="J205" s="29" t="s">
        <v>5273</v>
      </c>
      <c r="K205" s="29">
        <v>7.9485163484109611E-2</v>
      </c>
      <c r="L205" s="29">
        <v>-0.18593887159843581</v>
      </c>
      <c r="M205" s="29">
        <v>3.0445119535068121E-2</v>
      </c>
    </row>
    <row r="206" spans="1:13">
      <c r="A206" s="34" t="s">
        <v>3894</v>
      </c>
      <c r="B206" s="35">
        <v>41426</v>
      </c>
      <c r="C206" s="34">
        <v>44945.1</v>
      </c>
      <c r="D206" s="34">
        <v>1005.4366666666667</v>
      </c>
      <c r="E206" s="34">
        <v>163.59666666666669</v>
      </c>
      <c r="F206" s="33"/>
      <c r="G206" s="33"/>
      <c r="H206" s="33"/>
      <c r="J206" s="29" t="s">
        <v>5274</v>
      </c>
      <c r="K206" s="29">
        <v>6.6714036880184402E-2</v>
      </c>
      <c r="L206" s="29">
        <v>-0.19131236964543552</v>
      </c>
      <c r="M206" s="29">
        <v>2.7243802200715761E-2</v>
      </c>
    </row>
    <row r="207" spans="1:13">
      <c r="A207" s="34" t="s">
        <v>3895</v>
      </c>
      <c r="B207" s="35">
        <v>41427</v>
      </c>
      <c r="C207" s="34">
        <v>45247.8</v>
      </c>
      <c r="D207" s="34">
        <v>1001.9933333333333</v>
      </c>
      <c r="E207" s="34">
        <v>163.21333333333334</v>
      </c>
      <c r="F207" s="33"/>
      <c r="G207" s="33"/>
      <c r="H207" s="33"/>
      <c r="J207" s="29" t="s">
        <v>5275</v>
      </c>
      <c r="K207" s="29">
        <v>5.4153768255369883E-2</v>
      </c>
      <c r="L207" s="29">
        <v>-0.19190210236459038</v>
      </c>
      <c r="M207" s="29">
        <v>2.114683460391098E-2</v>
      </c>
    </row>
    <row r="208" spans="1:13">
      <c r="A208" s="34" t="s">
        <v>2159</v>
      </c>
      <c r="B208" s="35">
        <v>41428</v>
      </c>
      <c r="C208" s="34">
        <v>45590</v>
      </c>
      <c r="D208" s="34">
        <v>998.55</v>
      </c>
      <c r="E208" s="34">
        <v>162.83000000000001</v>
      </c>
      <c r="F208" s="33"/>
      <c r="G208" s="33"/>
      <c r="H208" s="33"/>
      <c r="J208" s="29" t="s">
        <v>5276</v>
      </c>
      <c r="K208" s="29">
        <v>4.8120204539324973E-2</v>
      </c>
      <c r="L208" s="29">
        <v>-0.19082007409757429</v>
      </c>
      <c r="M208" s="29">
        <v>1.1093432334482456E-2</v>
      </c>
    </row>
    <row r="209" spans="1:13">
      <c r="A209" s="34" t="s">
        <v>3896</v>
      </c>
      <c r="B209" s="35">
        <v>41429</v>
      </c>
      <c r="C209" s="34">
        <v>45569.64</v>
      </c>
      <c r="D209" s="34">
        <v>1004.03</v>
      </c>
      <c r="E209" s="34">
        <v>164.42</v>
      </c>
      <c r="F209" s="33"/>
      <c r="G209" s="33"/>
      <c r="H209" s="33"/>
      <c r="J209" s="29" t="s">
        <v>5277</v>
      </c>
      <c r="K209" s="29">
        <v>4.1295931277669728E-2</v>
      </c>
      <c r="L209" s="29">
        <v>-0.18973210073249713</v>
      </c>
      <c r="M209" s="29">
        <v>1.0386969877786978E-3</v>
      </c>
    </row>
    <row r="210" spans="1:13">
      <c r="A210" s="34" t="s">
        <v>3897</v>
      </c>
      <c r="B210" s="35">
        <v>41430</v>
      </c>
      <c r="C210" s="34">
        <v>45549.279999999999</v>
      </c>
      <c r="D210" s="34">
        <v>991.38</v>
      </c>
      <c r="E210" s="34">
        <v>163.63999999999999</v>
      </c>
      <c r="F210" s="33"/>
      <c r="G210" s="33"/>
      <c r="H210" s="33"/>
      <c r="J210" s="29" t="s">
        <v>5278</v>
      </c>
      <c r="K210" s="29">
        <v>4.0894890945386564E-2</v>
      </c>
      <c r="L210" s="29">
        <v>-0.19093254401501003</v>
      </c>
      <c r="M210" s="29">
        <v>-1.1900039666798756E-2</v>
      </c>
    </row>
    <row r="211" spans="1:13">
      <c r="A211" s="34" t="s">
        <v>3898</v>
      </c>
      <c r="B211" s="35">
        <v>41431</v>
      </c>
      <c r="C211" s="34">
        <v>45528.92</v>
      </c>
      <c r="D211" s="34">
        <v>985.05</v>
      </c>
      <c r="E211" s="34">
        <v>162.81</v>
      </c>
      <c r="F211" s="33"/>
      <c r="G211" s="33"/>
      <c r="H211" s="33"/>
      <c r="J211" s="29" t="s">
        <v>5254</v>
      </c>
      <c r="K211" s="29">
        <v>3.4515147653219946E-2</v>
      </c>
      <c r="L211" s="29">
        <v>-0.1712532494519734</v>
      </c>
      <c r="M211" s="29">
        <v>-2.2352245085793809E-3</v>
      </c>
    </row>
    <row r="212" spans="1:13">
      <c r="A212" s="34" t="s">
        <v>3899</v>
      </c>
      <c r="B212" s="35">
        <v>41432</v>
      </c>
      <c r="C212" s="34">
        <v>45508.560000000005</v>
      </c>
      <c r="D212" s="34">
        <v>980.64</v>
      </c>
      <c r="E212" s="34">
        <v>162.01</v>
      </c>
      <c r="F212" s="33"/>
      <c r="G212" s="33"/>
      <c r="H212" s="33"/>
      <c r="J212" s="29" t="s">
        <v>5334</v>
      </c>
      <c r="K212" s="29">
        <v>3.5479793850774932E-2</v>
      </c>
      <c r="L212" s="29">
        <v>-0.20720828545895564</v>
      </c>
      <c r="M212" s="29">
        <v>-2.2414471097129463E-2</v>
      </c>
    </row>
    <row r="213" spans="1:13">
      <c r="A213" s="34" t="s">
        <v>3900</v>
      </c>
      <c r="B213" s="35">
        <v>41433</v>
      </c>
      <c r="C213" s="34">
        <v>45488.200000000004</v>
      </c>
      <c r="D213" s="34">
        <v>978.05666666666673</v>
      </c>
      <c r="E213" s="34">
        <v>161.32</v>
      </c>
      <c r="F213" s="33"/>
      <c r="G213" s="33"/>
      <c r="H213" s="33"/>
      <c r="J213" s="29" t="s">
        <v>5335</v>
      </c>
      <c r="K213" s="29">
        <v>3.773369844324459E-2</v>
      </c>
      <c r="L213" s="29">
        <v>-0.20818748806720544</v>
      </c>
      <c r="M213" s="29">
        <v>-2.7276295133437878E-2</v>
      </c>
    </row>
    <row r="214" spans="1:13">
      <c r="A214" s="34" t="s">
        <v>3901</v>
      </c>
      <c r="B214" s="35">
        <v>41434</v>
      </c>
      <c r="C214" s="34">
        <v>45199.1</v>
      </c>
      <c r="D214" s="34">
        <v>975.47333333333336</v>
      </c>
      <c r="E214" s="34">
        <v>160.63</v>
      </c>
      <c r="F214" s="33"/>
      <c r="G214" s="33"/>
      <c r="H214" s="33"/>
      <c r="J214" s="29" t="s">
        <v>5336</v>
      </c>
      <c r="K214" s="29">
        <v>4.0010390773207227E-2</v>
      </c>
      <c r="L214" s="29">
        <v>-0.1974188632521372</v>
      </c>
      <c r="M214" s="29">
        <v>-2.6548479832738003E-2</v>
      </c>
    </row>
    <row r="215" spans="1:13">
      <c r="A215" s="34" t="s">
        <v>2160</v>
      </c>
      <c r="B215" s="35">
        <v>41435</v>
      </c>
      <c r="C215" s="34">
        <v>45206.5</v>
      </c>
      <c r="D215" s="34">
        <v>972.89</v>
      </c>
      <c r="E215" s="34">
        <v>159.94</v>
      </c>
      <c r="F215" s="33"/>
      <c r="G215" s="33"/>
      <c r="H215" s="33"/>
      <c r="J215" s="29" t="s">
        <v>5337</v>
      </c>
      <c r="K215" s="29">
        <v>4.446441084574726E-2</v>
      </c>
      <c r="L215" s="29">
        <v>-0.19492178632329726</v>
      </c>
      <c r="M215" s="29">
        <v>-2.4060215802297114E-2</v>
      </c>
    </row>
    <row r="216" spans="1:13">
      <c r="A216" s="34" t="s">
        <v>3902</v>
      </c>
      <c r="B216" s="35">
        <v>41436</v>
      </c>
      <c r="C216" s="34">
        <v>45553.4</v>
      </c>
      <c r="D216" s="34">
        <v>954.38</v>
      </c>
      <c r="E216" s="34">
        <v>157.69999999999999</v>
      </c>
      <c r="F216" s="33"/>
      <c r="G216" s="33"/>
      <c r="H216" s="33"/>
      <c r="J216" s="29" t="s">
        <v>5338</v>
      </c>
      <c r="K216" s="29">
        <v>3.0083404206713515E-2</v>
      </c>
      <c r="L216" s="29">
        <v>-0.19243603418533306</v>
      </c>
      <c r="M216" s="29">
        <v>-2.1577574967405644E-2</v>
      </c>
    </row>
    <row r="217" spans="1:13">
      <c r="A217" s="34" t="s">
        <v>3903</v>
      </c>
      <c r="B217" s="35">
        <v>41437</v>
      </c>
      <c r="C217" s="34">
        <v>45671.9</v>
      </c>
      <c r="D217" s="34">
        <v>954.38</v>
      </c>
      <c r="E217" s="34">
        <v>159.9</v>
      </c>
      <c r="F217" s="33"/>
      <c r="G217" s="33"/>
      <c r="H217" s="33"/>
      <c r="J217" s="29" t="s">
        <v>5339</v>
      </c>
      <c r="K217" s="29">
        <v>6.0184240875627459E-2</v>
      </c>
      <c r="L217" s="29">
        <v>-0.18034029179263433</v>
      </c>
      <c r="M217" s="29">
        <v>-2.0800832033281424E-2</v>
      </c>
    </row>
    <row r="218" spans="1:13">
      <c r="A218" s="34" t="s">
        <v>3904</v>
      </c>
      <c r="B218" s="35">
        <v>41438</v>
      </c>
      <c r="C218" s="34">
        <v>45988.933333333334</v>
      </c>
      <c r="D218" s="34">
        <v>943.59</v>
      </c>
      <c r="E218" s="34">
        <v>158.69999999999999</v>
      </c>
      <c r="F218" s="33"/>
      <c r="G218" s="33"/>
      <c r="H218" s="33"/>
      <c r="J218" s="29" t="s">
        <v>5340</v>
      </c>
      <c r="K218" s="29">
        <v>8.3762338474048015E-2</v>
      </c>
      <c r="L218" s="29">
        <v>-0.18263332883679972</v>
      </c>
      <c r="M218" s="29">
        <v>-1.424501424501412E-2</v>
      </c>
    </row>
    <row r="219" spans="1:13">
      <c r="A219" s="34" t="s">
        <v>3905</v>
      </c>
      <c r="B219" s="35">
        <v>41439</v>
      </c>
      <c r="C219" s="34">
        <v>46305.966666666667</v>
      </c>
      <c r="D219" s="34">
        <v>953.68</v>
      </c>
      <c r="E219" s="34">
        <v>161.22</v>
      </c>
      <c r="F219" s="33"/>
      <c r="G219" s="33"/>
      <c r="H219" s="33"/>
      <c r="J219" s="29" t="s">
        <v>5341</v>
      </c>
      <c r="K219" s="29">
        <v>7.2989460481042157E-2</v>
      </c>
      <c r="L219" s="29">
        <v>-0.20010736813850494</v>
      </c>
      <c r="M219" s="29">
        <v>-1.7604952602050639E-2</v>
      </c>
    </row>
    <row r="220" spans="1:13">
      <c r="A220" s="34" t="s">
        <v>3906</v>
      </c>
      <c r="B220" s="35">
        <v>41440</v>
      </c>
      <c r="C220" s="34">
        <v>46623</v>
      </c>
      <c r="D220" s="34">
        <v>954.82666666666671</v>
      </c>
      <c r="E220" s="34">
        <v>160.77333333333334</v>
      </c>
      <c r="F220" s="33"/>
      <c r="G220" s="33"/>
      <c r="H220" s="33"/>
      <c r="J220" s="29" t="s">
        <v>5342</v>
      </c>
      <c r="K220" s="29">
        <v>6.0095209084327417E-2</v>
      </c>
      <c r="L220" s="29">
        <v>-0.22046164512686295</v>
      </c>
      <c r="M220" s="29">
        <v>-2.5746918758469461E-2</v>
      </c>
    </row>
    <row r="221" spans="1:13">
      <c r="A221" s="34" t="s">
        <v>3907</v>
      </c>
      <c r="B221" s="35">
        <v>41441</v>
      </c>
      <c r="C221" s="34">
        <v>47817.9</v>
      </c>
      <c r="D221" s="34">
        <v>955.97333333333336</v>
      </c>
      <c r="E221" s="34">
        <v>160.32666666666665</v>
      </c>
      <c r="F221" s="33"/>
      <c r="G221" s="33"/>
      <c r="H221" s="33"/>
      <c r="J221" s="29" t="s">
        <v>5343</v>
      </c>
      <c r="K221" s="29">
        <v>4.7440635716873292E-2</v>
      </c>
      <c r="L221" s="29">
        <v>-0.22643077530412736</v>
      </c>
      <c r="M221" s="29">
        <v>-2.592457133022108E-2</v>
      </c>
    </row>
    <row r="222" spans="1:13">
      <c r="A222" s="34" t="s">
        <v>2161</v>
      </c>
      <c r="B222" s="35">
        <v>41442</v>
      </c>
      <c r="C222" s="34">
        <v>48333.3</v>
      </c>
      <c r="D222" s="34">
        <v>957.12</v>
      </c>
      <c r="E222" s="34">
        <v>159.88</v>
      </c>
      <c r="F222" s="33"/>
      <c r="G222" s="33"/>
      <c r="H222" s="33"/>
      <c r="J222" s="29" t="s">
        <v>5344</v>
      </c>
      <c r="K222" s="29">
        <v>4.5624620115258141E-2</v>
      </c>
      <c r="L222" s="29">
        <v>-0.22631055326245353</v>
      </c>
      <c r="M222" s="29">
        <v>-2.9136450689677518E-2</v>
      </c>
    </row>
    <row r="223" spans="1:13">
      <c r="A223" s="34" t="s">
        <v>3908</v>
      </c>
      <c r="B223" s="35">
        <v>41443</v>
      </c>
      <c r="C223" s="34">
        <v>48783</v>
      </c>
      <c r="D223" s="34">
        <v>953.54</v>
      </c>
      <c r="E223" s="34">
        <v>159.97</v>
      </c>
      <c r="F223" s="33"/>
      <c r="G223" s="33"/>
      <c r="H223" s="33"/>
      <c r="J223" s="29" t="s">
        <v>5345</v>
      </c>
      <c r="K223" s="29">
        <v>4.5979963056593576E-2</v>
      </c>
      <c r="L223" s="29">
        <v>-0.22619029061641027</v>
      </c>
      <c r="M223" s="29">
        <v>-3.2349712662232744E-2</v>
      </c>
    </row>
    <row r="224" spans="1:13">
      <c r="A224" s="34" t="s">
        <v>3909</v>
      </c>
      <c r="B224" s="35">
        <v>41444</v>
      </c>
      <c r="C224" s="34">
        <v>48916.700000000004</v>
      </c>
      <c r="D224" s="34">
        <v>946.77</v>
      </c>
      <c r="E224" s="34">
        <v>159.93</v>
      </c>
      <c r="F224" s="33"/>
      <c r="G224" s="33"/>
      <c r="H224" s="33"/>
      <c r="J224" s="29" t="s">
        <v>5346</v>
      </c>
      <c r="K224" s="29">
        <v>3.977924230733465E-2</v>
      </c>
      <c r="L224" s="29">
        <v>-0.23310442849749335</v>
      </c>
      <c r="M224" s="29">
        <v>-3.7077637348465253E-2</v>
      </c>
    </row>
    <row r="225" spans="1:13">
      <c r="A225" s="34" t="s">
        <v>3910</v>
      </c>
      <c r="B225" s="35">
        <v>41445</v>
      </c>
      <c r="C225" s="34">
        <v>48790.900000000009</v>
      </c>
      <c r="D225" s="34">
        <v>908.49</v>
      </c>
      <c r="E225" s="34">
        <v>156.21</v>
      </c>
      <c r="F225" s="33"/>
      <c r="G225" s="33"/>
      <c r="H225" s="33"/>
      <c r="J225" s="29" t="s">
        <v>5347</v>
      </c>
      <c r="K225" s="29">
        <v>5.2019375961590564E-2</v>
      </c>
      <c r="L225" s="29">
        <v>-0.23799312904936487</v>
      </c>
      <c r="M225" s="29">
        <v>-4.3152090279559019E-2</v>
      </c>
    </row>
    <row r="226" spans="1:13">
      <c r="A226" s="34" t="s">
        <v>364</v>
      </c>
      <c r="B226" s="35">
        <v>41446</v>
      </c>
      <c r="C226" s="34">
        <v>48665.100000000006</v>
      </c>
      <c r="D226" s="34">
        <v>900.54</v>
      </c>
      <c r="E226" s="34">
        <v>154.84</v>
      </c>
      <c r="F226" s="33"/>
      <c r="G226" s="33"/>
      <c r="H226" s="33"/>
      <c r="J226" s="29" t="s">
        <v>5348</v>
      </c>
      <c r="K226" s="29">
        <v>5.3110778416247451E-2</v>
      </c>
      <c r="L226" s="29">
        <v>-0.24129156999226609</v>
      </c>
      <c r="M226" s="29">
        <v>-5.399000896631212E-2</v>
      </c>
    </row>
    <row r="227" spans="1:13">
      <c r="A227" s="34" t="s">
        <v>3911</v>
      </c>
      <c r="B227" s="35">
        <v>41447</v>
      </c>
      <c r="C227" s="34">
        <v>48539.3</v>
      </c>
      <c r="D227" s="34">
        <v>894.80666666666662</v>
      </c>
      <c r="E227" s="34">
        <v>154.11666666666667</v>
      </c>
      <c r="F227" s="33"/>
      <c r="G227" s="33"/>
      <c r="H227" s="33"/>
      <c r="J227" s="29" t="s">
        <v>5349</v>
      </c>
      <c r="K227" s="29">
        <v>5.9232071433326983E-2</v>
      </c>
      <c r="L227" s="29">
        <v>-0.23106546854942234</v>
      </c>
      <c r="M227" s="29">
        <v>-4.9476994160302934E-2</v>
      </c>
    </row>
    <row r="228" spans="1:13">
      <c r="A228" s="34" t="s">
        <v>3912</v>
      </c>
      <c r="B228" s="35">
        <v>41448</v>
      </c>
      <c r="C228" s="34">
        <v>48631.1</v>
      </c>
      <c r="D228" s="34">
        <v>889.07333333333327</v>
      </c>
      <c r="E228" s="34">
        <v>153.39333333333332</v>
      </c>
      <c r="F228" s="33"/>
      <c r="G228" s="33"/>
      <c r="H228" s="33"/>
      <c r="J228" s="29" t="s">
        <v>5350</v>
      </c>
      <c r="K228" s="29">
        <v>6.5436268630235217E-2</v>
      </c>
      <c r="L228" s="29">
        <v>-0.22825046324891907</v>
      </c>
      <c r="M228" s="29">
        <v>-4.6731374943755122E-2</v>
      </c>
    </row>
    <row r="229" spans="1:13">
      <c r="A229" s="34" t="s">
        <v>2162</v>
      </c>
      <c r="B229" s="35">
        <v>41449</v>
      </c>
      <c r="C229" s="34">
        <v>48632.55</v>
      </c>
      <c r="D229" s="34">
        <v>883.34</v>
      </c>
      <c r="E229" s="34">
        <v>152.66999999999999</v>
      </c>
      <c r="F229" s="33"/>
      <c r="G229" s="33"/>
      <c r="H229" s="33"/>
      <c r="J229" s="29" t="s">
        <v>5351</v>
      </c>
      <c r="K229" s="29">
        <v>8.2635957818318229E-2</v>
      </c>
      <c r="L229" s="29">
        <v>-0.23657555154710697</v>
      </c>
      <c r="M229" s="29">
        <v>-4.4942373317880313E-2</v>
      </c>
    </row>
    <row r="230" spans="1:13">
      <c r="A230" s="34" t="s">
        <v>3913</v>
      </c>
      <c r="B230" s="35">
        <v>41450</v>
      </c>
      <c r="C230" s="34">
        <v>48634</v>
      </c>
      <c r="D230" s="34">
        <v>885.85</v>
      </c>
      <c r="E230" s="34">
        <v>153.41999999999999</v>
      </c>
      <c r="F230" s="33"/>
      <c r="G230" s="33"/>
      <c r="H230" s="33"/>
      <c r="J230" s="29" t="s">
        <v>5352</v>
      </c>
      <c r="K230" s="29">
        <v>7.4502856061129608E-2</v>
      </c>
      <c r="L230" s="29">
        <v>-0.24297486227489462</v>
      </c>
      <c r="M230" s="29">
        <v>-4.4133754268410486E-2</v>
      </c>
    </row>
    <row r="231" spans="1:13">
      <c r="A231" s="34" t="s">
        <v>3914</v>
      </c>
      <c r="B231" s="35">
        <v>41451</v>
      </c>
      <c r="C231" s="34">
        <v>49427.4</v>
      </c>
      <c r="D231" s="34">
        <v>901.98</v>
      </c>
      <c r="E231" s="34">
        <v>155.13</v>
      </c>
      <c r="F231" s="33"/>
      <c r="G231" s="33"/>
      <c r="H231" s="33"/>
      <c r="J231" s="29" t="s">
        <v>5353</v>
      </c>
      <c r="K231" s="29">
        <v>6.4258573994999457E-2</v>
      </c>
      <c r="L231" s="29">
        <v>-0.24599147237876995</v>
      </c>
      <c r="M231" s="29">
        <v>-4.2883858902431182E-2</v>
      </c>
    </row>
    <row r="232" spans="1:13">
      <c r="A232" s="34" t="s">
        <v>3915</v>
      </c>
      <c r="B232" s="35">
        <v>41452</v>
      </c>
      <c r="C232" s="34">
        <v>49775.3</v>
      </c>
      <c r="D232" s="34">
        <v>919.46</v>
      </c>
      <c r="E232" s="34">
        <v>156.86000000000001</v>
      </c>
      <c r="F232" s="33"/>
      <c r="G232" s="33"/>
      <c r="H232" s="33"/>
      <c r="J232" s="29" t="s">
        <v>5354</v>
      </c>
      <c r="K232" s="29">
        <v>7.3629923072216608E-2</v>
      </c>
      <c r="L232" s="29">
        <v>-0.23949313125455496</v>
      </c>
      <c r="M232" s="29">
        <v>-4.8551241330135553E-2</v>
      </c>
    </row>
    <row r="233" spans="1:13">
      <c r="A233" s="34" t="s">
        <v>3916</v>
      </c>
      <c r="B233" s="35">
        <v>41453</v>
      </c>
      <c r="C233" s="34">
        <v>50123.199999999997</v>
      </c>
      <c r="D233" s="34">
        <v>940.33</v>
      </c>
      <c r="E233" s="34">
        <v>159.06</v>
      </c>
      <c r="F233" s="33"/>
      <c r="G233" s="33"/>
      <c r="H233" s="33"/>
      <c r="J233" s="29" t="s">
        <v>5355</v>
      </c>
      <c r="K233" s="29">
        <v>7.5954915359098374E-2</v>
      </c>
      <c r="L233" s="29">
        <v>-0.23664755880608812</v>
      </c>
      <c r="M233" s="29">
        <v>-4.9375525787872854E-2</v>
      </c>
    </row>
    <row r="234" spans="1:13">
      <c r="A234" s="34" t="s">
        <v>3917</v>
      </c>
      <c r="B234" s="35">
        <v>41454</v>
      </c>
      <c r="C234" s="34">
        <v>50471.1</v>
      </c>
      <c r="D234" s="34">
        <v>940.86333333333346</v>
      </c>
      <c r="E234" s="34">
        <v>158.96666666666667</v>
      </c>
      <c r="F234" s="33"/>
      <c r="G234" s="33"/>
      <c r="H234" s="33"/>
      <c r="J234" s="29" t="s">
        <v>5356</v>
      </c>
      <c r="K234" s="29">
        <v>7.8300517158258032E-2</v>
      </c>
      <c r="L234" s="29">
        <v>-0.23945187715469529</v>
      </c>
      <c r="M234" s="29">
        <v>-4.8012100259291257E-2</v>
      </c>
    </row>
    <row r="235" spans="1:13">
      <c r="A235" s="34" t="s">
        <v>3918</v>
      </c>
      <c r="B235" s="35">
        <v>41455</v>
      </c>
      <c r="C235" s="34">
        <v>51321.3</v>
      </c>
      <c r="D235" s="34">
        <v>941.39666666666665</v>
      </c>
      <c r="E235" s="34">
        <v>158.87333333333333</v>
      </c>
      <c r="F235" s="33"/>
      <c r="G235" s="33"/>
      <c r="H235" s="33"/>
      <c r="J235" s="29" t="s">
        <v>5397</v>
      </c>
      <c r="K235" s="29">
        <v>0.10427617414945667</v>
      </c>
      <c r="L235" s="29">
        <v>-0.23448863022328359</v>
      </c>
      <c r="M235" s="29">
        <v>-4.092985000324656E-2</v>
      </c>
    </row>
    <row r="236" spans="1:13">
      <c r="A236" s="34" t="s">
        <v>2163</v>
      </c>
      <c r="B236" s="35">
        <v>41456</v>
      </c>
      <c r="C236" s="34">
        <v>52244.1</v>
      </c>
      <c r="D236" s="34">
        <v>941.93</v>
      </c>
      <c r="E236" s="34">
        <v>158.78</v>
      </c>
      <c r="F236" s="33"/>
      <c r="G236" s="33"/>
      <c r="H236" s="33"/>
      <c r="J236" s="29" t="s">
        <v>5398</v>
      </c>
      <c r="K236" s="29">
        <v>7.963602334597808E-2</v>
      </c>
      <c r="L236" s="29">
        <v>-0.22952483379990618</v>
      </c>
      <c r="M236" s="29">
        <v>-3.3823338103291412E-2</v>
      </c>
    </row>
    <row r="237" spans="1:13">
      <c r="A237" s="34" t="s">
        <v>3919</v>
      </c>
      <c r="B237" s="35">
        <v>41457</v>
      </c>
      <c r="C237" s="34">
        <v>51846.3</v>
      </c>
      <c r="D237" s="34">
        <v>932.12</v>
      </c>
      <c r="E237" s="34">
        <v>158.81</v>
      </c>
      <c r="F237" s="33"/>
      <c r="G237" s="33"/>
      <c r="H237" s="33"/>
      <c r="J237" s="29" t="s">
        <v>5357</v>
      </c>
      <c r="K237" s="29">
        <v>6.7779536639661186E-2</v>
      </c>
      <c r="L237" s="29">
        <v>-0.22424760277223965</v>
      </c>
      <c r="M237" s="29">
        <v>-3.2638259292837701E-2</v>
      </c>
    </row>
    <row r="238" spans="1:13">
      <c r="A238" s="34" t="s">
        <v>3920</v>
      </c>
      <c r="B238" s="35">
        <v>41458</v>
      </c>
      <c r="C238" s="34">
        <v>52735.200000000004</v>
      </c>
      <c r="D238" s="34">
        <v>912.18</v>
      </c>
      <c r="E238" s="34">
        <v>157.12</v>
      </c>
      <c r="F238" s="33"/>
      <c r="G238" s="33"/>
      <c r="H238" s="33"/>
      <c r="J238" s="29" t="s">
        <v>5358</v>
      </c>
      <c r="K238" s="29">
        <v>5.039742595707164E-2</v>
      </c>
      <c r="L238" s="29">
        <v>-0.22378530804936392</v>
      </c>
      <c r="M238" s="29">
        <v>-2.6489210492311677E-2</v>
      </c>
    </row>
    <row r="239" spans="1:13">
      <c r="A239" s="34" t="s">
        <v>3921</v>
      </c>
      <c r="B239" s="35">
        <v>41459</v>
      </c>
      <c r="C239" s="34">
        <v>53253.366666666676</v>
      </c>
      <c r="D239" s="34">
        <v>922.1</v>
      </c>
      <c r="E239" s="34">
        <v>158.35</v>
      </c>
      <c r="F239" s="33"/>
      <c r="G239" s="33"/>
      <c r="H239" s="33"/>
      <c r="J239" s="29" t="s">
        <v>5359</v>
      </c>
      <c r="K239" s="29">
        <v>4.2055621391654752E-2</v>
      </c>
      <c r="L239" s="29">
        <v>-0.22223185777917942</v>
      </c>
      <c r="M239" s="29">
        <v>-1.570849159853227E-2</v>
      </c>
    </row>
    <row r="240" spans="1:13">
      <c r="A240" s="34" t="s">
        <v>3922</v>
      </c>
      <c r="B240" s="35">
        <v>41460</v>
      </c>
      <c r="C240" s="34">
        <v>53771.53333333334</v>
      </c>
      <c r="D240" s="34">
        <v>917.58</v>
      </c>
      <c r="E240" s="34">
        <v>157.68</v>
      </c>
      <c r="F240" s="33"/>
      <c r="G240" s="33"/>
      <c r="H240" s="33"/>
      <c r="J240" s="29" t="s">
        <v>5360</v>
      </c>
      <c r="K240" s="29">
        <v>3.2146023104729471E-2</v>
      </c>
      <c r="L240" s="29">
        <v>-0.21626966861012431</v>
      </c>
      <c r="M240" s="29">
        <v>-1.5457941517453833E-3</v>
      </c>
    </row>
    <row r="241" spans="1:13">
      <c r="A241" s="34" t="s">
        <v>3923</v>
      </c>
      <c r="B241" s="35">
        <v>41461</v>
      </c>
      <c r="C241" s="34">
        <v>54289.700000000004</v>
      </c>
      <c r="D241" s="34">
        <v>913.70666666666682</v>
      </c>
      <c r="E241" s="34">
        <v>157.31</v>
      </c>
      <c r="F241" s="33"/>
      <c r="G241" s="33"/>
      <c r="H241" s="33"/>
      <c r="J241" s="29" t="s">
        <v>5330</v>
      </c>
      <c r="K241" s="29">
        <v>2.2430102092213966E-2</v>
      </c>
      <c r="L241" s="29">
        <v>-0.2175029497282035</v>
      </c>
      <c r="M241" s="29">
        <v>-3.7743132251077949E-3</v>
      </c>
    </row>
    <row r="242" spans="1:13">
      <c r="A242" s="34" t="s">
        <v>3924</v>
      </c>
      <c r="B242" s="35">
        <v>41462</v>
      </c>
      <c r="C242" s="34">
        <v>54768.6</v>
      </c>
      <c r="D242" s="34">
        <v>909.83333333333348</v>
      </c>
      <c r="E242" s="34">
        <v>156.94</v>
      </c>
      <c r="F242" s="33"/>
      <c r="G242" s="33"/>
      <c r="H242" s="33"/>
      <c r="J242" s="29" t="s">
        <v>5423</v>
      </c>
      <c r="K242" s="29">
        <v>2.9776471348106792E-2</v>
      </c>
      <c r="L242" s="29">
        <v>-0.21934603112809758</v>
      </c>
      <c r="M242" s="29">
        <v>-6.062034101619207E-3</v>
      </c>
    </row>
    <row r="243" spans="1:13">
      <c r="A243" s="34" t="s">
        <v>2164</v>
      </c>
      <c r="B243" s="35">
        <v>41463</v>
      </c>
      <c r="C243" s="34">
        <v>54616</v>
      </c>
      <c r="D243" s="34">
        <v>905.96</v>
      </c>
      <c r="E243" s="34">
        <v>156.57</v>
      </c>
      <c r="F243" s="33"/>
      <c r="G243" s="33"/>
      <c r="H243" s="33"/>
      <c r="J243" s="29" t="s">
        <v>5424</v>
      </c>
      <c r="K243" s="29">
        <v>2.0482433626479724E-2</v>
      </c>
      <c r="L243" s="29">
        <v>-0.22118451264429406</v>
      </c>
      <c r="M243" s="29">
        <v>-8.3445664034917932E-3</v>
      </c>
    </row>
    <row r="244" spans="1:13">
      <c r="A244" s="34" t="s">
        <v>3925</v>
      </c>
      <c r="B244" s="35">
        <v>41464</v>
      </c>
      <c r="C244" s="34">
        <v>54534.200000000004</v>
      </c>
      <c r="D244" s="34">
        <v>912.71</v>
      </c>
      <c r="E244" s="34">
        <v>157.24</v>
      </c>
      <c r="F244" s="33"/>
      <c r="G244" s="33"/>
      <c r="H244" s="33"/>
      <c r="J244" s="29" t="s">
        <v>5425</v>
      </c>
      <c r="K244" s="29">
        <v>-5.7042922700103471E-3</v>
      </c>
      <c r="L244" s="29">
        <v>-0.22457284260968613</v>
      </c>
      <c r="M244" s="29">
        <v>-7.2058161230136308E-3</v>
      </c>
    </row>
    <row r="245" spans="1:13">
      <c r="A245" s="34" t="s">
        <v>3926</v>
      </c>
      <c r="B245" s="35">
        <v>41465</v>
      </c>
      <c r="C245" s="34">
        <v>55069.700000000004</v>
      </c>
      <c r="D245" s="34">
        <v>915.63</v>
      </c>
      <c r="E245" s="34">
        <v>158.38999999999999</v>
      </c>
      <c r="F245" s="33"/>
      <c r="G245" s="33"/>
      <c r="H245" s="33"/>
      <c r="J245" s="29" t="s">
        <v>5426</v>
      </c>
      <c r="K245" s="29">
        <v>-1.2380225520855603E-2</v>
      </c>
      <c r="L245" s="29">
        <v>-0.22322052119053049</v>
      </c>
      <c r="M245" s="29">
        <v>-6.2299293513166099E-3</v>
      </c>
    </row>
    <row r="246" spans="1:13">
      <c r="A246" s="34" t="s">
        <v>3927</v>
      </c>
      <c r="B246" s="35">
        <v>41466</v>
      </c>
      <c r="C246" s="34">
        <v>54961.133333333339</v>
      </c>
      <c r="D246" s="34">
        <v>942.88</v>
      </c>
      <c r="E246" s="34">
        <v>160.41999999999999</v>
      </c>
      <c r="F246" s="33"/>
      <c r="G246" s="33"/>
      <c r="H246" s="33"/>
      <c r="J246" s="29" t="s">
        <v>5427</v>
      </c>
      <c r="K246" s="29">
        <v>-4.8404001704690502E-3</v>
      </c>
      <c r="L246" s="29">
        <v>-0.22749336663024822</v>
      </c>
      <c r="M246" s="29">
        <v>3.3388981636059967E-3</v>
      </c>
    </row>
    <row r="247" spans="1:13">
      <c r="A247" s="34" t="s">
        <v>3928</v>
      </c>
      <c r="B247" s="35">
        <v>41467</v>
      </c>
      <c r="C247" s="34">
        <v>54852.566666666666</v>
      </c>
      <c r="D247" s="34">
        <v>945.36</v>
      </c>
      <c r="E247" s="34">
        <v>161.25</v>
      </c>
      <c r="F247" s="33"/>
      <c r="G247" s="33"/>
      <c r="H247" s="33"/>
      <c r="J247" s="29" t="s">
        <v>5428</v>
      </c>
      <c r="K247" s="29">
        <v>-1.5428323872321847E-3</v>
      </c>
      <c r="L247" s="29">
        <v>-0.22393969567787908</v>
      </c>
      <c r="M247" s="29">
        <v>5.5167105009943374E-3</v>
      </c>
    </row>
    <row r="248" spans="1:13">
      <c r="A248" s="34" t="s">
        <v>3929</v>
      </c>
      <c r="B248" s="35">
        <v>41468</v>
      </c>
      <c r="C248" s="34">
        <v>54744</v>
      </c>
      <c r="D248" s="34">
        <v>947.65000000000009</v>
      </c>
      <c r="E248" s="34">
        <v>161.20000000000002</v>
      </c>
      <c r="F248" s="33"/>
      <c r="G248" s="33"/>
      <c r="H248" s="33"/>
      <c r="J248" s="29" t="s">
        <v>5429</v>
      </c>
      <c r="K248" s="29">
        <v>1.7810619394360572E-3</v>
      </c>
      <c r="L248" s="29">
        <v>-0.22718765714996714</v>
      </c>
      <c r="M248" s="29">
        <v>8.7030899176736565E-3</v>
      </c>
    </row>
    <row r="249" spans="1:13">
      <c r="A249" s="34" t="s">
        <v>3930</v>
      </c>
      <c r="B249" s="35">
        <v>41469</v>
      </c>
      <c r="C249" s="34">
        <v>54298.700000000004</v>
      </c>
      <c r="D249" s="34">
        <v>949.94</v>
      </c>
      <c r="E249" s="34">
        <v>161.15</v>
      </c>
      <c r="F249" s="33"/>
      <c r="G249" s="33"/>
      <c r="H249" s="33"/>
      <c r="J249" s="29" t="s">
        <v>5430</v>
      </c>
      <c r="K249" s="29">
        <v>-1.1510654376017948E-3</v>
      </c>
      <c r="L249" s="29">
        <v>-0.2271295010261406</v>
      </c>
      <c r="M249" s="29">
        <v>1.3557727263007191E-2</v>
      </c>
    </row>
    <row r="250" spans="1:13">
      <c r="A250" s="34" t="s">
        <v>2165</v>
      </c>
      <c r="B250" s="35">
        <v>41470</v>
      </c>
      <c r="C250" s="34">
        <v>54509.3</v>
      </c>
      <c r="D250" s="34">
        <v>952.23</v>
      </c>
      <c r="E250" s="34">
        <v>161.1</v>
      </c>
      <c r="F250" s="33"/>
      <c r="G250" s="33"/>
      <c r="H250" s="33"/>
      <c r="J250" s="29" t="s">
        <v>5431</v>
      </c>
      <c r="K250" s="29">
        <v>5.08226823787572E-3</v>
      </c>
      <c r="L250" s="29">
        <v>-0.22707138527532988</v>
      </c>
      <c r="M250" s="29">
        <v>1.8412779880669916E-2</v>
      </c>
    </row>
    <row r="251" spans="1:13">
      <c r="A251" s="34" t="s">
        <v>3931</v>
      </c>
      <c r="B251" s="35">
        <v>41471</v>
      </c>
      <c r="C251" s="34">
        <v>54235.9</v>
      </c>
      <c r="D251" s="34">
        <v>953.02</v>
      </c>
      <c r="E251" s="34">
        <v>160.88</v>
      </c>
      <c r="F251" s="33"/>
      <c r="G251" s="33"/>
      <c r="H251" s="33"/>
      <c r="J251" s="29" t="s">
        <v>5432</v>
      </c>
      <c r="K251" s="29">
        <v>1.3495696937584567E-2</v>
      </c>
      <c r="L251" s="29">
        <v>-0.22897989229398319</v>
      </c>
      <c r="M251" s="29">
        <v>1.9757033248081868E-2</v>
      </c>
    </row>
    <row r="252" spans="1:13">
      <c r="A252" s="34" t="s">
        <v>3932</v>
      </c>
      <c r="B252" s="35">
        <v>41472</v>
      </c>
      <c r="C252" s="34">
        <v>54433.599999999999</v>
      </c>
      <c r="D252" s="34">
        <v>959.37</v>
      </c>
      <c r="E252" s="34">
        <v>161.46</v>
      </c>
      <c r="F252" s="33"/>
      <c r="G252" s="33"/>
      <c r="H252" s="33"/>
      <c r="J252" s="29" t="s">
        <v>5433</v>
      </c>
      <c r="K252" s="29">
        <v>1.3639589289190734E-2</v>
      </c>
      <c r="L252" s="29">
        <v>-0.2351053330950289</v>
      </c>
      <c r="M252" s="29">
        <v>1.9123403709170095E-2</v>
      </c>
    </row>
    <row r="253" spans="1:13">
      <c r="A253" s="34" t="s">
        <v>3933</v>
      </c>
      <c r="B253" s="35">
        <v>41473</v>
      </c>
      <c r="C253" s="34">
        <v>54580.433333333334</v>
      </c>
      <c r="D253" s="34">
        <v>957.44</v>
      </c>
      <c r="E253" s="34">
        <v>161.37</v>
      </c>
      <c r="F253" s="33"/>
      <c r="G253" s="33"/>
      <c r="H253" s="33"/>
      <c r="J253" s="29" t="s">
        <v>5434</v>
      </c>
      <c r="K253" s="29">
        <v>2.5453541985521966E-2</v>
      </c>
      <c r="L253" s="29">
        <v>-0.22612982486438959</v>
      </c>
      <c r="M253" s="29">
        <v>2.2213637241645712E-2</v>
      </c>
    </row>
    <row r="254" spans="1:13">
      <c r="A254" s="34" t="s">
        <v>3934</v>
      </c>
      <c r="B254" s="35">
        <v>41474</v>
      </c>
      <c r="C254" s="34">
        <v>54727.266666666663</v>
      </c>
      <c r="D254" s="34">
        <v>950.47</v>
      </c>
      <c r="E254" s="34">
        <v>161.66999999999999</v>
      </c>
      <c r="F254" s="33">
        <v>0.7607156032567195</v>
      </c>
      <c r="G254" s="33">
        <v>-4.507047913757245E-2</v>
      </c>
      <c r="H254" s="33">
        <v>4.9464459591041621E-2</v>
      </c>
      <c r="J254" s="29" t="s">
        <v>5435</v>
      </c>
      <c r="K254" s="29">
        <v>3.4918681645897953E-2</v>
      </c>
      <c r="L254" s="29">
        <v>-0.21637698744110556</v>
      </c>
      <c r="M254" s="29">
        <v>1.8405694863079525E-2</v>
      </c>
    </row>
    <row r="255" spans="1:13">
      <c r="A255" s="34" t="s">
        <v>3935</v>
      </c>
      <c r="B255" s="35">
        <v>41475</v>
      </c>
      <c r="C255" s="34">
        <v>54874.1</v>
      </c>
      <c r="D255" s="34">
        <v>951.64666666666676</v>
      </c>
      <c r="E255" s="34">
        <v>161.84</v>
      </c>
      <c r="F255" s="33">
        <v>0.76311770375923715</v>
      </c>
      <c r="G255" s="33">
        <v>-4.8001093738016309E-2</v>
      </c>
      <c r="H255" s="33">
        <v>4.9477984566500099E-2</v>
      </c>
      <c r="J255" s="29" t="s">
        <v>5436</v>
      </c>
      <c r="K255" s="29">
        <v>4.4508275684216558E-2</v>
      </c>
      <c r="L255" s="29">
        <v>-0.20826052631578951</v>
      </c>
      <c r="M255" s="29">
        <v>2.4580477428503666E-2</v>
      </c>
    </row>
    <row r="256" spans="1:13">
      <c r="A256" s="34" t="s">
        <v>3936</v>
      </c>
      <c r="B256" s="35">
        <v>41476</v>
      </c>
      <c r="C256" s="34">
        <v>55101</v>
      </c>
      <c r="D256" s="34">
        <v>952.82333333333338</v>
      </c>
      <c r="E256" s="34">
        <v>162.01</v>
      </c>
      <c r="F256" s="33">
        <v>0.76808267588520174</v>
      </c>
      <c r="G256" s="33">
        <v>-5.1615107961407225E-2</v>
      </c>
      <c r="H256" s="33">
        <v>5.5783642880417039E-2</v>
      </c>
      <c r="J256" s="29" t="s">
        <v>5437</v>
      </c>
      <c r="K256" s="29">
        <v>4.4693757846481885E-2</v>
      </c>
      <c r="L256" s="29">
        <v>-0.20708849944888907</v>
      </c>
      <c r="M256" s="29">
        <v>3.3215990324600764E-2</v>
      </c>
    </row>
    <row r="257" spans="1:13">
      <c r="A257" s="34" t="s">
        <v>363</v>
      </c>
      <c r="B257" s="35">
        <v>41477</v>
      </c>
      <c r="C257" s="34">
        <v>55329.3</v>
      </c>
      <c r="D257" s="34">
        <v>954</v>
      </c>
      <c r="E257" s="34">
        <v>162.18</v>
      </c>
      <c r="F257" s="33">
        <v>0.77307948675220794</v>
      </c>
      <c r="G257" s="33">
        <v>-4.8606817320541729E-2</v>
      </c>
      <c r="H257" s="33">
        <v>5.7718646057523193E-2</v>
      </c>
      <c r="J257" s="29" t="s">
        <v>5438</v>
      </c>
      <c r="K257" s="29">
        <v>3.0771343193363832E-2</v>
      </c>
      <c r="L257" s="29">
        <v>-0.20591172833634552</v>
      </c>
      <c r="M257" s="29">
        <v>4.1940735916639493E-2</v>
      </c>
    </row>
    <row r="258" spans="1:13">
      <c r="A258" s="34" t="s">
        <v>3937</v>
      </c>
      <c r="B258" s="35">
        <v>41478</v>
      </c>
      <c r="C258" s="34">
        <v>55942.400000000001</v>
      </c>
      <c r="D258" s="34">
        <v>969.04</v>
      </c>
      <c r="E258" s="34">
        <v>162.47</v>
      </c>
      <c r="F258" s="33">
        <v>0.8200581716910782</v>
      </c>
      <c r="G258" s="33">
        <v>-3.1734612310151844E-2</v>
      </c>
      <c r="H258" s="33">
        <v>6.0439919065335079E-2</v>
      </c>
      <c r="J258" s="29" t="s">
        <v>5439</v>
      </c>
      <c r="K258" s="29">
        <v>3.3740503357491125E-2</v>
      </c>
      <c r="L258" s="29">
        <v>-0.20208859398274637</v>
      </c>
      <c r="M258" s="29">
        <v>4.6722864797752006E-2</v>
      </c>
    </row>
    <row r="259" spans="1:13">
      <c r="A259" s="34" t="s">
        <v>3938</v>
      </c>
      <c r="B259" s="35">
        <v>41479</v>
      </c>
      <c r="C259" s="34">
        <v>56426.3</v>
      </c>
      <c r="D259" s="34">
        <v>966.5</v>
      </c>
      <c r="E259" s="34">
        <v>160.87</v>
      </c>
      <c r="F259" s="33">
        <v>0.82371534859067319</v>
      </c>
      <c r="G259" s="33">
        <v>-3.9522195832132456E-2</v>
      </c>
      <c r="H259" s="33">
        <v>5.0613897596656132E-2</v>
      </c>
      <c r="J259" s="29" t="s">
        <v>5440</v>
      </c>
      <c r="K259" s="29">
        <v>3.8991863543892613E-2</v>
      </c>
      <c r="L259" s="29">
        <v>-0.20424530183936485</v>
      </c>
      <c r="M259" s="29">
        <v>4.5859624016132194E-2</v>
      </c>
    </row>
    <row r="260" spans="1:13">
      <c r="A260" s="34" t="s">
        <v>3939</v>
      </c>
      <c r="B260" s="35">
        <v>41480</v>
      </c>
      <c r="C260" s="34">
        <v>56380.966666666674</v>
      </c>
      <c r="D260" s="34">
        <v>962.36</v>
      </c>
      <c r="E260" s="34">
        <v>160.46</v>
      </c>
      <c r="F260" s="33">
        <v>0.80229347875889623</v>
      </c>
      <c r="G260" s="33">
        <v>-4.4756563601171306E-2</v>
      </c>
      <c r="H260" s="33">
        <v>4.7183971807087444E-2</v>
      </c>
      <c r="J260" s="29" t="s">
        <v>5441</v>
      </c>
      <c r="K260" s="29">
        <v>5.032682717151582E-2</v>
      </c>
      <c r="L260" s="29">
        <v>-0.19160111262542945</v>
      </c>
      <c r="M260" s="29">
        <v>5.3674702709727962E-2</v>
      </c>
    </row>
    <row r="261" spans="1:13">
      <c r="A261" s="34" t="s">
        <v>3940</v>
      </c>
      <c r="B261" s="35">
        <v>41481</v>
      </c>
      <c r="C261" s="34">
        <v>56335.633333333339</v>
      </c>
      <c r="D261" s="34">
        <v>961.53</v>
      </c>
      <c r="E261" s="34">
        <v>160.24</v>
      </c>
      <c r="F261" s="33">
        <v>0.80205020157614304</v>
      </c>
      <c r="G261" s="33">
        <v>-3.393917472948127E-2</v>
      </c>
      <c r="H261" s="33">
        <v>4.8965697826656385E-2</v>
      </c>
      <c r="J261" s="29" t="s">
        <v>5442</v>
      </c>
      <c r="K261" s="29">
        <v>6.1812236660831577E-2</v>
      </c>
      <c r="L261" s="29">
        <v>-0.16866563652269184</v>
      </c>
      <c r="M261" s="29">
        <v>5.7154016404113994E-2</v>
      </c>
    </row>
    <row r="262" spans="1:13">
      <c r="A262" s="34" t="s">
        <v>3941</v>
      </c>
      <c r="B262" s="35">
        <v>41482</v>
      </c>
      <c r="C262" s="34">
        <v>56290.3</v>
      </c>
      <c r="D262" s="34">
        <v>958.97333333333336</v>
      </c>
      <c r="E262" s="34">
        <v>159.91333333333336</v>
      </c>
      <c r="F262" s="33">
        <v>0.80180659837329316</v>
      </c>
      <c r="G262" s="33">
        <v>-3.229799457775806E-2</v>
      </c>
      <c r="H262" s="33">
        <v>4.8818346778601418E-2</v>
      </c>
      <c r="J262" s="29" t="s">
        <v>5443</v>
      </c>
      <c r="K262" s="29">
        <v>7.3451107262089588E-2</v>
      </c>
      <c r="L262" s="29">
        <v>-0.16822590546347471</v>
      </c>
      <c r="M262" s="29">
        <v>6.0438242668701792E-2</v>
      </c>
    </row>
    <row r="263" spans="1:13">
      <c r="A263" s="34" t="s">
        <v>3942</v>
      </c>
      <c r="B263" s="35">
        <v>41483</v>
      </c>
      <c r="C263" s="34">
        <v>56551.9</v>
      </c>
      <c r="D263" s="34">
        <v>956.41666666666674</v>
      </c>
      <c r="E263" s="34">
        <v>159.58666666666664</v>
      </c>
      <c r="F263" s="33">
        <v>0.81139394172344081</v>
      </c>
      <c r="G263" s="33">
        <v>-3.4322485973822259E-2</v>
      </c>
      <c r="H263" s="33">
        <v>4.8670434135015261E-2</v>
      </c>
      <c r="J263" s="29" t="s">
        <v>5444</v>
      </c>
      <c r="K263" s="29">
        <v>6.9918104623565069E-2</v>
      </c>
      <c r="L263" s="29">
        <v>-0.16778517990445529</v>
      </c>
      <c r="M263" s="29">
        <v>6.3754272193497386E-2</v>
      </c>
    </row>
    <row r="264" spans="1:13">
      <c r="A264" s="34" t="s">
        <v>2166</v>
      </c>
      <c r="B264" s="35">
        <v>41484</v>
      </c>
      <c r="C264" s="34">
        <v>56400.200000000004</v>
      </c>
      <c r="D264" s="34">
        <v>953.86</v>
      </c>
      <c r="E264" s="34">
        <v>159.26</v>
      </c>
      <c r="F264" s="33">
        <v>0.81844620126645951</v>
      </c>
      <c r="G264" s="33">
        <v>-3.6349308979228945E-2</v>
      </c>
      <c r="H264" s="33">
        <v>4.8521956679175693E-2</v>
      </c>
      <c r="J264" s="29" t="s">
        <v>5445</v>
      </c>
      <c r="K264" s="29">
        <v>7.3140081241609201E-2</v>
      </c>
      <c r="L264" s="29">
        <v>-0.16734345646805959</v>
      </c>
      <c r="M264" s="29">
        <v>6.7102569183012939E-2</v>
      </c>
    </row>
    <row r="265" spans="1:13">
      <c r="A265" s="34" t="s">
        <v>3943</v>
      </c>
      <c r="B265" s="35">
        <v>41485</v>
      </c>
      <c r="C265" s="34">
        <v>56784.200000000004</v>
      </c>
      <c r="D265" s="34">
        <v>953.65</v>
      </c>
      <c r="E265" s="34">
        <v>160.79</v>
      </c>
      <c r="F265" s="33">
        <v>0.8330019238963422</v>
      </c>
      <c r="G265" s="33">
        <v>-3.600634811527692E-2</v>
      </c>
      <c r="H265" s="33">
        <v>6.0620052770448574E-2</v>
      </c>
      <c r="J265" s="29" t="s">
        <v>5446</v>
      </c>
      <c r="K265" s="29">
        <v>7.5432509944836301E-2</v>
      </c>
      <c r="L265" s="29">
        <v>-0.16347470348559079</v>
      </c>
      <c r="M265" s="29">
        <v>7.8957862554831726E-2</v>
      </c>
    </row>
    <row r="266" spans="1:13">
      <c r="A266" s="34" t="s">
        <v>3944</v>
      </c>
      <c r="B266" s="35">
        <v>41486</v>
      </c>
      <c r="C266" s="34">
        <v>57168.200000000004</v>
      </c>
      <c r="D266" s="34">
        <v>947.55</v>
      </c>
      <c r="E266" s="34">
        <v>160.37</v>
      </c>
      <c r="F266" s="33">
        <v>0.83143360563831514</v>
      </c>
      <c r="G266" s="33">
        <v>-3.5248480405632443E-2</v>
      </c>
      <c r="H266" s="33">
        <v>5.8128793877012308E-2</v>
      </c>
      <c r="J266" s="29" t="s">
        <v>5447</v>
      </c>
      <c r="K266" s="29">
        <v>8.3079280424585455E-2</v>
      </c>
      <c r="L266" s="29">
        <v>-0.17217009968943842</v>
      </c>
      <c r="M266" s="29">
        <v>8.1663691066587552E-2</v>
      </c>
    </row>
    <row r="267" spans="1:13">
      <c r="A267" s="34" t="s">
        <v>3945</v>
      </c>
      <c r="B267" s="35">
        <v>41487</v>
      </c>
      <c r="C267" s="34">
        <v>57244.53333333334</v>
      </c>
      <c r="D267" s="34">
        <v>954.15</v>
      </c>
      <c r="E267" s="34">
        <v>160.72</v>
      </c>
      <c r="F267" s="33">
        <v>0.82677440080332576</v>
      </c>
      <c r="G267" s="33">
        <v>-2.6993126797332345E-2</v>
      </c>
      <c r="H267" s="33">
        <v>6.2681830203649813E-2</v>
      </c>
      <c r="J267" s="29" t="s">
        <v>5448</v>
      </c>
      <c r="K267" s="29">
        <v>8.1376110836304916E-2</v>
      </c>
      <c r="L267" s="29">
        <v>-0.18331324472775223</v>
      </c>
      <c r="M267" s="29">
        <v>7.9049818541735428E-2</v>
      </c>
    </row>
    <row r="268" spans="1:13">
      <c r="A268" s="34" t="s">
        <v>3946</v>
      </c>
      <c r="B268" s="35">
        <v>41488</v>
      </c>
      <c r="C268" s="34">
        <v>57320.866666666669</v>
      </c>
      <c r="D268" s="34">
        <v>955.35</v>
      </c>
      <c r="E268" s="34">
        <v>161.01</v>
      </c>
      <c r="F268" s="33">
        <v>0.83069226928526785</v>
      </c>
      <c r="G268" s="33">
        <v>-1.948005295946964E-2</v>
      </c>
      <c r="H268" s="33">
        <v>6.2842431843685986E-2</v>
      </c>
      <c r="J268" s="29" t="s">
        <v>5449</v>
      </c>
      <c r="K268" s="29">
        <v>7.9668433570275088E-2</v>
      </c>
      <c r="L268" s="29">
        <v>-0.18224131173242752</v>
      </c>
      <c r="M268" s="29">
        <v>7.9851930195663723E-2</v>
      </c>
    </row>
    <row r="269" spans="1:13">
      <c r="A269" s="34" t="s">
        <v>3947</v>
      </c>
      <c r="B269" s="35">
        <v>41489</v>
      </c>
      <c r="C269" s="34">
        <v>57397.200000000004</v>
      </c>
      <c r="D269" s="34">
        <v>955.7</v>
      </c>
      <c r="E269" s="34">
        <v>161.61333333333334</v>
      </c>
      <c r="F269" s="33">
        <v>0.83461649104488767</v>
      </c>
      <c r="G269" s="33">
        <v>-1.4559402775772834E-2</v>
      </c>
      <c r="H269" s="33">
        <v>6.9437091935768525E-2</v>
      </c>
      <c r="J269" s="29" t="s">
        <v>5450</v>
      </c>
      <c r="K269" s="29">
        <v>7.7956230707478813E-2</v>
      </c>
      <c r="L269" s="29">
        <v>-0.18246688723643556</v>
      </c>
      <c r="M269" s="29">
        <v>7.4000921719665547E-2</v>
      </c>
    </row>
    <row r="270" spans="1:13">
      <c r="A270" s="34" t="s">
        <v>3948</v>
      </c>
      <c r="B270" s="35">
        <v>41490</v>
      </c>
      <c r="C270" s="34">
        <v>57264.4</v>
      </c>
      <c r="D270" s="34">
        <v>956.05</v>
      </c>
      <c r="E270" s="34">
        <v>162.21666666666664</v>
      </c>
      <c r="F270" s="33">
        <v>0.83185701992623251</v>
      </c>
      <c r="G270" s="33">
        <v>-1.6955600797910697E-2</v>
      </c>
      <c r="H270" s="33">
        <v>7.470959763261309E-2</v>
      </c>
      <c r="J270" s="29" t="s">
        <v>5451</v>
      </c>
      <c r="K270" s="29">
        <v>6.4550289082959234E-2</v>
      </c>
      <c r="L270" s="29">
        <v>-0.18269378189543772</v>
      </c>
      <c r="M270" s="29">
        <v>6.8196721311475361E-2</v>
      </c>
    </row>
    <row r="271" spans="1:13">
      <c r="A271" s="34" t="s">
        <v>2167</v>
      </c>
      <c r="B271" s="35">
        <v>41491</v>
      </c>
      <c r="C271" s="34">
        <v>57415.9</v>
      </c>
      <c r="D271" s="34">
        <v>956.4</v>
      </c>
      <c r="E271" s="34">
        <v>162.82</v>
      </c>
      <c r="F271" s="33">
        <v>0.83606321471513723</v>
      </c>
      <c r="G271" s="33">
        <v>-1.9338432828168939E-2</v>
      </c>
      <c r="H271" s="33">
        <v>7.9994693552666307E-2</v>
      </c>
      <c r="J271" s="29" t="s">
        <v>5420</v>
      </c>
      <c r="K271" s="29">
        <v>6.1189013422067395E-2</v>
      </c>
      <c r="L271" s="29">
        <v>-0.18292200731490338</v>
      </c>
      <c r="M271" s="29">
        <v>6.2438769512115355E-2</v>
      </c>
    </row>
    <row r="272" spans="1:13">
      <c r="A272" s="34" t="s">
        <v>3949</v>
      </c>
      <c r="B272" s="35">
        <v>41492</v>
      </c>
      <c r="C272" s="34">
        <v>57674.8</v>
      </c>
      <c r="D272" s="34">
        <v>946.3</v>
      </c>
      <c r="E272" s="34">
        <v>162.59</v>
      </c>
      <c r="F272" s="33">
        <v>0.85470390558422982</v>
      </c>
      <c r="G272" s="33">
        <v>-3.239330047649247E-2</v>
      </c>
      <c r="H272" s="33">
        <v>7.9758268030282853E-2</v>
      </c>
      <c r="J272" s="29" t="s">
        <v>5610</v>
      </c>
      <c r="K272" s="29">
        <v>6.9850576750572602E-2</v>
      </c>
      <c r="L272" s="29">
        <v>-0.19911619022953153</v>
      </c>
      <c r="M272" s="29">
        <v>4.8004664420834287E-2</v>
      </c>
    </row>
    <row r="273" spans="1:13">
      <c r="A273" s="34" t="s">
        <v>3950</v>
      </c>
      <c r="B273" s="35">
        <v>41493</v>
      </c>
      <c r="C273" s="34">
        <v>58142.6</v>
      </c>
      <c r="D273" s="34">
        <v>937.86</v>
      </c>
      <c r="E273" s="34">
        <v>162.71</v>
      </c>
      <c r="F273" s="33">
        <v>0.86708155512525309</v>
      </c>
      <c r="G273" s="33">
        <v>-4.25017100736097E-2</v>
      </c>
      <c r="H273" s="33">
        <v>8.0053103219382749E-2</v>
      </c>
      <c r="J273" s="29" t="s">
        <v>5611</v>
      </c>
      <c r="K273" s="29">
        <v>6.8907944324382742E-2</v>
      </c>
      <c r="L273" s="29">
        <v>-0.20618689615716235</v>
      </c>
      <c r="M273" s="29">
        <v>5.4758800521512496E-2</v>
      </c>
    </row>
    <row r="274" spans="1:13">
      <c r="A274" s="34" t="s">
        <v>3951</v>
      </c>
      <c r="B274" s="35">
        <v>41494</v>
      </c>
      <c r="C274" s="34">
        <v>58391.700000000004</v>
      </c>
      <c r="D274" s="34">
        <v>946.39</v>
      </c>
      <c r="E274" s="34">
        <v>162.88</v>
      </c>
      <c r="F274" s="33">
        <v>0.86796653817239577</v>
      </c>
      <c r="G274" s="33">
        <v>-3.5122955833775227E-2</v>
      </c>
      <c r="H274" s="33">
        <v>8.1899701095981214E-2</v>
      </c>
      <c r="J274" s="29" t="s">
        <v>5612</v>
      </c>
      <c r="K274" s="29">
        <v>7.2113546329075628E-2</v>
      </c>
      <c r="L274" s="29">
        <v>-0.19577465917560966</v>
      </c>
      <c r="M274" s="29">
        <v>6.2027625749283333E-2</v>
      </c>
    </row>
    <row r="275" spans="1:13">
      <c r="A275" s="34" t="s">
        <v>3952</v>
      </c>
      <c r="B275" s="35">
        <v>41495</v>
      </c>
      <c r="C275" s="34">
        <v>58640.800000000003</v>
      </c>
      <c r="D275" s="34">
        <v>951.37</v>
      </c>
      <c r="E275" s="34">
        <v>163</v>
      </c>
      <c r="F275" s="33">
        <v>0.86897189887376647</v>
      </c>
      <c r="G275" s="33">
        <v>-3.4847624071744576E-2</v>
      </c>
      <c r="H275" s="33">
        <v>8.1475583864118795E-2</v>
      </c>
      <c r="J275" s="29" t="s">
        <v>5613</v>
      </c>
      <c r="K275" s="29">
        <v>7.5327003322871455E-2</v>
      </c>
      <c r="L275" s="29">
        <v>-0.18734962132833821</v>
      </c>
      <c r="M275" s="29">
        <v>6.3474460173527314E-2</v>
      </c>
    </row>
    <row r="276" spans="1:13">
      <c r="A276" s="34" t="s">
        <v>3953</v>
      </c>
      <c r="B276" s="35">
        <v>41497</v>
      </c>
      <c r="C276" s="34">
        <v>58889.9</v>
      </c>
      <c r="D276" s="34">
        <v>954.59500000000003</v>
      </c>
      <c r="E276" s="34">
        <v>162.73000000000002</v>
      </c>
      <c r="F276" s="33">
        <v>0.86996982343906959</v>
      </c>
      <c r="G276" s="33">
        <v>-4.1513544992670237E-2</v>
      </c>
      <c r="H276" s="33">
        <v>8.0114164343555228E-2</v>
      </c>
      <c r="J276" s="29" t="s">
        <v>5614</v>
      </c>
      <c r="K276" s="29">
        <v>7.8548344212918453E-2</v>
      </c>
      <c r="L276" s="29">
        <v>-0.18961671552907589</v>
      </c>
      <c r="M276" s="29">
        <v>5.9501334548532014E-2</v>
      </c>
    </row>
    <row r="277" spans="1:13">
      <c r="A277" s="34" t="s">
        <v>2168</v>
      </c>
      <c r="B277" s="35">
        <v>41498</v>
      </c>
      <c r="C277" s="34">
        <v>59608.5</v>
      </c>
      <c r="D277" s="34">
        <v>957.82</v>
      </c>
      <c r="E277" s="34">
        <v>162.46</v>
      </c>
      <c r="F277" s="33">
        <v>0.88581380560538325</v>
      </c>
      <c r="G277" s="33">
        <v>-3.7463571500351733E-2</v>
      </c>
      <c r="H277" s="33">
        <v>7.7964302302435229E-2</v>
      </c>
      <c r="J277" s="29" t="s">
        <v>5615</v>
      </c>
      <c r="K277" s="29">
        <v>9.3361812938663746E-2</v>
      </c>
      <c r="L277" s="29">
        <v>-0.19189352822885797</v>
      </c>
      <c r="M277" s="29">
        <v>5.5544728123172904E-2</v>
      </c>
    </row>
    <row r="278" spans="1:13">
      <c r="A278" s="34" t="s">
        <v>3954</v>
      </c>
      <c r="B278" s="35">
        <v>41499</v>
      </c>
      <c r="C278" s="34">
        <v>59754.8</v>
      </c>
      <c r="D278" s="34">
        <v>965.94</v>
      </c>
      <c r="E278" s="34">
        <v>162.81</v>
      </c>
      <c r="F278" s="33">
        <v>0.86628188430918751</v>
      </c>
      <c r="G278" s="33">
        <v>-3.0608967925815911E-2</v>
      </c>
      <c r="H278" s="33">
        <v>8.4315684315684258E-2</v>
      </c>
      <c r="J278" s="29" t="s">
        <v>5616</v>
      </c>
      <c r="K278" s="29">
        <v>0.11546362340241711</v>
      </c>
      <c r="L278" s="29">
        <v>-0.1941801220532906</v>
      </c>
      <c r="M278" s="29">
        <v>5.1604538087520302E-2</v>
      </c>
    </row>
    <row r="279" spans="1:13">
      <c r="A279" s="34" t="s">
        <v>3955</v>
      </c>
      <c r="B279" s="35">
        <v>41500</v>
      </c>
      <c r="C279" s="34">
        <v>59610.200000000004</v>
      </c>
      <c r="D279" s="34">
        <v>967.92</v>
      </c>
      <c r="E279" s="34">
        <v>162.78</v>
      </c>
      <c r="F279" s="33">
        <v>0.84326288285223971</v>
      </c>
      <c r="G279" s="33">
        <v>-2.355564074369243E-2</v>
      </c>
      <c r="H279" s="33">
        <v>8.0948270137459311E-2</v>
      </c>
      <c r="J279" s="29" t="s">
        <v>5617</v>
      </c>
      <c r="K279" s="29">
        <v>0.11563177964976301</v>
      </c>
      <c r="L279" s="29">
        <v>-0.18766058424024212</v>
      </c>
      <c r="M279" s="29">
        <v>4.7733005627061509E-2</v>
      </c>
    </row>
    <row r="280" spans="1:13">
      <c r="A280" s="34" t="s">
        <v>3956</v>
      </c>
      <c r="B280" s="35">
        <v>41501</v>
      </c>
      <c r="C280" s="34">
        <v>59876.900000000009</v>
      </c>
      <c r="D280" s="34">
        <v>960.48</v>
      </c>
      <c r="E280" s="34">
        <v>162.13</v>
      </c>
      <c r="F280" s="33">
        <v>0.84386961676443906</v>
      </c>
      <c r="G280" s="33">
        <v>-4.3146474860279449E-2</v>
      </c>
      <c r="H280" s="33">
        <v>7.2501157637097302E-2</v>
      </c>
      <c r="J280" s="29" t="s">
        <v>5618</v>
      </c>
      <c r="K280" s="29">
        <v>0.11301749575219278</v>
      </c>
      <c r="L280" s="29">
        <v>-0.18146562371346231</v>
      </c>
      <c r="M280" s="29">
        <v>4.2693576557345292E-2</v>
      </c>
    </row>
    <row r="281" spans="1:13">
      <c r="A281" s="34" t="s">
        <v>3957</v>
      </c>
      <c r="B281" s="35">
        <v>41502</v>
      </c>
      <c r="C281" s="34">
        <v>60143.600000000006</v>
      </c>
      <c r="D281" s="34">
        <v>958.11</v>
      </c>
      <c r="E281" s="34">
        <v>161.46</v>
      </c>
      <c r="F281" s="33">
        <v>0.84447136395001166</v>
      </c>
      <c r="G281" s="33">
        <v>-4.8569045301980029E-2</v>
      </c>
      <c r="H281" s="33">
        <v>7.0051030552057858E-2</v>
      </c>
      <c r="J281" s="29" t="s">
        <v>5619</v>
      </c>
      <c r="K281" s="29">
        <v>0.1063005112711275</v>
      </c>
      <c r="L281" s="29">
        <v>-0.20242832280678824</v>
      </c>
      <c r="M281" s="29">
        <v>2.2763809401324719E-2</v>
      </c>
    </row>
    <row r="282" spans="1:13">
      <c r="A282" s="34" t="s">
        <v>3958</v>
      </c>
      <c r="B282" s="35">
        <v>41503</v>
      </c>
      <c r="C282" s="34">
        <v>60410.3</v>
      </c>
      <c r="D282" s="34">
        <v>953.7</v>
      </c>
      <c r="E282" s="34">
        <v>160.65</v>
      </c>
      <c r="F282" s="33">
        <v>0.84506818563596675</v>
      </c>
      <c r="G282" s="33">
        <v>-5.315515666574E-2</v>
      </c>
      <c r="H282" s="33">
        <v>6.3367385212806049E-2</v>
      </c>
      <c r="J282" s="29" t="s">
        <v>5620</v>
      </c>
      <c r="K282" s="29">
        <v>9.9625840307177471E-2</v>
      </c>
      <c r="L282" s="29">
        <v>-0.20083860889583161</v>
      </c>
      <c r="M282" s="29">
        <v>2.4099490946581703E-2</v>
      </c>
    </row>
    <row r="283" spans="1:13">
      <c r="A283" s="34" t="s">
        <v>3959</v>
      </c>
      <c r="B283" s="35">
        <v>41504</v>
      </c>
      <c r="C283" s="34">
        <v>59938.6</v>
      </c>
      <c r="D283" s="34">
        <v>949.29</v>
      </c>
      <c r="E283" s="34">
        <v>159.84</v>
      </c>
      <c r="F283" s="33">
        <v>0.81009558035242413</v>
      </c>
      <c r="G283" s="33">
        <v>-5.7739265082484725E-2</v>
      </c>
      <c r="H283" s="33">
        <v>5.6700235791886211E-2</v>
      </c>
      <c r="J283" s="29" t="s">
        <v>5621</v>
      </c>
      <c r="K283" s="29">
        <v>9.2993084285944327E-2</v>
      </c>
      <c r="L283" s="29">
        <v>-0.19621937350248975</v>
      </c>
      <c r="M283" s="29">
        <v>2.7843781051540173E-2</v>
      </c>
    </row>
    <row r="284" spans="1:13">
      <c r="A284" s="34" t="s">
        <v>2169</v>
      </c>
      <c r="B284" s="35">
        <v>41505</v>
      </c>
      <c r="C284" s="34">
        <v>60052.200000000004</v>
      </c>
      <c r="D284" s="34">
        <v>944.88</v>
      </c>
      <c r="E284" s="34">
        <v>159.03</v>
      </c>
      <c r="F284" s="33">
        <v>0.81889828172657286</v>
      </c>
      <c r="G284" s="33">
        <v>-6.2321371864083819E-2</v>
      </c>
      <c r="H284" s="33">
        <v>5.0049521294156518E-2</v>
      </c>
      <c r="J284" s="29" t="s">
        <v>5622</v>
      </c>
      <c r="K284" s="29">
        <v>0.10469532923111191</v>
      </c>
      <c r="L284" s="29">
        <v>-0.19153278501637716</v>
      </c>
      <c r="M284" s="29">
        <v>3.163085746562122E-2</v>
      </c>
    </row>
    <row r="285" spans="1:13">
      <c r="A285" s="34" t="s">
        <v>3960</v>
      </c>
      <c r="B285" s="35">
        <v>41506</v>
      </c>
      <c r="C285" s="34">
        <v>59568</v>
      </c>
      <c r="D285" s="34">
        <v>932.15</v>
      </c>
      <c r="E285" s="34">
        <v>156.66</v>
      </c>
      <c r="F285" s="33">
        <v>0.80108485973622301</v>
      </c>
      <c r="G285" s="33">
        <v>-7.4577819254023292E-2</v>
      </c>
      <c r="H285" s="33">
        <v>3.3240997229916802E-2</v>
      </c>
      <c r="J285" s="29" t="s">
        <v>5623</v>
      </c>
      <c r="K285" s="29">
        <v>9.6222293206386311E-2</v>
      </c>
      <c r="L285" s="29">
        <v>-0.18677735950524332</v>
      </c>
      <c r="M285" s="29">
        <v>3.5461457787100192E-2</v>
      </c>
    </row>
    <row r="286" spans="1:13">
      <c r="A286" s="34" t="s">
        <v>3961</v>
      </c>
      <c r="B286" s="35">
        <v>41507</v>
      </c>
      <c r="C286" s="34">
        <v>59281.599999999999</v>
      </c>
      <c r="D286" s="34">
        <v>924.19</v>
      </c>
      <c r="E286" s="34">
        <v>156.66</v>
      </c>
      <c r="F286" s="33">
        <v>0.78119103419265667</v>
      </c>
      <c r="G286" s="33">
        <v>-9.1589097378534823E-2</v>
      </c>
      <c r="H286" s="33">
        <v>3.0997038499506413E-2</v>
      </c>
      <c r="J286" s="29" t="s">
        <v>5624</v>
      </c>
      <c r="K286" s="29">
        <v>7.7728735436817686E-2</v>
      </c>
      <c r="L286" s="29">
        <v>-0.19807919179834843</v>
      </c>
      <c r="M286" s="29">
        <v>2.6370621174631959E-2</v>
      </c>
    </row>
    <row r="287" spans="1:13">
      <c r="A287" s="34" t="s">
        <v>362</v>
      </c>
      <c r="B287" s="35">
        <v>41508</v>
      </c>
      <c r="C287" s="34">
        <v>59372.000000000007</v>
      </c>
      <c r="D287" s="34">
        <v>922.28</v>
      </c>
      <c r="E287" s="34">
        <v>155.57</v>
      </c>
      <c r="F287" s="33">
        <v>0.77718089198285023</v>
      </c>
      <c r="G287" s="33">
        <v>-9.6919491608405295E-2</v>
      </c>
      <c r="H287" s="33">
        <v>2.5443279941994579E-2</v>
      </c>
      <c r="J287" s="29" t="s">
        <v>5625</v>
      </c>
      <c r="K287" s="29">
        <v>3.9610802009903523E-2</v>
      </c>
      <c r="L287" s="29">
        <v>-0.20941746288888163</v>
      </c>
      <c r="M287" s="29">
        <v>2.5260126955042095E-2</v>
      </c>
    </row>
    <row r="288" spans="1:13">
      <c r="A288" s="34" t="s">
        <v>3962</v>
      </c>
      <c r="B288" s="35">
        <v>41509</v>
      </c>
      <c r="C288" s="34">
        <v>59462.400000000009</v>
      </c>
      <c r="D288" s="34">
        <v>932.76</v>
      </c>
      <c r="E288" s="34">
        <v>155.66999999999999</v>
      </c>
      <c r="F288" s="33">
        <v>0.77320087712148311</v>
      </c>
      <c r="G288" s="33">
        <v>-8.9154932328183834E-2</v>
      </c>
      <c r="H288" s="33">
        <v>2.4077363331359791E-2</v>
      </c>
      <c r="J288" s="29" t="s">
        <v>5626</v>
      </c>
      <c r="K288" s="29">
        <v>2.914400094591163E-2</v>
      </c>
      <c r="L288" s="29">
        <v>-0.21512967472675237</v>
      </c>
      <c r="M288" s="29">
        <v>1.3402395597280847E-2</v>
      </c>
    </row>
    <row r="289" spans="1:13">
      <c r="A289" s="34" t="s">
        <v>3963</v>
      </c>
      <c r="B289" s="35">
        <v>41510</v>
      </c>
      <c r="C289" s="34">
        <v>59552.800000000003</v>
      </c>
      <c r="D289" s="34">
        <v>932.76666666666665</v>
      </c>
      <c r="E289" s="34">
        <v>155.19999999999999</v>
      </c>
      <c r="F289" s="33">
        <v>0.76925065136854243</v>
      </c>
      <c r="G289" s="33">
        <v>-9.0628432525884151E-2</v>
      </c>
      <c r="H289" s="33">
        <v>1.9576928130337512E-2</v>
      </c>
      <c r="J289" s="29" t="s">
        <v>5627</v>
      </c>
      <c r="K289" s="29">
        <v>1.8811417794401208E-2</v>
      </c>
      <c r="L289" s="29">
        <v>-0.2050387120560403</v>
      </c>
      <c r="M289" s="29">
        <v>1.5732228408649407E-2</v>
      </c>
    </row>
    <row r="290" spans="1:13">
      <c r="A290" s="34" t="s">
        <v>3964</v>
      </c>
      <c r="B290" s="35">
        <v>41511</v>
      </c>
      <c r="C290" s="34">
        <v>61163.5</v>
      </c>
      <c r="D290" s="34">
        <v>932.77333333333331</v>
      </c>
      <c r="E290" s="34">
        <v>154.72999999999999</v>
      </c>
      <c r="F290" s="33">
        <v>0.8196598894462197</v>
      </c>
      <c r="G290" s="33">
        <v>-9.209715201578117E-2</v>
      </c>
      <c r="H290" s="33">
        <v>1.5088893262481085E-2</v>
      </c>
      <c r="J290" s="29" t="s">
        <v>5628</v>
      </c>
      <c r="K290" s="29">
        <v>8.6104873472019339E-3</v>
      </c>
      <c r="L290" s="29">
        <v>-0.20290974812032125</v>
      </c>
      <c r="M290" s="29">
        <v>1.8202600987771378E-2</v>
      </c>
    </row>
    <row r="291" spans="1:13">
      <c r="A291" s="34" t="s">
        <v>2170</v>
      </c>
      <c r="B291" s="35">
        <v>41512</v>
      </c>
      <c r="C291" s="34">
        <v>60675.700000000004</v>
      </c>
      <c r="D291" s="34">
        <v>932.78</v>
      </c>
      <c r="E291" s="34">
        <v>154.26</v>
      </c>
      <c r="F291" s="33">
        <v>0.79722340702826955</v>
      </c>
      <c r="G291" s="33">
        <v>-9.3561114026393E-2</v>
      </c>
      <c r="H291" s="33">
        <v>1.0613207547169878E-2</v>
      </c>
      <c r="J291" s="29" t="s">
        <v>5629</v>
      </c>
      <c r="K291" s="29">
        <v>4.8732651492111589E-3</v>
      </c>
      <c r="L291" s="29">
        <v>-0.20078219029658284</v>
      </c>
      <c r="M291" s="29">
        <v>2.0669885334942739E-2</v>
      </c>
    </row>
    <row r="292" spans="1:13">
      <c r="A292" s="34" t="s">
        <v>3965</v>
      </c>
      <c r="B292" s="35">
        <v>41513</v>
      </c>
      <c r="C292" s="34">
        <v>60002.400000000001</v>
      </c>
      <c r="D292" s="34">
        <v>915.44</v>
      </c>
      <c r="E292" s="34">
        <v>149.53</v>
      </c>
      <c r="F292" s="33">
        <v>0.77053591978612768</v>
      </c>
      <c r="G292" s="33">
        <v>-0.11513218307476669</v>
      </c>
      <c r="H292" s="33">
        <v>-2.2424163179916357E-2</v>
      </c>
      <c r="J292" s="29" t="s">
        <v>5630</v>
      </c>
      <c r="K292" s="29">
        <v>-8.1012150819277373E-3</v>
      </c>
      <c r="L292" s="29">
        <v>-0.19865603719224723</v>
      </c>
      <c r="M292" s="29">
        <v>2.3134087237479894E-2</v>
      </c>
    </row>
    <row r="293" spans="1:13">
      <c r="A293" s="34" t="s">
        <v>3966</v>
      </c>
      <c r="B293" s="35">
        <v>41514</v>
      </c>
      <c r="C293" s="34">
        <v>58727.3</v>
      </c>
      <c r="D293" s="34">
        <v>909.81</v>
      </c>
      <c r="E293" s="34">
        <v>148.76</v>
      </c>
      <c r="F293" s="33">
        <v>0.74332234986790158</v>
      </c>
      <c r="G293" s="33">
        <v>-0.126333579803528</v>
      </c>
      <c r="H293" s="33">
        <v>-3.0626873452365588E-2</v>
      </c>
      <c r="J293" s="29" t="s">
        <v>5631</v>
      </c>
      <c r="K293" s="29">
        <v>-4.8461157365843333E-3</v>
      </c>
      <c r="L293" s="29">
        <v>-0.20145544038072882</v>
      </c>
      <c r="M293" s="29">
        <v>2.360128617363344E-2</v>
      </c>
    </row>
    <row r="294" spans="1:13">
      <c r="A294" s="34" t="s">
        <v>3967</v>
      </c>
      <c r="B294" s="35">
        <v>41515</v>
      </c>
      <c r="C294" s="34">
        <v>58671.866666666669</v>
      </c>
      <c r="D294" s="34">
        <v>920.84</v>
      </c>
      <c r="E294" s="34">
        <v>150.53</v>
      </c>
      <c r="F294" s="33">
        <v>0.73716805512651096</v>
      </c>
      <c r="G294" s="33">
        <v>-0.11675107427869846</v>
      </c>
      <c r="H294" s="33">
        <v>-1.76846776298617E-2</v>
      </c>
      <c r="J294" s="29" t="s">
        <v>5632</v>
      </c>
      <c r="K294" s="29">
        <v>-5.877315367860958E-3</v>
      </c>
      <c r="L294" s="29">
        <v>-0.2096836435591537</v>
      </c>
      <c r="M294" s="29">
        <v>1.567337461300311E-2</v>
      </c>
    </row>
    <row r="295" spans="1:13">
      <c r="A295" s="34" t="s">
        <v>3968</v>
      </c>
      <c r="B295" s="35">
        <v>41516</v>
      </c>
      <c r="C295" s="34">
        <v>58616.433333333334</v>
      </c>
      <c r="D295" s="34">
        <v>929.54</v>
      </c>
      <c r="E295" s="34">
        <v>152.05000000000001</v>
      </c>
      <c r="F295" s="33">
        <v>0.73104554188782656</v>
      </c>
      <c r="G295" s="33">
        <v>-0.10862852649546417</v>
      </c>
      <c r="H295" s="33">
        <v>-6.5987194564222085E-3</v>
      </c>
      <c r="J295" s="29" t="s">
        <v>5633</v>
      </c>
      <c r="K295" s="29">
        <v>-4.1416564446259407E-3</v>
      </c>
      <c r="L295" s="29">
        <v>-0.21604579840523408</v>
      </c>
      <c r="M295" s="29">
        <v>1.9626831945251499E-2</v>
      </c>
    </row>
    <row r="296" spans="1:13">
      <c r="A296" s="34" t="s">
        <v>3969</v>
      </c>
      <c r="B296" s="35">
        <v>41517</v>
      </c>
      <c r="C296" s="34">
        <v>58561</v>
      </c>
      <c r="D296" s="34">
        <v>932.45666666666671</v>
      </c>
      <c r="E296" s="34">
        <v>152.19333333333336</v>
      </c>
      <c r="F296" s="33">
        <v>0.7249545646007427</v>
      </c>
      <c r="G296" s="33">
        <v>-0.10503061753357701</v>
      </c>
      <c r="H296" s="33">
        <v>-7.7583396718459152E-3</v>
      </c>
      <c r="J296" s="29" t="s">
        <v>5634</v>
      </c>
      <c r="K296" s="29">
        <v>-2.3905126224329498E-3</v>
      </c>
      <c r="L296" s="29">
        <v>-0.23367505133886901</v>
      </c>
      <c r="M296" s="29">
        <v>1.5396458814472602E-2</v>
      </c>
    </row>
    <row r="297" spans="1:13">
      <c r="A297" s="34" t="s">
        <v>3970</v>
      </c>
      <c r="B297" s="35">
        <v>41518</v>
      </c>
      <c r="C297" s="34">
        <v>59057</v>
      </c>
      <c r="D297" s="34">
        <v>935.37333333333333</v>
      </c>
      <c r="E297" s="34">
        <v>152.33666666666667</v>
      </c>
      <c r="F297" s="33">
        <v>0.73233912862376749</v>
      </c>
      <c r="G297" s="33">
        <v>-0.10142625670058858</v>
      </c>
      <c r="H297" s="33">
        <v>-8.9130811936155574E-3</v>
      </c>
      <c r="J297" s="29" t="s">
        <v>5635</v>
      </c>
      <c r="K297" s="29">
        <v>-6.2367574704003115E-4</v>
      </c>
      <c r="L297" s="29">
        <v>-0.23625159566412079</v>
      </c>
      <c r="M297" s="29">
        <v>6.8537091290121754E-3</v>
      </c>
    </row>
    <row r="298" spans="1:13">
      <c r="A298" s="34" t="s">
        <v>2171</v>
      </c>
      <c r="B298" s="35">
        <v>41519</v>
      </c>
      <c r="C298" s="34">
        <v>59009.95</v>
      </c>
      <c r="D298" s="34">
        <v>938.29</v>
      </c>
      <c r="E298" s="34">
        <v>152.47999999999999</v>
      </c>
      <c r="F298" s="33">
        <v>0.70207098458299066</v>
      </c>
      <c r="G298" s="33">
        <v>-9.7815426626411073E-2</v>
      </c>
      <c r="H298" s="33">
        <v>-1.0062974745179587E-2</v>
      </c>
      <c r="J298" s="29" t="s">
        <v>5636</v>
      </c>
      <c r="K298" s="29">
        <v>-3.7849634715370062E-3</v>
      </c>
      <c r="L298" s="29">
        <v>-0.23882606427125097</v>
      </c>
      <c r="M298" s="29">
        <v>-1.6894059278901308E-3</v>
      </c>
    </row>
    <row r="299" spans="1:13">
      <c r="A299" s="34" t="s">
        <v>3971</v>
      </c>
      <c r="B299" s="35">
        <v>41520</v>
      </c>
      <c r="C299" s="34">
        <v>58962.9</v>
      </c>
      <c r="D299" s="34">
        <v>933.94</v>
      </c>
      <c r="E299" s="34">
        <v>151.25</v>
      </c>
      <c r="F299" s="33">
        <v>0.67955802678729094</v>
      </c>
      <c r="G299" s="33">
        <v>-0.1073367487383392</v>
      </c>
      <c r="H299" s="33">
        <v>-1.9766688269604704E-2</v>
      </c>
      <c r="J299" s="29" t="s">
        <v>5637</v>
      </c>
      <c r="K299" s="29">
        <v>-6.5324474484322881E-3</v>
      </c>
      <c r="L299" s="29">
        <v>-0.23293879205512769</v>
      </c>
      <c r="M299" s="29">
        <v>2.7587091807275144E-3</v>
      </c>
    </row>
    <row r="300" spans="1:13">
      <c r="A300" s="34" t="s">
        <v>3972</v>
      </c>
      <c r="B300" s="35">
        <v>41521</v>
      </c>
      <c r="C300" s="34">
        <v>58146.1</v>
      </c>
      <c r="D300" s="34">
        <v>937.79</v>
      </c>
      <c r="E300" s="34">
        <v>149.35</v>
      </c>
      <c r="F300" s="33">
        <v>0.6259958669250536</v>
      </c>
      <c r="G300" s="33">
        <v>-0.10955496263661146</v>
      </c>
      <c r="H300" s="33">
        <v>-3.5331352538431671E-2</v>
      </c>
      <c r="J300" s="29" t="s">
        <v>5638</v>
      </c>
      <c r="K300" s="29">
        <v>-5.5676039442142944E-3</v>
      </c>
      <c r="L300" s="29">
        <v>-0.24524879549779344</v>
      </c>
      <c r="M300" s="29">
        <v>-2.9578189300412117E-3</v>
      </c>
    </row>
    <row r="301" spans="1:13">
      <c r="A301" s="34" t="s">
        <v>3973</v>
      </c>
      <c r="B301" s="35">
        <v>41522</v>
      </c>
      <c r="C301" s="34">
        <v>57927.933333333334</v>
      </c>
      <c r="D301" s="34">
        <v>947.67</v>
      </c>
      <c r="E301" s="34">
        <v>148.81</v>
      </c>
      <c r="F301" s="33">
        <v>0.61567518368629526</v>
      </c>
      <c r="G301" s="33">
        <v>-9.9754911274081537E-2</v>
      </c>
      <c r="H301" s="33">
        <v>-3.9811588592076341E-2</v>
      </c>
      <c r="J301" s="29" t="s">
        <v>5604</v>
      </c>
      <c r="K301" s="29">
        <v>-1.2378606509447443E-2</v>
      </c>
      <c r="L301" s="29">
        <v>-0.24545692461193713</v>
      </c>
      <c r="M301" s="29">
        <v>-1.3167987726924069E-2</v>
      </c>
    </row>
    <row r="302" spans="1:13">
      <c r="A302" s="34" t="s">
        <v>3974</v>
      </c>
      <c r="B302" s="35">
        <v>41523</v>
      </c>
      <c r="C302" s="34">
        <v>57709.766666666663</v>
      </c>
      <c r="D302" s="34">
        <v>955.73</v>
      </c>
      <c r="E302" s="34">
        <v>148.69999999999999</v>
      </c>
      <c r="F302" s="33">
        <v>0.60540813213490519</v>
      </c>
      <c r="G302" s="33">
        <v>-8.3698455461491905E-2</v>
      </c>
      <c r="H302" s="33">
        <v>-3.9033217009176835E-2</v>
      </c>
      <c r="J302" s="29" t="s">
        <v>5752</v>
      </c>
      <c r="K302" s="29">
        <v>-1.8841653595052632E-2</v>
      </c>
      <c r="L302" s="29">
        <v>-0.25572070628640908</v>
      </c>
      <c r="M302" s="29">
        <v>-1.3868378812199045E-2</v>
      </c>
    </row>
    <row r="303" spans="1:13">
      <c r="A303" s="34" t="s">
        <v>3975</v>
      </c>
      <c r="B303" s="35">
        <v>41524</v>
      </c>
      <c r="C303" s="34">
        <v>57491.6</v>
      </c>
      <c r="D303" s="34">
        <v>961.75</v>
      </c>
      <c r="E303" s="34">
        <v>149.55666666666667</v>
      </c>
      <c r="F303" s="33">
        <v>0.5951942953066689</v>
      </c>
      <c r="G303" s="33">
        <v>-7.8133037679844364E-2</v>
      </c>
      <c r="H303" s="33">
        <v>-3.2976270017458176E-2</v>
      </c>
      <c r="J303" s="29" t="s">
        <v>5753</v>
      </c>
      <c r="K303" s="29">
        <v>-2.5306717373173582E-2</v>
      </c>
      <c r="L303" s="29">
        <v>-0.26824076339613401</v>
      </c>
      <c r="M303" s="29">
        <v>-3.312252459435272E-2</v>
      </c>
    </row>
    <row r="304" spans="1:13">
      <c r="A304" s="34" t="s">
        <v>3976</v>
      </c>
      <c r="B304" s="35">
        <v>41525</v>
      </c>
      <c r="C304" s="34">
        <v>57198.1</v>
      </c>
      <c r="D304" s="34">
        <v>967.77</v>
      </c>
      <c r="E304" s="34">
        <v>150.41333333333333</v>
      </c>
      <c r="F304" s="33">
        <v>0.55305965630625598</v>
      </c>
      <c r="G304" s="33">
        <v>-7.2570108832802571E-2</v>
      </c>
      <c r="H304" s="33">
        <v>-2.6912792202191116E-2</v>
      </c>
      <c r="J304" s="29" t="s">
        <v>5754</v>
      </c>
      <c r="K304" s="29">
        <v>-2.0558402383351271E-2</v>
      </c>
      <c r="L304" s="29">
        <v>-0.27649295556755793</v>
      </c>
      <c r="M304" s="29">
        <v>-4.8757149843713377E-2</v>
      </c>
    </row>
    <row r="305" spans="1:13">
      <c r="A305" s="34" t="s">
        <v>2172</v>
      </c>
      <c r="B305" s="35">
        <v>41526</v>
      </c>
      <c r="C305" s="34">
        <v>57035.4</v>
      </c>
      <c r="D305" s="34">
        <v>973.79</v>
      </c>
      <c r="E305" s="34">
        <v>151.27000000000001</v>
      </c>
      <c r="F305" s="33">
        <v>0.51969987237115212</v>
      </c>
      <c r="G305" s="33">
        <v>-6.7009667251109017E-2</v>
      </c>
      <c r="H305" s="33">
        <v>-2.0842772995015801E-2</v>
      </c>
      <c r="J305" s="29" t="s">
        <v>5755</v>
      </c>
      <c r="K305" s="29">
        <v>2.7565738209085477E-3</v>
      </c>
      <c r="L305" s="29">
        <v>-0.27501192205145997</v>
      </c>
      <c r="M305" s="29">
        <v>-4.7626125360964999E-2</v>
      </c>
    </row>
    <row r="306" spans="1:13">
      <c r="A306" s="34" t="s">
        <v>3977</v>
      </c>
      <c r="B306" s="35">
        <v>41527</v>
      </c>
      <c r="C306" s="34">
        <v>58190.400000000001</v>
      </c>
      <c r="D306" s="34">
        <v>991.36</v>
      </c>
      <c r="E306" s="34">
        <v>155.34</v>
      </c>
      <c r="F306" s="33">
        <v>0.55729211270017975</v>
      </c>
      <c r="G306" s="33">
        <v>-5.1702202963430643E-2</v>
      </c>
      <c r="H306" s="33">
        <v>7.327670060307323E-3</v>
      </c>
      <c r="J306" s="29" t="s">
        <v>5756</v>
      </c>
      <c r="K306" s="29">
        <v>1.0360368837005973E-2</v>
      </c>
      <c r="L306" s="29">
        <v>-0.2892385597312277</v>
      </c>
      <c r="M306" s="29">
        <v>-4.9233509318745705E-2</v>
      </c>
    </row>
    <row r="307" spans="1:13">
      <c r="A307" s="34" t="s">
        <v>3978</v>
      </c>
      <c r="B307" s="35">
        <v>41528</v>
      </c>
      <c r="C307" s="34">
        <v>59164.6</v>
      </c>
      <c r="D307" s="34">
        <v>991.94</v>
      </c>
      <c r="E307" s="34">
        <v>155.02000000000001</v>
      </c>
      <c r="F307" s="33">
        <v>0.56525074870101677</v>
      </c>
      <c r="G307" s="33">
        <v>-5.2271532986194025E-2</v>
      </c>
      <c r="H307" s="33">
        <v>4.926747050434388E-3</v>
      </c>
      <c r="J307" s="29" t="s">
        <v>5757</v>
      </c>
      <c r="K307" s="29">
        <v>4.9687638250113242E-3</v>
      </c>
      <c r="L307" s="29">
        <v>-0.29745623632385121</v>
      </c>
      <c r="M307" s="29">
        <v>-4.7495408777151527E-2</v>
      </c>
    </row>
    <row r="308" spans="1:13">
      <c r="A308" s="34" t="s">
        <v>3979</v>
      </c>
      <c r="B308" s="35">
        <v>41529</v>
      </c>
      <c r="C308" s="34">
        <v>59148.866666666669</v>
      </c>
      <c r="D308" s="34">
        <v>990.41</v>
      </c>
      <c r="E308" s="34">
        <v>154.9</v>
      </c>
      <c r="F308" s="33">
        <v>0.56727256668433146</v>
      </c>
      <c r="G308" s="33">
        <v>-5.6258039925675463E-2</v>
      </c>
      <c r="H308" s="33">
        <v>6.4561947188401803E-5</v>
      </c>
      <c r="J308" s="29" t="s">
        <v>5758</v>
      </c>
      <c r="K308" s="29">
        <v>1.380725218253831E-3</v>
      </c>
      <c r="L308" s="29">
        <v>-0.30895418751084947</v>
      </c>
      <c r="M308" s="29">
        <v>-5.4278175650207428E-2</v>
      </c>
    </row>
    <row r="309" spans="1:13">
      <c r="A309" s="34" t="s">
        <v>3980</v>
      </c>
      <c r="B309" s="35">
        <v>41530</v>
      </c>
      <c r="C309" s="34">
        <v>59133.133333333331</v>
      </c>
      <c r="D309" s="34">
        <v>986.84</v>
      </c>
      <c r="E309" s="34">
        <v>154.34</v>
      </c>
      <c r="F309" s="33">
        <v>0.56930069459925203</v>
      </c>
      <c r="G309" s="33">
        <v>-6.4766201027312897E-2</v>
      </c>
      <c r="H309" s="33">
        <v>-6.5653964984552227E-3</v>
      </c>
      <c r="J309" s="29" t="s">
        <v>5759</v>
      </c>
      <c r="K309" s="29">
        <v>3.8526222771984031E-4</v>
      </c>
      <c r="L309" s="29">
        <v>-0.3066492519591546</v>
      </c>
      <c r="M309" s="29">
        <v>-6.2868410128684049E-2</v>
      </c>
    </row>
    <row r="310" spans="1:13">
      <c r="A310" s="34" t="s">
        <v>3981</v>
      </c>
      <c r="B310" s="35">
        <v>41531</v>
      </c>
      <c r="C310" s="34">
        <v>59117.4</v>
      </c>
      <c r="D310" s="34">
        <v>991.81333333333339</v>
      </c>
      <c r="E310" s="34">
        <v>155.42000000000002</v>
      </c>
      <c r="F310" s="33">
        <v>0.57133516203113044</v>
      </c>
      <c r="G310" s="33">
        <v>-6.0058883736211155E-2</v>
      </c>
      <c r="H310" s="33">
        <v>6.438320885913118E-4</v>
      </c>
      <c r="J310" s="29" t="s">
        <v>5760</v>
      </c>
      <c r="K310" s="29">
        <v>-3.3490135685121381E-3</v>
      </c>
      <c r="L310" s="29">
        <v>-0.3033337044518315</v>
      </c>
      <c r="M310" s="29">
        <v>-6.0816012317167045E-2</v>
      </c>
    </row>
    <row r="311" spans="1:13">
      <c r="A311" s="34" t="s">
        <v>3982</v>
      </c>
      <c r="B311" s="35">
        <v>41532</v>
      </c>
      <c r="C311" s="34">
        <v>59401.5</v>
      </c>
      <c r="D311" s="34">
        <v>996.78666666666663</v>
      </c>
      <c r="E311" s="34">
        <v>156.5</v>
      </c>
      <c r="F311" s="33">
        <v>0.60041545089354265</v>
      </c>
      <c r="G311" s="33">
        <v>-5.5351625926370551E-2</v>
      </c>
      <c r="H311" s="33">
        <v>7.856774858320259E-3</v>
      </c>
      <c r="J311" s="29" t="s">
        <v>5761</v>
      </c>
      <c r="K311" s="29">
        <v>-2.9152185389383911E-3</v>
      </c>
      <c r="L311" s="29">
        <v>-0.30267263060711225</v>
      </c>
      <c r="M311" s="29">
        <v>-6.1103482711272084E-2</v>
      </c>
    </row>
    <row r="312" spans="1:13">
      <c r="A312" s="34" t="s">
        <v>2173</v>
      </c>
      <c r="B312" s="35">
        <v>41533</v>
      </c>
      <c r="C312" s="34">
        <v>59347.700000000004</v>
      </c>
      <c r="D312" s="34">
        <v>1001.76</v>
      </c>
      <c r="E312" s="34">
        <v>157.58000000000001</v>
      </c>
      <c r="F312" s="33">
        <v>0.5675319461392585</v>
      </c>
      <c r="G312" s="33">
        <v>-5.064442759666421E-2</v>
      </c>
      <c r="H312" s="33">
        <v>1.5073434681783127E-2</v>
      </c>
      <c r="J312" s="29" t="s">
        <v>5762</v>
      </c>
      <c r="K312" s="29">
        <v>2.3257931417610678E-3</v>
      </c>
      <c r="L312" s="29">
        <v>-0.28816651001258553</v>
      </c>
      <c r="M312" s="29">
        <v>-4.4124071647007601E-2</v>
      </c>
    </row>
    <row r="313" spans="1:13">
      <c r="A313" s="34" t="s">
        <v>3983</v>
      </c>
      <c r="B313" s="35">
        <v>41534</v>
      </c>
      <c r="C313" s="34">
        <v>60056.4</v>
      </c>
      <c r="D313" s="34">
        <v>1002.44</v>
      </c>
      <c r="E313" s="34">
        <v>157.33000000000001</v>
      </c>
      <c r="F313" s="33">
        <v>0.58097243793929509</v>
      </c>
      <c r="G313" s="33">
        <v>-5.0503902402061041E-2</v>
      </c>
      <c r="H313" s="33">
        <v>1.1833558428194779E-2</v>
      </c>
      <c r="J313" s="29" t="s">
        <v>5763</v>
      </c>
      <c r="K313" s="29">
        <v>6.198356485415335E-3</v>
      </c>
      <c r="L313" s="29">
        <v>-0.27493622448979593</v>
      </c>
      <c r="M313" s="29">
        <v>-3.9378432351472759E-2</v>
      </c>
    </row>
    <row r="314" spans="1:13">
      <c r="A314" s="34" t="s">
        <v>3984</v>
      </c>
      <c r="B314" s="35">
        <v>41535</v>
      </c>
      <c r="C314" s="34">
        <v>60964.1</v>
      </c>
      <c r="D314" s="34">
        <v>1000.99</v>
      </c>
      <c r="E314" s="34">
        <v>156.54</v>
      </c>
      <c r="F314" s="33">
        <v>0.61929691753987548</v>
      </c>
      <c r="G314" s="33">
        <v>-7.1575647399272913E-2</v>
      </c>
      <c r="H314" s="33">
        <v>-1.3397129186603074E-3</v>
      </c>
      <c r="J314" s="29" t="s">
        <v>5764</v>
      </c>
      <c r="K314" s="29">
        <v>3.0816390678867656E-2</v>
      </c>
      <c r="L314" s="29">
        <v>-0.26660384348974686</v>
      </c>
      <c r="M314" s="29">
        <v>-4.155470849215781E-2</v>
      </c>
    </row>
    <row r="315" spans="1:13">
      <c r="A315" s="34" t="s">
        <v>3985</v>
      </c>
      <c r="B315" s="35">
        <v>41536</v>
      </c>
      <c r="C315" s="34">
        <v>61327.133333333339</v>
      </c>
      <c r="D315" s="34">
        <v>1022.54</v>
      </c>
      <c r="E315" s="34">
        <v>161.15</v>
      </c>
      <c r="F315" s="33">
        <v>0.63748620456406435</v>
      </c>
      <c r="G315" s="33">
        <v>-5.554734547604101E-2</v>
      </c>
      <c r="H315" s="33">
        <v>2.2006595636732573E-2</v>
      </c>
      <c r="J315" s="29" t="s">
        <v>5765</v>
      </c>
      <c r="K315" s="29">
        <v>2.8615276342962126E-2</v>
      </c>
      <c r="L315" s="29">
        <v>-0.27591685956945711</v>
      </c>
      <c r="M315" s="29">
        <v>-4.7192130494334572E-2</v>
      </c>
    </row>
    <row r="316" spans="1:13">
      <c r="A316" s="34" t="s">
        <v>3986</v>
      </c>
      <c r="B316" s="35">
        <v>41537</v>
      </c>
      <c r="C316" s="34">
        <v>61690.166666666672</v>
      </c>
      <c r="D316" s="34">
        <v>1013.17</v>
      </c>
      <c r="E316" s="34">
        <v>160.19999999999999</v>
      </c>
      <c r="F316" s="33">
        <v>0.65586736633964571</v>
      </c>
      <c r="G316" s="33">
        <v>-6.0051952871324032E-2</v>
      </c>
      <c r="H316" s="33">
        <v>1.9083969465648831E-2</v>
      </c>
      <c r="J316" s="29" t="s">
        <v>5766</v>
      </c>
      <c r="K316" s="29">
        <v>2.853065379698716E-2</v>
      </c>
      <c r="L316" s="29">
        <v>-0.28852310191600172</v>
      </c>
      <c r="M316" s="29">
        <v>-5.1822382462029415E-2</v>
      </c>
    </row>
    <row r="317" spans="1:13">
      <c r="A317" s="34" t="s">
        <v>3987</v>
      </c>
      <c r="B317" s="35">
        <v>41538</v>
      </c>
      <c r="C317" s="34">
        <v>62053.200000000004</v>
      </c>
      <c r="D317" s="34">
        <v>1014.2133333333334</v>
      </c>
      <c r="E317" s="34">
        <v>160.03666666666669</v>
      </c>
      <c r="F317" s="33">
        <v>0.67444345503116665</v>
      </c>
      <c r="G317" s="33">
        <v>-5.8149073360387993E-2</v>
      </c>
      <c r="H317" s="33">
        <v>1.5751113367818759E-2</v>
      </c>
      <c r="J317" s="29" t="s">
        <v>5767</v>
      </c>
      <c r="K317" s="29">
        <v>1.8801240263605301E-2</v>
      </c>
      <c r="L317" s="29">
        <v>-0.28545137465744075</v>
      </c>
      <c r="M317" s="29">
        <v>-5.8541821484600742E-2</v>
      </c>
    </row>
    <row r="318" spans="1:13">
      <c r="A318" s="34" t="s">
        <v>361</v>
      </c>
      <c r="B318" s="35">
        <v>41539</v>
      </c>
      <c r="C318" s="34">
        <v>61707.200000000004</v>
      </c>
      <c r="D318" s="34">
        <v>1015.2566666666667</v>
      </c>
      <c r="E318" s="34">
        <v>159.87333333333333</v>
      </c>
      <c r="F318" s="33">
        <v>0.66429862178709187</v>
      </c>
      <c r="G318" s="33">
        <v>-5.6242408467811922E-2</v>
      </c>
      <c r="H318" s="33">
        <v>1.2433242564329872E-2</v>
      </c>
      <c r="J318" s="29" t="s">
        <v>5768</v>
      </c>
      <c r="K318" s="29">
        <v>1.7256477140266346E-2</v>
      </c>
      <c r="L318" s="29">
        <v>-0.28467060833571389</v>
      </c>
      <c r="M318" s="29">
        <v>-5.8433622636037907E-2</v>
      </c>
    </row>
    <row r="319" spans="1:13">
      <c r="A319" s="34" t="s">
        <v>2174</v>
      </c>
      <c r="B319" s="35">
        <v>41540</v>
      </c>
      <c r="C319" s="34">
        <v>62904.800000000003</v>
      </c>
      <c r="D319" s="34">
        <v>1016.3</v>
      </c>
      <c r="E319" s="34">
        <v>159.71</v>
      </c>
      <c r="F319" s="33">
        <v>0.68578235503779994</v>
      </c>
      <c r="G319" s="33">
        <v>-5.0062625016357276E-2</v>
      </c>
      <c r="H319" s="33">
        <v>1.0311234817813819E-2</v>
      </c>
      <c r="J319" s="29" t="s">
        <v>5769</v>
      </c>
      <c r="K319" s="29">
        <v>4.5420221020904483E-2</v>
      </c>
      <c r="L319" s="29">
        <v>-0.29676329694222514</v>
      </c>
      <c r="M319" s="29">
        <v>-6.3396383288297775E-2</v>
      </c>
    </row>
    <row r="320" spans="1:13">
      <c r="A320" s="34" t="s">
        <v>3988</v>
      </c>
      <c r="B320" s="35">
        <v>41541</v>
      </c>
      <c r="C320" s="34">
        <v>63010.200000000004</v>
      </c>
      <c r="D320" s="34">
        <v>1010.56</v>
      </c>
      <c r="E320" s="34">
        <v>158.12</v>
      </c>
      <c r="F320" s="33">
        <v>0.68289731981891766</v>
      </c>
      <c r="G320" s="33">
        <v>-5.8218316356485889E-2</v>
      </c>
      <c r="H320" s="33">
        <v>-4.1566947978334268E-3</v>
      </c>
      <c r="J320" s="29" t="s">
        <v>5770</v>
      </c>
      <c r="K320" s="29">
        <v>6.8908615320647515E-2</v>
      </c>
      <c r="L320" s="29">
        <v>-0.29195849970543952</v>
      </c>
      <c r="M320" s="29">
        <v>-6.0759652086853189E-2</v>
      </c>
    </row>
    <row r="321" spans="1:13">
      <c r="A321" s="34" t="s">
        <v>3989</v>
      </c>
      <c r="B321" s="35">
        <v>41542</v>
      </c>
      <c r="C321" s="34">
        <v>63455.3</v>
      </c>
      <c r="D321" s="34">
        <v>1007.55</v>
      </c>
      <c r="E321" s="34">
        <v>157.12</v>
      </c>
      <c r="F321" s="33">
        <v>0.6896001746706284</v>
      </c>
      <c r="G321" s="33">
        <v>-6.4475993277560706E-2</v>
      </c>
      <c r="H321" s="33">
        <v>-8.8316931617461458E-3</v>
      </c>
      <c r="J321" s="29" t="s">
        <v>5771</v>
      </c>
      <c r="K321" s="29">
        <v>9.2084420644103382E-2</v>
      </c>
      <c r="L321" s="29">
        <v>-0.29403940683216989</v>
      </c>
      <c r="M321" s="29">
        <v>-6.325622218042759E-2</v>
      </c>
    </row>
    <row r="322" spans="1:13">
      <c r="A322" s="34" t="s">
        <v>3990</v>
      </c>
      <c r="B322" s="35">
        <v>41543</v>
      </c>
      <c r="C322" s="34">
        <v>63868.666666666672</v>
      </c>
      <c r="D322" s="34">
        <v>1003</v>
      </c>
      <c r="E322" s="34">
        <v>156.68</v>
      </c>
      <c r="F322" s="33">
        <v>0.69541976694902141</v>
      </c>
      <c r="G322" s="33">
        <v>-6.5272496831432214E-2</v>
      </c>
      <c r="H322" s="33">
        <v>-1.3412253636420846E-2</v>
      </c>
      <c r="J322" s="29" t="s">
        <v>5772</v>
      </c>
      <c r="K322" s="29">
        <v>7.2523111772574644E-2</v>
      </c>
      <c r="L322" s="29">
        <v>-0.28735812456147591</v>
      </c>
      <c r="M322" s="29">
        <v>-6.1552911709455094E-2</v>
      </c>
    </row>
    <row r="323" spans="1:13">
      <c r="A323" s="34" t="s">
        <v>3991</v>
      </c>
      <c r="B323" s="35">
        <v>41544</v>
      </c>
      <c r="C323" s="34">
        <v>64282.033333333333</v>
      </c>
      <c r="D323" s="34">
        <v>999.88</v>
      </c>
      <c r="E323" s="34">
        <v>156.57</v>
      </c>
      <c r="F323" s="33">
        <v>0.70120396688032471</v>
      </c>
      <c r="G323" s="33">
        <v>-7.1498549042367965E-2</v>
      </c>
      <c r="H323" s="33">
        <v>-1.4694314212894577E-2</v>
      </c>
      <c r="J323" s="29" t="s">
        <v>5773</v>
      </c>
      <c r="K323" s="29">
        <v>6.3466294623345743E-2</v>
      </c>
      <c r="L323" s="29">
        <v>-0.27508402820887079</v>
      </c>
      <c r="M323" s="29">
        <v>-5.9509625634915575E-2</v>
      </c>
    </row>
    <row r="324" spans="1:13">
      <c r="A324" s="34" t="s">
        <v>3992</v>
      </c>
      <c r="B324" s="35">
        <v>41545</v>
      </c>
      <c r="C324" s="34">
        <v>64695.4</v>
      </c>
      <c r="D324" s="34">
        <v>995.74</v>
      </c>
      <c r="E324" s="34">
        <v>156.02000000000001</v>
      </c>
      <c r="F324" s="33">
        <v>0.69880891110947707</v>
      </c>
      <c r="G324" s="33">
        <v>-7.8624237769614469E-2</v>
      </c>
      <c r="H324" s="33">
        <v>-1.8742138364779781E-2</v>
      </c>
      <c r="J324" s="29" t="s">
        <v>5774</v>
      </c>
      <c r="K324" s="29">
        <v>4.9770294201360921E-2</v>
      </c>
      <c r="L324" s="29">
        <v>-0.2738413060877255</v>
      </c>
      <c r="M324" s="29">
        <v>-6.1115976479419576E-2</v>
      </c>
    </row>
    <row r="325" spans="1:13">
      <c r="A325" s="34" t="s">
        <v>3993</v>
      </c>
      <c r="B325" s="35">
        <v>41546</v>
      </c>
      <c r="C325" s="34">
        <v>65328.800000000003</v>
      </c>
      <c r="D325" s="34">
        <v>991.59999999999991</v>
      </c>
      <c r="E325" s="34">
        <v>155.47</v>
      </c>
      <c r="F325" s="33">
        <v>0.70471133146323961</v>
      </c>
      <c r="G325" s="33">
        <v>-7.6275291575064408E-2</v>
      </c>
      <c r="H325" s="33">
        <v>-2.3736263736263696E-2</v>
      </c>
      <c r="J325" s="29" t="s">
        <v>5775</v>
      </c>
      <c r="K325" s="29">
        <v>4.139397398285305E-2</v>
      </c>
      <c r="L325" s="29">
        <v>-0.27661808489601769</v>
      </c>
      <c r="M325" s="29">
        <v>-6.0486645399387085E-2</v>
      </c>
    </row>
    <row r="326" spans="1:13">
      <c r="A326" s="34" t="s">
        <v>2175</v>
      </c>
      <c r="B326" s="35">
        <v>41547</v>
      </c>
      <c r="C326" s="34">
        <v>65720</v>
      </c>
      <c r="D326" s="34">
        <v>987.46</v>
      </c>
      <c r="E326" s="34">
        <v>154.91999999999999</v>
      </c>
      <c r="F326" s="33">
        <v>0.71397573519440027</v>
      </c>
      <c r="G326" s="33">
        <v>-7.8182615920314391E-2</v>
      </c>
      <c r="H326" s="33">
        <v>-2.8836509528585852E-2</v>
      </c>
      <c r="J326" s="29" t="s">
        <v>5776</v>
      </c>
      <c r="K326" s="29">
        <v>2.1730297694609435E-2</v>
      </c>
      <c r="L326" s="29">
        <v>-0.26898492072291824</v>
      </c>
      <c r="M326" s="29">
        <v>-4.5721791343507623E-2</v>
      </c>
    </row>
    <row r="327" spans="1:13">
      <c r="A327" s="34" t="s">
        <v>3994</v>
      </c>
      <c r="B327" s="35">
        <v>41548</v>
      </c>
      <c r="C327" s="34">
        <v>66350</v>
      </c>
      <c r="D327" s="34">
        <v>996.34</v>
      </c>
      <c r="E327" s="34">
        <v>156.12</v>
      </c>
      <c r="F327" s="33">
        <v>0.73712320876895943</v>
      </c>
      <c r="G327" s="33">
        <v>-7.157433723151474E-2</v>
      </c>
      <c r="H327" s="33">
        <v>-2.3761880940470159E-2</v>
      </c>
      <c r="J327" s="29" t="s">
        <v>5777</v>
      </c>
      <c r="K327" s="29">
        <v>1.2008798943528465E-2</v>
      </c>
      <c r="L327" s="29">
        <v>-0.28332353939233423</v>
      </c>
      <c r="M327" s="29">
        <v>-4.7094877728438123E-2</v>
      </c>
    </row>
    <row r="328" spans="1:13">
      <c r="A328" s="34" t="s">
        <v>3995</v>
      </c>
      <c r="B328" s="35">
        <v>41549</v>
      </c>
      <c r="C328" s="34">
        <v>66506.3</v>
      </c>
      <c r="D328" s="34">
        <v>997.85</v>
      </c>
      <c r="E328" s="34">
        <v>157.22999999999999</v>
      </c>
      <c r="F328" s="33">
        <v>0.74800072191285882</v>
      </c>
      <c r="G328" s="33">
        <v>-7.6697448044858119E-2</v>
      </c>
      <c r="H328" s="33">
        <v>-1.7926296064959435E-2</v>
      </c>
      <c r="J328" s="29" t="s">
        <v>5778</v>
      </c>
      <c r="K328" s="29">
        <v>6.5552416150984616E-3</v>
      </c>
      <c r="L328" s="29">
        <v>-0.28768296801509052</v>
      </c>
      <c r="M328" s="29">
        <v>-3.5446361590397713E-2</v>
      </c>
    </row>
    <row r="329" spans="1:13">
      <c r="A329" s="34" t="s">
        <v>3996</v>
      </c>
      <c r="B329" s="35">
        <v>41550</v>
      </c>
      <c r="C329" s="34">
        <v>66558.366666666669</v>
      </c>
      <c r="D329" s="34">
        <v>1005.25</v>
      </c>
      <c r="E329" s="34">
        <v>157.72999999999999</v>
      </c>
      <c r="F329" s="33">
        <v>0.75621303752801317</v>
      </c>
      <c r="G329" s="33">
        <v>-6.9077921797297881E-2</v>
      </c>
      <c r="H329" s="33">
        <v>-1.1861256708501355E-2</v>
      </c>
      <c r="J329" s="29" t="s">
        <v>5779</v>
      </c>
      <c r="K329" s="29">
        <v>6.302420408777154E-3</v>
      </c>
      <c r="L329" s="29">
        <v>-0.28699422203539315</v>
      </c>
      <c r="M329" s="29">
        <v>-3.5872757952627787E-2</v>
      </c>
    </row>
    <row r="330" spans="1:13">
      <c r="A330" s="34" t="s">
        <v>3997</v>
      </c>
      <c r="B330" s="35">
        <v>41551</v>
      </c>
      <c r="C330" s="34">
        <v>66610.433333333334</v>
      </c>
      <c r="D330" s="34">
        <v>1007.92</v>
      </c>
      <c r="E330" s="34">
        <v>157.97</v>
      </c>
      <c r="F330" s="33">
        <v>0.77025934046464251</v>
      </c>
      <c r="G330" s="33">
        <v>-6.5829636311958706E-2</v>
      </c>
      <c r="H330" s="33">
        <v>-7.3935991957103653E-3</v>
      </c>
      <c r="J330" s="29" t="s">
        <v>5747</v>
      </c>
      <c r="K330" s="29">
        <v>5.1567011184954215E-3</v>
      </c>
      <c r="L330" s="29">
        <v>-0.29138677044516237</v>
      </c>
      <c r="M330" s="29">
        <v>-3.536554832248362E-2</v>
      </c>
    </row>
    <row r="331" spans="1:13">
      <c r="A331" s="34" t="s">
        <v>3998</v>
      </c>
      <c r="B331" s="35">
        <v>41552</v>
      </c>
      <c r="C331" s="34">
        <v>66662.5</v>
      </c>
      <c r="D331" s="34">
        <v>1006.8333333333334</v>
      </c>
      <c r="E331" s="34">
        <v>158</v>
      </c>
      <c r="F331" s="33">
        <v>0.78796534706576549</v>
      </c>
      <c r="G331" s="33">
        <v>-6.6060634169719967E-2</v>
      </c>
      <c r="H331" s="33">
        <v>-4.2226003655384536E-3</v>
      </c>
      <c r="J331" s="29" t="s">
        <v>5953</v>
      </c>
      <c r="K331" s="29">
        <v>-5.0103558998961795E-3</v>
      </c>
      <c r="L331" s="29">
        <v>-0.30375344634619061</v>
      </c>
      <c r="M331" s="29">
        <v>-3.7752359522470247E-2</v>
      </c>
    </row>
    <row r="332" spans="1:13">
      <c r="A332" s="34" t="s">
        <v>3999</v>
      </c>
      <c r="B332" s="35">
        <v>41553</v>
      </c>
      <c r="C332" s="34">
        <v>66997.7</v>
      </c>
      <c r="D332" s="34">
        <v>1005.7466666666667</v>
      </c>
      <c r="E332" s="34">
        <v>158.03</v>
      </c>
      <c r="F332" s="33">
        <v>0.83083838880690819</v>
      </c>
      <c r="G332" s="33">
        <v>-6.7950488229061357E-2</v>
      </c>
      <c r="H332" s="33">
        <v>-4.9741846115098909E-3</v>
      </c>
      <c r="J332" s="29" t="s">
        <v>5954</v>
      </c>
      <c r="K332" s="29">
        <v>-2.0449281358472349E-2</v>
      </c>
      <c r="L332" s="29">
        <v>-0.30950176565534082</v>
      </c>
      <c r="M332" s="29">
        <v>-4.0970316787228844E-2</v>
      </c>
    </row>
    <row r="333" spans="1:13">
      <c r="A333" s="34" t="s">
        <v>2176</v>
      </c>
      <c r="B333" s="35">
        <v>41554</v>
      </c>
      <c r="C333" s="34">
        <v>67019</v>
      </c>
      <c r="D333" s="34">
        <v>1004.66</v>
      </c>
      <c r="E333" s="34">
        <v>158.06</v>
      </c>
      <c r="F333" s="33">
        <v>0.79998442246280876</v>
      </c>
      <c r="G333" s="33">
        <v>-6.6760796262064215E-2</v>
      </c>
      <c r="H333" s="33">
        <v>-5.0985082142632754E-3</v>
      </c>
      <c r="J333" s="29" t="s">
        <v>5955</v>
      </c>
      <c r="K333" s="29">
        <v>-1.1691603747576274E-2</v>
      </c>
      <c r="L333" s="29">
        <v>-0.30773329398649085</v>
      </c>
      <c r="M333" s="29">
        <v>-4.330243265102951E-2</v>
      </c>
    </row>
    <row r="334" spans="1:13">
      <c r="A334" s="34" t="s">
        <v>4000</v>
      </c>
      <c r="B334" s="35">
        <v>41555</v>
      </c>
      <c r="C334" s="34">
        <v>67505.3</v>
      </c>
      <c r="D334" s="34">
        <v>1008.89</v>
      </c>
      <c r="E334" s="34">
        <v>158.13999999999999</v>
      </c>
      <c r="F334" s="33">
        <v>0.81018828055447289</v>
      </c>
      <c r="G334" s="33">
        <v>-5.9099472142950416E-2</v>
      </c>
      <c r="H334" s="33">
        <v>-5.4088050314465841E-3</v>
      </c>
      <c r="J334" s="29" t="s">
        <v>5956</v>
      </c>
      <c r="K334" s="29">
        <v>-2.620733013917298E-2</v>
      </c>
      <c r="L334" s="29">
        <v>-0.30141143086777167</v>
      </c>
      <c r="M334" s="29">
        <v>-4.7982619490999356E-2</v>
      </c>
    </row>
    <row r="335" spans="1:13">
      <c r="A335" s="34" t="s">
        <v>4001</v>
      </c>
      <c r="B335" s="35">
        <v>41556</v>
      </c>
      <c r="C335" s="34">
        <v>68461.5</v>
      </c>
      <c r="D335" s="34">
        <v>1005.69</v>
      </c>
      <c r="E335" s="34">
        <v>157.74</v>
      </c>
      <c r="F335" s="33">
        <v>0.83294080689394834</v>
      </c>
      <c r="G335" s="33">
        <v>-5.9329167913798164E-2</v>
      </c>
      <c r="H335" s="33">
        <v>-6.7376109816761343E-3</v>
      </c>
      <c r="J335" s="29" t="s">
        <v>5957</v>
      </c>
      <c r="K335" s="29">
        <v>-3.030391686876166E-2</v>
      </c>
      <c r="L335" s="29">
        <v>-0.29540908345630423</v>
      </c>
      <c r="M335" s="29">
        <v>-4.2835857958778312E-2</v>
      </c>
    </row>
    <row r="336" spans="1:13">
      <c r="A336" s="34" t="s">
        <v>4002</v>
      </c>
      <c r="B336" s="35">
        <v>41557</v>
      </c>
      <c r="C336" s="34">
        <v>68875.5</v>
      </c>
      <c r="D336" s="34">
        <v>1014.05</v>
      </c>
      <c r="E336" s="34">
        <v>158.78</v>
      </c>
      <c r="F336" s="33">
        <v>0.84112816564820592</v>
      </c>
      <c r="G336" s="33">
        <v>-4.9417242133550032E-2</v>
      </c>
      <c r="H336" s="33">
        <v>1.2191020682696951E-3</v>
      </c>
      <c r="J336" s="29" t="s">
        <v>5958</v>
      </c>
      <c r="K336" s="29">
        <v>-3.1709050869146771E-2</v>
      </c>
      <c r="L336" s="29">
        <v>-0.31796513925745484</v>
      </c>
      <c r="M336" s="29">
        <v>-5.3548347387209927E-2</v>
      </c>
    </row>
    <row r="337" spans="1:13">
      <c r="A337" s="34" t="s">
        <v>4003</v>
      </c>
      <c r="B337" s="35">
        <v>41558</v>
      </c>
      <c r="C337" s="34">
        <v>69289.5</v>
      </c>
      <c r="D337" s="34">
        <v>1023.21</v>
      </c>
      <c r="E337" s="34">
        <v>159.66999999999999</v>
      </c>
      <c r="F337" s="33">
        <v>0.8868148027121967</v>
      </c>
      <c r="G337" s="33">
        <v>-3.8709899663038172E-2</v>
      </c>
      <c r="H337" s="33">
        <v>8.2510682186534012E-3</v>
      </c>
      <c r="J337" s="29" t="s">
        <v>5959</v>
      </c>
      <c r="K337" s="29">
        <v>-3.0760172596910107E-2</v>
      </c>
      <c r="L337" s="29">
        <v>-0.32343796209705133</v>
      </c>
      <c r="M337" s="29">
        <v>-6.0298641243455631E-2</v>
      </c>
    </row>
    <row r="338" spans="1:13">
      <c r="A338" s="34" t="s">
        <v>4004</v>
      </c>
      <c r="B338" s="35">
        <v>41559</v>
      </c>
      <c r="C338" s="34">
        <v>69703.5</v>
      </c>
      <c r="D338" s="34">
        <v>1023.0233333333334</v>
      </c>
      <c r="E338" s="34">
        <v>159.70666666666668</v>
      </c>
      <c r="F338" s="33">
        <v>0.90058814387029718</v>
      </c>
      <c r="G338" s="33">
        <v>-3.6755613304960688E-2</v>
      </c>
      <c r="H338" s="33">
        <v>9.9068336073522278E-3</v>
      </c>
      <c r="J338" s="29" t="s">
        <v>5960</v>
      </c>
      <c r="K338" s="29">
        <v>-2.3074355888263787E-2</v>
      </c>
      <c r="L338" s="29">
        <v>-0.31697447017758829</v>
      </c>
      <c r="M338" s="29">
        <v>-6.154378255208337E-2</v>
      </c>
    </row>
    <row r="339" spans="1:13">
      <c r="A339" s="34" t="s">
        <v>4005</v>
      </c>
      <c r="B339" s="35">
        <v>41560</v>
      </c>
      <c r="C339" s="34">
        <v>70951.5</v>
      </c>
      <c r="D339" s="34">
        <v>1022.8366666666667</v>
      </c>
      <c r="E339" s="34">
        <v>159.74333333333334</v>
      </c>
      <c r="F339" s="33">
        <v>0.93778198979647565</v>
      </c>
      <c r="G339" s="33">
        <v>-4.3970663376578178E-2</v>
      </c>
      <c r="H339" s="33">
        <v>7.2089113072719702E-3</v>
      </c>
      <c r="J339" s="29" t="s">
        <v>5961</v>
      </c>
      <c r="K339" s="29">
        <v>-1.1080721346328537E-2</v>
      </c>
      <c r="L339" s="29">
        <v>-0.31257024293248048</v>
      </c>
      <c r="M339" s="29">
        <v>-6.0360984354628444E-2</v>
      </c>
    </row>
    <row r="340" spans="1:13">
      <c r="A340" s="34" t="s">
        <v>2177</v>
      </c>
      <c r="B340" s="35">
        <v>41561</v>
      </c>
      <c r="C340" s="34">
        <v>71471.8</v>
      </c>
      <c r="D340" s="34">
        <v>1022.65</v>
      </c>
      <c r="E340" s="34">
        <v>159.78</v>
      </c>
      <c r="F340" s="33">
        <v>0.95519068579041377</v>
      </c>
      <c r="G340" s="33">
        <v>-4.2641827373151142E-2</v>
      </c>
      <c r="H340" s="33">
        <v>1.3703844689760158E-2</v>
      </c>
      <c r="J340" s="29" t="s">
        <v>5962</v>
      </c>
      <c r="K340" s="29">
        <v>3.4953553191308107E-3</v>
      </c>
      <c r="L340" s="29">
        <v>-0.29299305961128397</v>
      </c>
      <c r="M340" s="29">
        <v>-6.2377610966057428E-2</v>
      </c>
    </row>
    <row r="341" spans="1:13">
      <c r="A341" s="34" t="s">
        <v>4006</v>
      </c>
      <c r="B341" s="35">
        <v>41562</v>
      </c>
      <c r="C341" s="34">
        <v>72766.5</v>
      </c>
      <c r="D341" s="34">
        <v>1029.8499999999999</v>
      </c>
      <c r="E341" s="34">
        <v>159.77000000000001</v>
      </c>
      <c r="F341" s="33">
        <v>0.98614426919185627</v>
      </c>
      <c r="G341" s="33">
        <v>-3.6632024022226206E-2</v>
      </c>
      <c r="H341" s="33">
        <v>1.4283900457084719E-2</v>
      </c>
      <c r="J341" s="29" t="s">
        <v>5963</v>
      </c>
      <c r="K341" s="29">
        <v>1.687414593387615E-4</v>
      </c>
      <c r="L341" s="29">
        <v>-0.28465610199767299</v>
      </c>
      <c r="M341" s="29">
        <v>-6.0110294117647123E-2</v>
      </c>
    </row>
    <row r="342" spans="1:13">
      <c r="A342" s="34" t="s">
        <v>4007</v>
      </c>
      <c r="B342" s="35">
        <v>41563</v>
      </c>
      <c r="C342" s="34">
        <v>73174.925000000003</v>
      </c>
      <c r="D342" s="34">
        <v>1031.27</v>
      </c>
      <c r="E342" s="34">
        <v>159.66</v>
      </c>
      <c r="F342" s="33">
        <v>0.99282278950994796</v>
      </c>
      <c r="G342" s="33">
        <v>-3.8729703025670581E-2</v>
      </c>
      <c r="H342" s="33">
        <v>1.2043610547667338E-2</v>
      </c>
      <c r="J342" s="29" t="s">
        <v>5964</v>
      </c>
      <c r="K342" s="29">
        <v>1.216080733410041E-2</v>
      </c>
      <c r="L342" s="29">
        <v>-0.2995402953500671</v>
      </c>
      <c r="M342" s="29">
        <v>-7.9659470963818757E-2</v>
      </c>
    </row>
    <row r="343" spans="1:13">
      <c r="A343" s="34" t="s">
        <v>4008</v>
      </c>
      <c r="B343" s="35">
        <v>41564</v>
      </c>
      <c r="C343" s="34">
        <v>73583.350000000006</v>
      </c>
      <c r="D343" s="34">
        <v>1033.97</v>
      </c>
      <c r="E343" s="34">
        <v>160.52000000000001</v>
      </c>
      <c r="F343" s="33">
        <v>0.99947148749775838</v>
      </c>
      <c r="G343" s="33">
        <v>-3.6186019631055388E-2</v>
      </c>
      <c r="H343" s="33">
        <v>1.7903570145215708E-2</v>
      </c>
      <c r="J343" s="29" t="s">
        <v>5965</v>
      </c>
      <c r="K343" s="29">
        <v>2.4161408876619772E-2</v>
      </c>
      <c r="L343" s="29">
        <v>-0.28870992372547599</v>
      </c>
      <c r="M343" s="29">
        <v>-8.1280193236714982E-2</v>
      </c>
    </row>
    <row r="344" spans="1:13">
      <c r="A344" s="34" t="s">
        <v>4009</v>
      </c>
      <c r="B344" s="35">
        <v>41565</v>
      </c>
      <c r="C344" s="34">
        <v>73991.774999999994</v>
      </c>
      <c r="D344" s="34">
        <v>1042.06</v>
      </c>
      <c r="E344" s="34">
        <v>160.61000000000001</v>
      </c>
      <c r="F344" s="33">
        <v>1.012773692843794</v>
      </c>
      <c r="G344" s="33">
        <v>-2.8617770983258128E-2</v>
      </c>
      <c r="H344" s="33">
        <v>1.8883484880524604E-2</v>
      </c>
      <c r="J344" s="29" t="s">
        <v>5966</v>
      </c>
      <c r="K344" s="29">
        <v>3.5861201344018268E-2</v>
      </c>
      <c r="L344" s="29">
        <v>-0.2846629978866968</v>
      </c>
      <c r="M344" s="29">
        <v>-7.7518911958796233E-2</v>
      </c>
    </row>
    <row r="345" spans="1:13">
      <c r="A345" s="34" t="s">
        <v>4010</v>
      </c>
      <c r="B345" s="35">
        <v>41566</v>
      </c>
      <c r="C345" s="34">
        <v>74400.2</v>
      </c>
      <c r="D345" s="34">
        <v>1042.26</v>
      </c>
      <c r="E345" s="34">
        <v>160.98666666666668</v>
      </c>
      <c r="F345" s="33">
        <v>1.0413257606936099</v>
      </c>
      <c r="G345" s="33">
        <v>-2.8404165074156662E-2</v>
      </c>
      <c r="H345" s="33">
        <v>2.1683484588860047E-2</v>
      </c>
      <c r="J345" s="29" t="s">
        <v>5967</v>
      </c>
      <c r="K345" s="29">
        <v>4.8672907789282682E-2</v>
      </c>
      <c r="L345" s="29">
        <v>-0.27483756437213658</v>
      </c>
      <c r="M345" s="29">
        <v>-7.3258083338363367E-2</v>
      </c>
    </row>
    <row r="346" spans="1:13">
      <c r="A346" s="34" t="s">
        <v>4011</v>
      </c>
      <c r="B346" s="35">
        <v>41567</v>
      </c>
      <c r="C346" s="34">
        <v>73335.600000000006</v>
      </c>
      <c r="D346" s="34">
        <v>1042.46</v>
      </c>
      <c r="E346" s="34">
        <v>161.36333333333334</v>
      </c>
      <c r="F346" s="33">
        <v>1.0088863078541377</v>
      </c>
      <c r="G346" s="33">
        <v>-2.3557291520311607E-2</v>
      </c>
      <c r="H346" s="33">
        <v>2.3489365300858545E-2</v>
      </c>
      <c r="J346" s="29" t="s">
        <v>5968</v>
      </c>
      <c r="K346" s="29">
        <v>8.3889099561299085E-2</v>
      </c>
      <c r="L346" s="29">
        <v>-0.26905240293239208</v>
      </c>
      <c r="M346" s="29">
        <v>-6.7739920614132365E-2</v>
      </c>
    </row>
    <row r="347" spans="1:13">
      <c r="A347" s="34" t="s">
        <v>2178</v>
      </c>
      <c r="B347" s="35">
        <v>41568</v>
      </c>
      <c r="C347" s="34">
        <v>73636.100000000006</v>
      </c>
      <c r="D347" s="34">
        <v>1042.6600000000001</v>
      </c>
      <c r="E347" s="34">
        <v>161.74</v>
      </c>
      <c r="F347" s="33">
        <v>0.9948392584786514</v>
      </c>
      <c r="G347" s="33">
        <v>-1.982608695652166E-2</v>
      </c>
      <c r="H347" s="33">
        <v>2.946979823053919E-2</v>
      </c>
      <c r="J347" s="29" t="s">
        <v>5969</v>
      </c>
      <c r="K347" s="29">
        <v>0.10470754428803275</v>
      </c>
      <c r="L347" s="29">
        <v>-0.26442712405569535</v>
      </c>
      <c r="M347" s="29">
        <v>-6.6665321522971666E-2</v>
      </c>
    </row>
    <row r="348" spans="1:13">
      <c r="A348" s="34" t="s">
        <v>360</v>
      </c>
      <c r="B348" s="35">
        <v>41569</v>
      </c>
      <c r="C348" s="34">
        <v>72997.7</v>
      </c>
      <c r="D348" s="34">
        <v>1044.6600000000001</v>
      </c>
      <c r="E348" s="34">
        <v>161.11000000000001</v>
      </c>
      <c r="F348" s="33">
        <v>0.95473703941730892</v>
      </c>
      <c r="G348" s="33">
        <v>-1.4062441013250604E-2</v>
      </c>
      <c r="H348" s="33">
        <v>2.735620456574428E-2</v>
      </c>
      <c r="J348" s="29" t="s">
        <v>5970</v>
      </c>
      <c r="K348" s="29">
        <v>0.10359545975322804</v>
      </c>
      <c r="L348" s="29">
        <v>-0.26170600101684349</v>
      </c>
      <c r="M348" s="29">
        <v>-6.3041765169424724E-2</v>
      </c>
    </row>
    <row r="349" spans="1:13">
      <c r="A349" s="34" t="s">
        <v>4012</v>
      </c>
      <c r="B349" s="35">
        <v>41570</v>
      </c>
      <c r="C349" s="34">
        <v>73030.7</v>
      </c>
      <c r="D349" s="34">
        <v>1033.47</v>
      </c>
      <c r="E349" s="34">
        <v>161.12</v>
      </c>
      <c r="F349" s="33">
        <v>0.93332309720527196</v>
      </c>
      <c r="G349" s="33">
        <v>-2.5827858267271075E-2</v>
      </c>
      <c r="H349" s="33">
        <v>2.794436646676024E-2</v>
      </c>
      <c r="J349" s="29" t="s">
        <v>5971</v>
      </c>
      <c r="K349" s="29">
        <v>0.10381806382873759</v>
      </c>
      <c r="L349" s="29">
        <v>-0.26274002801190099</v>
      </c>
      <c r="M349" s="29">
        <v>-6.9756156739051334E-2</v>
      </c>
    </row>
    <row r="350" spans="1:13">
      <c r="A350" s="34" t="s">
        <v>4013</v>
      </c>
      <c r="B350" s="35">
        <v>41571</v>
      </c>
      <c r="C350" s="34">
        <v>73203.733333333337</v>
      </c>
      <c r="D350" s="34">
        <v>1030.82</v>
      </c>
      <c r="E350" s="34">
        <v>162.12</v>
      </c>
      <c r="F350" s="33">
        <v>0.91605724147197343</v>
      </c>
      <c r="G350" s="33">
        <v>-2.7353959672016703E-2</v>
      </c>
      <c r="H350" s="33">
        <v>3.264435173094693E-2</v>
      </c>
      <c r="J350" s="29" t="s">
        <v>5972</v>
      </c>
      <c r="K350" s="29">
        <v>0.10391313788570522</v>
      </c>
      <c r="L350" s="29">
        <v>-0.22465737533765295</v>
      </c>
      <c r="M350" s="29">
        <v>-6.2156779916722082E-2</v>
      </c>
    </row>
    <row r="351" spans="1:13">
      <c r="A351" s="34" t="s">
        <v>4014</v>
      </c>
      <c r="B351" s="35">
        <v>41572</v>
      </c>
      <c r="C351" s="34">
        <v>73376.766666666663</v>
      </c>
      <c r="D351" s="34">
        <v>1027.27</v>
      </c>
      <c r="E351" s="34">
        <v>162.32</v>
      </c>
      <c r="F351" s="33">
        <v>0.91113698300702595</v>
      </c>
      <c r="G351" s="33">
        <v>-2.9733175914994137E-2</v>
      </c>
      <c r="H351" s="33">
        <v>3.2241653418124017E-2</v>
      </c>
      <c r="J351" s="29" t="s">
        <v>5973</v>
      </c>
      <c r="K351" s="29">
        <v>0.10851076050557018</v>
      </c>
      <c r="L351" s="29">
        <v>-0.18857697036870258</v>
      </c>
      <c r="M351" s="29">
        <v>-4.9095765286357951E-2</v>
      </c>
    </row>
    <row r="352" spans="1:13">
      <c r="A352" s="34" t="s">
        <v>4015</v>
      </c>
      <c r="B352" s="35">
        <v>41573</v>
      </c>
      <c r="C352" s="34">
        <v>73549.8</v>
      </c>
      <c r="D352" s="34">
        <v>1029.6400000000001</v>
      </c>
      <c r="E352" s="34">
        <v>162.26</v>
      </c>
      <c r="F352" s="33">
        <v>0.90345780678621446</v>
      </c>
      <c r="G352" s="33">
        <v>-2.7751810619151329E-2</v>
      </c>
      <c r="H352" s="33">
        <v>2.7352159047739688E-2</v>
      </c>
      <c r="J352" s="29" t="s">
        <v>5974</v>
      </c>
      <c r="K352" s="29">
        <v>0.10466086806996433</v>
      </c>
      <c r="L352" s="29">
        <v>-0.19928497683427326</v>
      </c>
      <c r="M352" s="29">
        <v>-5.4264980134598351E-2</v>
      </c>
    </row>
    <row r="353" spans="1:13">
      <c r="A353" s="34" t="s">
        <v>4016</v>
      </c>
      <c r="B353" s="35">
        <v>41574</v>
      </c>
      <c r="C353" s="34">
        <v>72201</v>
      </c>
      <c r="D353" s="34">
        <v>1032.01</v>
      </c>
      <c r="E353" s="34">
        <v>162.19999999999999</v>
      </c>
      <c r="F353" s="33">
        <v>0.86993996591680167</v>
      </c>
      <c r="G353" s="33">
        <v>-3.0867327774021569E-2</v>
      </c>
      <c r="H353" s="33">
        <v>2.4766237048268858E-2</v>
      </c>
      <c r="J353" s="29" t="s">
        <v>5975</v>
      </c>
      <c r="K353" s="29">
        <v>9.7674221046290199E-2</v>
      </c>
      <c r="L353" s="29">
        <v>-0.19797797621248892</v>
      </c>
      <c r="M353" s="29">
        <v>-5.9393768390503587E-2</v>
      </c>
    </row>
    <row r="354" spans="1:13">
      <c r="A354" s="34" t="s">
        <v>2179</v>
      </c>
      <c r="B354" s="35">
        <v>41575</v>
      </c>
      <c r="C354" s="34">
        <v>72215</v>
      </c>
      <c r="D354" s="34">
        <v>1034.3800000000001</v>
      </c>
      <c r="E354" s="34">
        <v>162.13999999999999</v>
      </c>
      <c r="F354" s="33">
        <v>0.8695988360151814</v>
      </c>
      <c r="G354" s="33">
        <v>-2.9516625384672923E-2</v>
      </c>
      <c r="H354" s="33">
        <v>2.6787410550313417E-2</v>
      </c>
      <c r="J354" s="29" t="s">
        <v>5976</v>
      </c>
      <c r="K354" s="29">
        <v>0.10250291590818783</v>
      </c>
      <c r="L354" s="29">
        <v>-0.18001712850074403</v>
      </c>
      <c r="M354" s="29">
        <v>-6.947338890670085E-2</v>
      </c>
    </row>
    <row r="355" spans="1:13">
      <c r="A355" s="34" t="s">
        <v>4017</v>
      </c>
      <c r="B355" s="35">
        <v>41576</v>
      </c>
      <c r="C355" s="34">
        <v>73167.400000000009</v>
      </c>
      <c r="D355" s="34">
        <v>1036.76</v>
      </c>
      <c r="E355" s="34">
        <v>161.72</v>
      </c>
      <c r="F355" s="33">
        <v>0.89354338370654629</v>
      </c>
      <c r="G355" s="33">
        <v>-2.7903836777556923E-2</v>
      </c>
      <c r="H355" s="33">
        <v>2.2250316055625774E-2</v>
      </c>
      <c r="J355" s="29" t="s">
        <v>5977</v>
      </c>
      <c r="K355" s="29">
        <v>0.10268813948971589</v>
      </c>
      <c r="L355" s="29">
        <v>-0.18526265463455449</v>
      </c>
      <c r="M355" s="29">
        <v>-7.4775851763299594E-2</v>
      </c>
    </row>
    <row r="356" spans="1:13">
      <c r="A356" s="34" t="s">
        <v>4018</v>
      </c>
      <c r="B356" s="35">
        <v>41577</v>
      </c>
      <c r="C356" s="34">
        <v>73553.2</v>
      </c>
      <c r="D356" s="34">
        <v>1042.75</v>
      </c>
      <c r="E356" s="34">
        <v>161.69999999999999</v>
      </c>
      <c r="F356" s="33">
        <v>0.90281205536153153</v>
      </c>
      <c r="G356" s="33">
        <v>-2.1620827052149072E-2</v>
      </c>
      <c r="H356" s="33">
        <v>2.3568881480387383E-2</v>
      </c>
      <c r="J356" s="29" t="s">
        <v>5978</v>
      </c>
      <c r="K356" s="29">
        <v>9.7679201876664346E-2</v>
      </c>
      <c r="L356" s="29">
        <v>-0.19896636433956971</v>
      </c>
      <c r="M356" s="29">
        <v>-8.8339850693210042E-2</v>
      </c>
    </row>
    <row r="357" spans="1:13">
      <c r="A357" s="34" t="s">
        <v>4019</v>
      </c>
      <c r="B357" s="35">
        <v>41578</v>
      </c>
      <c r="C357" s="34">
        <v>73537.066666666666</v>
      </c>
      <c r="D357" s="34">
        <v>1034.42</v>
      </c>
      <c r="E357" s="34">
        <v>161.26</v>
      </c>
      <c r="F357" s="33">
        <v>0.89967700241709991</v>
      </c>
      <c r="G357" s="33">
        <v>-2.8774411617425999E-2</v>
      </c>
      <c r="H357" s="33">
        <v>2.2228796010649532E-2</v>
      </c>
      <c r="J357" s="29" t="s">
        <v>5979</v>
      </c>
      <c r="K357" s="29">
        <v>9.2667357674871109E-2</v>
      </c>
      <c r="L357" s="29">
        <v>-0.19291173475064405</v>
      </c>
      <c r="M357" s="29">
        <v>-9.6702525724976618E-2</v>
      </c>
    </row>
    <row r="358" spans="1:13">
      <c r="A358" s="34" t="s">
        <v>4020</v>
      </c>
      <c r="B358" s="35">
        <v>41579</v>
      </c>
      <c r="C358" s="34">
        <v>73520.933333333334</v>
      </c>
      <c r="D358" s="34">
        <v>1027.8699999999999</v>
      </c>
      <c r="E358" s="34">
        <v>159.5</v>
      </c>
      <c r="F358" s="33">
        <v>0.89783355791089514</v>
      </c>
      <c r="G358" s="33">
        <v>-3.4265366330307967E-2</v>
      </c>
      <c r="H358" s="33">
        <v>1.2505554497556082E-2</v>
      </c>
      <c r="J358" s="29" t="s">
        <v>5980</v>
      </c>
      <c r="K358" s="29">
        <v>8.2382988285507386E-2</v>
      </c>
      <c r="L358" s="29">
        <v>-0.19916820176934791</v>
      </c>
      <c r="M358" s="29">
        <v>-0.1096298013756859</v>
      </c>
    </row>
    <row r="359" spans="1:13">
      <c r="A359" s="34" t="s">
        <v>4021</v>
      </c>
      <c r="B359" s="35">
        <v>41580</v>
      </c>
      <c r="C359" s="34">
        <v>73504.800000000003</v>
      </c>
      <c r="D359" s="34">
        <v>1027.5999999999999</v>
      </c>
      <c r="E359" s="34">
        <v>159.60000000000002</v>
      </c>
      <c r="F359" s="33">
        <v>0.90669973126368308</v>
      </c>
      <c r="G359" s="33">
        <v>-3.420144926174129E-2</v>
      </c>
      <c r="H359" s="33">
        <v>1.4234875444839812E-2</v>
      </c>
      <c r="J359" s="29" t="s">
        <v>5981</v>
      </c>
      <c r="K359" s="29">
        <v>8.6400250971174097E-2</v>
      </c>
      <c r="L359" s="29">
        <v>-0.18330989626549987</v>
      </c>
      <c r="M359" s="29">
        <v>-0.11300846062999736</v>
      </c>
    </row>
    <row r="360" spans="1:13">
      <c r="A360" s="34" t="s">
        <v>4022</v>
      </c>
      <c r="B360" s="35">
        <v>41581</v>
      </c>
      <c r="C360" s="34">
        <v>73766.2</v>
      </c>
      <c r="D360" s="34">
        <v>1027.33</v>
      </c>
      <c r="E360" s="34">
        <v>159.69999999999999</v>
      </c>
      <c r="F360" s="33">
        <v>0.91704089482109796</v>
      </c>
      <c r="G360" s="33">
        <v>-3.8494655859835802E-2</v>
      </c>
      <c r="H360" s="33">
        <v>1.4354674796748013E-2</v>
      </c>
      <c r="J360" s="29" t="s">
        <v>5944</v>
      </c>
      <c r="K360" s="29">
        <v>9.0381237902518619E-2</v>
      </c>
      <c r="L360" s="29">
        <v>-0.17778883289374536</v>
      </c>
      <c r="M360" s="29">
        <v>-0.11870900330875944</v>
      </c>
    </row>
    <row r="361" spans="1:13">
      <c r="A361" s="34" t="s">
        <v>2180</v>
      </c>
      <c r="B361" s="35">
        <v>41582</v>
      </c>
      <c r="C361" s="34">
        <v>73733.600000000006</v>
      </c>
      <c r="D361" s="34">
        <v>1027.06</v>
      </c>
      <c r="E361" s="34">
        <v>159.80000000000001</v>
      </c>
      <c r="F361" s="33">
        <v>0.91874341843895335</v>
      </c>
      <c r="G361" s="33">
        <v>-2.4764038969178004E-2</v>
      </c>
      <c r="H361" s="33">
        <v>1.9913198876691407E-2</v>
      </c>
    </row>
    <row r="362" spans="1:13">
      <c r="A362" s="34" t="s">
        <v>4023</v>
      </c>
      <c r="B362" s="35">
        <v>41583</v>
      </c>
      <c r="C362" s="34">
        <v>74438.100000000006</v>
      </c>
      <c r="D362" s="34">
        <v>1016.3</v>
      </c>
      <c r="E362" s="34">
        <v>160.37</v>
      </c>
      <c r="F362" s="33">
        <v>0.93965732888158526</v>
      </c>
      <c r="G362" s="33">
        <v>-3.5210131100542164E-2</v>
      </c>
      <c r="H362" s="33">
        <v>2.4139472507823001E-2</v>
      </c>
    </row>
    <row r="363" spans="1:13">
      <c r="A363" s="34" t="s">
        <v>4024</v>
      </c>
      <c r="B363" s="35">
        <v>41584</v>
      </c>
      <c r="C363" s="34">
        <v>75868.900000000009</v>
      </c>
      <c r="D363" s="34">
        <v>1016.19</v>
      </c>
      <c r="E363" s="34">
        <v>160.82</v>
      </c>
      <c r="F363" s="33">
        <v>0.97957772570957435</v>
      </c>
      <c r="G363" s="33">
        <v>-3.5625824452184096E-2</v>
      </c>
      <c r="H363" s="33">
        <v>2.5332596591150391E-2</v>
      </c>
    </row>
    <row r="364" spans="1:13">
      <c r="A364" s="34" t="s">
        <v>4025</v>
      </c>
      <c r="B364" s="35">
        <v>41585</v>
      </c>
      <c r="C364" s="34">
        <v>76232.56666666668</v>
      </c>
      <c r="D364" s="34">
        <v>1010.19</v>
      </c>
      <c r="E364" s="34">
        <v>161.38999999999999</v>
      </c>
      <c r="F364" s="33">
        <v>1.0097641952557845</v>
      </c>
      <c r="G364" s="33">
        <v>-4.1629113815970564E-2</v>
      </c>
      <c r="H364" s="33">
        <v>2.7285650633340985E-2</v>
      </c>
    </row>
    <row r="365" spans="1:13">
      <c r="A365" s="34" t="s">
        <v>4026</v>
      </c>
      <c r="B365" s="35">
        <v>41586</v>
      </c>
      <c r="C365" s="34">
        <v>76596.233333333337</v>
      </c>
      <c r="D365" s="34">
        <v>995.3</v>
      </c>
      <c r="E365" s="34">
        <v>160.55000000000001</v>
      </c>
      <c r="F365" s="33">
        <v>1.0507363558639846</v>
      </c>
      <c r="G365" s="33">
        <v>-5.6059786989880678E-2</v>
      </c>
      <c r="H365" s="33">
        <v>2.0271987798678115E-2</v>
      </c>
    </row>
    <row r="366" spans="1:13">
      <c r="A366" s="34" t="s">
        <v>4027</v>
      </c>
      <c r="B366" s="35">
        <v>41587</v>
      </c>
      <c r="C366" s="34">
        <v>76959.900000000009</v>
      </c>
      <c r="D366" s="34">
        <v>994.53000000000009</v>
      </c>
      <c r="E366" s="34">
        <v>160.12666666666669</v>
      </c>
      <c r="F366" s="33">
        <v>1.0482385285452325</v>
      </c>
      <c r="G366" s="33">
        <v>-4.6206519550018643E-2</v>
      </c>
      <c r="H366" s="33">
        <v>2.2650828117682265E-2</v>
      </c>
    </row>
    <row r="367" spans="1:13">
      <c r="A367" s="34" t="s">
        <v>4028</v>
      </c>
      <c r="B367" s="35">
        <v>41588</v>
      </c>
      <c r="C367" s="34">
        <v>77118.900000000009</v>
      </c>
      <c r="D367" s="34">
        <v>993.76</v>
      </c>
      <c r="E367" s="34">
        <v>159.70333333333335</v>
      </c>
      <c r="F367" s="33">
        <v>1.039556643992849</v>
      </c>
      <c r="G367" s="33">
        <v>-5.0451001375936388E-2</v>
      </c>
      <c r="H367" s="33">
        <v>1.3925041796288173E-2</v>
      </c>
    </row>
    <row r="368" spans="1:13">
      <c r="A368" s="34" t="s">
        <v>2181</v>
      </c>
      <c r="B368" s="35">
        <v>41589</v>
      </c>
      <c r="C368" s="34">
        <v>76895.900000000009</v>
      </c>
      <c r="D368" s="34">
        <v>992.99</v>
      </c>
      <c r="E368" s="34">
        <v>159.28</v>
      </c>
      <c r="F368" s="33">
        <v>1.0403934534107435</v>
      </c>
      <c r="G368" s="33">
        <v>-5.8438110409436472E-2</v>
      </c>
      <c r="H368" s="33">
        <v>9.4262552629920116E-4</v>
      </c>
    </row>
    <row r="369" spans="1:8">
      <c r="A369" s="34" t="s">
        <v>4029</v>
      </c>
      <c r="B369" s="35">
        <v>41590</v>
      </c>
      <c r="C369" s="34">
        <v>76932.900000000009</v>
      </c>
      <c r="D369" s="34">
        <v>991.45</v>
      </c>
      <c r="E369" s="34">
        <v>158.94999999999999</v>
      </c>
      <c r="F369" s="33">
        <v>1.0481577125818649</v>
      </c>
      <c r="G369" s="33">
        <v>-5.8568267925137474E-2</v>
      </c>
      <c r="H369" s="33">
        <v>-3.0107257103432206E-3</v>
      </c>
    </row>
    <row r="370" spans="1:8">
      <c r="A370" s="34" t="s">
        <v>4030</v>
      </c>
      <c r="B370" s="35">
        <v>41591</v>
      </c>
      <c r="C370" s="34">
        <v>77117.925000000003</v>
      </c>
      <c r="D370" s="34">
        <v>979.88</v>
      </c>
      <c r="E370" s="34">
        <v>157.78</v>
      </c>
      <c r="F370" s="33">
        <v>1.0599276922419412</v>
      </c>
      <c r="G370" s="33">
        <v>-6.6051583141119807E-2</v>
      </c>
      <c r="H370" s="33">
        <v>-8.6912814928062909E-3</v>
      </c>
    </row>
    <row r="371" spans="1:8">
      <c r="A371" s="34" t="s">
        <v>4031</v>
      </c>
      <c r="B371" s="35">
        <v>41592</v>
      </c>
      <c r="C371" s="34">
        <v>77302.950000000012</v>
      </c>
      <c r="D371" s="34">
        <v>991.77</v>
      </c>
      <c r="E371" s="34">
        <v>158.86000000000001</v>
      </c>
      <c r="F371" s="33">
        <v>1.0804914939942569</v>
      </c>
      <c r="G371" s="33">
        <v>-5.1146637582158982E-2</v>
      </c>
      <c r="H371" s="33">
        <v>-2.3075793492621788E-4</v>
      </c>
    </row>
    <row r="372" spans="1:8">
      <c r="A372" s="34" t="s">
        <v>4032</v>
      </c>
      <c r="B372" s="35">
        <v>41593</v>
      </c>
      <c r="C372" s="34">
        <v>77487.975000000006</v>
      </c>
      <c r="D372" s="34">
        <v>1005.17</v>
      </c>
      <c r="E372" s="34">
        <v>158.81</v>
      </c>
      <c r="F372" s="33">
        <v>1.0866055488085653</v>
      </c>
      <c r="G372" s="33">
        <v>-3.4678472649047332E-2</v>
      </c>
      <c r="H372" s="33">
        <v>1.1347160057997296E-3</v>
      </c>
    </row>
    <row r="373" spans="1:8">
      <c r="A373" s="34" t="s">
        <v>4033</v>
      </c>
      <c r="B373" s="35">
        <v>41594</v>
      </c>
      <c r="C373" s="34">
        <v>77673</v>
      </c>
      <c r="D373" s="34">
        <v>1011.88</v>
      </c>
      <c r="E373" s="34">
        <v>159.43333333333334</v>
      </c>
      <c r="F373" s="33">
        <v>1.1020768268986161</v>
      </c>
      <c r="G373" s="33">
        <v>-3.6249690458502459E-2</v>
      </c>
      <c r="H373" s="33">
        <v>2.9145960453753617E-3</v>
      </c>
    </row>
    <row r="374" spans="1:8">
      <c r="A374" s="34" t="s">
        <v>4034</v>
      </c>
      <c r="B374" s="35">
        <v>41595</v>
      </c>
      <c r="C374" s="34">
        <v>77214.2</v>
      </c>
      <c r="D374" s="34">
        <v>1018.5899999999999</v>
      </c>
      <c r="E374" s="34">
        <v>160.05666666666667</v>
      </c>
      <c r="F374" s="33">
        <v>1.0911033416294065</v>
      </c>
      <c r="G374" s="33">
        <v>-3.8920969202898559E-2</v>
      </c>
      <c r="H374" s="33">
        <v>-8.3296890943440616E-5</v>
      </c>
    </row>
    <row r="375" spans="1:8">
      <c r="A375" s="34" t="s">
        <v>2182</v>
      </c>
      <c r="B375" s="35">
        <v>41596</v>
      </c>
      <c r="C375" s="34">
        <v>77328.100000000006</v>
      </c>
      <c r="D375" s="34">
        <v>1025.3</v>
      </c>
      <c r="E375" s="34">
        <v>160.68</v>
      </c>
      <c r="F375" s="33">
        <v>1.1006277861235092</v>
      </c>
      <c r="G375" s="33">
        <v>-3.0834089534180431E-2</v>
      </c>
      <c r="H375" s="33">
        <v>4.6895516788594271E-3</v>
      </c>
    </row>
    <row r="376" spans="1:8">
      <c r="A376" s="34" t="s">
        <v>4035</v>
      </c>
      <c r="B376" s="35">
        <v>41597</v>
      </c>
      <c r="C376" s="34">
        <v>78142</v>
      </c>
      <c r="D376" s="34">
        <v>1024.53</v>
      </c>
      <c r="E376" s="34">
        <v>161.5</v>
      </c>
      <c r="F376" s="33">
        <v>1.129285233536883</v>
      </c>
      <c r="G376" s="33">
        <v>-3.8848340431919315E-2</v>
      </c>
      <c r="H376" s="33">
        <v>8.366633366633458E-3</v>
      </c>
    </row>
    <row r="377" spans="1:8">
      <c r="A377" s="34" t="s">
        <v>4036</v>
      </c>
      <c r="B377" s="35">
        <v>41598</v>
      </c>
      <c r="C377" s="34">
        <v>78424.100000000006</v>
      </c>
      <c r="D377" s="34">
        <v>1019.57</v>
      </c>
      <c r="E377" s="34">
        <v>160.76</v>
      </c>
      <c r="F377" s="33">
        <v>1.1435842068579083</v>
      </c>
      <c r="G377" s="33">
        <v>-4.2789099466740144E-2</v>
      </c>
      <c r="H377" s="33">
        <v>3.5582745489730616E-3</v>
      </c>
    </row>
    <row r="378" spans="1:8">
      <c r="A378" s="34" t="s">
        <v>359</v>
      </c>
      <c r="B378" s="35">
        <v>41599</v>
      </c>
      <c r="C378" s="34">
        <v>78574.233333333337</v>
      </c>
      <c r="D378" s="34">
        <v>1004.24</v>
      </c>
      <c r="E378" s="34">
        <v>159.13999999999999</v>
      </c>
      <c r="F378" s="33">
        <v>1.1178467786133348</v>
      </c>
      <c r="G378" s="33">
        <v>-5.6478738263609274E-2</v>
      </c>
      <c r="H378" s="33">
        <v>-6.7407314941955176E-3</v>
      </c>
    </row>
    <row r="379" spans="1:8">
      <c r="A379" s="34" t="s">
        <v>4037</v>
      </c>
      <c r="B379" s="35">
        <v>41600</v>
      </c>
      <c r="C379" s="34">
        <v>78724.366666666669</v>
      </c>
      <c r="D379" s="34">
        <v>1009.17</v>
      </c>
      <c r="E379" s="34">
        <v>159.26</v>
      </c>
      <c r="F379" s="33">
        <v>1.1166105638246009</v>
      </c>
      <c r="G379" s="33">
        <v>-5.1139568994697071E-2</v>
      </c>
      <c r="H379" s="33">
        <v>-6.1778471138845825E-3</v>
      </c>
    </row>
    <row r="380" spans="1:8">
      <c r="A380" s="34" t="s">
        <v>4038</v>
      </c>
      <c r="B380" s="35">
        <v>41601</v>
      </c>
      <c r="C380" s="34">
        <v>78874.5</v>
      </c>
      <c r="D380" s="34">
        <v>1009.6566666666668</v>
      </c>
      <c r="E380" s="34">
        <v>159.22666666666666</v>
      </c>
      <c r="F380" s="33">
        <v>1.1163908297646263</v>
      </c>
      <c r="G380" s="33">
        <v>-4.5377330244724901E-2</v>
      </c>
      <c r="H380" s="33">
        <v>-8.8598402323892822E-3</v>
      </c>
    </row>
    <row r="381" spans="1:8">
      <c r="A381" s="34" t="s">
        <v>4039</v>
      </c>
      <c r="B381" s="35">
        <v>41602</v>
      </c>
      <c r="C381" s="34">
        <v>80022.2</v>
      </c>
      <c r="D381" s="34">
        <v>1010.1433333333334</v>
      </c>
      <c r="E381" s="34">
        <v>159.19333333333333</v>
      </c>
      <c r="F381" s="33">
        <v>1.1059194130325509</v>
      </c>
      <c r="G381" s="33">
        <v>-3.711505954423544E-2</v>
      </c>
      <c r="H381" s="33">
        <v>-5.8494140177772769E-3</v>
      </c>
    </row>
    <row r="382" spans="1:8">
      <c r="A382" s="34" t="s">
        <v>2183</v>
      </c>
      <c r="B382" s="35">
        <v>41603</v>
      </c>
      <c r="C382" s="34">
        <v>81186.8</v>
      </c>
      <c r="D382" s="34">
        <v>1010.63</v>
      </c>
      <c r="E382" s="34">
        <v>159.16</v>
      </c>
      <c r="F382" s="33">
        <v>1.1392682794008371</v>
      </c>
      <c r="G382" s="33">
        <v>-3.5382265915815614E-2</v>
      </c>
      <c r="H382" s="33">
        <v>-1.8187519598620305E-3</v>
      </c>
    </row>
    <row r="383" spans="1:8">
      <c r="A383" s="34" t="s">
        <v>4040</v>
      </c>
      <c r="B383" s="35">
        <v>41604</v>
      </c>
      <c r="C383" s="34">
        <v>81549.5</v>
      </c>
      <c r="D383" s="34">
        <v>1005.4</v>
      </c>
      <c r="E383" s="34">
        <v>157.78</v>
      </c>
      <c r="F383" s="33">
        <v>1.1515447860886141</v>
      </c>
      <c r="G383" s="33">
        <v>-3.5346945041449196E-2</v>
      </c>
      <c r="H383" s="33">
        <v>-8.1719889363842668E-3</v>
      </c>
    </row>
    <row r="384" spans="1:8">
      <c r="A384" s="34" t="s">
        <v>4041</v>
      </c>
      <c r="B384" s="35">
        <v>41605</v>
      </c>
      <c r="C384" s="34">
        <v>82129.8</v>
      </c>
      <c r="D384" s="34">
        <v>1008.81</v>
      </c>
      <c r="E384" s="34">
        <v>158.19</v>
      </c>
      <c r="F384" s="33">
        <v>1.1696006847216203</v>
      </c>
      <c r="G384" s="33">
        <v>-2.8305491252460291E-2</v>
      </c>
      <c r="H384" s="33">
        <v>-5.073481624352949E-3</v>
      </c>
    </row>
    <row r="385" spans="1:8">
      <c r="A385" s="34" t="s">
        <v>4042</v>
      </c>
      <c r="B385" s="35">
        <v>41606</v>
      </c>
      <c r="C385" s="34">
        <v>82610.700000000012</v>
      </c>
      <c r="D385" s="34">
        <v>1012.02</v>
      </c>
      <c r="E385" s="34">
        <v>158.18</v>
      </c>
      <c r="F385" s="33">
        <v>1.2020066051641831</v>
      </c>
      <c r="G385" s="33">
        <v>-2.140237102170528E-2</v>
      </c>
      <c r="H385" s="33">
        <v>-4.6146746654361914E-3</v>
      </c>
    </row>
    <row r="386" spans="1:8">
      <c r="A386" s="34" t="s">
        <v>4043</v>
      </c>
      <c r="B386" s="35">
        <v>41607</v>
      </c>
      <c r="C386" s="34">
        <v>83091.600000000006</v>
      </c>
      <c r="D386" s="34">
        <v>1018.28</v>
      </c>
      <c r="E386" s="34">
        <v>158.97</v>
      </c>
      <c r="F386" s="33">
        <v>1.1842758301613006</v>
      </c>
      <c r="G386" s="33">
        <v>-1.1484210424129393E-2</v>
      </c>
      <c r="H386" s="33">
        <v>8.8144557073599472E-4</v>
      </c>
    </row>
    <row r="387" spans="1:8">
      <c r="A387" s="34" t="s">
        <v>4044</v>
      </c>
      <c r="B387" s="35">
        <v>41608</v>
      </c>
      <c r="C387" s="34">
        <v>83572.5</v>
      </c>
      <c r="D387" s="34">
        <v>1016.6666666666667</v>
      </c>
      <c r="E387" s="34">
        <v>159.29666666666668</v>
      </c>
      <c r="F387" s="33">
        <v>1.1904476588570905</v>
      </c>
      <c r="G387" s="33">
        <v>-8.091372671453767E-3</v>
      </c>
      <c r="H387" s="33">
        <v>6.2960623289114448E-3</v>
      </c>
    </row>
    <row r="388" spans="1:8">
      <c r="A388" s="34" t="s">
        <v>4045</v>
      </c>
      <c r="B388" s="35">
        <v>41609</v>
      </c>
      <c r="C388" s="34">
        <v>84384.900000000009</v>
      </c>
      <c r="D388" s="34">
        <v>1015.0533333333333</v>
      </c>
      <c r="E388" s="34">
        <v>159.62333333333333</v>
      </c>
      <c r="F388" s="33">
        <v>1.2052463941428209</v>
      </c>
      <c r="G388" s="33">
        <v>-1.1006641658953153E-2</v>
      </c>
      <c r="H388" s="33">
        <v>5.9448785816318406E-3</v>
      </c>
    </row>
    <row r="389" spans="1:8">
      <c r="A389" s="34" t="s">
        <v>2184</v>
      </c>
      <c r="B389" s="35">
        <v>41610</v>
      </c>
      <c r="C389" s="34">
        <v>83706.5</v>
      </c>
      <c r="D389" s="34">
        <v>1013.44</v>
      </c>
      <c r="E389" s="34">
        <v>159.94999999999999</v>
      </c>
      <c r="F389" s="33">
        <v>1.1811131829064037</v>
      </c>
      <c r="G389" s="33">
        <v>-8.7927779896911362E-3</v>
      </c>
      <c r="H389" s="33">
        <v>9.2756183745583698E-3</v>
      </c>
    </row>
    <row r="390" spans="1:8">
      <c r="A390" s="34" t="s">
        <v>4046</v>
      </c>
      <c r="B390" s="35">
        <v>41611</v>
      </c>
      <c r="C390" s="34">
        <v>83775.600000000006</v>
      </c>
      <c r="D390" s="34">
        <v>1002.71</v>
      </c>
      <c r="E390" s="34">
        <v>158.41</v>
      </c>
      <c r="F390" s="33">
        <v>1.1765413777622591</v>
      </c>
      <c r="G390" s="33">
        <v>-1.2565610013097417E-2</v>
      </c>
      <c r="H390" s="33">
        <v>4.3748414912503364E-3</v>
      </c>
    </row>
    <row r="391" spans="1:8">
      <c r="A391" s="34" t="s">
        <v>4047</v>
      </c>
      <c r="B391" s="35">
        <v>41612</v>
      </c>
      <c r="C391" s="34">
        <v>84211.400000000009</v>
      </c>
      <c r="D391" s="34">
        <v>995.75</v>
      </c>
      <c r="E391" s="34">
        <v>157.26</v>
      </c>
      <c r="F391" s="33">
        <v>1.181495546932072</v>
      </c>
      <c r="G391" s="33">
        <v>-2.5942265741927262E-2</v>
      </c>
      <c r="H391" s="33">
        <v>-9.1361602923571983E-3</v>
      </c>
    </row>
    <row r="392" spans="1:8">
      <c r="A392" s="34" t="s">
        <v>4048</v>
      </c>
      <c r="B392" s="35">
        <v>41613</v>
      </c>
      <c r="C392" s="34">
        <v>84360.733333333352</v>
      </c>
      <c r="D392" s="34">
        <v>998.45</v>
      </c>
      <c r="E392" s="34">
        <v>157.61000000000001</v>
      </c>
      <c r="F392" s="33">
        <v>1.1437960649977601</v>
      </c>
      <c r="G392" s="33">
        <v>-2.9358868419773532E-2</v>
      </c>
      <c r="H392" s="33">
        <v>-1.4629571741168967E-2</v>
      </c>
    </row>
    <row r="393" spans="1:8">
      <c r="A393" s="34" t="s">
        <v>4049</v>
      </c>
      <c r="B393" s="35">
        <v>41614</v>
      </c>
      <c r="C393" s="34">
        <v>84510.06666666668</v>
      </c>
      <c r="D393" s="34">
        <v>1002.2</v>
      </c>
      <c r="E393" s="34">
        <v>157.72999999999999</v>
      </c>
      <c r="F393" s="33">
        <v>1.1264780826904337</v>
      </c>
      <c r="G393" s="33">
        <v>-2.8923017295673592E-2</v>
      </c>
      <c r="H393" s="33">
        <v>-1.7319793159304764E-2</v>
      </c>
    </row>
    <row r="394" spans="1:8">
      <c r="A394" s="34" t="s">
        <v>4050</v>
      </c>
      <c r="B394" s="35">
        <v>41615</v>
      </c>
      <c r="C394" s="34">
        <v>84659.400000000009</v>
      </c>
      <c r="D394" s="34">
        <v>1005.72</v>
      </c>
      <c r="E394" s="34">
        <v>158.36333333333334</v>
      </c>
      <c r="F394" s="33">
        <v>1.1307164100219382</v>
      </c>
      <c r="G394" s="33">
        <v>-2.6050241134202179E-2</v>
      </c>
      <c r="H394" s="33">
        <v>-1.5337105432236986E-2</v>
      </c>
    </row>
    <row r="395" spans="1:8">
      <c r="A395" s="34" t="s">
        <v>4051</v>
      </c>
      <c r="B395" s="35">
        <v>41616</v>
      </c>
      <c r="C395" s="34">
        <v>84879.8</v>
      </c>
      <c r="D395" s="34">
        <v>1009.24</v>
      </c>
      <c r="E395" s="34">
        <v>158.99666666666667</v>
      </c>
      <c r="F395" s="33">
        <v>1.136745667591943</v>
      </c>
      <c r="G395" s="33">
        <v>-2.4794666151319089E-2</v>
      </c>
      <c r="H395" s="33">
        <v>-1.2381721431973025E-2</v>
      </c>
    </row>
    <row r="396" spans="1:8">
      <c r="A396" s="34" t="s">
        <v>2185</v>
      </c>
      <c r="B396" s="35">
        <v>41617</v>
      </c>
      <c r="C396" s="34">
        <v>85586.5</v>
      </c>
      <c r="D396" s="34">
        <v>1012.76</v>
      </c>
      <c r="E396" s="34">
        <v>159.63</v>
      </c>
      <c r="F396" s="33">
        <v>1.1550224223150503</v>
      </c>
      <c r="G396" s="33">
        <v>-2.0209935664876943E-2</v>
      </c>
      <c r="H396" s="33">
        <v>-7.0702882023637725E-3</v>
      </c>
    </row>
    <row r="397" spans="1:8">
      <c r="A397" s="34" t="s">
        <v>4052</v>
      </c>
      <c r="B397" s="35">
        <v>41618</v>
      </c>
      <c r="C397" s="34">
        <v>85609.3</v>
      </c>
      <c r="D397" s="34">
        <v>1012.32</v>
      </c>
      <c r="E397" s="34">
        <v>160.26</v>
      </c>
      <c r="F397" s="33">
        <v>1.1407569854614379</v>
      </c>
      <c r="G397" s="33">
        <v>-1.9449825648973351E-2</v>
      </c>
      <c r="H397" s="33">
        <v>-1.7648402300523003E-3</v>
      </c>
    </row>
    <row r="398" spans="1:8">
      <c r="A398" s="34" t="s">
        <v>4053</v>
      </c>
      <c r="B398" s="35">
        <v>41619</v>
      </c>
      <c r="C398" s="34">
        <v>86511.2</v>
      </c>
      <c r="D398" s="34">
        <v>1002.55</v>
      </c>
      <c r="E398" s="34">
        <v>159.87</v>
      </c>
      <c r="F398" s="33">
        <v>1.1604125479162417</v>
      </c>
      <c r="G398" s="33">
        <v>-2.7736022887068001E-2</v>
      </c>
      <c r="H398" s="33">
        <v>-2.8068862275448803E-3</v>
      </c>
    </row>
    <row r="399" spans="1:8">
      <c r="A399" s="34" t="s">
        <v>4054</v>
      </c>
      <c r="B399" s="35">
        <v>41620</v>
      </c>
      <c r="C399" s="34">
        <v>86237.833333333343</v>
      </c>
      <c r="D399" s="34">
        <v>991.52</v>
      </c>
      <c r="E399" s="34">
        <v>159.37</v>
      </c>
      <c r="F399" s="33">
        <v>1.1507052814641661</v>
      </c>
      <c r="G399" s="33">
        <v>-3.6517345253133771E-2</v>
      </c>
      <c r="H399" s="33">
        <v>-8.584758942457249E-3</v>
      </c>
    </row>
    <row r="400" spans="1:8">
      <c r="A400" s="34" t="s">
        <v>4055</v>
      </c>
      <c r="B400" s="35">
        <v>41621</v>
      </c>
      <c r="C400" s="34">
        <v>85964.466666666674</v>
      </c>
      <c r="D400" s="34">
        <v>990.48</v>
      </c>
      <c r="E400" s="34">
        <v>159.18</v>
      </c>
      <c r="F400" s="33">
        <v>1.1410239487004508</v>
      </c>
      <c r="G400" s="33">
        <v>-3.3668621157279532E-2</v>
      </c>
      <c r="H400" s="33">
        <v>-1.0566882148184908E-2</v>
      </c>
    </row>
    <row r="401" spans="1:8">
      <c r="A401" s="34" t="s">
        <v>4056</v>
      </c>
      <c r="B401" s="35">
        <v>41622</v>
      </c>
      <c r="C401" s="34">
        <v>85691.1</v>
      </c>
      <c r="D401" s="34">
        <v>990.45333333333338</v>
      </c>
      <c r="E401" s="34">
        <v>159.01666666666668</v>
      </c>
      <c r="F401" s="33">
        <v>1.1345132082051541</v>
      </c>
      <c r="G401" s="33">
        <v>-2.6160370741811323E-2</v>
      </c>
      <c r="H401" s="33">
        <v>-1.1582131609481072E-2</v>
      </c>
    </row>
    <row r="402" spans="1:8">
      <c r="A402" s="34" t="s">
        <v>4057</v>
      </c>
      <c r="B402" s="35">
        <v>41623</v>
      </c>
      <c r="C402" s="34">
        <v>87024.1</v>
      </c>
      <c r="D402" s="34">
        <v>990.42666666666673</v>
      </c>
      <c r="E402" s="34">
        <v>158.85333333333332</v>
      </c>
      <c r="F402" s="33">
        <v>1.1680198505726223</v>
      </c>
      <c r="G402" s="33">
        <v>-1.7560565932303596E-2</v>
      </c>
      <c r="H402" s="33">
        <v>-1.081428897606751E-2</v>
      </c>
    </row>
    <row r="403" spans="1:8">
      <c r="A403" s="34" t="s">
        <v>2186</v>
      </c>
      <c r="B403" s="35">
        <v>41624</v>
      </c>
      <c r="C403" s="34">
        <v>88112.5</v>
      </c>
      <c r="D403" s="34">
        <v>990.4</v>
      </c>
      <c r="E403" s="34">
        <v>158.69</v>
      </c>
      <c r="F403" s="33">
        <v>1.1954413058157236</v>
      </c>
      <c r="G403" s="33">
        <v>-1.726533042270284E-2</v>
      </c>
      <c r="H403" s="33">
        <v>-1.0064253186667038E-2</v>
      </c>
    </row>
    <row r="404" spans="1:8">
      <c r="A404" s="34" t="s">
        <v>4058</v>
      </c>
      <c r="B404" s="35">
        <v>41625</v>
      </c>
      <c r="C404" s="34">
        <v>87646.1</v>
      </c>
      <c r="D404" s="34">
        <v>990.49</v>
      </c>
      <c r="E404" s="34">
        <v>158.35</v>
      </c>
      <c r="F404" s="33">
        <v>1.1957856076321041</v>
      </c>
      <c r="G404" s="33">
        <v>-1.6854099873941708E-2</v>
      </c>
      <c r="H404" s="33">
        <v>-1.0415581710238486E-2</v>
      </c>
    </row>
    <row r="405" spans="1:8">
      <c r="A405" s="34" t="s">
        <v>4059</v>
      </c>
      <c r="B405" s="35">
        <v>41626</v>
      </c>
      <c r="C405" s="34">
        <v>87726.2</v>
      </c>
      <c r="D405" s="34">
        <v>992.7</v>
      </c>
      <c r="E405" s="34">
        <v>158.56</v>
      </c>
      <c r="F405" s="33">
        <v>1.189432963961266</v>
      </c>
      <c r="G405" s="33">
        <v>-1.4337629326607981E-2</v>
      </c>
      <c r="H405" s="33">
        <v>-7.3248607024353207E-3</v>
      </c>
    </row>
    <row r="406" spans="1:8">
      <c r="A406" s="34" t="s">
        <v>4060</v>
      </c>
      <c r="B406" s="35">
        <v>41627</v>
      </c>
      <c r="C406" s="34">
        <v>87469.833333333343</v>
      </c>
      <c r="D406" s="34">
        <v>990.65</v>
      </c>
      <c r="E406" s="34">
        <v>158.6</v>
      </c>
      <c r="F406" s="33">
        <v>1.1540792219327241</v>
      </c>
      <c r="G406" s="33">
        <v>-2.4883604185327757E-2</v>
      </c>
      <c r="H406" s="33">
        <v>-1.496801440904294E-2</v>
      </c>
    </row>
    <row r="407" spans="1:8">
      <c r="A407" s="34" t="s">
        <v>4061</v>
      </c>
      <c r="B407" s="35">
        <v>41628</v>
      </c>
      <c r="C407" s="34">
        <v>87213.466666666674</v>
      </c>
      <c r="D407" s="34">
        <v>988.26</v>
      </c>
      <c r="E407" s="34">
        <v>158.15</v>
      </c>
      <c r="F407" s="33">
        <v>1.1516657209352053</v>
      </c>
      <c r="G407" s="33">
        <v>-3.5363937178498617E-2</v>
      </c>
      <c r="H407" s="33">
        <v>-2.0924905590292808E-2</v>
      </c>
    </row>
    <row r="408" spans="1:8">
      <c r="A408" s="34" t="s">
        <v>358</v>
      </c>
      <c r="B408" s="35">
        <v>41629</v>
      </c>
      <c r="C408" s="34">
        <v>86957.1</v>
      </c>
      <c r="D408" s="34">
        <v>989.73666666666668</v>
      </c>
      <c r="E408" s="34">
        <v>157.84333333333336</v>
      </c>
      <c r="F408" s="33">
        <v>1.1502549844998109</v>
      </c>
      <c r="G408" s="33">
        <v>-3.8362384459428855E-2</v>
      </c>
      <c r="H408" s="33">
        <v>-2.7639171235548932E-2</v>
      </c>
    </row>
    <row r="409" spans="1:8">
      <c r="A409" s="34" t="s">
        <v>4062</v>
      </c>
      <c r="B409" s="35">
        <v>41630</v>
      </c>
      <c r="C409" s="34">
        <v>87015.5</v>
      </c>
      <c r="D409" s="34">
        <v>991.21333333333337</v>
      </c>
      <c r="E409" s="34">
        <v>157.53666666666666</v>
      </c>
      <c r="F409" s="33">
        <v>1.1566391172738331</v>
      </c>
      <c r="G409" s="33">
        <v>-2.7850518008519565E-2</v>
      </c>
      <c r="H409" s="33">
        <v>-2.7070981554677132E-2</v>
      </c>
    </row>
    <row r="410" spans="1:8">
      <c r="A410" s="34" t="s">
        <v>2187</v>
      </c>
      <c r="B410" s="35">
        <v>41631</v>
      </c>
      <c r="C410" s="34">
        <v>87564.6</v>
      </c>
      <c r="D410" s="34">
        <v>992.69</v>
      </c>
      <c r="E410" s="34">
        <v>157.22999999999999</v>
      </c>
      <c r="F410" s="33">
        <v>1.1752423916472696</v>
      </c>
      <c r="G410" s="33">
        <v>-1.854762964061496E-2</v>
      </c>
      <c r="H410" s="33">
        <v>-2.5745887164234649E-2</v>
      </c>
    </row>
    <row r="411" spans="1:8">
      <c r="A411" s="34" t="s">
        <v>4063</v>
      </c>
      <c r="B411" s="35">
        <v>41632</v>
      </c>
      <c r="C411" s="34">
        <v>88113.7</v>
      </c>
      <c r="D411" s="34">
        <v>995.35</v>
      </c>
      <c r="E411" s="34">
        <v>157.44999999999999</v>
      </c>
      <c r="F411" s="33">
        <v>1.1691661948253365</v>
      </c>
      <c r="G411" s="33">
        <v>-7.9139630615274736E-3</v>
      </c>
      <c r="H411" s="33">
        <v>-2.1137705937208651E-2</v>
      </c>
    </row>
    <row r="412" spans="1:8">
      <c r="A412" s="34" t="s">
        <v>4064</v>
      </c>
      <c r="B412" s="35">
        <v>41633</v>
      </c>
      <c r="C412" s="34">
        <v>88190.7</v>
      </c>
      <c r="D412" s="34">
        <v>994.87</v>
      </c>
      <c r="E412" s="34">
        <v>156.35</v>
      </c>
      <c r="F412" s="33">
        <v>1.1596893833461084</v>
      </c>
      <c r="G412" s="33">
        <v>-1.3925782024342803E-2</v>
      </c>
      <c r="H412" s="33">
        <v>-3.344460929772497E-2</v>
      </c>
    </row>
    <row r="413" spans="1:8">
      <c r="A413" s="34" t="s">
        <v>4065</v>
      </c>
      <c r="B413" s="35">
        <v>41634</v>
      </c>
      <c r="C413" s="34">
        <v>88024.366666666669</v>
      </c>
      <c r="D413" s="34">
        <v>993.18</v>
      </c>
      <c r="E413" s="34">
        <v>155.87</v>
      </c>
      <c r="F413" s="33">
        <v>1.1602343859924678</v>
      </c>
      <c r="G413" s="33">
        <v>-7.9112975726701729E-3</v>
      </c>
      <c r="H413" s="33">
        <v>-4.2155718060591041E-2</v>
      </c>
    </row>
    <row r="414" spans="1:8">
      <c r="A414" s="34" t="s">
        <v>4066</v>
      </c>
      <c r="B414" s="35">
        <v>41635</v>
      </c>
      <c r="C414" s="34">
        <v>87858.033333333326</v>
      </c>
      <c r="D414" s="34">
        <v>997.56</v>
      </c>
      <c r="E414" s="34">
        <v>156.58000000000001</v>
      </c>
      <c r="F414" s="33">
        <v>1.1596291562197858</v>
      </c>
      <c r="G414" s="33">
        <v>2.3061574403637763E-4</v>
      </c>
      <c r="H414" s="33">
        <v>-3.2561013283904705E-2</v>
      </c>
    </row>
    <row r="415" spans="1:8">
      <c r="A415" s="34" t="s">
        <v>4067</v>
      </c>
      <c r="B415" s="35">
        <v>41636</v>
      </c>
      <c r="C415" s="34">
        <v>87691.7</v>
      </c>
      <c r="D415" s="34">
        <v>999.00666666666666</v>
      </c>
      <c r="E415" s="34">
        <v>157.10666666666668</v>
      </c>
      <c r="F415" s="33">
        <v>1.1590219714204113</v>
      </c>
      <c r="G415" s="33">
        <v>-1.2028969741322726E-2</v>
      </c>
      <c r="H415" s="33">
        <v>-3.1401561857788529E-2</v>
      </c>
    </row>
    <row r="416" spans="1:8">
      <c r="A416" s="34" t="s">
        <v>4068</v>
      </c>
      <c r="B416" s="35">
        <v>41637</v>
      </c>
      <c r="C416" s="34">
        <v>87425.2</v>
      </c>
      <c r="D416" s="34">
        <v>1000.4533333333334</v>
      </c>
      <c r="E416" s="34">
        <v>157.63333333333333</v>
      </c>
      <c r="F416" s="33">
        <v>1.1559426694417865</v>
      </c>
      <c r="G416" s="33">
        <v>-1.0855881092838526E-2</v>
      </c>
      <c r="H416" s="33">
        <v>-2.7694964738779193E-2</v>
      </c>
    </row>
    <row r="417" spans="1:8">
      <c r="A417" s="34" t="s">
        <v>2188</v>
      </c>
      <c r="B417" s="35">
        <v>41638</v>
      </c>
      <c r="C417" s="34">
        <v>87410</v>
      </c>
      <c r="D417" s="34">
        <v>1001.9</v>
      </c>
      <c r="E417" s="34">
        <v>158.16</v>
      </c>
      <c r="F417" s="33">
        <v>1.1579519083592555</v>
      </c>
      <c r="G417" s="33">
        <v>-9.6834031280786936E-3</v>
      </c>
      <c r="H417" s="33">
        <v>-2.3984860328300384E-2</v>
      </c>
    </row>
    <row r="418" spans="1:8">
      <c r="A418" s="34" t="s">
        <v>4069</v>
      </c>
      <c r="B418" s="35">
        <v>41639</v>
      </c>
      <c r="C418" s="34">
        <v>87793.5</v>
      </c>
      <c r="D418" s="34">
        <v>1002.69</v>
      </c>
      <c r="E418" s="34">
        <v>158.4</v>
      </c>
      <c r="F418" s="33">
        <v>1.1343811538181021</v>
      </c>
      <c r="G418" s="33">
        <v>-9.1604411241550388E-3</v>
      </c>
      <c r="H418" s="33">
        <v>-2.2041118725689923E-2</v>
      </c>
    </row>
    <row r="419" spans="1:8">
      <c r="A419" s="34" t="s">
        <v>4070</v>
      </c>
      <c r="B419" s="35">
        <v>41640</v>
      </c>
      <c r="C419" s="34">
        <v>88177</v>
      </c>
      <c r="D419" s="34">
        <v>1002.66</v>
      </c>
      <c r="E419" s="34">
        <v>158.78</v>
      </c>
      <c r="F419" s="33">
        <v>1.1204651811522757</v>
      </c>
      <c r="G419" s="33">
        <v>-7.0805399035461791E-3</v>
      </c>
      <c r="H419" s="33">
        <v>-1.9513400024700478E-2</v>
      </c>
    </row>
    <row r="420" spans="1:8">
      <c r="A420" s="34" t="s">
        <v>4071</v>
      </c>
      <c r="B420" s="35">
        <v>41641</v>
      </c>
      <c r="C420" s="34">
        <v>88426.9</v>
      </c>
      <c r="D420" s="34">
        <v>990.79</v>
      </c>
      <c r="E420" s="34">
        <v>159.37</v>
      </c>
      <c r="F420" s="33">
        <v>1.1027789139264343</v>
      </c>
      <c r="G420" s="33">
        <v>-2.6451543170451397E-2</v>
      </c>
      <c r="H420" s="33">
        <v>-2.2749570762815807E-2</v>
      </c>
    </row>
    <row r="421" spans="1:8">
      <c r="A421" s="34" t="s">
        <v>4072</v>
      </c>
      <c r="B421" s="35">
        <v>41642</v>
      </c>
      <c r="C421" s="34">
        <v>88676.799999999988</v>
      </c>
      <c r="D421" s="34">
        <v>979.49</v>
      </c>
      <c r="E421" s="34">
        <v>158.61000000000001</v>
      </c>
      <c r="F421" s="33">
        <v>1.1040217021646797</v>
      </c>
      <c r="G421" s="33">
        <v>-4.6539472403387516E-2</v>
      </c>
      <c r="H421" s="33">
        <v>-3.0204830327117071E-2</v>
      </c>
    </row>
    <row r="422" spans="1:8">
      <c r="A422" s="34" t="s">
        <v>4073</v>
      </c>
      <c r="B422" s="35">
        <v>41643</v>
      </c>
      <c r="C422" s="34">
        <v>88926.7</v>
      </c>
      <c r="D422" s="34">
        <v>977.13333333333344</v>
      </c>
      <c r="E422" s="34">
        <v>158.4966666666667</v>
      </c>
      <c r="F422" s="33">
        <v>1.1052589630115968</v>
      </c>
      <c r="G422" s="33">
        <v>-4.4237515813085992E-2</v>
      </c>
      <c r="H422" s="33">
        <v>-2.9533023103926581E-2</v>
      </c>
    </row>
    <row r="423" spans="1:8">
      <c r="A423" s="34" t="s">
        <v>4074</v>
      </c>
      <c r="B423" s="35">
        <v>41644</v>
      </c>
      <c r="C423" s="34">
        <v>89500.6</v>
      </c>
      <c r="D423" s="34">
        <v>974.77666666666664</v>
      </c>
      <c r="E423" s="34">
        <v>158.38333333333335</v>
      </c>
      <c r="F423" s="33">
        <v>1.11414411988416</v>
      </c>
      <c r="G423" s="33">
        <v>-4.8113041723358951E-2</v>
      </c>
      <c r="H423" s="33">
        <v>-3.1551270815074473E-2</v>
      </c>
    </row>
    <row r="424" spans="1:8">
      <c r="A424" s="34" t="s">
        <v>2189</v>
      </c>
      <c r="B424" s="35">
        <v>41645</v>
      </c>
      <c r="C424" s="34">
        <v>89355.7</v>
      </c>
      <c r="D424" s="34">
        <v>972.42</v>
      </c>
      <c r="E424" s="34">
        <v>158.27000000000001</v>
      </c>
      <c r="F424" s="33">
        <v>1.1021062066402085</v>
      </c>
      <c r="G424" s="33">
        <v>-5.1975822176004161E-2</v>
      </c>
      <c r="H424" s="33">
        <v>-3.356401384083052E-2</v>
      </c>
    </row>
    <row r="425" spans="1:8">
      <c r="A425" s="34" t="s">
        <v>4075</v>
      </c>
      <c r="B425" s="35">
        <v>41646</v>
      </c>
      <c r="C425" s="34">
        <v>88749.3</v>
      </c>
      <c r="D425" s="34">
        <v>971.48</v>
      </c>
      <c r="E425" s="34">
        <v>157.46</v>
      </c>
      <c r="F425" s="33">
        <v>1.0547481842828468</v>
      </c>
      <c r="G425" s="33">
        <v>-5.4447061571703981E-2</v>
      </c>
      <c r="H425" s="33">
        <v>-3.981950118909694E-2</v>
      </c>
    </row>
    <row r="426" spans="1:8">
      <c r="A426" s="34" t="s">
        <v>4076</v>
      </c>
      <c r="B426" s="35">
        <v>41647</v>
      </c>
      <c r="C426" s="34">
        <v>88069</v>
      </c>
      <c r="D426" s="34">
        <v>973.17</v>
      </c>
      <c r="E426" s="34">
        <v>157.54</v>
      </c>
      <c r="F426" s="33">
        <v>1.0018275094728177</v>
      </c>
      <c r="G426" s="33">
        <v>-6.3764490836500154E-2</v>
      </c>
      <c r="H426" s="33">
        <v>-4.567482432759884E-2</v>
      </c>
    </row>
    <row r="427" spans="1:8">
      <c r="A427" s="34" t="s">
        <v>4077</v>
      </c>
      <c r="B427" s="35">
        <v>41648</v>
      </c>
      <c r="C427" s="34">
        <v>87976.9</v>
      </c>
      <c r="D427" s="34">
        <v>963.11</v>
      </c>
      <c r="E427" s="34">
        <v>157.78</v>
      </c>
      <c r="F427" s="33">
        <v>0.97536211383318627</v>
      </c>
      <c r="G427" s="33">
        <v>-7.2255615921087979E-2</v>
      </c>
      <c r="H427" s="33">
        <v>-4.3815526331737464E-2</v>
      </c>
    </row>
    <row r="428" spans="1:8">
      <c r="A428" s="34" t="s">
        <v>4078</v>
      </c>
      <c r="B428" s="35">
        <v>41649</v>
      </c>
      <c r="C428" s="34">
        <v>87884.799999999988</v>
      </c>
      <c r="D428" s="34">
        <v>970.15</v>
      </c>
      <c r="E428" s="34">
        <v>158.84</v>
      </c>
      <c r="F428" s="33">
        <v>0.96657658779855216</v>
      </c>
      <c r="G428" s="33">
        <v>-6.476241890237433E-2</v>
      </c>
      <c r="H428" s="33">
        <v>-3.6282004611090879E-2</v>
      </c>
    </row>
    <row r="429" spans="1:8">
      <c r="A429" s="34" t="s">
        <v>4079</v>
      </c>
      <c r="B429" s="35">
        <v>41650</v>
      </c>
      <c r="C429" s="34">
        <v>87792.7</v>
      </c>
      <c r="D429" s="34">
        <v>972.57333333333338</v>
      </c>
      <c r="E429" s="34">
        <v>159.24</v>
      </c>
      <c r="F429" s="33">
        <v>0.95785067508349786</v>
      </c>
      <c r="G429" s="33">
        <v>-6.686111590837851E-2</v>
      </c>
      <c r="H429" s="33">
        <v>-3.1740240788033502E-2</v>
      </c>
    </row>
    <row r="430" spans="1:8">
      <c r="A430" s="34" t="s">
        <v>4080</v>
      </c>
      <c r="B430" s="35">
        <v>41651</v>
      </c>
      <c r="C430" s="34">
        <v>85404.1</v>
      </c>
      <c r="D430" s="34">
        <v>974.99666666666667</v>
      </c>
      <c r="E430" s="34">
        <v>159.63999999999999</v>
      </c>
      <c r="F430" s="33">
        <v>0.89814306510940489</v>
      </c>
      <c r="G430" s="33">
        <v>-6.565959866348936E-2</v>
      </c>
      <c r="H430" s="33">
        <v>-3.1721962758537114E-2</v>
      </c>
    </row>
    <row r="431" spans="1:8">
      <c r="A431" s="34" t="s">
        <v>2190</v>
      </c>
      <c r="B431" s="35">
        <v>41652</v>
      </c>
      <c r="C431" s="34">
        <v>87112.900000000009</v>
      </c>
      <c r="D431" s="34">
        <v>977.42</v>
      </c>
      <c r="E431" s="34">
        <v>160.04</v>
      </c>
      <c r="F431" s="33">
        <v>0.9402444212312826</v>
      </c>
      <c r="G431" s="33">
        <v>-6.4460964170628188E-2</v>
      </c>
      <c r="H431" s="33">
        <v>-3.1703775411423107E-2</v>
      </c>
    </row>
    <row r="432" spans="1:8">
      <c r="A432" s="34" t="s">
        <v>4081</v>
      </c>
      <c r="B432" s="35">
        <v>41653</v>
      </c>
      <c r="C432" s="34">
        <v>87502.400000000009</v>
      </c>
      <c r="D432" s="34">
        <v>975.28</v>
      </c>
      <c r="E432" s="34">
        <v>160.04</v>
      </c>
      <c r="F432" s="33">
        <v>0.94693360804740156</v>
      </c>
      <c r="G432" s="33">
        <v>-6.7627770023517719E-2</v>
      </c>
      <c r="H432" s="33">
        <v>-3.4099824974349713E-2</v>
      </c>
    </row>
    <row r="433" spans="1:8">
      <c r="A433" s="34" t="s">
        <v>4082</v>
      </c>
      <c r="B433" s="35">
        <v>41654</v>
      </c>
      <c r="C433" s="34">
        <v>85296.7</v>
      </c>
      <c r="D433" s="34">
        <v>977.8</v>
      </c>
      <c r="E433" s="34">
        <v>160.28</v>
      </c>
      <c r="F433" s="33">
        <v>0.90788773223224783</v>
      </c>
      <c r="G433" s="33">
        <v>-7.0956217695348212E-2</v>
      </c>
      <c r="H433" s="33">
        <v>-3.7010334054313865E-2</v>
      </c>
    </row>
    <row r="434" spans="1:8">
      <c r="A434" s="34" t="s">
        <v>4083</v>
      </c>
      <c r="B434" s="35">
        <v>41655</v>
      </c>
      <c r="C434" s="34">
        <v>85188.866666666669</v>
      </c>
      <c r="D434" s="34">
        <v>974.57</v>
      </c>
      <c r="E434" s="34">
        <v>159.36000000000001</v>
      </c>
      <c r="F434" s="33">
        <v>0.90647787383524414</v>
      </c>
      <c r="G434" s="33">
        <v>-8.153879501267558E-2</v>
      </c>
      <c r="H434" s="33">
        <v>-4.7630430885077346E-2</v>
      </c>
    </row>
    <row r="435" spans="1:8">
      <c r="A435" s="34" t="s">
        <v>4084</v>
      </c>
      <c r="B435" s="35">
        <v>41656</v>
      </c>
      <c r="C435" s="34">
        <v>85081.033333333326</v>
      </c>
      <c r="D435" s="34">
        <v>972.2</v>
      </c>
      <c r="E435" s="34">
        <v>159.37</v>
      </c>
      <c r="F435" s="33">
        <v>0.89829405499958326</v>
      </c>
      <c r="G435" s="33">
        <v>-8.3331761866148657E-2</v>
      </c>
      <c r="H435" s="33">
        <v>-4.6430922036737821E-2</v>
      </c>
    </row>
    <row r="436" spans="1:8">
      <c r="A436" s="34" t="s">
        <v>4085</v>
      </c>
      <c r="B436" s="35">
        <v>41657</v>
      </c>
      <c r="C436" s="34">
        <v>84973.2</v>
      </c>
      <c r="D436" s="34">
        <v>971.47500000000002</v>
      </c>
      <c r="E436" s="34">
        <v>159.16</v>
      </c>
      <c r="F436" s="33">
        <v>0.89015969101342285</v>
      </c>
      <c r="G436" s="33">
        <v>-7.5437310847593086E-2</v>
      </c>
      <c r="H436" s="33">
        <v>-4.5746147850590502E-2</v>
      </c>
    </row>
    <row r="437" spans="1:8">
      <c r="A437" s="34" t="s">
        <v>357</v>
      </c>
      <c r="B437" s="35">
        <v>41659</v>
      </c>
      <c r="C437" s="34">
        <v>83641.5</v>
      </c>
      <c r="D437" s="34">
        <v>970.75</v>
      </c>
      <c r="E437" s="34">
        <v>158.94999999999999</v>
      </c>
      <c r="F437" s="33">
        <v>0.85493242613890885</v>
      </c>
      <c r="G437" s="33">
        <v>-7.3529131062741504E-2</v>
      </c>
      <c r="H437" s="33">
        <v>-4.6319073618527828E-2</v>
      </c>
    </row>
    <row r="438" spans="1:8">
      <c r="A438" s="34" t="s">
        <v>4086</v>
      </c>
      <c r="B438" s="35">
        <v>41660</v>
      </c>
      <c r="C438" s="34">
        <v>83252.400000000009</v>
      </c>
      <c r="D438" s="34">
        <v>970.68</v>
      </c>
      <c r="E438" s="34">
        <v>159.21</v>
      </c>
      <c r="F438" s="33">
        <v>0.82921250552043713</v>
      </c>
      <c r="G438" s="33">
        <v>-7.0983302175119944E-2</v>
      </c>
      <c r="H438" s="33">
        <v>-4.4070849594716299E-2</v>
      </c>
    </row>
    <row r="439" spans="1:8">
      <c r="A439" s="34" t="s">
        <v>4087</v>
      </c>
      <c r="B439" s="35">
        <v>41661</v>
      </c>
      <c r="C439" s="34">
        <v>82028.800000000003</v>
      </c>
      <c r="D439" s="34">
        <v>976.4</v>
      </c>
      <c r="E439" s="34">
        <v>158.80000000000001</v>
      </c>
      <c r="F439" s="33">
        <v>0.82435008106611396</v>
      </c>
      <c r="G439" s="33">
        <v>-6.2865918034360369E-2</v>
      </c>
      <c r="H439" s="33">
        <v>-4.5845100042059661E-2</v>
      </c>
    </row>
    <row r="440" spans="1:8">
      <c r="A440" s="34" t="s">
        <v>4088</v>
      </c>
      <c r="B440" s="35">
        <v>41662</v>
      </c>
      <c r="C440" s="34">
        <v>82242.633333333346</v>
      </c>
      <c r="D440" s="34">
        <v>963.91</v>
      </c>
      <c r="E440" s="34">
        <v>159.13999999999999</v>
      </c>
      <c r="F440" s="33">
        <v>0.86368676682755896</v>
      </c>
      <c r="G440" s="33">
        <v>-7.8638475214590331E-2</v>
      </c>
      <c r="H440" s="33">
        <v>-4.6037645366263091E-2</v>
      </c>
    </row>
    <row r="441" spans="1:8">
      <c r="A441" s="34" t="s">
        <v>4089</v>
      </c>
      <c r="B441" s="35">
        <v>41663</v>
      </c>
      <c r="C441" s="34">
        <v>82456.466666666674</v>
      </c>
      <c r="D441" s="34">
        <v>949.83</v>
      </c>
      <c r="E441" s="34">
        <v>158.41</v>
      </c>
      <c r="F441" s="33">
        <v>0.87980810514853003</v>
      </c>
      <c r="G441" s="33">
        <v>-9.2027530828792559E-2</v>
      </c>
      <c r="H441" s="33">
        <v>-5.115303983228503E-2</v>
      </c>
    </row>
    <row r="442" spans="1:8">
      <c r="A442" s="34" t="s">
        <v>4090</v>
      </c>
      <c r="B442" s="35">
        <v>41664</v>
      </c>
      <c r="C442" s="34">
        <v>82670.3</v>
      </c>
      <c r="D442" s="34">
        <v>943.76666666666677</v>
      </c>
      <c r="E442" s="34">
        <v>157.51666666666665</v>
      </c>
      <c r="F442" s="33">
        <v>0.8927852943151775</v>
      </c>
      <c r="G442" s="33">
        <v>-9.802197522132905E-2</v>
      </c>
      <c r="H442" s="33">
        <v>-5.1047251842480601E-2</v>
      </c>
    </row>
    <row r="443" spans="1:8">
      <c r="A443" s="34" t="s">
        <v>4091</v>
      </c>
      <c r="B443" s="35">
        <v>41665</v>
      </c>
      <c r="C443" s="34">
        <v>81905.600000000006</v>
      </c>
      <c r="D443" s="34">
        <v>937.70333333333338</v>
      </c>
      <c r="E443" s="34">
        <v>156.62333333333333</v>
      </c>
      <c r="F443" s="33">
        <v>0.88337371413154209</v>
      </c>
      <c r="G443" s="33">
        <v>-0.10332836087311292</v>
      </c>
      <c r="H443" s="33">
        <v>-5.7848091113249955E-2</v>
      </c>
    </row>
    <row r="444" spans="1:8">
      <c r="A444" s="34" t="s">
        <v>2191</v>
      </c>
      <c r="B444" s="35">
        <v>41666</v>
      </c>
      <c r="C444" s="34">
        <v>80861.400000000009</v>
      </c>
      <c r="D444" s="34">
        <v>931.64</v>
      </c>
      <c r="E444" s="34">
        <v>155.72999999999999</v>
      </c>
      <c r="F444" s="33">
        <v>0.86742569455670782</v>
      </c>
      <c r="G444" s="33">
        <v>-0.1098045335974801</v>
      </c>
      <c r="H444" s="33">
        <v>-6.6926303175554369E-2</v>
      </c>
    </row>
    <row r="445" spans="1:8">
      <c r="A445" s="34" t="s">
        <v>4092</v>
      </c>
      <c r="B445" s="35">
        <v>41667</v>
      </c>
      <c r="C445" s="34">
        <v>81644.400000000009</v>
      </c>
      <c r="D445" s="34">
        <v>934.09</v>
      </c>
      <c r="E445" s="34">
        <v>156.78</v>
      </c>
      <c r="F445" s="33">
        <v>0.90778002360061238</v>
      </c>
      <c r="G445" s="33">
        <v>-0.10814242885240899</v>
      </c>
      <c r="H445" s="33">
        <v>-6.4335163523513983E-2</v>
      </c>
    </row>
    <row r="446" spans="1:8">
      <c r="A446" s="34" t="s">
        <v>4093</v>
      </c>
      <c r="B446" s="35">
        <v>41668</v>
      </c>
      <c r="C446" s="34">
        <v>82797.7</v>
      </c>
      <c r="D446" s="34">
        <v>936.67</v>
      </c>
      <c r="E446" s="34">
        <v>158.19999999999999</v>
      </c>
      <c r="F446" s="33">
        <v>0.92341215360777551</v>
      </c>
      <c r="G446" s="33">
        <v>-0.10635882268759256</v>
      </c>
      <c r="H446" s="33">
        <v>-5.9564855546308415E-2</v>
      </c>
    </row>
    <row r="447" spans="1:8">
      <c r="A447" s="34" t="s">
        <v>4094</v>
      </c>
      <c r="B447" s="35">
        <v>41669</v>
      </c>
      <c r="C447" s="34">
        <v>83253.366666666669</v>
      </c>
      <c r="D447" s="34">
        <v>936.37</v>
      </c>
      <c r="E447" s="34">
        <v>158.22999999999999</v>
      </c>
      <c r="F447" s="33">
        <v>0.94264395790213817</v>
      </c>
      <c r="G447" s="33">
        <v>-0.1066279946189882</v>
      </c>
      <c r="H447" s="33">
        <v>-6.1395183295764766E-2</v>
      </c>
    </row>
    <row r="448" spans="1:8">
      <c r="A448" s="34" t="s">
        <v>4095</v>
      </c>
      <c r="B448" s="35">
        <v>41670</v>
      </c>
      <c r="C448" s="34">
        <v>83709.033333333326</v>
      </c>
      <c r="D448" s="34">
        <v>936.53</v>
      </c>
      <c r="E448" s="34">
        <v>158.04</v>
      </c>
      <c r="F448" s="33">
        <v>0.9568609757846076</v>
      </c>
      <c r="G448" s="33">
        <v>-0.10644124073314309</v>
      </c>
      <c r="H448" s="33">
        <v>-6.4353797880528085E-2</v>
      </c>
    </row>
    <row r="449" spans="1:8">
      <c r="A449" s="34" t="s">
        <v>4096</v>
      </c>
      <c r="B449" s="35">
        <v>41671</v>
      </c>
      <c r="C449" s="34">
        <v>84164.7</v>
      </c>
      <c r="D449" s="34">
        <v>933.26666666666665</v>
      </c>
      <c r="E449" s="34">
        <v>157.98666666666668</v>
      </c>
      <c r="F449" s="33">
        <v>0.95671793774934177</v>
      </c>
      <c r="G449" s="33">
        <v>-9.0312435017675274E-2</v>
      </c>
      <c r="H449" s="33">
        <v>-5.51601778203058E-2</v>
      </c>
    </row>
    <row r="450" spans="1:8">
      <c r="A450" s="34" t="s">
        <v>4097</v>
      </c>
      <c r="B450" s="35">
        <v>41672</v>
      </c>
      <c r="C450" s="34">
        <v>83606.5</v>
      </c>
      <c r="D450" s="34">
        <v>930.00333333333333</v>
      </c>
      <c r="E450" s="34">
        <v>157.93333333333334</v>
      </c>
      <c r="F450" s="33">
        <v>0.93313402328829187</v>
      </c>
      <c r="G450" s="33">
        <v>-9.4164361501798743E-2</v>
      </c>
      <c r="H450" s="33">
        <v>-5.5648568922905262E-2</v>
      </c>
    </row>
    <row r="451" spans="1:8">
      <c r="A451" s="34" t="s">
        <v>2192</v>
      </c>
      <c r="B451" s="35">
        <v>41673</v>
      </c>
      <c r="C451" s="34">
        <v>83165</v>
      </c>
      <c r="D451" s="34">
        <v>926.74</v>
      </c>
      <c r="E451" s="34">
        <v>157.88</v>
      </c>
      <c r="F451" s="33">
        <v>0.91248976663324521</v>
      </c>
      <c r="G451" s="33">
        <v>-9.7884739559166767E-2</v>
      </c>
      <c r="H451" s="33">
        <v>-5.4516418804272049E-2</v>
      </c>
    </row>
    <row r="452" spans="1:8">
      <c r="A452" s="34" t="s">
        <v>4098</v>
      </c>
      <c r="B452" s="35">
        <v>41674</v>
      </c>
      <c r="C452" s="34">
        <v>83170.600000000006</v>
      </c>
      <c r="D452" s="34">
        <v>917.74</v>
      </c>
      <c r="E452" s="34">
        <v>157.01</v>
      </c>
      <c r="F452" s="33">
        <v>0.89408504077593842</v>
      </c>
      <c r="G452" s="33">
        <v>-0.10718153929968166</v>
      </c>
      <c r="H452" s="33">
        <v>-5.8279019552960998E-2</v>
      </c>
    </row>
    <row r="453" spans="1:8">
      <c r="A453" s="34" t="s">
        <v>4099</v>
      </c>
      <c r="B453" s="35">
        <v>41675</v>
      </c>
      <c r="C453" s="34">
        <v>82214.3</v>
      </c>
      <c r="D453" s="34">
        <v>916.56</v>
      </c>
      <c r="E453" s="34">
        <v>157.63999999999999</v>
      </c>
      <c r="F453" s="33">
        <v>0.86395706842842701</v>
      </c>
      <c r="G453" s="33">
        <v>-0.10886410702653304</v>
      </c>
      <c r="H453" s="33">
        <v>-5.3042590256502709E-2</v>
      </c>
    </row>
    <row r="454" spans="1:8">
      <c r="A454" s="34" t="s">
        <v>4100</v>
      </c>
      <c r="B454" s="35">
        <v>41676</v>
      </c>
      <c r="C454" s="34">
        <v>81831.8</v>
      </c>
      <c r="D454" s="34">
        <v>929.8</v>
      </c>
      <c r="E454" s="34">
        <v>158.99</v>
      </c>
      <c r="F454" s="33">
        <v>0.84012844412163501</v>
      </c>
      <c r="G454" s="33">
        <v>-9.7999650763469837E-2</v>
      </c>
      <c r="H454" s="33">
        <v>-4.8704601208639953E-2</v>
      </c>
    </row>
    <row r="455" spans="1:8">
      <c r="A455" s="34" t="s">
        <v>4101</v>
      </c>
      <c r="B455" s="35">
        <v>41677</v>
      </c>
      <c r="C455" s="34">
        <v>81449.3</v>
      </c>
      <c r="D455" s="34">
        <v>937.3</v>
      </c>
      <c r="E455" s="34">
        <v>159.36000000000001</v>
      </c>
      <c r="F455" s="33">
        <v>0.80348388696741946</v>
      </c>
      <c r="G455" s="33">
        <v>-8.1456655102800868E-2</v>
      </c>
      <c r="H455" s="33">
        <v>-4.4547035193956308E-2</v>
      </c>
    </row>
    <row r="456" spans="1:8">
      <c r="A456" s="34" t="s">
        <v>4102</v>
      </c>
      <c r="B456" s="35">
        <v>41678</v>
      </c>
      <c r="C456" s="34">
        <v>81066.8</v>
      </c>
      <c r="D456" s="34">
        <v>936.7</v>
      </c>
      <c r="E456" s="34">
        <v>159.61666666666667</v>
      </c>
      <c r="F456" s="33">
        <v>0.79789531269059166</v>
      </c>
      <c r="G456" s="33">
        <v>-7.8069329343910532E-2</v>
      </c>
      <c r="H456" s="33">
        <v>-3.9784234694900555E-2</v>
      </c>
    </row>
    <row r="457" spans="1:8">
      <c r="A457" s="34" t="s">
        <v>4103</v>
      </c>
      <c r="B457" s="35">
        <v>41679</v>
      </c>
      <c r="C457" s="34">
        <v>80949.5</v>
      </c>
      <c r="D457" s="34">
        <v>936.09999999999991</v>
      </c>
      <c r="E457" s="34">
        <v>159.87333333333333</v>
      </c>
      <c r="F457" s="33">
        <v>0.79817981761153445</v>
      </c>
      <c r="G457" s="33">
        <v>-7.2139402109269724E-2</v>
      </c>
      <c r="H457" s="33">
        <v>-2.5043704516810927E-2</v>
      </c>
    </row>
    <row r="458" spans="1:8">
      <c r="A458" s="34" t="s">
        <v>2193</v>
      </c>
      <c r="B458" s="35">
        <v>41680</v>
      </c>
      <c r="C458" s="34">
        <v>80240.3</v>
      </c>
      <c r="D458" s="34">
        <v>935.5</v>
      </c>
      <c r="E458" s="34">
        <v>160.13</v>
      </c>
      <c r="F458" s="33">
        <v>0.78529583870099318</v>
      </c>
      <c r="G458" s="33">
        <v>-6.9558500286774239E-2</v>
      </c>
      <c r="H458" s="33">
        <v>-2.1190325801259347E-2</v>
      </c>
    </row>
    <row r="459" spans="1:8">
      <c r="A459" s="34" t="s">
        <v>4104</v>
      </c>
      <c r="B459" s="35">
        <v>41681</v>
      </c>
      <c r="C459" s="34">
        <v>79688.450000000012</v>
      </c>
      <c r="D459" s="34">
        <v>944.75</v>
      </c>
      <c r="E459" s="34">
        <v>160.36000000000001</v>
      </c>
      <c r="F459" s="33">
        <v>0.7611563435128339</v>
      </c>
      <c r="G459" s="33">
        <v>-5.7129455285796937E-2</v>
      </c>
      <c r="H459" s="33">
        <v>-1.7482231843803597E-2</v>
      </c>
    </row>
    <row r="460" spans="1:8">
      <c r="A460" s="34" t="s">
        <v>4105</v>
      </c>
      <c r="B460" s="35">
        <v>41682</v>
      </c>
      <c r="C460" s="34">
        <v>79136.600000000006</v>
      </c>
      <c r="D460" s="34">
        <v>953.3</v>
      </c>
      <c r="E460" s="34">
        <v>161.68</v>
      </c>
      <c r="F460" s="33">
        <v>0.73583241939021726</v>
      </c>
      <c r="G460" s="33">
        <v>-4.5315707776275582E-2</v>
      </c>
      <c r="H460" s="33">
        <v>-7.0625806055395479E-3</v>
      </c>
    </row>
    <row r="461" spans="1:8">
      <c r="A461" s="34" t="s">
        <v>4106</v>
      </c>
      <c r="B461" s="35">
        <v>41683</v>
      </c>
      <c r="C461" s="34">
        <v>79142.100000000006</v>
      </c>
      <c r="D461" s="34">
        <v>945.83</v>
      </c>
      <c r="E461" s="34">
        <v>161.53</v>
      </c>
      <c r="F461" s="33">
        <v>0.73672866408424564</v>
      </c>
      <c r="G461" s="33">
        <v>-5.796639542643145E-2</v>
      </c>
      <c r="H461" s="33">
        <v>-1.7576937112273372E-2</v>
      </c>
    </row>
    <row r="462" spans="1:8">
      <c r="A462" s="34" t="s">
        <v>4107</v>
      </c>
      <c r="B462" s="35">
        <v>41684</v>
      </c>
      <c r="C462" s="34">
        <v>79147.600000000006</v>
      </c>
      <c r="D462" s="34">
        <v>957.31</v>
      </c>
      <c r="E462" s="34">
        <v>162.29</v>
      </c>
      <c r="F462" s="33">
        <v>0.73762571000024613</v>
      </c>
      <c r="G462" s="33">
        <v>-3.4366236962617869E-2</v>
      </c>
      <c r="H462" s="33">
        <v>-8.2498166707406506E-3</v>
      </c>
    </row>
    <row r="463" spans="1:8">
      <c r="A463" s="34" t="s">
        <v>4108</v>
      </c>
      <c r="B463" s="35">
        <v>41685</v>
      </c>
      <c r="C463" s="34">
        <v>79153.100000000006</v>
      </c>
      <c r="D463" s="34">
        <v>959.63666666666666</v>
      </c>
      <c r="E463" s="34">
        <v>162.88333333333333</v>
      </c>
      <c r="F463" s="33">
        <v>0.73852355821310955</v>
      </c>
      <c r="G463" s="33">
        <v>-2.5799028814104119E-2</v>
      </c>
      <c r="H463" s="33">
        <v>4.5042278320317486E-4</v>
      </c>
    </row>
    <row r="464" spans="1:8">
      <c r="A464" s="34" t="s">
        <v>4109</v>
      </c>
      <c r="B464" s="35">
        <v>41686</v>
      </c>
      <c r="C464" s="34">
        <v>79769.2</v>
      </c>
      <c r="D464" s="34">
        <v>961.96333333333325</v>
      </c>
      <c r="E464" s="34">
        <v>163.47666666666666</v>
      </c>
      <c r="F464" s="33">
        <v>0.75283946580599315</v>
      </c>
      <c r="G464" s="33">
        <v>-1.9045385326589503E-2</v>
      </c>
      <c r="H464" s="33">
        <v>9.0529391189844155E-3</v>
      </c>
    </row>
    <row r="465" spans="1:8">
      <c r="A465" s="34" t="s">
        <v>2194</v>
      </c>
      <c r="B465" s="35">
        <v>41687</v>
      </c>
      <c r="C465" s="34">
        <v>80603</v>
      </c>
      <c r="D465" s="34">
        <v>964.29</v>
      </c>
      <c r="E465" s="34">
        <v>164.07</v>
      </c>
      <c r="F465" s="33">
        <v>0.7719540452249154</v>
      </c>
      <c r="G465" s="33">
        <v>-1.4075530729303454E-2</v>
      </c>
      <c r="H465" s="33">
        <v>1.7046863377138566E-2</v>
      </c>
    </row>
    <row r="466" spans="1:8">
      <c r="A466" s="34" t="s">
        <v>4110</v>
      </c>
      <c r="B466" s="35">
        <v>41688</v>
      </c>
      <c r="C466" s="34">
        <v>80435.7</v>
      </c>
      <c r="D466" s="34">
        <v>958.87</v>
      </c>
      <c r="E466" s="34">
        <v>163.47999999999999</v>
      </c>
      <c r="F466" s="33">
        <v>0.77958631919662125</v>
      </c>
      <c r="G466" s="33">
        <v>-1.7020796741410993E-2</v>
      </c>
      <c r="H466" s="33">
        <v>1.7742638361451846E-2</v>
      </c>
    </row>
    <row r="467" spans="1:8">
      <c r="A467" s="34" t="s">
        <v>356</v>
      </c>
      <c r="B467" s="35">
        <v>41689</v>
      </c>
      <c r="C467" s="34">
        <v>80986.5</v>
      </c>
      <c r="D467" s="34">
        <v>959.09</v>
      </c>
      <c r="E467" s="34">
        <v>164.49</v>
      </c>
      <c r="F467" s="33">
        <v>0.7914791014566489</v>
      </c>
      <c r="G467" s="33">
        <v>-1.4184542959635671E-2</v>
      </c>
      <c r="H467" s="33">
        <v>2.8448168063023749E-2</v>
      </c>
    </row>
    <row r="468" spans="1:8">
      <c r="A468" s="34" t="s">
        <v>4111</v>
      </c>
      <c r="B468" s="35">
        <v>41690</v>
      </c>
      <c r="C468" s="34">
        <v>81099.333333333343</v>
      </c>
      <c r="D468" s="34">
        <v>950.62</v>
      </c>
      <c r="E468" s="34">
        <v>164.4</v>
      </c>
      <c r="F468" s="33">
        <v>0.7803135075171852</v>
      </c>
      <c r="G468" s="33">
        <v>-3.9397305056685372E-3</v>
      </c>
      <c r="H468" s="33">
        <v>4.2485732403297449E-2</v>
      </c>
    </row>
    <row r="469" spans="1:8">
      <c r="A469" s="34" t="s">
        <v>4112</v>
      </c>
      <c r="B469" s="35">
        <v>41691</v>
      </c>
      <c r="C469" s="34">
        <v>81212.166666666672</v>
      </c>
      <c r="D469" s="34">
        <v>959.26</v>
      </c>
      <c r="E469" s="34">
        <v>165.06</v>
      </c>
      <c r="F469" s="33">
        <v>0.7781648380441073</v>
      </c>
      <c r="G469" s="33">
        <v>5.1132672520379785E-3</v>
      </c>
      <c r="H469" s="33">
        <v>3.2270168855534687E-2</v>
      </c>
    </row>
    <row r="470" spans="1:8">
      <c r="A470" s="34" t="s">
        <v>4113</v>
      </c>
      <c r="B470" s="35">
        <v>41692</v>
      </c>
      <c r="C470" s="34">
        <v>81325</v>
      </c>
      <c r="D470" s="34">
        <v>958.98</v>
      </c>
      <c r="E470" s="34">
        <v>164.99333333333334</v>
      </c>
      <c r="F470" s="33">
        <v>0.76836021419645872</v>
      </c>
      <c r="G470" s="33">
        <v>1.631004991574736E-2</v>
      </c>
      <c r="H470" s="33">
        <v>3.9655534551565008E-2</v>
      </c>
    </row>
    <row r="471" spans="1:8">
      <c r="A471" s="34" t="s">
        <v>4114</v>
      </c>
      <c r="B471" s="35">
        <v>41693</v>
      </c>
      <c r="C471" s="34">
        <v>81281.600000000006</v>
      </c>
      <c r="D471" s="34">
        <v>958.7</v>
      </c>
      <c r="E471" s="34">
        <v>164.92666666666668</v>
      </c>
      <c r="F471" s="33">
        <v>0.75531590961280015</v>
      </c>
      <c r="G471" s="33">
        <v>5.2638201493164782E-3</v>
      </c>
      <c r="H471" s="33">
        <v>2.2991357565231851E-2</v>
      </c>
    </row>
    <row r="472" spans="1:8">
      <c r="A472" s="34" t="s">
        <v>2195</v>
      </c>
      <c r="B472" s="35">
        <v>41694</v>
      </c>
      <c r="C472" s="34">
        <v>80849.8</v>
      </c>
      <c r="D472" s="34">
        <v>958.42</v>
      </c>
      <c r="E472" s="34">
        <v>164.86</v>
      </c>
      <c r="F472" s="33">
        <v>0.73411835360229927</v>
      </c>
      <c r="G472" s="33">
        <v>3.7633357537842915E-3</v>
      </c>
      <c r="H472" s="33">
        <v>2.5418809089401195E-2</v>
      </c>
    </row>
    <row r="473" spans="1:8">
      <c r="A473" s="34" t="s">
        <v>4115</v>
      </c>
      <c r="B473" s="35">
        <v>41695</v>
      </c>
      <c r="C473" s="34">
        <v>80087.400000000009</v>
      </c>
      <c r="D473" s="34">
        <v>955.54</v>
      </c>
      <c r="E473" s="34">
        <v>164.08</v>
      </c>
      <c r="F473" s="33">
        <v>0.67484142967382521</v>
      </c>
      <c r="G473" s="33">
        <v>-4.5329018940565291E-4</v>
      </c>
      <c r="H473" s="33">
        <v>2.3410536820658079E-2</v>
      </c>
    </row>
    <row r="474" spans="1:8">
      <c r="A474" s="34" t="s">
        <v>4116</v>
      </c>
      <c r="B474" s="35">
        <v>41696</v>
      </c>
      <c r="C474" s="34">
        <v>79785.5</v>
      </c>
      <c r="D474" s="34">
        <v>956.26</v>
      </c>
      <c r="E474" s="34">
        <v>163.19999999999999</v>
      </c>
      <c r="F474" s="33">
        <v>0.65073562119698014</v>
      </c>
      <c r="G474" s="33">
        <v>-8.9852892009367746E-4</v>
      </c>
      <c r="H474" s="33">
        <v>2.0765574180635404E-2</v>
      </c>
    </row>
    <row r="475" spans="1:8">
      <c r="A475" s="34" t="s">
        <v>4117</v>
      </c>
      <c r="B475" s="35">
        <v>41697</v>
      </c>
      <c r="C475" s="34">
        <v>79892</v>
      </c>
      <c r="D475" s="34">
        <v>963.23</v>
      </c>
      <c r="E475" s="34">
        <v>163.58000000000001</v>
      </c>
      <c r="F475" s="33">
        <v>0.63770165836459425</v>
      </c>
      <c r="G475" s="33">
        <v>1.0162132684522929E-2</v>
      </c>
      <c r="H475" s="33">
        <v>2.2566731262111839E-2</v>
      </c>
    </row>
    <row r="476" spans="1:8">
      <c r="A476" s="34" t="s">
        <v>4118</v>
      </c>
      <c r="B476" s="35">
        <v>41698</v>
      </c>
      <c r="C476" s="34">
        <v>79998.5</v>
      </c>
      <c r="D476" s="34">
        <v>966.42</v>
      </c>
      <c r="E476" s="34">
        <v>165.29</v>
      </c>
      <c r="F476" s="33">
        <v>0.63540263345646775</v>
      </c>
      <c r="G476" s="33">
        <v>2.0754776767324623E-2</v>
      </c>
      <c r="H476" s="33">
        <v>3.3514662664915873E-2</v>
      </c>
    </row>
    <row r="477" spans="1:8">
      <c r="A477" s="34" t="s">
        <v>4119</v>
      </c>
      <c r="B477" s="35">
        <v>41699</v>
      </c>
      <c r="C477" s="34">
        <v>80105</v>
      </c>
      <c r="D477" s="34">
        <v>961.1733333333334</v>
      </c>
      <c r="E477" s="34">
        <v>164.68666666666667</v>
      </c>
      <c r="F477" s="33">
        <v>0.64180205735085827</v>
      </c>
      <c r="G477" s="33">
        <v>5.7989998055381298E-2</v>
      </c>
      <c r="H477" s="33">
        <v>5.4264558393615436E-2</v>
      </c>
    </row>
    <row r="478" spans="1:8">
      <c r="A478" s="34" t="s">
        <v>4120</v>
      </c>
      <c r="B478" s="35">
        <v>41700</v>
      </c>
      <c r="C478" s="34">
        <v>79584.100000000006</v>
      </c>
      <c r="D478" s="34">
        <v>955.92666666666673</v>
      </c>
      <c r="E478" s="34">
        <v>164.08333333333331</v>
      </c>
      <c r="F478" s="33">
        <v>0.63534237061056076</v>
      </c>
      <c r="G478" s="33">
        <v>6.150383843767826E-2</v>
      </c>
      <c r="H478" s="33">
        <v>5.9696030310858461E-2</v>
      </c>
    </row>
    <row r="479" spans="1:8">
      <c r="A479" s="34" t="s">
        <v>2196</v>
      </c>
      <c r="B479" s="35">
        <v>41701</v>
      </c>
      <c r="C479" s="34">
        <v>78518.8</v>
      </c>
      <c r="D479" s="34">
        <v>950.68</v>
      </c>
      <c r="E479" s="34">
        <v>163.47999999999999</v>
      </c>
      <c r="F479" s="33">
        <v>0.6176335464252678</v>
      </c>
      <c r="G479" s="33">
        <v>6.2441793758055697E-2</v>
      </c>
      <c r="H479" s="33">
        <v>6.0754839407375139E-2</v>
      </c>
    </row>
    <row r="480" spans="1:8">
      <c r="A480" s="34" t="s">
        <v>4121</v>
      </c>
      <c r="B480" s="35">
        <v>41702</v>
      </c>
      <c r="C480" s="34">
        <v>78072.600000000006</v>
      </c>
      <c r="D480" s="34">
        <v>956.19</v>
      </c>
      <c r="E480" s="34">
        <v>164.15</v>
      </c>
      <c r="F480" s="33">
        <v>0.60540477184353247</v>
      </c>
      <c r="G480" s="33">
        <v>7.5490585703466673E-2</v>
      </c>
      <c r="H480" s="33">
        <v>7.0124733799817651E-2</v>
      </c>
    </row>
    <row r="481" spans="1:8">
      <c r="A481" s="34" t="s">
        <v>4122</v>
      </c>
      <c r="B481" s="35">
        <v>41703</v>
      </c>
      <c r="C481" s="34">
        <v>78447.199999999997</v>
      </c>
      <c r="D481" s="34">
        <v>959.18</v>
      </c>
      <c r="E481" s="34">
        <v>164.56</v>
      </c>
      <c r="F481" s="33">
        <v>0.6130595660725171</v>
      </c>
      <c r="G481" s="33">
        <v>8.5855955804106987E-2</v>
      </c>
      <c r="H481" s="33">
        <v>7.7880395624549736E-2</v>
      </c>
    </row>
    <row r="482" spans="1:8">
      <c r="A482" s="34" t="s">
        <v>4123</v>
      </c>
      <c r="B482" s="35">
        <v>41704</v>
      </c>
      <c r="C482" s="34">
        <v>78375.133333333331</v>
      </c>
      <c r="D482" s="34">
        <v>970.27</v>
      </c>
      <c r="E482" s="34">
        <v>166.38</v>
      </c>
      <c r="F482" s="33">
        <v>0.61152965689298289</v>
      </c>
      <c r="G482" s="33">
        <v>9.5298301066772062E-2</v>
      </c>
      <c r="H482" s="33">
        <v>8.4473992960500732E-2</v>
      </c>
    </row>
    <row r="483" spans="1:8">
      <c r="A483" s="34" t="s">
        <v>4124</v>
      </c>
      <c r="B483" s="35">
        <v>41705</v>
      </c>
      <c r="C483" s="34">
        <v>78303.066666666666</v>
      </c>
      <c r="D483" s="34">
        <v>966.72</v>
      </c>
      <c r="E483" s="34">
        <v>166.33</v>
      </c>
      <c r="F483" s="33">
        <v>0.58420363334237013</v>
      </c>
      <c r="G483" s="33">
        <v>7.1775427393068636E-2</v>
      </c>
      <c r="H483" s="33">
        <v>7.2197511764326761E-2</v>
      </c>
    </row>
    <row r="484" spans="1:8">
      <c r="A484" s="34" t="s">
        <v>4125</v>
      </c>
      <c r="B484" s="35">
        <v>41706</v>
      </c>
      <c r="C484" s="34">
        <v>78231</v>
      </c>
      <c r="D484" s="34">
        <v>962.82000000000016</v>
      </c>
      <c r="E484" s="34">
        <v>166.35000000000002</v>
      </c>
      <c r="F484" s="33">
        <v>0.57168314404935772</v>
      </c>
      <c r="G484" s="33">
        <v>4.7158114545494234E-2</v>
      </c>
      <c r="H484" s="33">
        <v>6.0499808746653061E-2</v>
      </c>
    </row>
    <row r="485" spans="1:8">
      <c r="A485" s="34" t="s">
        <v>4126</v>
      </c>
      <c r="B485" s="35">
        <v>41707</v>
      </c>
      <c r="C485" s="34">
        <v>77515.600000000006</v>
      </c>
      <c r="D485" s="34">
        <v>958.92000000000007</v>
      </c>
      <c r="E485" s="34">
        <v>166.37</v>
      </c>
      <c r="F485" s="33">
        <v>0.54650142049988859</v>
      </c>
      <c r="G485" s="33">
        <v>1.9769655333765845E-2</v>
      </c>
      <c r="H485" s="33">
        <v>4.5957500314346866E-2</v>
      </c>
    </row>
    <row r="486" spans="1:8">
      <c r="A486" s="34" t="s">
        <v>2197</v>
      </c>
      <c r="B486" s="35">
        <v>41708</v>
      </c>
      <c r="C486" s="34">
        <v>77219.5</v>
      </c>
      <c r="D486" s="34">
        <v>955.02</v>
      </c>
      <c r="E486" s="34">
        <v>166.39</v>
      </c>
      <c r="F486" s="33">
        <v>0.52997457951183957</v>
      </c>
      <c r="G486" s="33">
        <v>1.504646441743196E-2</v>
      </c>
      <c r="H486" s="33">
        <v>4.6697420842943815E-2</v>
      </c>
    </row>
    <row r="487" spans="1:8">
      <c r="A487" s="34" t="s">
        <v>4127</v>
      </c>
      <c r="B487" s="35">
        <v>41709</v>
      </c>
      <c r="C487" s="34">
        <v>76582.7</v>
      </c>
      <c r="D487" s="34">
        <v>955.89</v>
      </c>
      <c r="E487" s="34">
        <v>166.76</v>
      </c>
      <c r="F487" s="33">
        <v>0.4922205789798777</v>
      </c>
      <c r="G487" s="33">
        <v>1.5395564745998014E-2</v>
      </c>
      <c r="H487" s="33">
        <v>4.9641223616297969E-2</v>
      </c>
    </row>
    <row r="488" spans="1:8">
      <c r="A488" s="34" t="s">
        <v>4128</v>
      </c>
      <c r="B488" s="35">
        <v>41710</v>
      </c>
      <c r="C488" s="34">
        <v>76583.400000000009</v>
      </c>
      <c r="D488" s="34">
        <v>944.63</v>
      </c>
      <c r="E488" s="34">
        <v>165.9</v>
      </c>
      <c r="F488" s="33">
        <v>0.46587652959855785</v>
      </c>
      <c r="G488" s="33">
        <v>2.8664550444301717E-3</v>
      </c>
      <c r="H488" s="33">
        <v>4.4841919637233829E-2</v>
      </c>
    </row>
    <row r="489" spans="1:8">
      <c r="A489" s="34" t="s">
        <v>4129</v>
      </c>
      <c r="B489" s="35">
        <v>41711</v>
      </c>
      <c r="C489" s="34">
        <v>76786.033333333355</v>
      </c>
      <c r="D489" s="34">
        <v>943.19</v>
      </c>
      <c r="E489" s="34">
        <v>166.68</v>
      </c>
      <c r="F489" s="33">
        <v>0.48103207622016142</v>
      </c>
      <c r="G489" s="33">
        <v>1.1876153284984925E-2</v>
      </c>
      <c r="H489" s="33">
        <v>4.9556073295132563E-2</v>
      </c>
    </row>
    <row r="490" spans="1:8">
      <c r="A490" s="34" t="s">
        <v>4130</v>
      </c>
      <c r="B490" s="35">
        <v>41712</v>
      </c>
      <c r="C490" s="34">
        <v>76988.666666666672</v>
      </c>
      <c r="D490" s="34">
        <v>937.69</v>
      </c>
      <c r="E490" s="34">
        <v>167.7</v>
      </c>
      <c r="F490" s="33">
        <v>0.45991039508083142</v>
      </c>
      <c r="G490" s="33">
        <v>2.796597162840686E-2</v>
      </c>
      <c r="H490" s="33">
        <v>6.7337067209775947E-2</v>
      </c>
    </row>
    <row r="491" spans="1:8">
      <c r="A491" s="34" t="s">
        <v>4131</v>
      </c>
      <c r="B491" s="35">
        <v>41713</v>
      </c>
      <c r="C491" s="34">
        <v>77191.3</v>
      </c>
      <c r="D491" s="34">
        <v>939.53333333333342</v>
      </c>
      <c r="E491" s="34">
        <v>168.19333333333333</v>
      </c>
      <c r="F491" s="33">
        <v>0.44951023440771487</v>
      </c>
      <c r="G491" s="33">
        <v>1.8906120088204581E-2</v>
      </c>
      <c r="H491" s="33">
        <v>6.2161877697084478E-2</v>
      </c>
    </row>
    <row r="492" spans="1:8">
      <c r="A492" s="34" t="s">
        <v>4132</v>
      </c>
      <c r="B492" s="35">
        <v>41714</v>
      </c>
      <c r="C492" s="34">
        <v>77816.2</v>
      </c>
      <c r="D492" s="34">
        <v>941.37666666666667</v>
      </c>
      <c r="E492" s="34">
        <v>168.68666666666667</v>
      </c>
      <c r="F492" s="33">
        <v>0.44716349295104085</v>
      </c>
      <c r="G492" s="33">
        <v>2.5934160145890894E-2</v>
      </c>
      <c r="H492" s="33">
        <v>6.9803822086927036E-2</v>
      </c>
    </row>
    <row r="493" spans="1:8">
      <c r="A493" s="34" t="s">
        <v>2198</v>
      </c>
      <c r="B493" s="35">
        <v>41715</v>
      </c>
      <c r="C493" s="34">
        <v>78430.8</v>
      </c>
      <c r="D493" s="34">
        <v>943.22</v>
      </c>
      <c r="E493" s="34">
        <v>169.18</v>
      </c>
      <c r="F493" s="33">
        <v>0.44467182541071315</v>
      </c>
      <c r="G493" s="33">
        <v>3.2300665421433505E-2</v>
      </c>
      <c r="H493" s="33">
        <v>7.5456105778399341E-2</v>
      </c>
    </row>
    <row r="494" spans="1:8">
      <c r="A494" s="34" t="s">
        <v>4133</v>
      </c>
      <c r="B494" s="35">
        <v>41716</v>
      </c>
      <c r="C494" s="34">
        <v>78968.100000000006</v>
      </c>
      <c r="D494" s="34">
        <v>952.48</v>
      </c>
      <c r="E494" s="34">
        <v>169.05</v>
      </c>
      <c r="F494" s="33">
        <v>0.44184989209145398</v>
      </c>
      <c r="G494" s="33">
        <v>4.6873053672833676E-2</v>
      </c>
      <c r="H494" s="33">
        <v>7.7163247100803023E-2</v>
      </c>
    </row>
    <row r="495" spans="1:8">
      <c r="A495" s="34" t="s">
        <v>4134</v>
      </c>
      <c r="B495" s="35">
        <v>41717</v>
      </c>
      <c r="C495" s="34">
        <v>79015.400000000009</v>
      </c>
      <c r="D495" s="34">
        <v>950.59</v>
      </c>
      <c r="E495" s="34">
        <v>169.02</v>
      </c>
      <c r="F495" s="33">
        <v>0.44674454372345118</v>
      </c>
      <c r="G495" s="33">
        <v>4.9262660603117236E-2</v>
      </c>
      <c r="H495" s="33">
        <v>7.9517148879095778E-2</v>
      </c>
    </row>
    <row r="496" spans="1:8">
      <c r="A496" s="34" t="s">
        <v>355</v>
      </c>
      <c r="B496" s="35">
        <v>41718</v>
      </c>
      <c r="C496" s="34">
        <v>79014.925000000003</v>
      </c>
      <c r="D496" s="34">
        <v>940.7</v>
      </c>
      <c r="E496" s="34">
        <v>167.44</v>
      </c>
      <c r="F496" s="33">
        <v>0.44890591592065165</v>
      </c>
      <c r="G496" s="33">
        <v>3.066691501133989E-2</v>
      </c>
      <c r="H496" s="33">
        <v>6.4868990078860156E-2</v>
      </c>
    </row>
    <row r="497" spans="1:8">
      <c r="A497" s="34" t="s">
        <v>4135</v>
      </c>
      <c r="B497" s="35">
        <v>41719</v>
      </c>
      <c r="C497" s="34">
        <v>79014.450000000012</v>
      </c>
      <c r="D497" s="34">
        <v>944.96</v>
      </c>
      <c r="E497" s="34">
        <v>167.77</v>
      </c>
      <c r="F497" s="33">
        <v>0.43480807049974857</v>
      </c>
      <c r="G497" s="33">
        <v>3.2032589583128601E-2</v>
      </c>
      <c r="H497" s="33">
        <v>5.9220910411010852E-2</v>
      </c>
    </row>
    <row r="498" spans="1:8">
      <c r="A498" s="34" t="s">
        <v>2199</v>
      </c>
      <c r="B498" s="35">
        <v>41722</v>
      </c>
      <c r="C498" s="34">
        <v>79013.975000000006</v>
      </c>
      <c r="D498" s="34">
        <v>953.9</v>
      </c>
      <c r="E498" s="34">
        <v>168.48</v>
      </c>
      <c r="F498" s="33">
        <v>0.43763365505563323</v>
      </c>
      <c r="G498" s="33">
        <v>1.1687595452231525E-2</v>
      </c>
      <c r="H498" s="33">
        <v>5.0243111831442588E-2</v>
      </c>
    </row>
    <row r="499" spans="1:8">
      <c r="A499" s="34" t="s">
        <v>4136</v>
      </c>
      <c r="B499" s="35">
        <v>41723</v>
      </c>
      <c r="C499" s="34">
        <v>79013.5</v>
      </c>
      <c r="D499" s="34">
        <v>958.49</v>
      </c>
      <c r="E499" s="34">
        <v>168.86</v>
      </c>
      <c r="F499" s="33">
        <v>0.44047042465955721</v>
      </c>
      <c r="G499" s="33">
        <v>1.388888888888884E-2</v>
      </c>
      <c r="H499" s="33">
        <v>4.7193798449612467E-2</v>
      </c>
    </row>
    <row r="500" spans="1:8">
      <c r="A500" s="34" t="s">
        <v>4137</v>
      </c>
      <c r="B500" s="35">
        <v>41724</v>
      </c>
      <c r="C500" s="34">
        <v>78619.400000000009</v>
      </c>
      <c r="D500" s="34">
        <v>968.23</v>
      </c>
      <c r="E500" s="34">
        <v>169.93</v>
      </c>
      <c r="F500" s="33">
        <v>0.43612816016367106</v>
      </c>
      <c r="G500" s="33">
        <v>2.1716878594417732E-2</v>
      </c>
      <c r="H500" s="33">
        <v>5.4156327543424254E-2</v>
      </c>
    </row>
    <row r="501" spans="1:8">
      <c r="A501" s="34" t="s">
        <v>4138</v>
      </c>
      <c r="B501" s="35">
        <v>41725</v>
      </c>
      <c r="C501" s="34">
        <v>78492.833333333343</v>
      </c>
      <c r="D501" s="34">
        <v>975.29</v>
      </c>
      <c r="E501" s="34">
        <v>170.51</v>
      </c>
      <c r="F501" s="33">
        <v>0.44557481732220738</v>
      </c>
      <c r="G501" s="33">
        <v>2.6685895951323202E-2</v>
      </c>
      <c r="H501" s="33">
        <v>5.8082531802668314E-2</v>
      </c>
    </row>
    <row r="502" spans="1:8">
      <c r="A502" s="34" t="s">
        <v>4139</v>
      </c>
      <c r="B502" s="35">
        <v>41726</v>
      </c>
      <c r="C502" s="34">
        <v>78366.266666666663</v>
      </c>
      <c r="D502" s="34">
        <v>984.91</v>
      </c>
      <c r="E502" s="34">
        <v>171.7</v>
      </c>
      <c r="F502" s="33">
        <v>0.43766782304426322</v>
      </c>
      <c r="G502" s="33">
        <v>3.4319439631181448E-2</v>
      </c>
      <c r="H502" s="33">
        <v>6.5797641216635672E-2</v>
      </c>
    </row>
    <row r="503" spans="1:8">
      <c r="A503" s="34" t="s">
        <v>4140</v>
      </c>
      <c r="B503" s="35">
        <v>41727</v>
      </c>
      <c r="C503" s="34">
        <v>78239.7</v>
      </c>
      <c r="D503" s="34">
        <v>988.15666666666664</v>
      </c>
      <c r="E503" s="34">
        <v>171.76999999999998</v>
      </c>
      <c r="F503" s="33">
        <v>0.44258138981744555</v>
      </c>
      <c r="G503" s="33">
        <v>3.6868761061327859E-2</v>
      </c>
      <c r="H503" s="33">
        <v>6.769020387866731E-2</v>
      </c>
    </row>
    <row r="504" spans="1:8">
      <c r="A504" s="34" t="s">
        <v>4141</v>
      </c>
      <c r="B504" s="35">
        <v>41728</v>
      </c>
      <c r="C504" s="34">
        <v>78469.2</v>
      </c>
      <c r="D504" s="34">
        <v>991.40333333333319</v>
      </c>
      <c r="E504" s="34">
        <v>171.83999999999997</v>
      </c>
      <c r="F504" s="33">
        <v>0.44155815525704711</v>
      </c>
      <c r="G504" s="33">
        <v>3.3389967721872971E-2</v>
      </c>
      <c r="H504" s="33">
        <v>6.4288368636194582E-2</v>
      </c>
    </row>
    <row r="505" spans="1:8">
      <c r="A505" s="34" t="s">
        <v>2200</v>
      </c>
      <c r="B505" s="35">
        <v>41729</v>
      </c>
      <c r="C505" s="34">
        <v>78741.3</v>
      </c>
      <c r="D505" s="34">
        <v>994.65</v>
      </c>
      <c r="E505" s="34">
        <v>171.91</v>
      </c>
      <c r="F505" s="33">
        <v>0.44266535076978131</v>
      </c>
      <c r="G505" s="33">
        <v>3.8864054144384985E-2</v>
      </c>
      <c r="H505" s="33">
        <v>6.5315734027390437E-2</v>
      </c>
    </row>
    <row r="506" spans="1:8">
      <c r="A506" s="34" t="s">
        <v>4142</v>
      </c>
      <c r="B506" s="35">
        <v>41730</v>
      </c>
      <c r="C506" s="34">
        <v>78702.580000000016</v>
      </c>
      <c r="D506" s="34">
        <v>1000.79</v>
      </c>
      <c r="E506" s="34">
        <v>174.5</v>
      </c>
      <c r="F506" s="33">
        <v>0.43808716922338564</v>
      </c>
      <c r="G506" s="33">
        <v>5.2942228581648987E-2</v>
      </c>
      <c r="H506" s="33">
        <v>7.9359188470340847E-2</v>
      </c>
    </row>
    <row r="507" spans="1:8">
      <c r="A507" s="34" t="s">
        <v>4143</v>
      </c>
      <c r="B507" s="35">
        <v>41731</v>
      </c>
      <c r="C507" s="34">
        <v>78663.86</v>
      </c>
      <c r="D507" s="34">
        <v>1004.97</v>
      </c>
      <c r="E507" s="34">
        <v>174.58</v>
      </c>
      <c r="F507" s="33">
        <v>0.43353348847634865</v>
      </c>
      <c r="G507" s="33">
        <v>5.6032701212634928E-2</v>
      </c>
      <c r="H507" s="33">
        <v>7.8719723183391155E-2</v>
      </c>
    </row>
    <row r="508" spans="1:8">
      <c r="A508" s="34" t="s">
        <v>4144</v>
      </c>
      <c r="B508" s="35">
        <v>41732</v>
      </c>
      <c r="C508" s="34">
        <v>78625.14</v>
      </c>
      <c r="D508" s="34">
        <v>1000.17</v>
      </c>
      <c r="E508" s="34">
        <v>175.13</v>
      </c>
      <c r="F508" s="33">
        <v>0.4269276419665704</v>
      </c>
      <c r="G508" s="33">
        <v>4.9690918568324971E-2</v>
      </c>
      <c r="H508" s="33">
        <v>8.0982655391642622E-2</v>
      </c>
    </row>
    <row r="509" spans="1:8">
      <c r="A509" s="34" t="s">
        <v>4145</v>
      </c>
      <c r="B509" s="35">
        <v>41733</v>
      </c>
      <c r="C509" s="34">
        <v>78586.42</v>
      </c>
      <c r="D509" s="34">
        <v>1002.04</v>
      </c>
      <c r="E509" s="34">
        <v>174.61</v>
      </c>
      <c r="F509" s="33">
        <v>0.42034003683401</v>
      </c>
      <c r="G509" s="33">
        <v>5.0356394129978943E-2</v>
      </c>
      <c r="H509" s="33">
        <v>7.6643235910716534E-2</v>
      </c>
    </row>
    <row r="510" spans="1:8">
      <c r="A510" s="34" t="s">
        <v>4146</v>
      </c>
      <c r="B510" s="35">
        <v>41734</v>
      </c>
      <c r="C510" s="34">
        <v>78547.7</v>
      </c>
      <c r="D510" s="34">
        <v>1002.7433333333333</v>
      </c>
      <c r="E510" s="34">
        <v>175.29000000000002</v>
      </c>
      <c r="F510" s="33">
        <v>0.40408169831827023</v>
      </c>
      <c r="G510" s="33">
        <v>3.4780126035389047E-2</v>
      </c>
      <c r="H510" s="33">
        <v>7.8906875115406061E-2</v>
      </c>
    </row>
    <row r="511" spans="1:8">
      <c r="A511" s="34" t="s">
        <v>4147</v>
      </c>
      <c r="B511" s="35">
        <v>41735</v>
      </c>
      <c r="C511" s="34">
        <v>77634.7</v>
      </c>
      <c r="D511" s="34">
        <v>1003.4466666666667</v>
      </c>
      <c r="E511" s="34">
        <v>175.97000000000003</v>
      </c>
      <c r="F511" s="33">
        <v>0.3758601928533325</v>
      </c>
      <c r="G511" s="33">
        <v>3.8227280565614752E-2</v>
      </c>
      <c r="H511" s="33">
        <v>9.3864611176726731E-2</v>
      </c>
    </row>
    <row r="512" spans="1:8">
      <c r="A512" s="34" t="s">
        <v>2201</v>
      </c>
      <c r="B512" s="35">
        <v>41736</v>
      </c>
      <c r="C512" s="34">
        <v>77418.600000000006</v>
      </c>
      <c r="D512" s="34">
        <v>1004.15</v>
      </c>
      <c r="E512" s="34">
        <v>176.65</v>
      </c>
      <c r="F512" s="33">
        <v>0.37313360478033664</v>
      </c>
      <c r="G512" s="33">
        <v>4.3424498108815879E-2</v>
      </c>
      <c r="H512" s="33">
        <v>0.1008974199177366</v>
      </c>
    </row>
    <row r="513" spans="1:8">
      <c r="A513" s="34" t="s">
        <v>4148</v>
      </c>
      <c r="B513" s="35">
        <v>41737</v>
      </c>
      <c r="C513" s="34">
        <v>77817.5</v>
      </c>
      <c r="D513" s="34">
        <v>1011.49</v>
      </c>
      <c r="E513" s="34">
        <v>176.96</v>
      </c>
      <c r="F513" s="33">
        <v>0.38131934258305411</v>
      </c>
      <c r="G513" s="33">
        <v>5.195885723794369E-2</v>
      </c>
      <c r="H513" s="33">
        <v>0.10434348477284083</v>
      </c>
    </row>
    <row r="514" spans="1:8">
      <c r="A514" s="34" t="s">
        <v>4149</v>
      </c>
      <c r="B514" s="35">
        <v>41738</v>
      </c>
      <c r="C514" s="34">
        <v>77423.900000000009</v>
      </c>
      <c r="D514" s="34">
        <v>1014.83</v>
      </c>
      <c r="E514" s="34">
        <v>177.43</v>
      </c>
      <c r="F514" s="33">
        <v>0.37543946292700525</v>
      </c>
      <c r="G514" s="33">
        <v>5.8246318980020417E-2</v>
      </c>
      <c r="H514" s="33">
        <v>0.10953850002084442</v>
      </c>
    </row>
    <row r="515" spans="1:8">
      <c r="A515" s="34" t="s">
        <v>4150</v>
      </c>
      <c r="B515" s="35">
        <v>41739</v>
      </c>
      <c r="C515" s="34">
        <v>77116.53333333334</v>
      </c>
      <c r="D515" s="34">
        <v>1021.74</v>
      </c>
      <c r="E515" s="34">
        <v>176.4</v>
      </c>
      <c r="F515" s="33">
        <v>0.36364177566683598</v>
      </c>
      <c r="G515" s="33">
        <v>6.8300078417704801E-2</v>
      </c>
      <c r="H515" s="33">
        <v>0.10535550171275809</v>
      </c>
    </row>
    <row r="516" spans="1:8">
      <c r="A516" s="34" t="s">
        <v>4151</v>
      </c>
      <c r="B516" s="35">
        <v>41740</v>
      </c>
      <c r="C516" s="34">
        <v>76809.166666666672</v>
      </c>
      <c r="D516" s="34">
        <v>1015.44</v>
      </c>
      <c r="E516" s="34">
        <v>176.24</v>
      </c>
      <c r="F516" s="33">
        <v>0.36185982792023186</v>
      </c>
      <c r="G516" s="33">
        <v>6.4558740276350779E-2</v>
      </c>
      <c r="H516" s="33">
        <v>0.10661810875298272</v>
      </c>
    </row>
    <row r="517" spans="1:8">
      <c r="A517" s="34" t="s">
        <v>4152</v>
      </c>
      <c r="B517" s="35">
        <v>41741</v>
      </c>
      <c r="C517" s="34">
        <v>76501.8</v>
      </c>
      <c r="D517" s="34">
        <v>1014.2033333333335</v>
      </c>
      <c r="E517" s="34">
        <v>175.8366666666667</v>
      </c>
      <c r="F517" s="33">
        <v>0.34723743576558252</v>
      </c>
      <c r="G517" s="33">
        <v>6.3496391058914137E-2</v>
      </c>
      <c r="H517" s="33">
        <v>9.3579617306217555E-2</v>
      </c>
    </row>
    <row r="518" spans="1:8">
      <c r="A518" s="34" t="s">
        <v>4153</v>
      </c>
      <c r="B518" s="35">
        <v>41742</v>
      </c>
      <c r="C518" s="34">
        <v>74920.7</v>
      </c>
      <c r="D518" s="34">
        <v>1012.9666666666667</v>
      </c>
      <c r="E518" s="34">
        <v>175.43333333333334</v>
      </c>
      <c r="F518" s="33">
        <v>0.31053102948842182</v>
      </c>
      <c r="G518" s="33">
        <v>6.9037693701299974E-2</v>
      </c>
      <c r="H518" s="33">
        <v>9.3928623391740018E-2</v>
      </c>
    </row>
    <row r="519" spans="1:8">
      <c r="A519" s="34" t="s">
        <v>2202</v>
      </c>
      <c r="B519" s="35">
        <v>41743</v>
      </c>
      <c r="C519" s="34">
        <v>73973.400000000009</v>
      </c>
      <c r="D519" s="34">
        <v>1011.73</v>
      </c>
      <c r="E519" s="34">
        <v>175.03</v>
      </c>
      <c r="F519" s="33">
        <v>0.2922351828646228</v>
      </c>
      <c r="G519" s="33">
        <v>6.0346905622805647E-2</v>
      </c>
      <c r="H519" s="33">
        <v>8.9036834245893592E-2</v>
      </c>
    </row>
    <row r="520" spans="1:8">
      <c r="A520" s="34" t="s">
        <v>4154</v>
      </c>
      <c r="B520" s="35">
        <v>41744</v>
      </c>
      <c r="C520" s="34">
        <v>73847.600000000006</v>
      </c>
      <c r="D520" s="34">
        <v>999.9</v>
      </c>
      <c r="E520" s="34">
        <v>175.24</v>
      </c>
      <c r="F520" s="33">
        <v>0.28831966950953292</v>
      </c>
      <c r="G520" s="33">
        <v>4.663212435233155E-2</v>
      </c>
      <c r="H520" s="33">
        <v>8.8379603751319813E-2</v>
      </c>
    </row>
    <row r="521" spans="1:8">
      <c r="A521" s="34" t="s">
        <v>4155</v>
      </c>
      <c r="B521" s="35">
        <v>41745</v>
      </c>
      <c r="C521" s="34">
        <v>74161.2</v>
      </c>
      <c r="D521" s="34">
        <v>1002.5</v>
      </c>
      <c r="E521" s="34">
        <v>175.71</v>
      </c>
      <c r="F521" s="33">
        <v>0.29206999644581955</v>
      </c>
      <c r="G521" s="33">
        <v>4.8969341843674741E-2</v>
      </c>
      <c r="H521" s="33">
        <v>8.7224651431400124E-2</v>
      </c>
    </row>
    <row r="522" spans="1:8">
      <c r="A522" s="34" t="s">
        <v>4156</v>
      </c>
      <c r="B522" s="35">
        <v>41746</v>
      </c>
      <c r="C522" s="34">
        <v>73986.733333333337</v>
      </c>
      <c r="D522" s="34">
        <v>1009.22</v>
      </c>
      <c r="E522" s="34">
        <v>176.78</v>
      </c>
      <c r="F522" s="33">
        <v>0.2920197074156603</v>
      </c>
      <c r="G522" s="33">
        <v>5.5614246116834964E-2</v>
      </c>
      <c r="H522" s="33">
        <v>8.977704715914947E-2</v>
      </c>
    </row>
    <row r="523" spans="1:8">
      <c r="A523" s="34" t="s">
        <v>4157</v>
      </c>
      <c r="B523" s="35">
        <v>41747</v>
      </c>
      <c r="C523" s="34">
        <v>73812.266666666663</v>
      </c>
      <c r="D523" s="34">
        <v>1011.87</v>
      </c>
      <c r="E523" s="34">
        <v>176.69</v>
      </c>
      <c r="F523" s="33">
        <v>0.28557188281759349</v>
      </c>
      <c r="G523" s="33">
        <v>5.7998745294855825E-2</v>
      </c>
      <c r="H523" s="33">
        <v>8.5186095074315293E-2</v>
      </c>
    </row>
    <row r="524" spans="1:8">
      <c r="A524" s="34" t="s">
        <v>4158</v>
      </c>
      <c r="B524" s="35">
        <v>41748</v>
      </c>
      <c r="C524" s="34">
        <v>73637.8</v>
      </c>
      <c r="D524" s="34">
        <v>1011.5</v>
      </c>
      <c r="E524" s="34">
        <v>176.94</v>
      </c>
      <c r="F524" s="33">
        <v>0.27677599228779282</v>
      </c>
      <c r="G524" s="33">
        <v>6.8899926027686798E-2</v>
      </c>
      <c r="H524" s="33">
        <v>8.8258810504951102E-2</v>
      </c>
    </row>
    <row r="525" spans="1:8">
      <c r="A525" s="34" t="s">
        <v>354</v>
      </c>
      <c r="B525" s="35">
        <v>41749</v>
      </c>
      <c r="C525" s="34">
        <v>74160</v>
      </c>
      <c r="D525" s="34">
        <v>1011.1299999999999</v>
      </c>
      <c r="E525" s="34">
        <v>177.19</v>
      </c>
      <c r="F525" s="33">
        <v>0.27548475644364023</v>
      </c>
      <c r="G525" s="33">
        <v>7.8124666794617381E-2</v>
      </c>
      <c r="H525" s="33">
        <v>8.8992686374531393E-2</v>
      </c>
    </row>
    <row r="526" spans="1:8">
      <c r="A526" s="34" t="s">
        <v>2203</v>
      </c>
      <c r="B526" s="35">
        <v>41750</v>
      </c>
      <c r="C526" s="34">
        <v>75035.3</v>
      </c>
      <c r="D526" s="34">
        <v>1010.76</v>
      </c>
      <c r="E526" s="34">
        <v>177.44</v>
      </c>
      <c r="F526" s="33">
        <v>0.28503366060587365</v>
      </c>
      <c r="G526" s="33">
        <v>6.8016356893035645E-2</v>
      </c>
      <c r="H526" s="33">
        <v>8.9390962671905605E-2</v>
      </c>
    </row>
    <row r="527" spans="1:8">
      <c r="A527" s="34" t="s">
        <v>4159</v>
      </c>
      <c r="B527" s="35">
        <v>41751</v>
      </c>
      <c r="C527" s="34">
        <v>75735.199999999997</v>
      </c>
      <c r="D527" s="34">
        <v>1008.72</v>
      </c>
      <c r="E527" s="34">
        <v>176.6</v>
      </c>
      <c r="F527" s="33">
        <v>0.29151034774423268</v>
      </c>
      <c r="G527" s="33">
        <v>6.0281488800361549E-2</v>
      </c>
      <c r="H527" s="33">
        <v>8.3435582822085852E-2</v>
      </c>
    </row>
    <row r="528" spans="1:8">
      <c r="A528" s="34" t="s">
        <v>4160</v>
      </c>
      <c r="B528" s="35">
        <v>41752</v>
      </c>
      <c r="C528" s="34">
        <v>75980.5</v>
      </c>
      <c r="D528" s="34">
        <v>1003.79</v>
      </c>
      <c r="E528" s="34">
        <v>175.84</v>
      </c>
      <c r="F528" s="33">
        <v>0.29021275295084559</v>
      </c>
      <c r="G528" s="33">
        <v>5.1534944138613703E-2</v>
      </c>
      <c r="H528" s="33">
        <v>8.0562895593928596E-2</v>
      </c>
    </row>
    <row r="529" spans="1:8">
      <c r="A529" s="34" t="s">
        <v>4161</v>
      </c>
      <c r="B529" s="35">
        <v>41753</v>
      </c>
      <c r="C529" s="34">
        <v>76455.03333333334</v>
      </c>
      <c r="D529" s="34">
        <v>1004.46</v>
      </c>
      <c r="E529" s="34">
        <v>175.47</v>
      </c>
      <c r="F529" s="33">
        <v>0.28261964876373913</v>
      </c>
      <c r="G529" s="33">
        <v>4.8693909085214315E-2</v>
      </c>
      <c r="H529" s="33">
        <v>8.0081250769420187E-2</v>
      </c>
    </row>
    <row r="530" spans="1:8">
      <c r="A530" s="34" t="s">
        <v>4162</v>
      </c>
      <c r="B530" s="35">
        <v>41754</v>
      </c>
      <c r="C530" s="34">
        <v>76929.56666666668</v>
      </c>
      <c r="D530" s="34">
        <v>993.35</v>
      </c>
      <c r="E530" s="34">
        <v>175.54</v>
      </c>
      <c r="F530" s="33">
        <v>0.28742070372031492</v>
      </c>
      <c r="G530" s="33">
        <v>2.8376503716586843E-2</v>
      </c>
      <c r="H530" s="33">
        <v>7.8189300411522611E-2</v>
      </c>
    </row>
    <row r="531" spans="1:8">
      <c r="A531" s="34" t="s">
        <v>4163</v>
      </c>
      <c r="B531" s="35">
        <v>41755</v>
      </c>
      <c r="C531" s="34">
        <v>77404.100000000006</v>
      </c>
      <c r="D531" s="34">
        <v>993.27333333333343</v>
      </c>
      <c r="E531" s="34">
        <v>175.09666666666666</v>
      </c>
      <c r="F531" s="33">
        <v>0.29850428282408048</v>
      </c>
      <c r="G531" s="33">
        <v>2.6193624817478112E-2</v>
      </c>
      <c r="H531" s="33">
        <v>7.5664496047835428E-2</v>
      </c>
    </row>
    <row r="532" spans="1:8">
      <c r="A532" s="34" t="s">
        <v>4164</v>
      </c>
      <c r="B532" s="35">
        <v>41756</v>
      </c>
      <c r="C532" s="34">
        <v>77923.600000000006</v>
      </c>
      <c r="D532" s="34">
        <v>993.19666666666672</v>
      </c>
      <c r="E532" s="34">
        <v>174.65333333333334</v>
      </c>
      <c r="F532" s="33">
        <v>0.3013966988938972</v>
      </c>
      <c r="G532" s="33">
        <v>3.4062829696263064E-2</v>
      </c>
      <c r="H532" s="33">
        <v>7.7242541993050917E-2</v>
      </c>
    </row>
    <row r="533" spans="1:8">
      <c r="A533" s="34" t="s">
        <v>2204</v>
      </c>
      <c r="B533" s="35">
        <v>41757</v>
      </c>
      <c r="C533" s="34">
        <v>78131.100000000006</v>
      </c>
      <c r="D533" s="34">
        <v>993.12</v>
      </c>
      <c r="E533" s="34">
        <v>174.21</v>
      </c>
      <c r="F533" s="33">
        <v>0.29907587839770144</v>
      </c>
      <c r="G533" s="33">
        <v>3.6540689482418509E-2</v>
      </c>
      <c r="H533" s="33">
        <v>7.8966926793013759E-2</v>
      </c>
    </row>
    <row r="534" spans="1:8">
      <c r="A534" s="34" t="s">
        <v>4165</v>
      </c>
      <c r="B534" s="35">
        <v>41758</v>
      </c>
      <c r="C534" s="34">
        <v>78151.3</v>
      </c>
      <c r="D534" s="34">
        <v>999.93</v>
      </c>
      <c r="E534" s="34">
        <v>173.91</v>
      </c>
      <c r="F534" s="33">
        <v>0.29367508520897934</v>
      </c>
      <c r="G534" s="33">
        <v>4.8474363007234844E-2</v>
      </c>
      <c r="H534" s="33">
        <v>8.2539682539682468E-2</v>
      </c>
    </row>
    <row r="535" spans="1:8">
      <c r="A535" s="34" t="s">
        <v>4166</v>
      </c>
      <c r="B535" s="35">
        <v>41759</v>
      </c>
      <c r="C535" s="34">
        <v>78164.3</v>
      </c>
      <c r="D535" s="34">
        <v>995.28</v>
      </c>
      <c r="E535" s="34">
        <v>174.5</v>
      </c>
      <c r="F535" s="33">
        <v>0.30407283453400646</v>
      </c>
      <c r="G535" s="33">
        <v>4.8446733874790704E-2</v>
      </c>
      <c r="H535" s="33">
        <v>9.1716716716716773E-2</v>
      </c>
    </row>
    <row r="536" spans="1:8">
      <c r="A536" s="34" t="s">
        <v>4167</v>
      </c>
      <c r="B536" s="35">
        <v>41760</v>
      </c>
      <c r="C536" s="34">
        <v>78089.200000000012</v>
      </c>
      <c r="D536" s="34">
        <v>996.01</v>
      </c>
      <c r="E536" s="34">
        <v>175.17</v>
      </c>
      <c r="F536" s="33">
        <v>0.3003553575056368</v>
      </c>
      <c r="G536" s="33">
        <v>5.4112691558716453E-2</v>
      </c>
      <c r="H536" s="33">
        <v>0.10149028485191458</v>
      </c>
    </row>
    <row r="537" spans="1:8">
      <c r="A537" s="34" t="s">
        <v>4168</v>
      </c>
      <c r="B537" s="35">
        <v>41761</v>
      </c>
      <c r="C537" s="34">
        <v>78014.100000000006</v>
      </c>
      <c r="D537" s="34">
        <v>1003.39</v>
      </c>
      <c r="E537" s="34">
        <v>175.39</v>
      </c>
      <c r="F537" s="33">
        <v>0.30966458501208716</v>
      </c>
      <c r="G537" s="33">
        <v>7.6425468004076569E-2</v>
      </c>
      <c r="H537" s="33">
        <v>0.11955827907570526</v>
      </c>
    </row>
    <row r="538" spans="1:8">
      <c r="A538" s="34" t="s">
        <v>4169</v>
      </c>
      <c r="B538" s="35">
        <v>41762</v>
      </c>
      <c r="C538" s="34">
        <v>77939</v>
      </c>
      <c r="D538" s="34">
        <v>1002.5966666666667</v>
      </c>
      <c r="E538" s="34">
        <v>175.81333333333333</v>
      </c>
      <c r="F538" s="33">
        <v>0.31472497368492092</v>
      </c>
      <c r="G538" s="33">
        <v>8.4838254760024157E-2</v>
      </c>
      <c r="H538" s="33">
        <v>0.12226052172432866</v>
      </c>
    </row>
    <row r="539" spans="1:8">
      <c r="A539" s="34" t="s">
        <v>4170</v>
      </c>
      <c r="B539" s="35">
        <v>41763</v>
      </c>
      <c r="C539" s="34">
        <v>77569.2</v>
      </c>
      <c r="D539" s="34">
        <v>1001.8033333333333</v>
      </c>
      <c r="E539" s="34">
        <v>176.23666666666668</v>
      </c>
      <c r="F539" s="33">
        <v>0.30649464393990411</v>
      </c>
      <c r="G539" s="33">
        <v>8.6224718451374027E-2</v>
      </c>
      <c r="H539" s="33">
        <v>0.13284480726789671</v>
      </c>
    </row>
    <row r="540" spans="1:8">
      <c r="A540" s="34" t="s">
        <v>2205</v>
      </c>
      <c r="B540" s="35">
        <v>41764</v>
      </c>
      <c r="C540" s="34">
        <v>77763.8</v>
      </c>
      <c r="D540" s="34">
        <v>1001.01</v>
      </c>
      <c r="E540" s="34">
        <v>176.66</v>
      </c>
      <c r="F540" s="33">
        <v>0.30778105155526836</v>
      </c>
      <c r="G540" s="33">
        <v>7.3169947253312717E-2</v>
      </c>
      <c r="H540" s="33">
        <v>0.1348365131367637</v>
      </c>
    </row>
    <row r="541" spans="1:8">
      <c r="A541" s="34" t="s">
        <v>4171</v>
      </c>
      <c r="B541" s="35">
        <v>41765</v>
      </c>
      <c r="C541" s="34">
        <v>77717.3</v>
      </c>
      <c r="D541" s="34">
        <v>1003.93</v>
      </c>
      <c r="E541" s="34">
        <v>176.72</v>
      </c>
      <c r="F541" s="33">
        <v>0.30501504547225311</v>
      </c>
      <c r="G541" s="33">
        <v>7.6292749169138308E-2</v>
      </c>
      <c r="H541" s="33">
        <v>0.13865979381443316</v>
      </c>
    </row>
    <row r="542" spans="1:8">
      <c r="A542" s="34" t="s">
        <v>4172</v>
      </c>
      <c r="B542" s="35">
        <v>41766</v>
      </c>
      <c r="C542" s="34">
        <v>77752.400000000009</v>
      </c>
      <c r="D542" s="34">
        <v>1004.5</v>
      </c>
      <c r="E542" s="34">
        <v>176.63</v>
      </c>
      <c r="F542" s="33">
        <v>0.27122221586403672</v>
      </c>
      <c r="G542" s="33">
        <v>7.6896137682609611E-2</v>
      </c>
      <c r="H542" s="33">
        <v>0.14153687067795517</v>
      </c>
    </row>
    <row r="543" spans="1:8">
      <c r="A543" s="34" t="s">
        <v>4173</v>
      </c>
      <c r="B543" s="35">
        <v>41767</v>
      </c>
      <c r="C543" s="34">
        <v>77811.933333333349</v>
      </c>
      <c r="D543" s="34">
        <v>1008.85</v>
      </c>
      <c r="E543" s="34">
        <v>177.57</v>
      </c>
      <c r="F543" s="33">
        <v>0.28242333147097343</v>
      </c>
      <c r="G543" s="33">
        <v>8.1551920066896821E-2</v>
      </c>
      <c r="H543" s="33">
        <v>0.15110851808634784</v>
      </c>
    </row>
    <row r="544" spans="1:8">
      <c r="A544" s="34" t="s">
        <v>4174</v>
      </c>
      <c r="B544" s="35">
        <v>41768</v>
      </c>
      <c r="C544" s="34">
        <v>77871.466666666674</v>
      </c>
      <c r="D544" s="34">
        <v>1006.95</v>
      </c>
      <c r="E544" s="34">
        <v>177.75</v>
      </c>
      <c r="F544" s="33">
        <v>0.29780586554315613</v>
      </c>
      <c r="G544" s="33">
        <v>9.9962859390020142E-2</v>
      </c>
      <c r="H544" s="33">
        <v>0.18872467063465526</v>
      </c>
    </row>
    <row r="545" spans="1:8">
      <c r="A545" s="34" t="s">
        <v>4175</v>
      </c>
      <c r="B545" s="35">
        <v>41769</v>
      </c>
      <c r="C545" s="34">
        <v>77931</v>
      </c>
      <c r="D545" s="34">
        <v>1009.9033333333334</v>
      </c>
      <c r="E545" s="34">
        <v>177.77333333333334</v>
      </c>
      <c r="F545" s="33">
        <v>0.32699783575951891</v>
      </c>
      <c r="G545" s="33">
        <v>0.11001564429203192</v>
      </c>
      <c r="H545" s="33">
        <v>0.1950345074840909</v>
      </c>
    </row>
    <row r="546" spans="1:8">
      <c r="A546" s="34" t="s">
        <v>4176</v>
      </c>
      <c r="B546" s="35">
        <v>41770</v>
      </c>
      <c r="C546" s="34">
        <v>77930.8</v>
      </c>
      <c r="D546" s="34">
        <v>1012.8566666666666</v>
      </c>
      <c r="E546" s="34">
        <v>177.79666666666665</v>
      </c>
      <c r="F546" s="33">
        <v>0.32824817800240425</v>
      </c>
      <c r="G546" s="33">
        <v>9.9926878357441629E-2</v>
      </c>
      <c r="H546" s="33">
        <v>0.18113775770056906</v>
      </c>
    </row>
    <row r="547" spans="1:8">
      <c r="A547" s="34" t="s">
        <v>2206</v>
      </c>
      <c r="B547" s="35">
        <v>41771</v>
      </c>
      <c r="C547" s="34">
        <v>77595.900000000009</v>
      </c>
      <c r="D547" s="34">
        <v>1015.81</v>
      </c>
      <c r="E547" s="34">
        <v>177.82</v>
      </c>
      <c r="F547" s="33">
        <v>0.32379088230661157</v>
      </c>
      <c r="G547" s="33">
        <v>9.2809346558512695E-2</v>
      </c>
      <c r="H547" s="33">
        <v>0.16948372245971699</v>
      </c>
    </row>
    <row r="548" spans="1:8">
      <c r="A548" s="34" t="s">
        <v>4177</v>
      </c>
      <c r="B548" s="35">
        <v>41772</v>
      </c>
      <c r="C548" s="34">
        <v>77603.05</v>
      </c>
      <c r="D548" s="34">
        <v>1022.44</v>
      </c>
      <c r="E548" s="34">
        <v>178.54</v>
      </c>
      <c r="F548" s="33">
        <v>0.32516606615324206</v>
      </c>
      <c r="G548" s="33">
        <v>9.6501356631407464E-2</v>
      </c>
      <c r="H548" s="33">
        <v>0.17311314556047108</v>
      </c>
    </row>
    <row r="549" spans="1:8">
      <c r="A549" s="34" t="s">
        <v>4178</v>
      </c>
      <c r="B549" s="35">
        <v>41773</v>
      </c>
      <c r="C549" s="34">
        <v>77610.2</v>
      </c>
      <c r="D549" s="34">
        <v>1032.24</v>
      </c>
      <c r="E549" s="34">
        <v>180.58</v>
      </c>
      <c r="F549" s="33">
        <v>0.31415750884738469</v>
      </c>
      <c r="G549" s="33">
        <v>0.10355936310635316</v>
      </c>
      <c r="H549" s="33">
        <v>0.18540075709503068</v>
      </c>
    </row>
    <row r="550" spans="1:8">
      <c r="A550" s="34" t="s">
        <v>4179</v>
      </c>
      <c r="B550" s="35">
        <v>41774</v>
      </c>
      <c r="C550" s="34">
        <v>77371.3</v>
      </c>
      <c r="D550" s="34">
        <v>1029.0999999999999</v>
      </c>
      <c r="E550" s="34">
        <v>179.69</v>
      </c>
      <c r="F550" s="33">
        <v>0.31115684727745085</v>
      </c>
      <c r="G550" s="33">
        <v>9.6782444659966549E-2</v>
      </c>
      <c r="H550" s="33">
        <v>0.17844963273871994</v>
      </c>
    </row>
    <row r="551" spans="1:8">
      <c r="A551" s="34" t="s">
        <v>4180</v>
      </c>
      <c r="B551" s="35">
        <v>41775</v>
      </c>
      <c r="C551" s="34">
        <v>77132.399999999994</v>
      </c>
      <c r="D551" s="34">
        <v>1031.95</v>
      </c>
      <c r="E551" s="34">
        <v>180.29</v>
      </c>
      <c r="F551" s="33">
        <v>0.30815139689533577</v>
      </c>
      <c r="G551" s="33">
        <v>0.10494250165963548</v>
      </c>
      <c r="H551" s="33">
        <v>0.19199999999999995</v>
      </c>
    </row>
    <row r="552" spans="1:8">
      <c r="A552" s="34" t="s">
        <v>4181</v>
      </c>
      <c r="B552" s="35">
        <v>41776</v>
      </c>
      <c r="C552" s="34">
        <v>76893.5</v>
      </c>
      <c r="D552" s="34">
        <v>1033.1100000000001</v>
      </c>
      <c r="E552" s="34">
        <v>179.78666666666669</v>
      </c>
      <c r="F552" s="33">
        <v>0.32241887246092182</v>
      </c>
      <c r="G552" s="33">
        <v>0.10164322502905776</v>
      </c>
      <c r="H552" s="33">
        <v>0.20379421939515696</v>
      </c>
    </row>
    <row r="553" spans="1:8">
      <c r="A553" s="34" t="s">
        <v>4182</v>
      </c>
      <c r="B553" s="35">
        <v>41777</v>
      </c>
      <c r="C553" s="34">
        <v>76987.5</v>
      </c>
      <c r="D553" s="34">
        <v>1034.27</v>
      </c>
      <c r="E553" s="34">
        <v>179.28333333333333</v>
      </c>
      <c r="F553" s="33">
        <v>0.32902203772733696</v>
      </c>
      <c r="G553" s="33">
        <v>9.1382021167706107E-2</v>
      </c>
      <c r="H553" s="33">
        <v>0.20478014470353689</v>
      </c>
    </row>
    <row r="554" spans="1:8">
      <c r="A554" s="34" t="s">
        <v>2207</v>
      </c>
      <c r="B554" s="35">
        <v>41778</v>
      </c>
      <c r="C554" s="34">
        <v>76528.900000000009</v>
      </c>
      <c r="D554" s="34">
        <v>1035.43</v>
      </c>
      <c r="E554" s="34">
        <v>178.78</v>
      </c>
      <c r="F554" s="33">
        <v>0.32609962611758991</v>
      </c>
      <c r="G554" s="33">
        <v>8.3391752900924043E-2</v>
      </c>
      <c r="H554" s="33">
        <v>0.20228648285137862</v>
      </c>
    </row>
    <row r="555" spans="1:8">
      <c r="A555" s="34" t="s">
        <v>4183</v>
      </c>
      <c r="B555" s="35">
        <v>41779</v>
      </c>
      <c r="C555" s="34">
        <v>76634.400000000009</v>
      </c>
      <c r="D555" s="34">
        <v>1029.9100000000001</v>
      </c>
      <c r="E555" s="34">
        <v>176.2</v>
      </c>
      <c r="F555" s="33">
        <v>0.33296690299104581</v>
      </c>
      <c r="G555" s="33">
        <v>7.0870808422147213E-2</v>
      </c>
      <c r="H555" s="33">
        <v>0.17814875075222303</v>
      </c>
    </row>
    <row r="556" spans="1:8">
      <c r="A556" s="34" t="s">
        <v>353</v>
      </c>
      <c r="B556" s="35">
        <v>41780</v>
      </c>
      <c r="C556" s="34">
        <v>76767.600000000006</v>
      </c>
      <c r="D556" s="34">
        <v>1031.6600000000001</v>
      </c>
      <c r="E556" s="34">
        <v>177.13</v>
      </c>
      <c r="F556" s="33">
        <v>0.34213549051454528</v>
      </c>
      <c r="G556" s="33">
        <v>6.6017752151854348E-2</v>
      </c>
      <c r="H556" s="33">
        <v>0.17762166474603314</v>
      </c>
    </row>
    <row r="557" spans="1:8">
      <c r="A557" s="34" t="s">
        <v>4184</v>
      </c>
      <c r="B557" s="35">
        <v>41781</v>
      </c>
      <c r="C557" s="34">
        <v>76746.366666666669</v>
      </c>
      <c r="D557" s="34">
        <v>1041.19</v>
      </c>
      <c r="E557" s="34">
        <v>178.32</v>
      </c>
      <c r="F557" s="33">
        <v>0.3455918020504225</v>
      </c>
      <c r="G557" s="33">
        <v>6.9214101603015221E-2</v>
      </c>
      <c r="H557" s="33">
        <v>0.17881932967541481</v>
      </c>
    </row>
    <row r="558" spans="1:8">
      <c r="A558" s="34" t="s">
        <v>4185</v>
      </c>
      <c r="B558" s="35">
        <v>41782</v>
      </c>
      <c r="C558" s="34">
        <v>76725.133333333331</v>
      </c>
      <c r="D558" s="34">
        <v>1042.92</v>
      </c>
      <c r="E558" s="34">
        <v>177.94</v>
      </c>
      <c r="F558" s="33">
        <v>0.31851874765138799</v>
      </c>
      <c r="G558" s="33">
        <v>5.2009360877985911E-2</v>
      </c>
      <c r="H558" s="33">
        <v>0.14548731814085225</v>
      </c>
    </row>
    <row r="559" spans="1:8">
      <c r="A559" s="34" t="s">
        <v>4186</v>
      </c>
      <c r="B559" s="35">
        <v>41783</v>
      </c>
      <c r="C559" s="34">
        <v>76703.900000000009</v>
      </c>
      <c r="D559" s="34">
        <v>1042.56</v>
      </c>
      <c r="E559" s="34">
        <v>178.44</v>
      </c>
      <c r="F559" s="33">
        <v>0.29644922808571361</v>
      </c>
      <c r="G559" s="33">
        <v>5.1031312377764593E-2</v>
      </c>
      <c r="H559" s="33">
        <v>0.15107728035092238</v>
      </c>
    </row>
    <row r="560" spans="1:8">
      <c r="A560" s="34" t="s">
        <v>4187</v>
      </c>
      <c r="B560" s="35">
        <v>41784</v>
      </c>
      <c r="C560" s="34">
        <v>76394.2</v>
      </c>
      <c r="D560" s="34">
        <v>1042.2</v>
      </c>
      <c r="E560" s="34">
        <v>178.94</v>
      </c>
      <c r="F560" s="33">
        <v>0.29155813636327754</v>
      </c>
      <c r="G560" s="33">
        <v>5.2291475247624897E-2</v>
      </c>
      <c r="H560" s="33">
        <v>0.15519690122659768</v>
      </c>
    </row>
    <row r="561" spans="1:8">
      <c r="A561" s="34" t="s">
        <v>2208</v>
      </c>
      <c r="B561" s="35">
        <v>41785</v>
      </c>
      <c r="C561" s="34">
        <v>76212</v>
      </c>
      <c r="D561" s="34">
        <v>1041.8399999999999</v>
      </c>
      <c r="E561" s="34">
        <v>179.44</v>
      </c>
      <c r="F561" s="33">
        <v>0.28882059353075618</v>
      </c>
      <c r="G561" s="33">
        <v>5.5733452231364611E-2</v>
      </c>
      <c r="H561" s="33">
        <v>0.1626279642348063</v>
      </c>
    </row>
    <row r="562" spans="1:8">
      <c r="A562" s="34" t="s">
        <v>4188</v>
      </c>
      <c r="B562" s="35">
        <v>41786</v>
      </c>
      <c r="C562" s="34">
        <v>76139.899999999994</v>
      </c>
      <c r="D562" s="34">
        <v>1032.8800000000001</v>
      </c>
      <c r="E562" s="34">
        <v>179.85</v>
      </c>
      <c r="F562" s="33">
        <v>0.28794398941766719</v>
      </c>
      <c r="G562" s="33">
        <v>4.1405640846395864E-2</v>
      </c>
      <c r="H562" s="33">
        <v>0.15718697722300856</v>
      </c>
    </row>
    <row r="563" spans="1:8">
      <c r="A563" s="34" t="s">
        <v>4189</v>
      </c>
      <c r="B563" s="35">
        <v>41787</v>
      </c>
      <c r="C563" s="34">
        <v>76067.8</v>
      </c>
      <c r="D563" s="34">
        <v>1038.23</v>
      </c>
      <c r="E563" s="34">
        <v>179.34</v>
      </c>
      <c r="F563" s="33">
        <v>0.28057035596744195</v>
      </c>
      <c r="G563" s="33">
        <v>4.1576933880870692E-2</v>
      </c>
      <c r="H563" s="33">
        <v>0.14594249201277965</v>
      </c>
    </row>
    <row r="564" spans="1:8">
      <c r="A564" s="34" t="s">
        <v>4190</v>
      </c>
      <c r="B564" s="35">
        <v>41788</v>
      </c>
      <c r="C564" s="34">
        <v>75940.900000000009</v>
      </c>
      <c r="D564" s="34">
        <v>1038.6400000000001</v>
      </c>
      <c r="E564" s="34">
        <v>181.75</v>
      </c>
      <c r="F564" s="33">
        <v>0.27959297495943414</v>
      </c>
      <c r="G564" s="33">
        <v>3.6815205238779791E-2</v>
      </c>
      <c r="H564" s="33">
        <v>0.15338240893514388</v>
      </c>
    </row>
    <row r="565" spans="1:8">
      <c r="A565" s="34" t="s">
        <v>4191</v>
      </c>
      <c r="B565" s="35">
        <v>41789</v>
      </c>
      <c r="C565" s="34">
        <v>75814</v>
      </c>
      <c r="D565" s="34">
        <v>1027.69</v>
      </c>
      <c r="E565" s="34">
        <v>180.42</v>
      </c>
      <c r="F565" s="33">
        <v>0.26238002943899397</v>
      </c>
      <c r="G565" s="33">
        <v>2.5188539962491596E-2</v>
      </c>
      <c r="H565" s="33">
        <v>0.14676158393186278</v>
      </c>
    </row>
    <row r="566" spans="1:8">
      <c r="A566" s="34" t="s">
        <v>4192</v>
      </c>
      <c r="B566" s="35">
        <v>41790</v>
      </c>
      <c r="C566" s="34">
        <v>75687.100000000006</v>
      </c>
      <c r="D566" s="34">
        <v>1028.2933333333335</v>
      </c>
      <c r="E566" s="34">
        <v>179.91</v>
      </c>
      <c r="F566" s="33">
        <v>0.24150278606589803</v>
      </c>
      <c r="G566" s="33">
        <v>2.7276329766864338E-2</v>
      </c>
      <c r="H566" s="33">
        <v>0.14929091605979306</v>
      </c>
    </row>
    <row r="567" spans="1:8">
      <c r="A567" s="34" t="s">
        <v>4193</v>
      </c>
      <c r="B567" s="35">
        <v>41791</v>
      </c>
      <c r="C567" s="34">
        <v>74543.400000000009</v>
      </c>
      <c r="D567" s="34">
        <v>1028.8966666666665</v>
      </c>
      <c r="E567" s="34">
        <v>179.39999999999998</v>
      </c>
      <c r="F567" s="33">
        <v>0.21550439337889604</v>
      </c>
      <c r="G567" s="33">
        <v>6.2165457260023871E-3</v>
      </c>
      <c r="H567" s="33">
        <v>0.11324852621780934</v>
      </c>
    </row>
    <row r="568" spans="1:8">
      <c r="A568" s="34" t="s">
        <v>2209</v>
      </c>
      <c r="B568" s="35">
        <v>41792</v>
      </c>
      <c r="C568" s="34">
        <v>74735.900000000009</v>
      </c>
      <c r="D568" s="34">
        <v>1029.5</v>
      </c>
      <c r="E568" s="34">
        <v>178.89</v>
      </c>
      <c r="F568" s="33">
        <v>0.21147184451330703</v>
      </c>
      <c r="G568" s="33">
        <v>1.6117729502452827E-2</v>
      </c>
      <c r="H568" s="33">
        <v>0.1166666666666667</v>
      </c>
    </row>
    <row r="569" spans="1:8">
      <c r="A569" s="34" t="s">
        <v>4194</v>
      </c>
      <c r="B569" s="35">
        <v>41793</v>
      </c>
      <c r="C569" s="34">
        <v>75102.8</v>
      </c>
      <c r="D569" s="34">
        <v>1035.95</v>
      </c>
      <c r="E569" s="34">
        <v>178.4</v>
      </c>
      <c r="F569" s="33">
        <v>0.21029697098618594</v>
      </c>
      <c r="G569" s="33">
        <v>2.1432045854915538E-2</v>
      </c>
      <c r="H569" s="33">
        <v>0.11474453771010795</v>
      </c>
    </row>
    <row r="570" spans="1:8">
      <c r="A570" s="34" t="s">
        <v>4195</v>
      </c>
      <c r="B570" s="35">
        <v>41794</v>
      </c>
      <c r="C570" s="34">
        <v>75159.475000000006</v>
      </c>
      <c r="D570" s="34">
        <v>1031.19</v>
      </c>
      <c r="E570" s="34">
        <v>177.68</v>
      </c>
      <c r="F570" s="33">
        <v>0.21800170806648178</v>
      </c>
      <c r="G570" s="33">
        <v>1.5693896781437955E-2</v>
      </c>
      <c r="H570" s="33">
        <v>0.1113798423752137</v>
      </c>
    </row>
    <row r="571" spans="1:8">
      <c r="A571" s="34" t="s">
        <v>4196</v>
      </c>
      <c r="B571" s="35">
        <v>41795</v>
      </c>
      <c r="C571" s="34">
        <v>75216.149999999994</v>
      </c>
      <c r="D571" s="34">
        <v>1034.98</v>
      </c>
      <c r="E571" s="34">
        <v>178.79</v>
      </c>
      <c r="F571" s="33">
        <v>0.19571399956760049</v>
      </c>
      <c r="G571" s="33">
        <v>1.8380399488340027E-2</v>
      </c>
      <c r="H571" s="33">
        <v>0.11946653309122768</v>
      </c>
    </row>
    <row r="572" spans="1:8">
      <c r="A572" s="34" t="s">
        <v>4197</v>
      </c>
      <c r="B572" s="35">
        <v>41796</v>
      </c>
      <c r="C572" s="34">
        <v>75272.824999999997</v>
      </c>
      <c r="D572" s="34">
        <v>1044.93</v>
      </c>
      <c r="E572" s="34">
        <v>179.63</v>
      </c>
      <c r="F572" s="33">
        <v>0.19461333244458823</v>
      </c>
      <c r="G572" s="33">
        <v>3.4010845471817763E-2</v>
      </c>
      <c r="H572" s="33">
        <v>0.13603592208449267</v>
      </c>
    </row>
    <row r="573" spans="1:8">
      <c r="A573" s="34" t="s">
        <v>4198</v>
      </c>
      <c r="B573" s="35">
        <v>41797</v>
      </c>
      <c r="C573" s="34">
        <v>75329.5</v>
      </c>
      <c r="D573" s="34">
        <v>1046.2733333333335</v>
      </c>
      <c r="E573" s="34">
        <v>179.06</v>
      </c>
      <c r="F573" s="33">
        <v>0.18712700121187664</v>
      </c>
      <c r="G573" s="33">
        <v>3.8433162953038114E-2</v>
      </c>
      <c r="H573" s="33">
        <v>0.1396384928716905</v>
      </c>
    </row>
    <row r="574" spans="1:8">
      <c r="A574" s="34" t="s">
        <v>4199</v>
      </c>
      <c r="B574" s="35">
        <v>41798</v>
      </c>
      <c r="C574" s="34">
        <v>75353.5</v>
      </c>
      <c r="D574" s="34">
        <v>1047.6166666666668</v>
      </c>
      <c r="E574" s="34">
        <v>178.48999999999998</v>
      </c>
      <c r="F574" s="33">
        <v>0.17981952548458802</v>
      </c>
      <c r="G574" s="33">
        <v>4.4483217015619969E-2</v>
      </c>
      <c r="H574" s="33">
        <v>0.1392009190707173</v>
      </c>
    </row>
    <row r="575" spans="1:8">
      <c r="A575" s="34" t="s">
        <v>2210</v>
      </c>
      <c r="B575" s="35">
        <v>41799</v>
      </c>
      <c r="C575" s="34">
        <v>75240.5</v>
      </c>
      <c r="D575" s="34">
        <v>1048.96</v>
      </c>
      <c r="E575" s="34">
        <v>177.92</v>
      </c>
      <c r="F575" s="33">
        <v>0.17047479829770995</v>
      </c>
      <c r="G575" s="33">
        <v>4.9085890306836966E-2</v>
      </c>
      <c r="H575" s="33">
        <v>0.13636073321836872</v>
      </c>
    </row>
    <row r="576" spans="1:8">
      <c r="A576" s="34" t="s">
        <v>4200</v>
      </c>
      <c r="B576" s="35">
        <v>41800</v>
      </c>
      <c r="C576" s="34">
        <v>74836.7</v>
      </c>
      <c r="D576" s="34">
        <v>1057.5899999999999</v>
      </c>
      <c r="E576" s="34">
        <v>178.75</v>
      </c>
      <c r="F576" s="33">
        <v>0.15675457605950349</v>
      </c>
      <c r="G576" s="33">
        <v>6.2114608231064183E-2</v>
      </c>
      <c r="H576" s="33">
        <v>0.14568645045506989</v>
      </c>
    </row>
    <row r="577" spans="1:8">
      <c r="A577" s="34" t="s">
        <v>4201</v>
      </c>
      <c r="B577" s="35">
        <v>41801</v>
      </c>
      <c r="C577" s="34">
        <v>74499.100000000006</v>
      </c>
      <c r="D577" s="34">
        <v>1056.04</v>
      </c>
      <c r="E577" s="34">
        <v>177.93</v>
      </c>
      <c r="F577" s="33">
        <v>0.14037147475539125</v>
      </c>
      <c r="G577" s="33">
        <v>6.4985881403792023E-2</v>
      </c>
      <c r="H577" s="33">
        <v>0.14446517012928539</v>
      </c>
    </row>
    <row r="578" spans="1:8">
      <c r="A578" s="34" t="s">
        <v>4202</v>
      </c>
      <c r="B578" s="35">
        <v>41802</v>
      </c>
      <c r="C578" s="34">
        <v>74171.400000000009</v>
      </c>
      <c r="D578" s="34">
        <v>1054.74</v>
      </c>
      <c r="E578" s="34">
        <v>177.91</v>
      </c>
      <c r="F578" s="33">
        <v>0.12859707851491198</v>
      </c>
      <c r="G578" s="33">
        <v>6.8134405444271184E-2</v>
      </c>
      <c r="H578" s="33">
        <v>0.14839917376710576</v>
      </c>
    </row>
    <row r="579" spans="1:8">
      <c r="A579" s="34" t="s">
        <v>4203</v>
      </c>
      <c r="B579" s="35">
        <v>41803</v>
      </c>
      <c r="C579" s="34">
        <v>73843.7</v>
      </c>
      <c r="D579" s="34">
        <v>1049.1400000000001</v>
      </c>
      <c r="E579" s="34">
        <v>177.53</v>
      </c>
      <c r="F579" s="33">
        <v>0.11294197437829689</v>
      </c>
      <c r="G579" s="33">
        <v>5.2993957885862253E-2</v>
      </c>
      <c r="H579" s="33">
        <v>0.13713809889828332</v>
      </c>
    </row>
    <row r="580" spans="1:8">
      <c r="A580" s="34" t="s">
        <v>4204</v>
      </c>
      <c r="B580" s="35">
        <v>41804</v>
      </c>
      <c r="C580" s="34">
        <v>73516</v>
      </c>
      <c r="D580" s="34">
        <v>1048.186666666667</v>
      </c>
      <c r="E580" s="34">
        <v>176.47000000000003</v>
      </c>
      <c r="F580" s="33">
        <v>0.10539903738442824</v>
      </c>
      <c r="G580" s="33">
        <v>5.044512368258447E-2</v>
      </c>
      <c r="H580" s="33">
        <v>0.12236850473828165</v>
      </c>
    </row>
    <row r="581" spans="1:8">
      <c r="A581" s="34" t="s">
        <v>4205</v>
      </c>
      <c r="B581" s="35">
        <v>41805</v>
      </c>
      <c r="C581" s="34">
        <v>72631.8</v>
      </c>
      <c r="D581" s="34">
        <v>1047.2333333333333</v>
      </c>
      <c r="E581" s="34">
        <v>175.41</v>
      </c>
      <c r="F581" s="33">
        <v>9.1249735194824044E-2</v>
      </c>
      <c r="G581" s="33">
        <v>4.1764071955566529E-2</v>
      </c>
      <c r="H581" s="33">
        <v>0.11209028085969708</v>
      </c>
    </row>
    <row r="582" spans="1:8">
      <c r="A582" s="34" t="s">
        <v>2211</v>
      </c>
      <c r="B582" s="35">
        <v>41806</v>
      </c>
      <c r="C582" s="34">
        <v>72748.800000000003</v>
      </c>
      <c r="D582" s="34">
        <v>1046.28</v>
      </c>
      <c r="E582" s="34">
        <v>174.35</v>
      </c>
      <c r="F582" s="33">
        <v>9.2153231250559964E-2</v>
      </c>
      <c r="G582" s="33">
        <v>3.8058576077466544E-2</v>
      </c>
      <c r="H582" s="33">
        <v>0.10369057415965055</v>
      </c>
    </row>
    <row r="583" spans="1:8">
      <c r="A583" s="34" t="s">
        <v>4206</v>
      </c>
      <c r="B583" s="35">
        <v>41807</v>
      </c>
      <c r="C583" s="34">
        <v>72638</v>
      </c>
      <c r="D583" s="34">
        <v>1043.53</v>
      </c>
      <c r="E583" s="34">
        <v>174.51</v>
      </c>
      <c r="F583" s="33">
        <v>8.9638102381398799E-2</v>
      </c>
      <c r="G583" s="33">
        <v>3.6447608011918486E-2</v>
      </c>
      <c r="H583" s="33">
        <v>0.10449367088607597</v>
      </c>
    </row>
    <row r="584" spans="1:8">
      <c r="A584" s="34" t="s">
        <v>4207</v>
      </c>
      <c r="B584" s="35">
        <v>41808</v>
      </c>
      <c r="C584" s="34">
        <v>72873.100000000006</v>
      </c>
      <c r="D584" s="34">
        <v>1044.57</v>
      </c>
      <c r="E584" s="34">
        <v>174.12</v>
      </c>
      <c r="F584" s="33">
        <v>8.7695547757609793E-2</v>
      </c>
      <c r="G584" s="33">
        <v>3.8601503360687239E-2</v>
      </c>
      <c r="H584" s="33">
        <v>0.10181611086502573</v>
      </c>
    </row>
    <row r="585" spans="1:8">
      <c r="A585" s="34" t="s">
        <v>4208</v>
      </c>
      <c r="B585" s="35">
        <v>41809</v>
      </c>
      <c r="C585" s="34">
        <v>72905.06666666668</v>
      </c>
      <c r="D585" s="34">
        <v>1049.94</v>
      </c>
      <c r="E585" s="34">
        <v>175.13</v>
      </c>
      <c r="F585" s="33">
        <v>8.7826835176094464E-2</v>
      </c>
      <c r="G585" s="33">
        <v>4.5069973921525674E-2</v>
      </c>
      <c r="H585" s="33">
        <v>0.1079969631785398</v>
      </c>
    </row>
    <row r="586" spans="1:8">
      <c r="A586" s="34" t="s">
        <v>4209</v>
      </c>
      <c r="B586" s="35">
        <v>41810</v>
      </c>
      <c r="C586" s="34">
        <v>72937.03333333334</v>
      </c>
      <c r="D586" s="34">
        <v>1043.8599999999999</v>
      </c>
      <c r="E586" s="34">
        <v>174.65</v>
      </c>
      <c r="F586" s="33">
        <v>8.0463805557983381E-2</v>
      </c>
      <c r="G586" s="33">
        <v>3.4661856099277299E-2</v>
      </c>
      <c r="H586" s="33">
        <v>0.10440116352598983</v>
      </c>
    </row>
    <row r="587" spans="1:8">
      <c r="A587" s="34" t="s">
        <v>352</v>
      </c>
      <c r="B587" s="35">
        <v>41811</v>
      </c>
      <c r="C587" s="34">
        <v>72969</v>
      </c>
      <c r="D587" s="34">
        <v>1043.3499999999999</v>
      </c>
      <c r="E587" s="34">
        <v>174.28333333333336</v>
      </c>
      <c r="F587" s="33">
        <v>6.5839924629171209E-2</v>
      </c>
      <c r="G587" s="33">
        <v>3.7446926985452711E-2</v>
      </c>
      <c r="H587" s="33">
        <v>0.10487722412408607</v>
      </c>
    </row>
    <row r="588" spans="1:8">
      <c r="A588" s="34" t="s">
        <v>4210</v>
      </c>
      <c r="B588" s="35">
        <v>41812</v>
      </c>
      <c r="C588" s="34">
        <v>72900.800000000003</v>
      </c>
      <c r="D588" s="34">
        <v>1042.8399999999999</v>
      </c>
      <c r="E588" s="34">
        <v>173.91666666666669</v>
      </c>
      <c r="F588" s="33">
        <v>5.8443132899216765E-2</v>
      </c>
      <c r="G588" s="33">
        <v>2.8391104975099779E-2</v>
      </c>
      <c r="H588" s="33">
        <v>9.5331066045261981E-2</v>
      </c>
    </row>
    <row r="589" spans="1:8">
      <c r="A589" s="34" t="s">
        <v>2212</v>
      </c>
      <c r="B589" s="35">
        <v>41813</v>
      </c>
      <c r="C589" s="34">
        <v>72544.900000000009</v>
      </c>
      <c r="D589" s="34">
        <v>1042.33</v>
      </c>
      <c r="E589" s="34">
        <v>173.55</v>
      </c>
      <c r="F589" s="33">
        <v>4.6982587549340149E-2</v>
      </c>
      <c r="G589" s="33">
        <v>1.8686291181673198E-2</v>
      </c>
      <c r="H589" s="33">
        <v>8.6929291664057384E-2</v>
      </c>
    </row>
    <row r="590" spans="1:8">
      <c r="A590" s="34" t="s">
        <v>4211</v>
      </c>
      <c r="B590" s="35">
        <v>41814</v>
      </c>
      <c r="C590" s="34">
        <v>72344.400000000009</v>
      </c>
      <c r="D590" s="34">
        <v>1048.1400000000001</v>
      </c>
      <c r="E590" s="34">
        <v>173.34</v>
      </c>
      <c r="F590" s="33">
        <v>3.7887624007402865E-2</v>
      </c>
      <c r="G590" s="33">
        <v>2.4551411339591489E-2</v>
      </c>
      <c r="H590" s="33">
        <v>8.5364835531808181E-2</v>
      </c>
    </row>
    <row r="591" spans="1:8">
      <c r="A591" s="34" t="s">
        <v>4212</v>
      </c>
      <c r="B591" s="35">
        <v>41815</v>
      </c>
      <c r="C591" s="34">
        <v>72249.900000000009</v>
      </c>
      <c r="D591" s="34">
        <v>1041.78</v>
      </c>
      <c r="E591" s="34">
        <v>173.91</v>
      </c>
      <c r="F591" s="33">
        <v>1.8299824528022812E-2</v>
      </c>
      <c r="G591" s="33">
        <v>1.8520389374647506E-2</v>
      </c>
      <c r="H591" s="33">
        <v>8.8683930471798345E-2</v>
      </c>
    </row>
    <row r="592" spans="1:8">
      <c r="A592" s="34" t="s">
        <v>4213</v>
      </c>
      <c r="B592" s="35">
        <v>41816</v>
      </c>
      <c r="C592" s="34">
        <v>72053.933333333349</v>
      </c>
      <c r="D592" s="34">
        <v>1046.81</v>
      </c>
      <c r="E592" s="34">
        <v>173.42</v>
      </c>
      <c r="F592" s="33">
        <v>8.1449373505821931E-3</v>
      </c>
      <c r="G592" s="33">
        <v>2.3624896103261017E-2</v>
      </c>
      <c r="H592" s="33">
        <v>8.5367380147703065E-2</v>
      </c>
    </row>
    <row r="593" spans="1:8">
      <c r="A593" s="34" t="s">
        <v>4214</v>
      </c>
      <c r="B593" s="35">
        <v>41817</v>
      </c>
      <c r="C593" s="34">
        <v>71857.966666666674</v>
      </c>
      <c r="D593" s="34">
        <v>1046.18</v>
      </c>
      <c r="E593" s="34">
        <v>173.61</v>
      </c>
      <c r="F593" s="33">
        <v>-1.2485598913419271E-2</v>
      </c>
      <c r="G593" s="33">
        <v>1.5856678157013304E-2</v>
      </c>
      <c r="H593" s="33">
        <v>8.6624522751455268E-2</v>
      </c>
    </row>
    <row r="594" spans="1:8">
      <c r="A594" s="34" t="s">
        <v>4215</v>
      </c>
      <c r="B594" s="35">
        <v>41818</v>
      </c>
      <c r="C594" s="34">
        <v>71662</v>
      </c>
      <c r="D594" s="34">
        <v>1047.7133333333336</v>
      </c>
      <c r="E594" s="34">
        <v>173.45000000000002</v>
      </c>
      <c r="F594" s="33">
        <v>-2.0675456790697155E-2</v>
      </c>
      <c r="G594" s="33">
        <v>1.5944741273704821E-2</v>
      </c>
      <c r="H594" s="33">
        <v>8.6371038456720672E-2</v>
      </c>
    </row>
    <row r="595" spans="1:8">
      <c r="A595" s="34" t="s">
        <v>4216</v>
      </c>
      <c r="B595" s="35">
        <v>41819</v>
      </c>
      <c r="C595" s="34">
        <v>70970.3</v>
      </c>
      <c r="D595" s="34">
        <v>1049.2466666666667</v>
      </c>
      <c r="E595" s="34">
        <v>173.29</v>
      </c>
      <c r="F595" s="33">
        <v>-3.5511430235236729E-2</v>
      </c>
      <c r="G595" s="33">
        <v>1.4774767804352829E-2</v>
      </c>
      <c r="H595" s="33">
        <v>7.9553949663593304E-2</v>
      </c>
    </row>
    <row r="596" spans="1:8">
      <c r="A596" s="34" t="s">
        <v>2213</v>
      </c>
      <c r="B596" s="35">
        <v>41820</v>
      </c>
      <c r="C596" s="34">
        <v>70341.5</v>
      </c>
      <c r="D596" s="34">
        <v>1050.78</v>
      </c>
      <c r="E596" s="34">
        <v>173.13</v>
      </c>
      <c r="F596" s="33">
        <v>-4.9333523895054521E-2</v>
      </c>
      <c r="G596" s="33">
        <v>8.3680402280099653E-3</v>
      </c>
      <c r="H596" s="33">
        <v>7.7952804931199715E-2</v>
      </c>
    </row>
    <row r="597" spans="1:8">
      <c r="A597" s="34" t="s">
        <v>4217</v>
      </c>
      <c r="B597" s="35">
        <v>41821</v>
      </c>
      <c r="C597" s="34">
        <v>70423</v>
      </c>
      <c r="D597" s="34">
        <v>1051.3900000000001</v>
      </c>
      <c r="E597" s="34">
        <v>174.92</v>
      </c>
      <c r="F597" s="33">
        <v>-5.3456845546114073E-2</v>
      </c>
      <c r="G597" s="33">
        <v>8.7598104119894771E-3</v>
      </c>
      <c r="H597" s="33">
        <v>8.6549610733807958E-2</v>
      </c>
    </row>
    <row r="598" spans="1:8">
      <c r="A598" s="34" t="s">
        <v>4218</v>
      </c>
      <c r="B598" s="35">
        <v>41822</v>
      </c>
      <c r="C598" s="34">
        <v>70876.600000000006</v>
      </c>
      <c r="D598" s="34">
        <v>1060.57</v>
      </c>
      <c r="E598" s="34">
        <v>176.8</v>
      </c>
      <c r="F598" s="33">
        <v>-3.3530781775836016E-2</v>
      </c>
      <c r="G598" s="33">
        <v>1.7372369203614513E-2</v>
      </c>
      <c r="H598" s="33">
        <v>9.5664029416017593E-2</v>
      </c>
    </row>
    <row r="599" spans="1:8">
      <c r="A599" s="34" t="s">
        <v>4219</v>
      </c>
      <c r="B599" s="35">
        <v>41823</v>
      </c>
      <c r="C599" s="34">
        <v>71305.133333333331</v>
      </c>
      <c r="D599" s="34">
        <v>1062.18</v>
      </c>
      <c r="E599" s="34">
        <v>176.13</v>
      </c>
      <c r="F599" s="33">
        <v>-3.1655216214148685E-2</v>
      </c>
      <c r="G599" s="33">
        <v>1.8721347323192639E-2</v>
      </c>
      <c r="H599" s="33">
        <v>8.896995177445266E-2</v>
      </c>
    </row>
    <row r="600" spans="1:8">
      <c r="A600" s="34" t="s">
        <v>4220</v>
      </c>
      <c r="B600" s="35">
        <v>41824</v>
      </c>
      <c r="C600" s="34">
        <v>71733.666666666672</v>
      </c>
      <c r="D600" s="34">
        <v>1062.4000000000001</v>
      </c>
      <c r="E600" s="34">
        <v>176.7</v>
      </c>
      <c r="F600" s="33">
        <v>-1.7316070688985108E-2</v>
      </c>
      <c r="G600" s="33">
        <v>1.6981601669442625E-2</v>
      </c>
      <c r="H600" s="33">
        <v>9.6766184594376359E-2</v>
      </c>
    </row>
    <row r="601" spans="1:8">
      <c r="A601" s="34" t="s">
        <v>4221</v>
      </c>
      <c r="B601" s="35">
        <v>41825</v>
      </c>
      <c r="C601" s="34">
        <v>72162.2</v>
      </c>
      <c r="D601" s="34">
        <v>1063.0433333333335</v>
      </c>
      <c r="E601" s="34">
        <v>177.28333333333333</v>
      </c>
      <c r="F601" s="33">
        <v>-1.1892259008882577E-2</v>
      </c>
      <c r="G601" s="33">
        <v>2.8615570198780249E-2</v>
      </c>
      <c r="H601" s="33">
        <v>0.10031860311155238</v>
      </c>
    </row>
    <row r="602" spans="1:8">
      <c r="A602" s="34" t="s">
        <v>4222</v>
      </c>
      <c r="B602" s="35">
        <v>41826</v>
      </c>
      <c r="C602" s="34">
        <v>71960.2</v>
      </c>
      <c r="D602" s="34">
        <v>1063.6866666666667</v>
      </c>
      <c r="E602" s="34">
        <v>177.86666666666667</v>
      </c>
      <c r="F602" s="33">
        <v>-1.6987293908507506E-2</v>
      </c>
      <c r="G602" s="33">
        <v>3.1884001733248013E-2</v>
      </c>
      <c r="H602" s="33">
        <v>9.7129698165967504E-2</v>
      </c>
    </row>
    <row r="603" spans="1:8">
      <c r="A603" s="34" t="s">
        <v>2214</v>
      </c>
      <c r="B603" s="35">
        <v>41827</v>
      </c>
      <c r="C603" s="34">
        <v>71916.600000000006</v>
      </c>
      <c r="D603" s="34">
        <v>1064.33</v>
      </c>
      <c r="E603" s="34">
        <v>178.45</v>
      </c>
      <c r="F603" s="33">
        <v>-1.9899577659231671E-2</v>
      </c>
      <c r="G603" s="33">
        <v>3.6076201972217614E-2</v>
      </c>
      <c r="H603" s="33">
        <v>9.9371611631345447E-2</v>
      </c>
    </row>
    <row r="604" spans="1:8">
      <c r="A604" s="34" t="s">
        <v>4223</v>
      </c>
      <c r="B604" s="35">
        <v>41828</v>
      </c>
      <c r="C604" s="34">
        <v>73025</v>
      </c>
      <c r="D604" s="34">
        <v>1064.73</v>
      </c>
      <c r="E604" s="34">
        <v>179.83</v>
      </c>
      <c r="F604" s="33">
        <v>-7.1353015235935402E-3</v>
      </c>
      <c r="G604" s="33">
        <v>3.4079872576822989E-2</v>
      </c>
      <c r="H604" s="33">
        <v>0.10828300258843848</v>
      </c>
    </row>
    <row r="605" spans="1:8">
      <c r="A605" s="34" t="s">
        <v>4224</v>
      </c>
      <c r="B605" s="35">
        <v>41829</v>
      </c>
      <c r="C605" s="34">
        <v>73416.400000000009</v>
      </c>
      <c r="D605" s="34">
        <v>1060.93</v>
      </c>
      <c r="E605" s="34">
        <v>180.1</v>
      </c>
      <c r="F605" s="33">
        <v>1.6833561862024116E-2</v>
      </c>
      <c r="G605" s="33">
        <v>2.8022984273408325E-2</v>
      </c>
      <c r="H605" s="33">
        <v>0.11035758323057965</v>
      </c>
    </row>
    <row r="606" spans="1:8">
      <c r="A606" s="34" t="s">
        <v>4225</v>
      </c>
      <c r="B606" s="35">
        <v>41830</v>
      </c>
      <c r="C606" s="34">
        <v>73462.900000000009</v>
      </c>
      <c r="D606" s="34">
        <v>1062.3699999999999</v>
      </c>
      <c r="E606" s="34">
        <v>181.82</v>
      </c>
      <c r="F606" s="33">
        <v>1.7280343418957456E-2</v>
      </c>
      <c r="G606" s="33">
        <v>2.705968792900082E-2</v>
      </c>
      <c r="H606" s="33">
        <v>0.12137658813371166</v>
      </c>
    </row>
    <row r="607" spans="1:8">
      <c r="A607" s="34" t="s">
        <v>4226</v>
      </c>
      <c r="B607" s="35">
        <v>41831</v>
      </c>
      <c r="C607" s="34">
        <v>73509.400000000009</v>
      </c>
      <c r="D607" s="34">
        <v>1058.67</v>
      </c>
      <c r="E607" s="34">
        <v>181.02</v>
      </c>
      <c r="F607" s="33">
        <v>4.6742128324910315E-3</v>
      </c>
      <c r="G607" s="33">
        <v>2.1133145568887679E-2</v>
      </c>
      <c r="H607" s="33">
        <v>0.11934207271827857</v>
      </c>
    </row>
    <row r="608" spans="1:8">
      <c r="A608" s="34" t="s">
        <v>4227</v>
      </c>
      <c r="B608" s="35">
        <v>41832</v>
      </c>
      <c r="C608" s="34">
        <v>73555.900000000009</v>
      </c>
      <c r="D608" s="34">
        <v>1060.3333333333335</v>
      </c>
      <c r="E608" s="34">
        <v>180.8966666666667</v>
      </c>
      <c r="F608" s="33">
        <v>3.670812418787861E-5</v>
      </c>
      <c r="G608" s="33">
        <v>1.686246303844019E-2</v>
      </c>
      <c r="H608" s="33">
        <v>0.11871779014636186</v>
      </c>
    </row>
    <row r="609" spans="1:8">
      <c r="A609" s="34" t="s">
        <v>4228</v>
      </c>
      <c r="B609" s="35">
        <v>41833</v>
      </c>
      <c r="C609" s="34">
        <v>73226.2</v>
      </c>
      <c r="D609" s="34">
        <v>1061.9966666666667</v>
      </c>
      <c r="E609" s="34">
        <v>180.77333333333334</v>
      </c>
      <c r="F609" s="33">
        <v>-4.2273465717063141E-3</v>
      </c>
      <c r="G609" s="33">
        <v>2.6659061760857972E-2</v>
      </c>
      <c r="H609" s="33">
        <v>0.12100541568481549</v>
      </c>
    </row>
    <row r="610" spans="1:8">
      <c r="A610" s="34" t="s">
        <v>2215</v>
      </c>
      <c r="B610" s="35">
        <v>41834</v>
      </c>
      <c r="C610" s="34">
        <v>73347.400000000009</v>
      </c>
      <c r="D610" s="34">
        <v>1063.6600000000001</v>
      </c>
      <c r="E610" s="34">
        <v>180.65</v>
      </c>
      <c r="F610" s="33">
        <v>-2.3603254945983032E-3</v>
      </c>
      <c r="G610" s="33">
        <v>3.4819578351348079E-2</v>
      </c>
      <c r="H610" s="33">
        <v>0.13260188087774294</v>
      </c>
    </row>
    <row r="611" spans="1:8">
      <c r="A611" s="34" t="s">
        <v>4229</v>
      </c>
      <c r="B611" s="35">
        <v>41835</v>
      </c>
      <c r="C611" s="34">
        <v>73457.900000000009</v>
      </c>
      <c r="D611" s="34">
        <v>1066.3499999999999</v>
      </c>
      <c r="E611" s="34">
        <v>181.08</v>
      </c>
      <c r="F611" s="33">
        <v>-6.3805356929058643E-4</v>
      </c>
      <c r="G611" s="33">
        <v>3.7709225379525035E-2</v>
      </c>
      <c r="H611" s="33">
        <v>0.13458646616541348</v>
      </c>
    </row>
    <row r="612" spans="1:8">
      <c r="A612" s="34" t="s">
        <v>4230</v>
      </c>
      <c r="B612" s="35">
        <v>41836</v>
      </c>
      <c r="C612" s="34">
        <v>73754.2</v>
      </c>
      <c r="D612" s="34">
        <v>1066.83</v>
      </c>
      <c r="E612" s="34">
        <v>182.18</v>
      </c>
      <c r="F612" s="33">
        <v>-1.6267613080245269E-4</v>
      </c>
      <c r="G612" s="33">
        <v>3.8449183806566589E-2</v>
      </c>
      <c r="H612" s="33">
        <v>0.14076393237319995</v>
      </c>
    </row>
    <row r="613" spans="1:8">
      <c r="A613" s="34" t="s">
        <v>4231</v>
      </c>
      <c r="B613" s="35">
        <v>41837</v>
      </c>
      <c r="C613" s="34">
        <v>73752.866666666669</v>
      </c>
      <c r="D613" s="34">
        <v>1062.5899999999999</v>
      </c>
      <c r="E613" s="34">
        <v>181.98</v>
      </c>
      <c r="F613" s="33">
        <v>2.6130104411903332E-4</v>
      </c>
      <c r="G613" s="33">
        <v>3.45938893540787E-2</v>
      </c>
      <c r="H613" s="33">
        <v>0.1387984981226531</v>
      </c>
    </row>
    <row r="614" spans="1:8">
      <c r="A614" s="34" t="s">
        <v>4232</v>
      </c>
      <c r="B614" s="35">
        <v>41838</v>
      </c>
      <c r="C614" s="34">
        <v>73751.533333333326</v>
      </c>
      <c r="D614" s="34">
        <v>1063.26</v>
      </c>
      <c r="E614" s="34">
        <v>182.24</v>
      </c>
      <c r="F614" s="33">
        <v>-9.2233233608418619E-3</v>
      </c>
      <c r="G614" s="33">
        <v>4.6206828692315405E-2</v>
      </c>
      <c r="H614" s="33">
        <v>0.13637213942757387</v>
      </c>
    </row>
    <row r="615" spans="1:8">
      <c r="A615" s="34" t="s">
        <v>4233</v>
      </c>
      <c r="B615" s="35">
        <v>41840</v>
      </c>
      <c r="C615" s="34">
        <v>73750.2</v>
      </c>
      <c r="D615" s="34">
        <v>1063.26</v>
      </c>
      <c r="E615" s="34">
        <v>182.125</v>
      </c>
      <c r="F615" s="33">
        <v>-2.7925803590140519E-2</v>
      </c>
      <c r="G615" s="33">
        <v>4.6320077938180715E-2</v>
      </c>
      <c r="H615" s="33">
        <v>0.13247730381793321</v>
      </c>
    </row>
    <row r="616" spans="1:8">
      <c r="A616" s="34" t="s">
        <v>2216</v>
      </c>
      <c r="B616" s="35">
        <v>41841</v>
      </c>
      <c r="C616" s="34">
        <v>73890.5</v>
      </c>
      <c r="D616" s="34">
        <v>1063.26</v>
      </c>
      <c r="E616" s="34">
        <v>182.01</v>
      </c>
      <c r="F616" s="33">
        <v>-3.0722652654574301E-2</v>
      </c>
      <c r="G616" s="33">
        <v>5.2534671695423585E-2</v>
      </c>
      <c r="H616" s="33">
        <v>0.12776504120453569</v>
      </c>
    </row>
    <row r="617" spans="1:8">
      <c r="A617" s="34" t="s">
        <v>351</v>
      </c>
      <c r="B617" s="35">
        <v>41842</v>
      </c>
      <c r="C617" s="34">
        <v>74526.100000000006</v>
      </c>
      <c r="D617" s="34">
        <v>1074.48</v>
      </c>
      <c r="E617" s="34">
        <v>183.9</v>
      </c>
      <c r="F617" s="33">
        <v>-2.7026568321244615E-2</v>
      </c>
      <c r="G617" s="33">
        <v>7.9553903345724875E-2</v>
      </c>
      <c r="H617" s="33">
        <v>0.14543755839302386</v>
      </c>
    </row>
    <row r="618" spans="1:8">
      <c r="A618" s="34" t="s">
        <v>4234</v>
      </c>
      <c r="B618" s="35">
        <v>41843</v>
      </c>
      <c r="C618" s="34">
        <v>74841.600000000006</v>
      </c>
      <c r="D618" s="34">
        <v>1077.7</v>
      </c>
      <c r="E618" s="34">
        <v>184.58</v>
      </c>
      <c r="F618" s="33">
        <v>-2.7524723914662097E-2</v>
      </c>
      <c r="G618" s="33">
        <v>8.3627442108332506E-2</v>
      </c>
      <c r="H618" s="33">
        <v>0.15271243598817597</v>
      </c>
    </row>
    <row r="619" spans="1:8">
      <c r="A619" s="34" t="s">
        <v>4235</v>
      </c>
      <c r="B619" s="35">
        <v>41844</v>
      </c>
      <c r="C619" s="34">
        <v>74841.166666666672</v>
      </c>
      <c r="D619" s="34">
        <v>1080.8499999999999</v>
      </c>
      <c r="E619" s="34">
        <v>184.07</v>
      </c>
      <c r="F619" s="33">
        <v>-2.9535345205044861E-2</v>
      </c>
      <c r="G619" s="33">
        <v>8.7636853968765083E-2</v>
      </c>
      <c r="H619" s="33">
        <v>0.15257456533990088</v>
      </c>
    </row>
    <row r="620" spans="1:8">
      <c r="A620" s="34" t="s">
        <v>4236</v>
      </c>
      <c r="B620" s="35">
        <v>41845</v>
      </c>
      <c r="C620" s="34">
        <v>74840.733333333337</v>
      </c>
      <c r="D620" s="34">
        <v>1078.69</v>
      </c>
      <c r="E620" s="34">
        <v>183.77</v>
      </c>
      <c r="F620" s="33">
        <v>-2.6726609177689209E-2</v>
      </c>
      <c r="G620" s="33">
        <v>8.6304998036234037E-2</v>
      </c>
      <c r="H620" s="33">
        <v>0.15375439477649433</v>
      </c>
    </row>
    <row r="621" spans="1:8">
      <c r="A621" s="34" t="s">
        <v>4237</v>
      </c>
      <c r="B621" s="35">
        <v>41846</v>
      </c>
      <c r="C621" s="34">
        <v>74840.3</v>
      </c>
      <c r="D621" s="34">
        <v>1078.8733333333334</v>
      </c>
      <c r="E621" s="34">
        <v>183.75333333333333</v>
      </c>
      <c r="F621" s="33">
        <v>-2.720032651830373E-2</v>
      </c>
      <c r="G621" s="33">
        <v>8.8177248810664688E-2</v>
      </c>
      <c r="H621" s="33">
        <v>0.15604487784418586</v>
      </c>
    </row>
    <row r="622" spans="1:8">
      <c r="A622" s="34" t="s">
        <v>4238</v>
      </c>
      <c r="B622" s="35">
        <v>41847</v>
      </c>
      <c r="C622" s="34">
        <v>74848</v>
      </c>
      <c r="D622" s="34">
        <v>1079.0566666666668</v>
      </c>
      <c r="E622" s="34">
        <v>183.73666666666668</v>
      </c>
      <c r="F622" s="33">
        <v>-2.9434466759835742E-2</v>
      </c>
      <c r="G622" s="33">
        <v>0.10121307370970611</v>
      </c>
      <c r="H622" s="33">
        <v>0.16451176743989526</v>
      </c>
    </row>
    <row r="623" spans="1:8">
      <c r="A623" s="34" t="s">
        <v>2217</v>
      </c>
      <c r="B623" s="35">
        <v>41848</v>
      </c>
      <c r="C623" s="34">
        <v>74997.600000000006</v>
      </c>
      <c r="D623" s="34">
        <v>1079.24</v>
      </c>
      <c r="E623" s="34">
        <v>183.72</v>
      </c>
      <c r="F623" s="33">
        <v>-2.9822277157598887E-2</v>
      </c>
      <c r="G623" s="33">
        <v>8.8195851860814578E-2</v>
      </c>
      <c r="H623" s="33">
        <v>0.15648999118720885</v>
      </c>
    </row>
    <row r="624" spans="1:8">
      <c r="A624" s="34" t="s">
        <v>4239</v>
      </c>
      <c r="B624" s="35">
        <v>41849</v>
      </c>
      <c r="C624" s="34">
        <v>74966.280000000013</v>
      </c>
      <c r="D624" s="34">
        <v>1080.54</v>
      </c>
      <c r="E624" s="34">
        <v>183.65</v>
      </c>
      <c r="F624" s="33">
        <v>-3.2543049421539183E-2</v>
      </c>
      <c r="G624" s="33">
        <v>7.4982341295502186E-2</v>
      </c>
      <c r="H624" s="33">
        <v>0.15641332409797881</v>
      </c>
    </row>
    <row r="625" spans="1:8">
      <c r="A625" s="34" t="s">
        <v>4240</v>
      </c>
      <c r="B625" s="35">
        <v>41850</v>
      </c>
      <c r="C625" s="34">
        <v>74934.960000000006</v>
      </c>
      <c r="D625" s="34">
        <v>1078.75</v>
      </c>
      <c r="E625" s="34">
        <v>183.4</v>
      </c>
      <c r="F625" s="33">
        <v>-3.5250859371982468E-2</v>
      </c>
      <c r="G625" s="33">
        <v>6.6084911254298939E-2</v>
      </c>
      <c r="H625" s="33">
        <v>0.15032406439473145</v>
      </c>
    </row>
    <row r="626" spans="1:8">
      <c r="A626" s="34" t="s">
        <v>4241</v>
      </c>
      <c r="B626" s="35">
        <v>41851</v>
      </c>
      <c r="C626" s="34">
        <v>74903.64</v>
      </c>
      <c r="D626" s="34">
        <v>1065.77</v>
      </c>
      <c r="E626" s="34">
        <v>182.87</v>
      </c>
      <c r="F626" s="33">
        <v>-2.992402951788653E-2</v>
      </c>
      <c r="G626" s="33">
        <v>4.6318931071382963E-2</v>
      </c>
      <c r="H626" s="33">
        <v>0.14253285294791418</v>
      </c>
    </row>
    <row r="627" spans="1:8">
      <c r="A627" s="34" t="s">
        <v>4242</v>
      </c>
      <c r="B627" s="35">
        <v>41852</v>
      </c>
      <c r="C627" s="34">
        <v>74872.320000000007</v>
      </c>
      <c r="D627" s="34">
        <v>1060.1300000000001</v>
      </c>
      <c r="E627" s="34">
        <v>182.48</v>
      </c>
      <c r="F627" s="33">
        <v>-3.1757924997510623E-2</v>
      </c>
      <c r="G627" s="33">
        <v>3.3970545206281288E-2</v>
      </c>
      <c r="H627" s="33">
        <v>0.1356733881005725</v>
      </c>
    </row>
    <row r="628" spans="1:8">
      <c r="A628" s="34" t="s">
        <v>4243</v>
      </c>
      <c r="B628" s="35">
        <v>41853</v>
      </c>
      <c r="C628" s="34">
        <v>74841</v>
      </c>
      <c r="D628" s="34">
        <v>1063.1866666666667</v>
      </c>
      <c r="E628" s="34">
        <v>182.83333333333331</v>
      </c>
      <c r="F628" s="33">
        <v>-4.2243607790944715E-2</v>
      </c>
      <c r="G628" s="33">
        <v>3.773112223816466E-2</v>
      </c>
      <c r="H628" s="33">
        <v>0.1320949432404539</v>
      </c>
    </row>
    <row r="629" spans="1:8">
      <c r="A629" s="34" t="s">
        <v>4244</v>
      </c>
      <c r="B629" s="35">
        <v>41854</v>
      </c>
      <c r="C629" s="34">
        <v>74637.400000000009</v>
      </c>
      <c r="D629" s="34">
        <v>1066.2433333333333</v>
      </c>
      <c r="E629" s="34">
        <v>183.18666666666667</v>
      </c>
      <c r="F629" s="33">
        <v>-4.8284902217558101E-2</v>
      </c>
      <c r="G629" s="33">
        <v>4.5777468279111E-2</v>
      </c>
      <c r="H629" s="33">
        <v>0.139504022559509</v>
      </c>
    </row>
    <row r="630" spans="1:8">
      <c r="A630" s="34" t="s">
        <v>2218</v>
      </c>
      <c r="B630" s="35">
        <v>41855</v>
      </c>
      <c r="C630" s="34">
        <v>74709.2</v>
      </c>
      <c r="D630" s="34">
        <v>1069.3</v>
      </c>
      <c r="E630" s="34">
        <v>183.54</v>
      </c>
      <c r="F630" s="33">
        <v>-4.9189577414479047E-2</v>
      </c>
      <c r="G630" s="33">
        <v>6.4785310284394049E-2</v>
      </c>
      <c r="H630" s="33">
        <v>0.15332411712957139</v>
      </c>
    </row>
    <row r="631" spans="1:8">
      <c r="A631" s="34" t="s">
        <v>4245</v>
      </c>
      <c r="B631" s="35">
        <v>41856</v>
      </c>
      <c r="C631" s="34">
        <v>74697.5</v>
      </c>
      <c r="D631" s="34">
        <v>1063.1099999999999</v>
      </c>
      <c r="E631" s="34">
        <v>183.94</v>
      </c>
      <c r="F631" s="33">
        <v>-5.1151464751912901E-2</v>
      </c>
      <c r="G631" s="33">
        <v>5.3449864740331199E-2</v>
      </c>
      <c r="H631" s="33">
        <v>0.1549667210850183</v>
      </c>
    </row>
    <row r="632" spans="1:8">
      <c r="A632" s="34" t="s">
        <v>4246</v>
      </c>
      <c r="B632" s="35">
        <v>41857</v>
      </c>
      <c r="C632" s="34">
        <v>74613.8</v>
      </c>
      <c r="D632" s="34">
        <v>1056.77</v>
      </c>
      <c r="E632" s="34">
        <v>182.14</v>
      </c>
      <c r="F632" s="33">
        <v>-5.4018725950719104E-2</v>
      </c>
      <c r="G632" s="33">
        <v>4.666272693357798E-2</v>
      </c>
      <c r="H632" s="33">
        <v>0.14390386869871041</v>
      </c>
    </row>
    <row r="633" spans="1:8">
      <c r="A633" s="34" t="s">
        <v>4247</v>
      </c>
      <c r="B633" s="35">
        <v>41858</v>
      </c>
      <c r="C633" s="34">
        <v>74542.06666666668</v>
      </c>
      <c r="D633" s="34">
        <v>1051.22</v>
      </c>
      <c r="E633" s="34">
        <v>182.82</v>
      </c>
      <c r="F633" s="33">
        <v>-6.8482662727759491E-2</v>
      </c>
      <c r="G633" s="33">
        <v>4.0664196170180356E-2</v>
      </c>
      <c r="H633" s="33">
        <v>0.14841492524812594</v>
      </c>
    </row>
    <row r="634" spans="1:8">
      <c r="A634" s="34" t="s">
        <v>4248</v>
      </c>
      <c r="B634" s="35">
        <v>41859</v>
      </c>
      <c r="C634" s="34">
        <v>74470.333333333343</v>
      </c>
      <c r="D634" s="34">
        <v>1045.51</v>
      </c>
      <c r="E634" s="34">
        <v>182.57</v>
      </c>
      <c r="F634" s="33">
        <v>-8.2728555216693644E-2</v>
      </c>
      <c r="G634" s="33">
        <v>3.4513125476188122E-2</v>
      </c>
      <c r="H634" s="33">
        <v>0.14708469464689622</v>
      </c>
    </row>
    <row r="635" spans="1:8">
      <c r="A635" s="34" t="s">
        <v>4249</v>
      </c>
      <c r="B635" s="35">
        <v>41860</v>
      </c>
      <c r="C635" s="34">
        <v>74398.600000000006</v>
      </c>
      <c r="D635" s="34">
        <v>1050.8100000000002</v>
      </c>
      <c r="E635" s="34">
        <v>183.03666666666666</v>
      </c>
      <c r="F635" s="33">
        <v>-8.7687846032164396E-2</v>
      </c>
      <c r="G635" s="33">
        <v>4.5166103043565053E-2</v>
      </c>
      <c r="H635" s="33">
        <v>0.16007521020830695</v>
      </c>
    </row>
    <row r="636" spans="1:8">
      <c r="A636" s="34" t="s">
        <v>4250</v>
      </c>
      <c r="B636" s="35">
        <v>41861</v>
      </c>
      <c r="C636" s="34">
        <v>74398.900000000009</v>
      </c>
      <c r="D636" s="34">
        <v>1056.1100000000001</v>
      </c>
      <c r="E636" s="34">
        <v>183.50333333333333</v>
      </c>
      <c r="F636" s="33">
        <v>-9.4130266967653586E-2</v>
      </c>
      <c r="G636" s="33">
        <v>4.6886926180351285E-2</v>
      </c>
      <c r="H636" s="33">
        <v>0.16001854310217678</v>
      </c>
    </row>
    <row r="637" spans="1:8">
      <c r="A637" s="34" t="s">
        <v>2219</v>
      </c>
      <c r="B637" s="35">
        <v>41862</v>
      </c>
      <c r="C637" s="34">
        <v>74547.5</v>
      </c>
      <c r="D637" s="34">
        <v>1061.4100000000001</v>
      </c>
      <c r="E637" s="34">
        <v>183.97</v>
      </c>
      <c r="F637" s="33">
        <v>-9.7604789694313299E-2</v>
      </c>
      <c r="G637" s="33">
        <v>4.8803383332345351E-2</v>
      </c>
      <c r="H637" s="33">
        <v>0.16304210393222895</v>
      </c>
    </row>
    <row r="638" spans="1:8">
      <c r="A638" s="34" t="s">
        <v>4251</v>
      </c>
      <c r="B638" s="35">
        <v>41863</v>
      </c>
      <c r="C638" s="34">
        <v>74455.100000000006</v>
      </c>
      <c r="D638" s="34">
        <v>1064.42</v>
      </c>
      <c r="E638" s="34">
        <v>184.39</v>
      </c>
      <c r="F638" s="33">
        <v>-0.10393950772400584</v>
      </c>
      <c r="G638" s="33">
        <v>4.5311702085870431E-2</v>
      </c>
      <c r="H638" s="33">
        <v>0.15990438447505806</v>
      </c>
    </row>
    <row r="639" spans="1:8">
      <c r="A639" s="34" t="s">
        <v>4252</v>
      </c>
      <c r="B639" s="35">
        <v>41864</v>
      </c>
      <c r="C639" s="34">
        <v>74363</v>
      </c>
      <c r="D639" s="34">
        <v>1070.8699999999999</v>
      </c>
      <c r="E639" s="34">
        <v>185.71</v>
      </c>
      <c r="F639" s="33">
        <v>-0.11019773250770293</v>
      </c>
      <c r="G639" s="33">
        <v>5.3314754098360506E-2</v>
      </c>
      <c r="H639" s="33">
        <v>0.16581221620038078</v>
      </c>
    </row>
    <row r="640" spans="1:8">
      <c r="A640" s="34" t="s">
        <v>4253</v>
      </c>
      <c r="B640" s="35">
        <v>41865</v>
      </c>
      <c r="C640" s="34">
        <v>74259</v>
      </c>
      <c r="D640" s="34">
        <v>1072.3699999999999</v>
      </c>
      <c r="E640" s="34">
        <v>185.43</v>
      </c>
      <c r="F640" s="33">
        <v>-0.11999658706711758</v>
      </c>
      <c r="G640" s="33">
        <v>5.6466655282481071E-2</v>
      </c>
      <c r="H640" s="33">
        <v>0.16167227013594498</v>
      </c>
    </row>
    <row r="641" spans="1:8">
      <c r="A641" s="34" t="s">
        <v>4254</v>
      </c>
      <c r="B641" s="35">
        <v>41866</v>
      </c>
      <c r="C641" s="34">
        <v>74155</v>
      </c>
      <c r="D641" s="34">
        <v>1074.51</v>
      </c>
      <c r="E641" s="34">
        <v>185.43</v>
      </c>
      <c r="F641" s="33">
        <v>-0.11410702872536782</v>
      </c>
      <c r="G641" s="33">
        <v>6.0260104199557851E-2</v>
      </c>
      <c r="H641" s="33">
        <v>0.15929978118161947</v>
      </c>
    </row>
    <row r="642" spans="1:8">
      <c r="A642" s="34" t="s">
        <v>4255</v>
      </c>
      <c r="B642" s="35">
        <v>41867</v>
      </c>
      <c r="C642" s="34">
        <v>74051</v>
      </c>
      <c r="D642" s="34">
        <v>1075.3633333333332</v>
      </c>
      <c r="E642" s="34">
        <v>185.39333333333335</v>
      </c>
      <c r="F642" s="33">
        <v>-0.11607914476291437</v>
      </c>
      <c r="G642" s="33">
        <v>7.2456974931269347E-2</v>
      </c>
      <c r="H642" s="33">
        <v>0.17033857290154253</v>
      </c>
    </row>
    <row r="643" spans="1:8">
      <c r="A643" s="34" t="s">
        <v>4256</v>
      </c>
      <c r="B643" s="35">
        <v>41868</v>
      </c>
      <c r="C643" s="34">
        <v>73952.600000000006</v>
      </c>
      <c r="D643" s="34">
        <v>1076.2166666666667</v>
      </c>
      <c r="E643" s="34">
        <v>185.35666666666665</v>
      </c>
      <c r="F643" s="33">
        <v>-0.12182198609689432</v>
      </c>
      <c r="G643" s="33">
        <v>8.0810109632605265E-2</v>
      </c>
      <c r="H643" s="33">
        <v>0.17866378396710325</v>
      </c>
    </row>
    <row r="644" spans="1:8">
      <c r="A644" s="34" t="s">
        <v>2220</v>
      </c>
      <c r="B644" s="35">
        <v>41869</v>
      </c>
      <c r="C644" s="34">
        <v>73906.8</v>
      </c>
      <c r="D644" s="34">
        <v>1077.07</v>
      </c>
      <c r="E644" s="34">
        <v>185.32</v>
      </c>
      <c r="F644" s="33">
        <v>-0.12391942222724495</v>
      </c>
      <c r="G644" s="33">
        <v>7.8742050177775358E-2</v>
      </c>
      <c r="H644" s="33">
        <v>0.17581371740371798</v>
      </c>
    </row>
    <row r="645" spans="1:8">
      <c r="A645" s="34" t="s">
        <v>4257</v>
      </c>
      <c r="B645" s="35">
        <v>41870</v>
      </c>
      <c r="C645" s="34">
        <v>73902.600000000006</v>
      </c>
      <c r="D645" s="34">
        <v>1084.45</v>
      </c>
      <c r="E645" s="34">
        <v>185.51</v>
      </c>
      <c r="F645" s="33">
        <v>-0.1255171967678802</v>
      </c>
      <c r="G645" s="33">
        <v>8.2069447216124525E-2</v>
      </c>
      <c r="H645" s="33">
        <v>0.17612375578520267</v>
      </c>
    </row>
    <row r="646" spans="1:8">
      <c r="A646" s="34" t="s">
        <v>4258</v>
      </c>
      <c r="B646" s="35">
        <v>41871</v>
      </c>
      <c r="C646" s="34">
        <v>73905.7</v>
      </c>
      <c r="D646" s="34">
        <v>1085.08</v>
      </c>
      <c r="E646" s="34">
        <v>186.09</v>
      </c>
      <c r="F646" s="33">
        <v>-0.12702310670758366</v>
      </c>
      <c r="G646" s="33">
        <v>7.8908642564530673E-2</v>
      </c>
      <c r="H646" s="33">
        <v>0.17508261592540353</v>
      </c>
    </row>
    <row r="647" spans="1:8">
      <c r="A647" s="34" t="s">
        <v>4259</v>
      </c>
      <c r="B647" s="35">
        <v>41872</v>
      </c>
      <c r="C647" s="34">
        <v>73893.133333333331</v>
      </c>
      <c r="D647" s="34">
        <v>1081.93</v>
      </c>
      <c r="E647" s="34">
        <v>186.2</v>
      </c>
      <c r="F647" s="33">
        <v>-0.12943794243938689</v>
      </c>
      <c r="G647" s="33">
        <v>7.2024493678411572E-2</v>
      </c>
      <c r="H647" s="33">
        <v>0.17109373362124991</v>
      </c>
    </row>
    <row r="648" spans="1:8">
      <c r="A648" s="34" t="s">
        <v>350</v>
      </c>
      <c r="B648" s="35">
        <v>41873</v>
      </c>
      <c r="C648" s="34">
        <v>73880.566666666666</v>
      </c>
      <c r="D648" s="34">
        <v>1083.07</v>
      </c>
      <c r="E648" s="34">
        <v>185.74</v>
      </c>
      <c r="F648" s="33">
        <v>-0.13677312816078857</v>
      </c>
      <c r="G648" s="33">
        <v>6.9424147873138775E-2</v>
      </c>
      <c r="H648" s="33">
        <v>0.1635657457871329</v>
      </c>
    </row>
    <row r="649" spans="1:8">
      <c r="A649" s="34" t="s">
        <v>4260</v>
      </c>
      <c r="B649" s="35">
        <v>41874</v>
      </c>
      <c r="C649" s="34">
        <v>73868</v>
      </c>
      <c r="D649" s="34">
        <v>1083.81</v>
      </c>
      <c r="E649" s="34">
        <v>185.58333333333334</v>
      </c>
      <c r="F649" s="33">
        <v>-0.13714981900330925</v>
      </c>
      <c r="G649" s="33">
        <v>7.0619962067330455E-2</v>
      </c>
      <c r="H649" s="33">
        <v>0.15801406048504529</v>
      </c>
    </row>
    <row r="650" spans="1:8">
      <c r="A650" s="34" t="s">
        <v>4261</v>
      </c>
      <c r="B650" s="35">
        <v>41875</v>
      </c>
      <c r="C650" s="34">
        <v>73529.5</v>
      </c>
      <c r="D650" s="34">
        <v>1084.55</v>
      </c>
      <c r="E650" s="34">
        <v>185.42666666666668</v>
      </c>
      <c r="F650" s="33">
        <v>-0.15005802716873651</v>
      </c>
      <c r="G650" s="33">
        <v>8.1791431848785567E-2</v>
      </c>
      <c r="H650" s="33">
        <v>0.15985905214653573</v>
      </c>
    </row>
    <row r="651" spans="1:8">
      <c r="A651" s="34" t="s">
        <v>2221</v>
      </c>
      <c r="B651" s="35">
        <v>41876</v>
      </c>
      <c r="C651" s="34">
        <v>73499.900000000009</v>
      </c>
      <c r="D651" s="34">
        <v>1085.29</v>
      </c>
      <c r="E651" s="34">
        <v>185.27</v>
      </c>
      <c r="F651" s="33">
        <v>-0.14770701954092069</v>
      </c>
      <c r="G651" s="33">
        <v>9.4571970308213738E-2</v>
      </c>
      <c r="H651" s="33">
        <v>0.16251490242831146</v>
      </c>
    </row>
    <row r="652" spans="1:8">
      <c r="A652" s="34" t="s">
        <v>4262</v>
      </c>
      <c r="B652" s="35">
        <v>41877</v>
      </c>
      <c r="C652" s="34">
        <v>73540.900000000009</v>
      </c>
      <c r="D652" s="34">
        <v>1087.77</v>
      </c>
      <c r="E652" s="34">
        <v>186.12</v>
      </c>
      <c r="F652" s="33">
        <v>-0.14451978995972747</v>
      </c>
      <c r="G652" s="33">
        <v>9.8225102980373125E-2</v>
      </c>
      <c r="H652" s="33">
        <v>0.16924236713154928</v>
      </c>
    </row>
    <row r="653" spans="1:8">
      <c r="A653" s="34" t="s">
        <v>4263</v>
      </c>
      <c r="B653" s="35">
        <v>41878</v>
      </c>
      <c r="C653" s="34">
        <v>73312.2</v>
      </c>
      <c r="D653" s="34">
        <v>1093.74</v>
      </c>
      <c r="E653" s="34">
        <v>186.93</v>
      </c>
      <c r="F653" s="33">
        <v>-0.14445957631539341</v>
      </c>
      <c r="G653" s="33">
        <v>0.1042822142049431</v>
      </c>
      <c r="H653" s="33">
        <v>0.17553715543444071</v>
      </c>
    </row>
    <row r="654" spans="1:8">
      <c r="A654" s="34" t="s">
        <v>4264</v>
      </c>
      <c r="B654" s="35">
        <v>41879</v>
      </c>
      <c r="C654" s="34">
        <v>73188.733333333337</v>
      </c>
      <c r="D654" s="34">
        <v>1086.98</v>
      </c>
      <c r="E654" s="34">
        <v>185.63</v>
      </c>
      <c r="F654" s="33">
        <v>-0.15898316290161774</v>
      </c>
      <c r="G654" s="33">
        <v>9.748660509948559E-2</v>
      </c>
      <c r="H654" s="33">
        <v>0.16856219573610876</v>
      </c>
    </row>
    <row r="655" spans="1:8">
      <c r="A655" s="34" t="s">
        <v>4265</v>
      </c>
      <c r="B655" s="35">
        <v>41880</v>
      </c>
      <c r="C655" s="34">
        <v>73065.266666666663</v>
      </c>
      <c r="D655" s="34">
        <v>1087.8800000000001</v>
      </c>
      <c r="E655" s="34">
        <v>184.85</v>
      </c>
      <c r="F655" s="33">
        <v>-0.17077297016125226</v>
      </c>
      <c r="G655" s="33">
        <v>9.8424878836833818E-2</v>
      </c>
      <c r="H655" s="33">
        <v>0.16484970697586498</v>
      </c>
    </row>
    <row r="656" spans="1:8">
      <c r="A656" s="34" t="s">
        <v>4266</v>
      </c>
      <c r="B656" s="35">
        <v>41881</v>
      </c>
      <c r="C656" s="34">
        <v>72941.8</v>
      </c>
      <c r="D656" s="34">
        <v>1088.7766666666666</v>
      </c>
      <c r="E656" s="34">
        <v>185.88</v>
      </c>
      <c r="F656" s="33">
        <v>-0.1677690165335366</v>
      </c>
      <c r="G656" s="33">
        <v>9.9230347269196661E-2</v>
      </c>
      <c r="H656" s="33">
        <v>0.17385538364382702</v>
      </c>
    </row>
    <row r="657" spans="1:8">
      <c r="A657" s="34" t="s">
        <v>4267</v>
      </c>
      <c r="B657" s="35">
        <v>41882</v>
      </c>
      <c r="C657" s="34">
        <v>72778.400000000009</v>
      </c>
      <c r="D657" s="34">
        <v>1089.6733333333334</v>
      </c>
      <c r="E657" s="34">
        <v>186.91</v>
      </c>
      <c r="F657" s="33">
        <v>-0.17039151359571014</v>
      </c>
      <c r="G657" s="33">
        <v>9.7686444377287573E-2</v>
      </c>
      <c r="H657" s="33">
        <v>0.17879667003027233</v>
      </c>
    </row>
    <row r="658" spans="1:8">
      <c r="A658" s="34" t="s">
        <v>2222</v>
      </c>
      <c r="B658" s="35">
        <v>41883</v>
      </c>
      <c r="C658" s="34">
        <v>72339.8</v>
      </c>
      <c r="D658" s="34">
        <v>1090.57</v>
      </c>
      <c r="E658" s="34">
        <v>187.94</v>
      </c>
      <c r="F658" s="33">
        <v>-0.17297430161636684</v>
      </c>
      <c r="G658" s="33">
        <v>0.10086306970171099</v>
      </c>
      <c r="H658" s="33">
        <v>0.18499369482976036</v>
      </c>
    </row>
    <row r="659" spans="1:8">
      <c r="A659" s="34" t="s">
        <v>4268</v>
      </c>
      <c r="B659" s="35">
        <v>41884</v>
      </c>
      <c r="C659" s="34">
        <v>72232.400000000009</v>
      </c>
      <c r="D659" s="34">
        <v>1086.73</v>
      </c>
      <c r="E659" s="34">
        <v>187.05</v>
      </c>
      <c r="F659" s="33">
        <v>-0.17177469534521428</v>
      </c>
      <c r="G659" s="33">
        <v>9.9639770910489256E-2</v>
      </c>
      <c r="H659" s="33">
        <v>0.18273790705026882</v>
      </c>
    </row>
    <row r="660" spans="1:8">
      <c r="A660" s="34" t="s">
        <v>4269</v>
      </c>
      <c r="B660" s="35">
        <v>41885</v>
      </c>
      <c r="C660" s="34">
        <v>72121.5</v>
      </c>
      <c r="D660" s="34">
        <v>1100.98</v>
      </c>
      <c r="E660" s="34">
        <v>187.78</v>
      </c>
      <c r="F660" s="33">
        <v>-0.17060826545503482</v>
      </c>
      <c r="G660" s="33">
        <v>0.11239690018557136</v>
      </c>
      <c r="H660" s="33">
        <v>0.1896606339619451</v>
      </c>
    </row>
    <row r="661" spans="1:8">
      <c r="A661" s="34" t="s">
        <v>4270</v>
      </c>
      <c r="B661" s="35">
        <v>41886</v>
      </c>
      <c r="C661" s="34">
        <v>72021.800000000017</v>
      </c>
      <c r="D661" s="34">
        <v>1100.23</v>
      </c>
      <c r="E661" s="34">
        <v>187.88</v>
      </c>
      <c r="F661" s="33">
        <v>-0.17231068028109919</v>
      </c>
      <c r="G661" s="33">
        <v>0.10998305107544959</v>
      </c>
      <c r="H661" s="33">
        <v>0.19261124394320905</v>
      </c>
    </row>
    <row r="662" spans="1:8">
      <c r="A662" s="34" t="s">
        <v>4271</v>
      </c>
      <c r="B662" s="35">
        <v>41887</v>
      </c>
      <c r="C662" s="34">
        <v>71922.100000000006</v>
      </c>
      <c r="D662" s="34">
        <v>1096.83</v>
      </c>
      <c r="E662" s="34">
        <v>187.71</v>
      </c>
      <c r="F662" s="33">
        <v>-0.1786395415498957</v>
      </c>
      <c r="G662" s="33">
        <v>0.10490686921395387</v>
      </c>
      <c r="H662" s="33">
        <v>0.19385613432551052</v>
      </c>
    </row>
    <row r="663" spans="1:8">
      <c r="A663" s="34" t="s">
        <v>4272</v>
      </c>
      <c r="B663" s="35">
        <v>41888</v>
      </c>
      <c r="C663" s="34">
        <v>71822.400000000009</v>
      </c>
      <c r="D663" s="34">
        <v>1096.2166666666667</v>
      </c>
      <c r="E663" s="34">
        <v>187.82</v>
      </c>
      <c r="F663" s="33">
        <v>-0.1848895234225777</v>
      </c>
      <c r="G663" s="33">
        <v>0.10133788784514652</v>
      </c>
      <c r="H663" s="33">
        <v>0.19288663067640521</v>
      </c>
    </row>
    <row r="664" spans="1:8">
      <c r="A664" s="34" t="s">
        <v>4273</v>
      </c>
      <c r="B664" s="35">
        <v>41889</v>
      </c>
      <c r="C664" s="34">
        <v>71665.400000000009</v>
      </c>
      <c r="D664" s="34">
        <v>1095.6033333333335</v>
      </c>
      <c r="E664" s="34">
        <v>187.93</v>
      </c>
      <c r="F664" s="33">
        <v>-0.18738143591104262</v>
      </c>
      <c r="G664" s="33">
        <v>0.10125275999209293</v>
      </c>
      <c r="H664" s="33">
        <v>0.20198273105212672</v>
      </c>
    </row>
    <row r="665" spans="1:8">
      <c r="A665" s="34" t="s">
        <v>2223</v>
      </c>
      <c r="B665" s="35">
        <v>41890</v>
      </c>
      <c r="C665" s="34">
        <v>71815.199999999997</v>
      </c>
      <c r="D665" s="34">
        <v>1094.99</v>
      </c>
      <c r="E665" s="34">
        <v>188.04</v>
      </c>
      <c r="F665" s="33">
        <v>-0.18414408737580623</v>
      </c>
      <c r="G665" s="33">
        <v>0.10250911214482783</v>
      </c>
      <c r="H665" s="33">
        <v>0.20638994033489433</v>
      </c>
    </row>
    <row r="666" spans="1:8">
      <c r="A666" s="34" t="s">
        <v>4274</v>
      </c>
      <c r="B666" s="35">
        <v>41891</v>
      </c>
      <c r="C666" s="34">
        <v>71930.100000000006</v>
      </c>
      <c r="D666" s="34">
        <v>1087.54</v>
      </c>
      <c r="E666" s="34">
        <v>186.92</v>
      </c>
      <c r="F666" s="33">
        <v>-0.18129171265310196</v>
      </c>
      <c r="G666" s="33">
        <v>9.0200088215245167E-2</v>
      </c>
      <c r="H666" s="33">
        <v>0.1937667645931791</v>
      </c>
    </row>
    <row r="667" spans="1:8">
      <c r="A667" s="34" t="s">
        <v>4275</v>
      </c>
      <c r="B667" s="35">
        <v>41892</v>
      </c>
      <c r="C667" s="34">
        <v>71925.400000000009</v>
      </c>
      <c r="D667" s="34">
        <v>1075.22</v>
      </c>
      <c r="E667" s="34">
        <v>186.05</v>
      </c>
      <c r="F667" s="33">
        <v>-0.17979238628057148</v>
      </c>
      <c r="G667" s="33">
        <v>7.6289113853094115E-2</v>
      </c>
      <c r="H667" s="33">
        <v>0.18422727658491045</v>
      </c>
    </row>
    <row r="668" spans="1:8">
      <c r="A668" s="34" t="s">
        <v>4276</v>
      </c>
      <c r="B668" s="35">
        <v>41893</v>
      </c>
      <c r="C668" s="34">
        <v>71778.933333333349</v>
      </c>
      <c r="D668" s="34">
        <v>1069.43</v>
      </c>
      <c r="E668" s="34">
        <v>185.48</v>
      </c>
      <c r="F668" s="33">
        <v>-0.17896746780867123</v>
      </c>
      <c r="G668" s="33">
        <v>6.8945411413492641E-2</v>
      </c>
      <c r="H668" s="33">
        <v>0.17665468386551075</v>
      </c>
    </row>
    <row r="669" spans="1:8">
      <c r="A669" s="34" t="s">
        <v>4277</v>
      </c>
      <c r="B669" s="35">
        <v>41894</v>
      </c>
      <c r="C669" s="34">
        <v>71632.466666666674</v>
      </c>
      <c r="D669" s="34">
        <v>1061.53</v>
      </c>
      <c r="E669" s="34">
        <v>185.37</v>
      </c>
      <c r="F669" s="33">
        <v>-0.18050032414292783</v>
      </c>
      <c r="G669" s="33">
        <v>5.9516917856073492E-2</v>
      </c>
      <c r="H669" s="33">
        <v>0.17204097116843697</v>
      </c>
    </row>
    <row r="670" spans="1:8">
      <c r="A670" s="34" t="s">
        <v>4278</v>
      </c>
      <c r="B670" s="35">
        <v>41895</v>
      </c>
      <c r="C670" s="34">
        <v>71486</v>
      </c>
      <c r="D670" s="34">
        <v>1059.6133333333332</v>
      </c>
      <c r="E670" s="34">
        <v>185.18666666666667</v>
      </c>
      <c r="F670" s="33">
        <v>-0.18574837544920753</v>
      </c>
      <c r="G670" s="33">
        <v>5.6770620364552604E-2</v>
      </c>
      <c r="H670" s="33">
        <v>0.16910774410774398</v>
      </c>
    </row>
    <row r="671" spans="1:8">
      <c r="A671" s="34" t="s">
        <v>4279</v>
      </c>
      <c r="B671" s="35">
        <v>41896</v>
      </c>
      <c r="C671" s="34">
        <v>71386.7</v>
      </c>
      <c r="D671" s="34">
        <v>1057.6966666666667</v>
      </c>
      <c r="E671" s="34">
        <v>185.00333333333333</v>
      </c>
      <c r="F671" s="33">
        <v>-0.19041586808351385</v>
      </c>
      <c r="G671" s="33">
        <v>5.489065751766975E-2</v>
      </c>
      <c r="H671" s="33">
        <v>0.16515514128563624</v>
      </c>
    </row>
    <row r="672" spans="1:8">
      <c r="A672" s="34" t="s">
        <v>2224</v>
      </c>
      <c r="B672" s="35">
        <v>41897</v>
      </c>
      <c r="C672" s="34">
        <v>71402.3</v>
      </c>
      <c r="D672" s="34">
        <v>1055.78</v>
      </c>
      <c r="E672" s="34">
        <v>184.82</v>
      </c>
      <c r="F672" s="33">
        <v>-0.19252738702815542</v>
      </c>
      <c r="G672" s="33">
        <v>6.5594121862352361E-2</v>
      </c>
      <c r="H672" s="33">
        <v>0.15969128443245273</v>
      </c>
    </row>
    <row r="673" spans="1:8">
      <c r="A673" s="34" t="s">
        <v>4280</v>
      </c>
      <c r="B673" s="35">
        <v>41898</v>
      </c>
      <c r="C673" s="34">
        <v>71408.3</v>
      </c>
      <c r="D673" s="34">
        <v>1054.07</v>
      </c>
      <c r="E673" s="34">
        <v>184.91</v>
      </c>
      <c r="F673" s="33">
        <v>-0.19473526333832514</v>
      </c>
      <c r="G673" s="33">
        <v>7.614166556064883E-2</v>
      </c>
      <c r="H673" s="33">
        <v>0.16581552235041919</v>
      </c>
    </row>
    <row r="674" spans="1:8">
      <c r="A674" s="34" t="s">
        <v>4281</v>
      </c>
      <c r="B674" s="35">
        <v>41899</v>
      </c>
      <c r="C674" s="34">
        <v>71443.600000000006</v>
      </c>
      <c r="D674" s="34">
        <v>1062.3900000000001</v>
      </c>
      <c r="E674" s="34">
        <v>185.9</v>
      </c>
      <c r="F674" s="33">
        <v>-0.19660124574509108</v>
      </c>
      <c r="G674" s="33">
        <v>8.7251825066521072E-2</v>
      </c>
      <c r="H674" s="33">
        <v>0.1728953290290014</v>
      </c>
    </row>
    <row r="675" spans="1:8">
      <c r="A675" s="34" t="s">
        <v>4282</v>
      </c>
      <c r="B675" s="35">
        <v>41900</v>
      </c>
      <c r="C675" s="34">
        <v>71444.06666666668</v>
      </c>
      <c r="D675" s="34">
        <v>1056.3699999999999</v>
      </c>
      <c r="E675" s="34">
        <v>186.47</v>
      </c>
      <c r="F675" s="33">
        <v>-0.20174762329340057</v>
      </c>
      <c r="G675" s="33">
        <v>8.3704643456791628E-2</v>
      </c>
      <c r="H675" s="33">
        <v>0.17733347363990304</v>
      </c>
    </row>
    <row r="676" spans="1:8">
      <c r="A676" s="34" t="s">
        <v>4283</v>
      </c>
      <c r="B676" s="35">
        <v>41901</v>
      </c>
      <c r="C676" s="34">
        <v>71444.53333333334</v>
      </c>
      <c r="D676" s="34">
        <v>1053.92</v>
      </c>
      <c r="E676" s="34">
        <v>186.65</v>
      </c>
      <c r="F676" s="33">
        <v>-0.20044794754746098</v>
      </c>
      <c r="G676" s="33">
        <v>8.3811521770428499E-2</v>
      </c>
      <c r="H676" s="33">
        <v>0.17931383079547603</v>
      </c>
    </row>
    <row r="677" spans="1:8">
      <c r="A677" s="34" t="s">
        <v>4284</v>
      </c>
      <c r="B677" s="35">
        <v>41902</v>
      </c>
      <c r="C677" s="34">
        <v>71445</v>
      </c>
      <c r="D677" s="34">
        <v>1049.3766666666668</v>
      </c>
      <c r="E677" s="34">
        <v>186.18666666666667</v>
      </c>
      <c r="F677" s="33">
        <v>-0.19497956603601385</v>
      </c>
      <c r="G677" s="33">
        <v>8.0183500089211046E-2</v>
      </c>
      <c r="H677" s="33">
        <v>0.18243786781828186</v>
      </c>
    </row>
    <row r="678" spans="1:8">
      <c r="A678" s="34" t="s">
        <v>4285</v>
      </c>
      <c r="B678" s="35">
        <v>41903</v>
      </c>
      <c r="C678" s="34">
        <v>71545.3</v>
      </c>
      <c r="D678" s="34">
        <v>1044.8333333333335</v>
      </c>
      <c r="E678" s="34">
        <v>185.72333333333333</v>
      </c>
      <c r="F678" s="33">
        <v>-0.18762220531628604</v>
      </c>
      <c r="G678" s="33">
        <v>7.3639069569893856E-2</v>
      </c>
      <c r="H678" s="33">
        <v>0.17889636494435268</v>
      </c>
    </row>
    <row r="679" spans="1:8">
      <c r="A679" s="34" t="s">
        <v>349</v>
      </c>
      <c r="B679" s="35">
        <v>41904</v>
      </c>
      <c r="C679" s="34">
        <v>71685.8</v>
      </c>
      <c r="D679" s="34">
        <v>1040.29</v>
      </c>
      <c r="E679" s="34">
        <v>185.26</v>
      </c>
      <c r="F679" s="33">
        <v>-0.18517474473412898</v>
      </c>
      <c r="G679" s="33">
        <v>8.0136225353282464E-2</v>
      </c>
      <c r="H679" s="33">
        <v>0.17416656103435146</v>
      </c>
    </row>
    <row r="680" spans="1:8">
      <c r="A680" s="34" t="s">
        <v>4286</v>
      </c>
      <c r="B680" s="35">
        <v>41905</v>
      </c>
      <c r="C680" s="34">
        <v>71726.5</v>
      </c>
      <c r="D680" s="34">
        <v>1032.79</v>
      </c>
      <c r="E680" s="34">
        <v>184.6</v>
      </c>
      <c r="F680" s="33">
        <v>-0.18385773193999411</v>
      </c>
      <c r="G680" s="33">
        <v>6.4567334948203881E-2</v>
      </c>
      <c r="H680" s="33">
        <v>0.16217577436413988</v>
      </c>
    </row>
    <row r="681" spans="1:8">
      <c r="A681" s="34" t="s">
        <v>4287</v>
      </c>
      <c r="B681" s="35">
        <v>41906</v>
      </c>
      <c r="C681" s="34">
        <v>71788.100000000006</v>
      </c>
      <c r="D681" s="34">
        <v>1035.31</v>
      </c>
      <c r="E681" s="34">
        <v>183.78</v>
      </c>
      <c r="F681" s="33">
        <v>-0.1822998950937833</v>
      </c>
      <c r="G681" s="33">
        <v>6.4505847031243402E-2</v>
      </c>
      <c r="H681" s="33">
        <v>0.15410700828937451</v>
      </c>
    </row>
    <row r="682" spans="1:8">
      <c r="A682" s="34" t="s">
        <v>4288</v>
      </c>
      <c r="B682" s="35">
        <v>41907</v>
      </c>
      <c r="C682" s="34">
        <v>71759.466666666674</v>
      </c>
      <c r="D682" s="34">
        <v>1025.6300000000001</v>
      </c>
      <c r="E682" s="34">
        <v>183.6</v>
      </c>
      <c r="F682" s="33">
        <v>-0.15976555380050061</v>
      </c>
      <c r="G682" s="33">
        <v>5.1931801476244432E-2</v>
      </c>
      <c r="H682" s="33">
        <v>0.15008769731896776</v>
      </c>
    </row>
    <row r="683" spans="1:8">
      <c r="A683" s="34" t="s">
        <v>4289</v>
      </c>
      <c r="B683" s="35">
        <v>41908</v>
      </c>
      <c r="C683" s="34">
        <v>71730.833333333328</v>
      </c>
      <c r="D683" s="34">
        <v>1023.91</v>
      </c>
      <c r="E683" s="34">
        <v>183.2</v>
      </c>
      <c r="F683" s="33">
        <v>-0.17657622081995528</v>
      </c>
      <c r="G683" s="33">
        <v>4.7563995007263937E-2</v>
      </c>
      <c r="H683" s="33">
        <v>0.14471382154461376</v>
      </c>
    </row>
    <row r="684" spans="1:8">
      <c r="A684" s="34" t="s">
        <v>4290</v>
      </c>
      <c r="B684" s="35">
        <v>41909</v>
      </c>
      <c r="C684" s="34">
        <v>71702.2</v>
      </c>
      <c r="D684" s="34">
        <v>1019.0833333333333</v>
      </c>
      <c r="E684" s="34">
        <v>182.93</v>
      </c>
      <c r="F684" s="33">
        <v>-0.18056876154254065</v>
      </c>
      <c r="G684" s="33">
        <v>4.4913597462608923E-2</v>
      </c>
      <c r="H684" s="33">
        <v>0.14302674331417164</v>
      </c>
    </row>
    <row r="685" spans="1:8">
      <c r="A685" s="34" t="s">
        <v>4291</v>
      </c>
      <c r="B685" s="35">
        <v>41910</v>
      </c>
      <c r="C685" s="34">
        <v>71643.7</v>
      </c>
      <c r="D685" s="34">
        <v>1014.2566666666667</v>
      </c>
      <c r="E685" s="34">
        <v>182.66</v>
      </c>
      <c r="F685" s="33">
        <v>-0.16006480907233223</v>
      </c>
      <c r="G685" s="33">
        <v>3.7284379900456743E-2</v>
      </c>
      <c r="H685" s="33">
        <v>0.13963064636885458</v>
      </c>
    </row>
    <row r="686" spans="1:8">
      <c r="A686" s="34" t="s">
        <v>2225</v>
      </c>
      <c r="B686" s="35">
        <v>41911</v>
      </c>
      <c r="C686" s="34">
        <v>71675.199999999997</v>
      </c>
      <c r="D686" s="34">
        <v>1009.43</v>
      </c>
      <c r="E686" s="34">
        <v>182.39</v>
      </c>
      <c r="F686" s="33">
        <v>-0.15863183999787145</v>
      </c>
      <c r="G686" s="33">
        <v>3.5769621474085911E-2</v>
      </c>
      <c r="H686" s="33">
        <v>0.14451556224899575</v>
      </c>
    </row>
    <row r="687" spans="1:8">
      <c r="A687" s="34" t="s">
        <v>4292</v>
      </c>
      <c r="B687" s="35">
        <v>41912</v>
      </c>
      <c r="C687" s="34">
        <v>71664</v>
      </c>
      <c r="D687" s="34">
        <v>1005.33</v>
      </c>
      <c r="E687" s="34">
        <v>181.96</v>
      </c>
      <c r="F687" s="33">
        <v>-0.15769711306593592</v>
      </c>
      <c r="G687" s="33">
        <v>3.4077350339436263E-2</v>
      </c>
      <c r="H687" s="33">
        <v>0.14174562339210639</v>
      </c>
    </row>
    <row r="688" spans="1:8">
      <c r="A688" s="34" t="s">
        <v>4293</v>
      </c>
      <c r="B688" s="35">
        <v>41913</v>
      </c>
      <c r="C688" s="34">
        <v>71640.5</v>
      </c>
      <c r="D688" s="34">
        <v>996.86</v>
      </c>
      <c r="E688" s="34">
        <v>181.97</v>
      </c>
      <c r="F688" s="33">
        <v>-0.15690476526716657</v>
      </c>
      <c r="G688" s="33">
        <v>2.6130368769139656E-2</v>
      </c>
      <c r="H688" s="33">
        <v>0.14331490324202067</v>
      </c>
    </row>
    <row r="689" spans="1:8">
      <c r="A689" s="34" t="s">
        <v>4294</v>
      </c>
      <c r="B689" s="35">
        <v>41914</v>
      </c>
      <c r="C689" s="34">
        <v>71650.366666666669</v>
      </c>
      <c r="D689" s="34">
        <v>992.53</v>
      </c>
      <c r="E689" s="34">
        <v>181.22</v>
      </c>
      <c r="F689" s="33">
        <v>-0.14336344199151541</v>
      </c>
      <c r="G689" s="33">
        <v>2.2436260623229343E-2</v>
      </c>
      <c r="H689" s="33">
        <v>0.14010695187165778</v>
      </c>
    </row>
    <row r="690" spans="1:8">
      <c r="A690" s="34" t="s">
        <v>4295</v>
      </c>
      <c r="B690" s="35">
        <v>41915</v>
      </c>
      <c r="C690" s="34">
        <v>71660.233333333337</v>
      </c>
      <c r="D690" s="34">
        <v>997.27</v>
      </c>
      <c r="E690" s="34">
        <v>180.95</v>
      </c>
      <c r="F690" s="33">
        <v>-0.13924123108362851</v>
      </c>
      <c r="G690" s="33">
        <v>2.7393167676268204E-2</v>
      </c>
      <c r="H690" s="33">
        <v>0.13654921173293122</v>
      </c>
    </row>
    <row r="691" spans="1:8">
      <c r="A691" s="34" t="s">
        <v>4296</v>
      </c>
      <c r="B691" s="35">
        <v>41916</v>
      </c>
      <c r="C691" s="34">
        <v>71670.100000000006</v>
      </c>
      <c r="D691" s="34">
        <v>1003.7950000000001</v>
      </c>
      <c r="E691" s="34">
        <v>181.28</v>
      </c>
      <c r="F691" s="33">
        <v>-0.12628125731450413</v>
      </c>
      <c r="G691" s="33">
        <v>2.8057148709545343E-2</v>
      </c>
      <c r="H691" s="33">
        <v>0.14156171284634755</v>
      </c>
    </row>
    <row r="692" spans="1:8">
      <c r="A692" s="34" t="s">
        <v>2226</v>
      </c>
      <c r="B692" s="35">
        <v>41918</v>
      </c>
      <c r="C692" s="34">
        <v>71821.5</v>
      </c>
      <c r="D692" s="34">
        <v>1010.32</v>
      </c>
      <c r="E692" s="34">
        <v>181.61</v>
      </c>
      <c r="F692" s="33">
        <v>-0.12671205810125252</v>
      </c>
      <c r="G692" s="33">
        <v>4.8147648639395912E-2</v>
      </c>
      <c r="H692" s="33">
        <v>0.14119643081563416</v>
      </c>
    </row>
    <row r="693" spans="1:8">
      <c r="A693" s="34" t="s">
        <v>4297</v>
      </c>
      <c r="B693" s="35">
        <v>41919</v>
      </c>
      <c r="C693" s="34">
        <v>71718.900000000009</v>
      </c>
      <c r="D693" s="34">
        <v>1010.86</v>
      </c>
      <c r="E693" s="34">
        <v>181.91</v>
      </c>
      <c r="F693" s="33">
        <v>-0.13022103784865868</v>
      </c>
      <c r="G693" s="33">
        <v>6.4253603276375637E-2</v>
      </c>
      <c r="H693" s="33">
        <v>0.14834922037750142</v>
      </c>
    </row>
    <row r="694" spans="1:8">
      <c r="A694" s="34" t="s">
        <v>4298</v>
      </c>
      <c r="B694" s="35">
        <v>41920</v>
      </c>
      <c r="C694" s="34">
        <v>71783.7</v>
      </c>
      <c r="D694" s="34">
        <v>998.76</v>
      </c>
      <c r="E694" s="34">
        <v>180.04</v>
      </c>
      <c r="F694" s="33">
        <v>-0.1316869540814537</v>
      </c>
      <c r="G694" s="33">
        <v>5.8270052626002045E-2</v>
      </c>
      <c r="H694" s="33">
        <v>0.14299015977145291</v>
      </c>
    </row>
    <row r="695" spans="1:8">
      <c r="A695" s="34" t="s">
        <v>4299</v>
      </c>
      <c r="B695" s="35">
        <v>41921</v>
      </c>
      <c r="C695" s="34">
        <v>71779.7</v>
      </c>
      <c r="D695" s="34">
        <v>1008.33</v>
      </c>
      <c r="E695" s="34">
        <v>180.97</v>
      </c>
      <c r="F695" s="33">
        <v>-0.12362890937860183</v>
      </c>
      <c r="G695" s="33">
        <v>7.5318775305622587E-2</v>
      </c>
      <c r="H695" s="33">
        <v>0.15544725136739945</v>
      </c>
    </row>
    <row r="696" spans="1:8">
      <c r="A696" s="34" t="s">
        <v>4300</v>
      </c>
      <c r="B696" s="35">
        <v>41922</v>
      </c>
      <c r="C696" s="34">
        <v>71775.7</v>
      </c>
      <c r="D696" s="34">
        <v>989.87</v>
      </c>
      <c r="E696" s="34">
        <v>180.12</v>
      </c>
      <c r="F696" s="33">
        <v>-0.11236139864014238</v>
      </c>
      <c r="G696" s="33">
        <v>6.2502683439955353E-2</v>
      </c>
      <c r="H696" s="33">
        <v>0.15661722211519957</v>
      </c>
    </row>
    <row r="697" spans="1:8">
      <c r="A697" s="34" t="s">
        <v>4301</v>
      </c>
      <c r="B697" s="35">
        <v>41923</v>
      </c>
      <c r="C697" s="34">
        <v>71771.7</v>
      </c>
      <c r="D697" s="34">
        <v>990.41000000000008</v>
      </c>
      <c r="E697" s="34">
        <v>179.02</v>
      </c>
      <c r="F697" s="33">
        <v>-0.12092317415523923</v>
      </c>
      <c r="G697" s="33">
        <v>6.029397595520769E-2</v>
      </c>
      <c r="H697" s="33">
        <v>0.14185482842199271</v>
      </c>
    </row>
    <row r="698" spans="1:8">
      <c r="A698" s="34" t="s">
        <v>4302</v>
      </c>
      <c r="B698" s="35">
        <v>41924</v>
      </c>
      <c r="C698" s="34">
        <v>71791.5</v>
      </c>
      <c r="D698" s="34">
        <v>990.95</v>
      </c>
      <c r="E698" s="34">
        <v>177.92000000000002</v>
      </c>
      <c r="F698" s="33">
        <v>-0.13292881323998129</v>
      </c>
      <c r="G698" s="33">
        <v>5.7949971708285863E-2</v>
      </c>
      <c r="H698" s="33">
        <v>0.12465233881163096</v>
      </c>
    </row>
    <row r="699" spans="1:8">
      <c r="A699" s="34" t="s">
        <v>2227</v>
      </c>
      <c r="B699" s="35">
        <v>41925</v>
      </c>
      <c r="C699" s="34">
        <v>71842.3</v>
      </c>
      <c r="D699" s="34">
        <v>991.49</v>
      </c>
      <c r="E699" s="34">
        <v>176.82</v>
      </c>
      <c r="F699" s="33">
        <v>-0.13706432692812021</v>
      </c>
      <c r="G699" s="33">
        <v>5.8865619359868449E-2</v>
      </c>
      <c r="H699" s="33">
        <v>0.11748720217405051</v>
      </c>
    </row>
    <row r="700" spans="1:8">
      <c r="A700" s="34" t="s">
        <v>4303</v>
      </c>
      <c r="B700" s="35">
        <v>41926</v>
      </c>
      <c r="C700" s="34">
        <v>71893.100000000006</v>
      </c>
      <c r="D700" s="34">
        <v>992.08</v>
      </c>
      <c r="E700" s="34">
        <v>176.11</v>
      </c>
      <c r="F700" s="33">
        <v>-0.14115481762024074</v>
      </c>
      <c r="G700" s="33">
        <v>5.9314704280695851E-2</v>
      </c>
      <c r="H700" s="33">
        <v>0.1143381422424703</v>
      </c>
    </row>
    <row r="701" spans="1:8">
      <c r="A701" s="34" t="s">
        <v>4304</v>
      </c>
      <c r="B701" s="35">
        <v>41927</v>
      </c>
      <c r="C701" s="34">
        <v>71978.600000000006</v>
      </c>
      <c r="D701" s="34">
        <v>982.6</v>
      </c>
      <c r="E701" s="34">
        <v>175.06</v>
      </c>
      <c r="F701" s="33">
        <v>-0.14478872971685264</v>
      </c>
      <c r="G701" s="33">
        <v>5.2860918637045451E-2</v>
      </c>
      <c r="H701" s="33">
        <v>0.10806819140855772</v>
      </c>
    </row>
    <row r="702" spans="1:8">
      <c r="A702" s="34" t="s">
        <v>4305</v>
      </c>
      <c r="B702" s="35">
        <v>41928</v>
      </c>
      <c r="C702" s="34">
        <v>71991.233333333337</v>
      </c>
      <c r="D702" s="34">
        <v>970.65</v>
      </c>
      <c r="E702" s="34">
        <v>172.4</v>
      </c>
      <c r="F702" s="33">
        <v>-0.1389277946890094</v>
      </c>
      <c r="G702" s="33">
        <v>4.3705936537861811E-2</v>
      </c>
      <c r="H702" s="33">
        <v>9.1599831152384903E-2</v>
      </c>
    </row>
    <row r="703" spans="1:8">
      <c r="A703" s="34" t="s">
        <v>4306</v>
      </c>
      <c r="B703" s="35">
        <v>41929</v>
      </c>
      <c r="C703" s="34">
        <v>72003.866666666669</v>
      </c>
      <c r="D703" s="34">
        <v>976.76</v>
      </c>
      <c r="E703" s="34">
        <v>173.48</v>
      </c>
      <c r="F703" s="33">
        <v>-0.13420469348083131</v>
      </c>
      <c r="G703" s="33">
        <v>5.3974145930897555E-2</v>
      </c>
      <c r="H703" s="33">
        <v>9.8809222194071511E-2</v>
      </c>
    </row>
    <row r="704" spans="1:8">
      <c r="A704" s="34" t="s">
        <v>4307</v>
      </c>
      <c r="B704" s="35">
        <v>41930</v>
      </c>
      <c r="C704" s="34">
        <v>72016.5</v>
      </c>
      <c r="D704" s="34">
        <v>978.34</v>
      </c>
      <c r="E704" s="34">
        <v>173.99</v>
      </c>
      <c r="F704" s="33">
        <v>-0.13411109214073247</v>
      </c>
      <c r="G704" s="33">
        <v>6.6031773704970931E-2</v>
      </c>
      <c r="H704" s="33">
        <v>0.10814597796318726</v>
      </c>
    </row>
    <row r="705" spans="1:8">
      <c r="A705" s="34" t="s">
        <v>4308</v>
      </c>
      <c r="B705" s="35">
        <v>41931</v>
      </c>
      <c r="C705" s="34">
        <v>72281</v>
      </c>
      <c r="D705" s="34">
        <v>979.92</v>
      </c>
      <c r="E705" s="34">
        <v>174.5</v>
      </c>
      <c r="F705" s="33">
        <v>-0.12082204677288499</v>
      </c>
      <c r="G705" s="33">
        <v>6.9128043990573484E-2</v>
      </c>
      <c r="H705" s="33">
        <v>0.10695255011418436</v>
      </c>
    </row>
    <row r="706" spans="1:8">
      <c r="A706" s="34" t="s">
        <v>2228</v>
      </c>
      <c r="B706" s="35">
        <v>41932</v>
      </c>
      <c r="C706" s="34">
        <v>73550.400000000009</v>
      </c>
      <c r="D706" s="34">
        <v>981.5</v>
      </c>
      <c r="E706" s="34">
        <v>175.01</v>
      </c>
      <c r="F706" s="33">
        <v>-0.10120026688891104</v>
      </c>
      <c r="G706" s="33">
        <v>5.5603355560335688E-2</v>
      </c>
      <c r="H706" s="33">
        <v>0.10076105415434911</v>
      </c>
    </row>
    <row r="707" spans="1:8">
      <c r="A707" s="34" t="s">
        <v>4309</v>
      </c>
      <c r="B707" s="35">
        <v>41933</v>
      </c>
      <c r="C707" s="34">
        <v>74109.100000000006</v>
      </c>
      <c r="D707" s="34">
        <v>981.78</v>
      </c>
      <c r="E707" s="34">
        <v>176.02</v>
      </c>
      <c r="F707" s="33">
        <v>-9.0119865977976499E-2</v>
      </c>
      <c r="G707" s="33">
        <v>4.745545716419497E-2</v>
      </c>
      <c r="H707" s="33">
        <v>0.10454317269076308</v>
      </c>
    </row>
    <row r="708" spans="1:8">
      <c r="A708" s="34" t="s">
        <v>348</v>
      </c>
      <c r="B708" s="35">
        <v>41934</v>
      </c>
      <c r="C708" s="34">
        <v>74132.800000000003</v>
      </c>
      <c r="D708" s="34">
        <v>987.09</v>
      </c>
      <c r="E708" s="34">
        <v>176.83</v>
      </c>
      <c r="F708" s="33">
        <v>-8.5534398792107225E-2</v>
      </c>
      <c r="G708" s="33">
        <v>5.3795238603608464E-2</v>
      </c>
      <c r="H708" s="33">
        <v>0.10784170408269822</v>
      </c>
    </row>
    <row r="709" spans="1:8">
      <c r="A709" s="34" t="s">
        <v>4310</v>
      </c>
      <c r="B709" s="35">
        <v>41935</v>
      </c>
      <c r="C709" s="34">
        <v>74139.200000000012</v>
      </c>
      <c r="D709" s="34">
        <v>981.75</v>
      </c>
      <c r="E709" s="34">
        <v>177.71</v>
      </c>
      <c r="F709" s="33">
        <v>-8.4130229340514617E-2</v>
      </c>
      <c r="G709" s="33">
        <v>4.8766157461809678E-2</v>
      </c>
      <c r="H709" s="33">
        <v>0.11156749093031992</v>
      </c>
    </row>
    <row r="710" spans="1:8">
      <c r="A710" s="34" t="s">
        <v>4311</v>
      </c>
      <c r="B710" s="35">
        <v>41936</v>
      </c>
      <c r="C710" s="34">
        <v>74145.600000000006</v>
      </c>
      <c r="D710" s="34">
        <v>984.38</v>
      </c>
      <c r="E710" s="34">
        <v>177.77</v>
      </c>
      <c r="F710" s="33">
        <v>-7.5955598371391875E-2</v>
      </c>
      <c r="G710" s="33">
        <v>5.2250133618385819E-2</v>
      </c>
      <c r="H710" s="33">
        <v>0.11016049459813915</v>
      </c>
    </row>
    <row r="711" spans="1:8">
      <c r="A711" s="34" t="s">
        <v>4312</v>
      </c>
      <c r="B711" s="35">
        <v>41937</v>
      </c>
      <c r="C711" s="34">
        <v>74152</v>
      </c>
      <c r="D711" s="34">
        <v>982.18666666666672</v>
      </c>
      <c r="E711" s="34">
        <v>177.46</v>
      </c>
      <c r="F711" s="33">
        <v>-6.9476191342660254E-2</v>
      </c>
      <c r="G711" s="33">
        <v>3.9626003351856731E-2</v>
      </c>
      <c r="H711" s="33">
        <v>0.10663507109004744</v>
      </c>
    </row>
    <row r="712" spans="1:8">
      <c r="A712" s="34" t="s">
        <v>4313</v>
      </c>
      <c r="B712" s="35">
        <v>41938</v>
      </c>
      <c r="C712" s="34">
        <v>73940.800000000003</v>
      </c>
      <c r="D712" s="34">
        <v>979.99333333333334</v>
      </c>
      <c r="E712" s="34">
        <v>177.15</v>
      </c>
      <c r="F712" s="33">
        <v>-6.5656093387888803E-2</v>
      </c>
      <c r="G712" s="33">
        <v>2.8000979055211817E-2</v>
      </c>
      <c r="H712" s="33">
        <v>9.56828302820385E-2</v>
      </c>
    </row>
    <row r="713" spans="1:8">
      <c r="A713" s="34" t="s">
        <v>2229</v>
      </c>
      <c r="B713" s="35">
        <v>41939</v>
      </c>
      <c r="C713" s="34">
        <v>73958.900000000009</v>
      </c>
      <c r="D713" s="34">
        <v>977.8</v>
      </c>
      <c r="E713" s="34">
        <v>176.84</v>
      </c>
      <c r="F713" s="33">
        <v>-6.5492323302009936E-2</v>
      </c>
      <c r="G713" s="33">
        <v>3.3801000179736196E-2</v>
      </c>
      <c r="H713" s="33">
        <v>9.4781155203367717E-2</v>
      </c>
    </row>
    <row r="714" spans="1:8">
      <c r="A714" s="34" t="s">
        <v>4314</v>
      </c>
      <c r="B714" s="35">
        <v>41940</v>
      </c>
      <c r="C714" s="34">
        <v>73967.8</v>
      </c>
      <c r="D714" s="34">
        <v>992.54</v>
      </c>
      <c r="E714" s="34">
        <v>176.49</v>
      </c>
      <c r="F714" s="33">
        <v>-6.5444814498481385E-2</v>
      </c>
      <c r="G714" s="33">
        <v>3.6801036236955742E-2</v>
      </c>
      <c r="H714" s="33">
        <v>8.7497689321584859E-2</v>
      </c>
    </row>
    <row r="715" spans="1:8">
      <c r="A715" s="34" t="s">
        <v>4315</v>
      </c>
      <c r="B715" s="35">
        <v>41941</v>
      </c>
      <c r="C715" s="34">
        <v>74151.100000000006</v>
      </c>
      <c r="D715" s="34">
        <v>1004.88</v>
      </c>
      <c r="E715" s="34">
        <v>177.96</v>
      </c>
      <c r="F715" s="33">
        <v>-6.3193987348568736E-2</v>
      </c>
      <c r="G715" s="33">
        <v>4.714631579313E-2</v>
      </c>
      <c r="H715" s="33">
        <v>9.2561137828711892E-2</v>
      </c>
    </row>
    <row r="716" spans="1:8">
      <c r="A716" s="34" t="s">
        <v>4316</v>
      </c>
      <c r="B716" s="35">
        <v>41942</v>
      </c>
      <c r="C716" s="34">
        <v>74443.400000000009</v>
      </c>
      <c r="D716" s="34">
        <v>1007.54</v>
      </c>
      <c r="E716" s="34">
        <v>176.92</v>
      </c>
      <c r="F716" s="33">
        <v>-6.6765117363593807E-2</v>
      </c>
      <c r="G716" s="33">
        <v>4.7378798221692442E-2</v>
      </c>
      <c r="H716" s="33">
        <v>8.2233957955263781E-2</v>
      </c>
    </row>
    <row r="717" spans="1:8">
      <c r="A717" s="34" t="s">
        <v>4317</v>
      </c>
      <c r="B717" s="35">
        <v>41943</v>
      </c>
      <c r="C717" s="34">
        <v>74735.7</v>
      </c>
      <c r="D717" s="34">
        <v>1016.07</v>
      </c>
      <c r="E717" s="34">
        <v>177.45</v>
      </c>
      <c r="F717" s="33">
        <v>-7.2792575958711248E-2</v>
      </c>
      <c r="G717" s="33">
        <v>5.3697539122048443E-2</v>
      </c>
      <c r="H717" s="33">
        <v>8.1550557688791381E-2</v>
      </c>
    </row>
    <row r="718" spans="1:8">
      <c r="A718" s="34" t="s">
        <v>4318</v>
      </c>
      <c r="B718" s="35">
        <v>41944</v>
      </c>
      <c r="C718" s="34">
        <v>75028</v>
      </c>
      <c r="D718" s="34">
        <v>1014.1700000000001</v>
      </c>
      <c r="E718" s="34">
        <v>177.47666666666669</v>
      </c>
      <c r="F718" s="33">
        <v>-6.7230098078340794E-2</v>
      </c>
      <c r="G718" s="33">
        <v>5.7672051477259734E-2</v>
      </c>
      <c r="H718" s="33">
        <v>8.5616996982301741E-2</v>
      </c>
    </row>
    <row r="719" spans="1:8">
      <c r="A719" s="34" t="s">
        <v>4319</v>
      </c>
      <c r="B719" s="35">
        <v>41945</v>
      </c>
      <c r="C719" s="34">
        <v>75368.600000000006</v>
      </c>
      <c r="D719" s="34">
        <v>1012.27</v>
      </c>
      <c r="E719" s="34">
        <v>177.50333333333333</v>
      </c>
      <c r="F719" s="33">
        <v>-6.9368351515375903E-2</v>
      </c>
      <c r="G719" s="33">
        <v>5.5448393789946593E-2</v>
      </c>
      <c r="H719" s="33">
        <v>7.9113218635378013E-2</v>
      </c>
    </row>
    <row r="720" spans="1:8">
      <c r="A720" s="34" t="s">
        <v>2230</v>
      </c>
      <c r="B720" s="35">
        <v>41946</v>
      </c>
      <c r="C720" s="34">
        <v>75634.600000000006</v>
      </c>
      <c r="D720" s="34">
        <v>1010.37</v>
      </c>
      <c r="E720" s="34">
        <v>177.53</v>
      </c>
      <c r="F720" s="33">
        <v>-6.7383209068714089E-2</v>
      </c>
      <c r="G720" s="33">
        <v>6.285371652184879E-2</v>
      </c>
      <c r="H720" s="33">
        <v>7.986618004866175E-2</v>
      </c>
    </row>
    <row r="721" spans="1:8">
      <c r="A721" s="34" t="s">
        <v>4320</v>
      </c>
      <c r="B721" s="35">
        <v>41947</v>
      </c>
      <c r="C721" s="34">
        <v>75900.600000000006</v>
      </c>
      <c r="D721" s="34">
        <v>1007.11</v>
      </c>
      <c r="E721" s="34">
        <v>175.48</v>
      </c>
      <c r="F721" s="33">
        <v>-6.5403582796502158E-2</v>
      </c>
      <c r="G721" s="33">
        <v>4.9882200863165416E-2</v>
      </c>
      <c r="H721" s="33">
        <v>6.312855931176542E-2</v>
      </c>
    </row>
    <row r="722" spans="1:8">
      <c r="A722" s="34" t="s">
        <v>4321</v>
      </c>
      <c r="B722" s="35">
        <v>41948</v>
      </c>
      <c r="C722" s="34">
        <v>76166.600000000006</v>
      </c>
      <c r="D722" s="34">
        <v>998.44</v>
      </c>
      <c r="E722" s="34">
        <v>172.92</v>
      </c>
      <c r="F722" s="33">
        <v>-6.3429449738702681E-2</v>
      </c>
      <c r="G722" s="33">
        <v>4.1147886295856084E-2</v>
      </c>
      <c r="H722" s="33">
        <v>4.8042345145258292E-2</v>
      </c>
    </row>
    <row r="723" spans="1:8">
      <c r="A723" s="34" t="s">
        <v>4322</v>
      </c>
      <c r="B723" s="35">
        <v>41949</v>
      </c>
      <c r="C723" s="34">
        <v>76251.233333333337</v>
      </c>
      <c r="D723" s="34">
        <v>991.32</v>
      </c>
      <c r="E723" s="34">
        <v>171.86</v>
      </c>
      <c r="F723" s="33">
        <v>-6.1888135404158717E-2</v>
      </c>
      <c r="G723" s="33">
        <v>3.4025242515906884E-2</v>
      </c>
      <c r="H723" s="33">
        <v>4.2038885969521766E-2</v>
      </c>
    </row>
    <row r="724" spans="1:8">
      <c r="A724" s="34" t="s">
        <v>4323</v>
      </c>
      <c r="B724" s="35">
        <v>41950</v>
      </c>
      <c r="C724" s="34">
        <v>76335.866666666669</v>
      </c>
      <c r="D724" s="34">
        <v>987.65</v>
      </c>
      <c r="E724" s="34">
        <v>170.43</v>
      </c>
      <c r="F724" s="33">
        <v>-5.583110079843534E-2</v>
      </c>
      <c r="G724" s="33">
        <v>3.0498111475136147E-2</v>
      </c>
      <c r="H724" s="33">
        <v>3.3786242872740457E-2</v>
      </c>
    </row>
    <row r="725" spans="1:8">
      <c r="A725" s="34" t="s">
        <v>4324</v>
      </c>
      <c r="B725" s="35">
        <v>41951</v>
      </c>
      <c r="C725" s="34">
        <v>76420.5</v>
      </c>
      <c r="D725" s="34">
        <v>990.98666666666668</v>
      </c>
      <c r="E725" s="34">
        <v>170.60666666666668</v>
      </c>
      <c r="F725" s="33">
        <v>-4.5786228545314334E-2</v>
      </c>
      <c r="G725" s="33">
        <v>3.7095952724811809E-2</v>
      </c>
      <c r="H725" s="33">
        <v>3.9777344384853031E-2</v>
      </c>
    </row>
    <row r="726" spans="1:8">
      <c r="A726" s="34" t="s">
        <v>4325</v>
      </c>
      <c r="B726" s="35">
        <v>41952</v>
      </c>
      <c r="C726" s="34">
        <v>76553.400000000009</v>
      </c>
      <c r="D726" s="34">
        <v>994.32333333333327</v>
      </c>
      <c r="E726" s="34">
        <v>170.78333333333333</v>
      </c>
      <c r="F726" s="33">
        <v>-4.0509867081111151E-2</v>
      </c>
      <c r="G726" s="33">
        <v>3.9804376773401984E-2</v>
      </c>
      <c r="H726" s="33">
        <v>4.6466503267973858E-2</v>
      </c>
    </row>
    <row r="727" spans="1:8">
      <c r="A727" s="34" t="s">
        <v>2231</v>
      </c>
      <c r="B727" s="35">
        <v>41953</v>
      </c>
      <c r="C727" s="34">
        <v>76560.800000000003</v>
      </c>
      <c r="D727" s="34">
        <v>997.66</v>
      </c>
      <c r="E727" s="34">
        <v>170.96</v>
      </c>
      <c r="F727" s="33">
        <v>-4.1696289991488444E-2</v>
      </c>
      <c r="G727" s="33">
        <v>3.5744318594728153E-2</v>
      </c>
      <c r="H727" s="33">
        <v>4.5115539797041082E-2</v>
      </c>
    </row>
    <row r="728" spans="1:8">
      <c r="A728" s="34" t="s">
        <v>4326</v>
      </c>
      <c r="B728" s="35">
        <v>41954</v>
      </c>
      <c r="C728" s="34">
        <v>76708</v>
      </c>
      <c r="D728" s="34">
        <v>993.69</v>
      </c>
      <c r="E728" s="34">
        <v>171.52</v>
      </c>
      <c r="F728" s="33">
        <v>-4.1132021225397941E-2</v>
      </c>
      <c r="G728" s="33">
        <v>2.8217545166697722E-2</v>
      </c>
      <c r="H728" s="33">
        <v>3.76913303890134E-2</v>
      </c>
    </row>
    <row r="729" spans="1:8">
      <c r="A729" s="34" t="s">
        <v>4327</v>
      </c>
      <c r="B729" s="35">
        <v>41955</v>
      </c>
      <c r="C729" s="34">
        <v>76589.400000000009</v>
      </c>
      <c r="D729" s="34">
        <v>996.06</v>
      </c>
      <c r="E729" s="34">
        <v>171.71</v>
      </c>
      <c r="F729" s="33">
        <v>-4.3887397790399962E-2</v>
      </c>
      <c r="G729" s="33">
        <v>3.6295916102541126E-2</v>
      </c>
      <c r="H729" s="33">
        <v>4.2646642108246091E-2</v>
      </c>
    </row>
    <row r="730" spans="1:8">
      <c r="A730" s="34" t="s">
        <v>4328</v>
      </c>
      <c r="B730" s="35">
        <v>41956</v>
      </c>
      <c r="C730" s="34">
        <v>76375.100000000006</v>
      </c>
      <c r="D730" s="34">
        <v>992.72</v>
      </c>
      <c r="E730" s="34">
        <v>171.42</v>
      </c>
      <c r="F730" s="33">
        <v>-4.0322124645500779E-2</v>
      </c>
      <c r="G730" s="33">
        <v>3.8489702836340234E-2</v>
      </c>
      <c r="H730" s="33">
        <v>4.471305231081768E-2</v>
      </c>
    </row>
    <row r="731" spans="1:8">
      <c r="A731" s="34" t="s">
        <v>4329</v>
      </c>
      <c r="B731" s="35">
        <v>41957</v>
      </c>
      <c r="C731" s="34">
        <v>76160.800000000003</v>
      </c>
      <c r="D731" s="34">
        <v>990.81</v>
      </c>
      <c r="E731" s="34">
        <v>171.48</v>
      </c>
      <c r="F731" s="33">
        <v>-3.0031024417082275E-2</v>
      </c>
      <c r="G731" s="33">
        <v>4.2211890436319344E-2</v>
      </c>
      <c r="H731" s="33">
        <v>4.89356496207487E-2</v>
      </c>
    </row>
    <row r="732" spans="1:8">
      <c r="A732" s="34" t="s">
        <v>4330</v>
      </c>
      <c r="B732" s="35">
        <v>41958</v>
      </c>
      <c r="C732" s="34">
        <v>75946.5</v>
      </c>
      <c r="D732" s="34">
        <v>989.16666666666674</v>
      </c>
      <c r="E732" s="34">
        <v>171.03333333333333</v>
      </c>
      <c r="F732" s="33">
        <v>-2.7232345278625392E-2</v>
      </c>
      <c r="G732" s="33">
        <v>3.4487566975879957E-2</v>
      </c>
      <c r="H732" s="33">
        <v>4.1933191186922514E-2</v>
      </c>
    </row>
    <row r="733" spans="1:8">
      <c r="A733" s="34" t="s">
        <v>4331</v>
      </c>
      <c r="B733" s="35">
        <v>41959</v>
      </c>
      <c r="C733" s="34">
        <v>75930.8</v>
      </c>
      <c r="D733" s="34">
        <v>987.52333333333331</v>
      </c>
      <c r="E733" s="34">
        <v>170.58666666666664</v>
      </c>
      <c r="F733" s="33">
        <v>-3.2077626734924869E-2</v>
      </c>
      <c r="G733" s="33">
        <v>2.9549545792586729E-2</v>
      </c>
      <c r="H733" s="33">
        <v>3.6622913628260978E-2</v>
      </c>
    </row>
    <row r="734" spans="1:8">
      <c r="A734" s="34" t="s">
        <v>2232</v>
      </c>
      <c r="B734" s="35">
        <v>41960</v>
      </c>
      <c r="C734" s="34">
        <v>75965.900000000009</v>
      </c>
      <c r="D734" s="34">
        <v>985.88</v>
      </c>
      <c r="E734" s="34">
        <v>170.14</v>
      </c>
      <c r="F734" s="33">
        <v>-3.0739766949891334E-2</v>
      </c>
      <c r="G734" s="33">
        <v>1.6088305317076612E-2</v>
      </c>
      <c r="H734" s="33">
        <v>2.2598870056497189E-2</v>
      </c>
    </row>
    <row r="735" spans="1:8">
      <c r="A735" s="34" t="s">
        <v>4332</v>
      </c>
      <c r="B735" s="35">
        <v>41961</v>
      </c>
      <c r="C735" s="34">
        <v>75409.400000000009</v>
      </c>
      <c r="D735" s="34">
        <v>988.66</v>
      </c>
      <c r="E735" s="34">
        <v>171.49</v>
      </c>
      <c r="F735" s="33">
        <v>-3.6954704200601651E-2</v>
      </c>
      <c r="G735" s="33">
        <v>2.2695299569678751E-2</v>
      </c>
      <c r="H735" s="33">
        <v>3.102266578488555E-2</v>
      </c>
    </row>
    <row r="736" spans="1:8">
      <c r="A736" s="34" t="s">
        <v>4333</v>
      </c>
      <c r="B736" s="35">
        <v>41962</v>
      </c>
      <c r="C736" s="34">
        <v>75248.400000000009</v>
      </c>
      <c r="D736" s="34">
        <v>989.91</v>
      </c>
      <c r="E736" s="34">
        <v>171.67</v>
      </c>
      <c r="F736" s="33">
        <v>-3.8125551252061074E-2</v>
      </c>
      <c r="G736" s="33">
        <v>2.813610020564572E-2</v>
      </c>
      <c r="H736" s="33">
        <v>3.1980763450555783E-2</v>
      </c>
    </row>
    <row r="737" spans="1:8">
      <c r="A737" s="34" t="s">
        <v>4334</v>
      </c>
      <c r="B737" s="35">
        <v>41963</v>
      </c>
      <c r="C737" s="34">
        <v>75179.800000000017</v>
      </c>
      <c r="D737" s="34">
        <v>990.1</v>
      </c>
      <c r="E737" s="34">
        <v>170.76</v>
      </c>
      <c r="F737" s="33">
        <v>-3.0133289299186128E-2</v>
      </c>
      <c r="G737" s="33">
        <v>3.2515746881908836E-2</v>
      </c>
      <c r="H737" s="33">
        <v>2.6386968804471778E-2</v>
      </c>
    </row>
    <row r="738" spans="1:8">
      <c r="A738" s="34" t="s">
        <v>347</v>
      </c>
      <c r="B738" s="35">
        <v>41964</v>
      </c>
      <c r="C738" s="34">
        <v>75111.200000000012</v>
      </c>
      <c r="D738" s="34">
        <v>1004.35</v>
      </c>
      <c r="E738" s="34">
        <v>171.04</v>
      </c>
      <c r="F738" s="33">
        <v>-2.7302689087600807E-2</v>
      </c>
      <c r="G738" s="33">
        <v>5.1653368515842679E-2</v>
      </c>
      <c r="H738" s="33">
        <v>2.7946391009075144E-2</v>
      </c>
    </row>
    <row r="739" spans="1:8">
      <c r="A739" s="34" t="s">
        <v>4335</v>
      </c>
      <c r="B739" s="35">
        <v>41965</v>
      </c>
      <c r="C739" s="34">
        <v>75042.600000000006</v>
      </c>
      <c r="D739" s="34">
        <v>1006.6433333333334</v>
      </c>
      <c r="E739" s="34">
        <v>171.42333333333335</v>
      </c>
      <c r="F739" s="33">
        <v>-2.0110286004541345E-2</v>
      </c>
      <c r="G739" s="33">
        <v>5.3095370108834139E-2</v>
      </c>
      <c r="H739" s="33">
        <v>2.7964339969617225E-2</v>
      </c>
    </row>
    <row r="740" spans="1:8">
      <c r="A740" s="34" t="s">
        <v>4336</v>
      </c>
      <c r="B740" s="35">
        <v>41966</v>
      </c>
      <c r="C740" s="34">
        <v>75389.600000000006</v>
      </c>
      <c r="D740" s="34">
        <v>1008.9366666666667</v>
      </c>
      <c r="E740" s="34">
        <v>171.80666666666667</v>
      </c>
      <c r="F740" s="33">
        <v>-1.5588234526019984E-2</v>
      </c>
      <c r="G740" s="33">
        <v>6.8076036825706066E-2</v>
      </c>
      <c r="H740" s="33">
        <v>3.5603777375929235E-2</v>
      </c>
    </row>
    <row r="741" spans="1:8">
      <c r="A741" s="34" t="s">
        <v>2233</v>
      </c>
      <c r="B741" s="35">
        <v>41967</v>
      </c>
      <c r="C741" s="34">
        <v>75949</v>
      </c>
      <c r="D741" s="34">
        <v>1011.23</v>
      </c>
      <c r="E741" s="34">
        <v>172.19</v>
      </c>
      <c r="F741" s="33">
        <v>-1.0900853931335885E-2</v>
      </c>
      <c r="G741" s="33">
        <v>7.2138169403831665E-2</v>
      </c>
      <c r="H741" s="33">
        <v>3.3057355411566958E-2</v>
      </c>
    </row>
    <row r="742" spans="1:8">
      <c r="A742" s="34" t="s">
        <v>4337</v>
      </c>
      <c r="B742" s="35">
        <v>41968</v>
      </c>
      <c r="C742" s="34">
        <v>74740.900000000009</v>
      </c>
      <c r="D742" s="34">
        <v>1009.1</v>
      </c>
      <c r="E742" s="34">
        <v>170.51</v>
      </c>
      <c r="F742" s="33">
        <v>-2.9196072149147434E-2</v>
      </c>
      <c r="G742" s="33">
        <v>7.6155232539538709E-2</v>
      </c>
      <c r="H742" s="33">
        <v>1.6756112104949317E-2</v>
      </c>
    </row>
    <row r="743" spans="1:8">
      <c r="A743" s="34" t="s">
        <v>4338</v>
      </c>
      <c r="B743" s="35">
        <v>41969</v>
      </c>
      <c r="C743" s="34">
        <v>74076.100000000006</v>
      </c>
      <c r="D743" s="34">
        <v>1011.97</v>
      </c>
      <c r="E743" s="34">
        <v>170.44</v>
      </c>
      <c r="F743" s="33">
        <v>-4.0356879596534778E-2</v>
      </c>
      <c r="G743" s="33">
        <v>7.7098559568580027E-2</v>
      </c>
      <c r="H743" s="33">
        <v>1.3357643981132927E-2</v>
      </c>
    </row>
    <row r="744" spans="1:8">
      <c r="A744" s="34" t="s">
        <v>4339</v>
      </c>
      <c r="B744" s="35">
        <v>41970</v>
      </c>
      <c r="C744" s="34">
        <v>73799.100000000006</v>
      </c>
      <c r="D744" s="34">
        <v>1012.62</v>
      </c>
      <c r="E744" s="34">
        <v>169.92</v>
      </c>
      <c r="F744" s="33">
        <v>-5.1622926845566797E-2</v>
      </c>
      <c r="G744" s="33">
        <v>7.5679943911930447E-2</v>
      </c>
      <c r="H744" s="33">
        <v>7.3113860016598142E-3</v>
      </c>
    </row>
    <row r="745" spans="1:8">
      <c r="A745" s="34" t="s">
        <v>4340</v>
      </c>
      <c r="B745" s="35">
        <v>41971</v>
      </c>
      <c r="C745" s="34">
        <v>73522.100000000006</v>
      </c>
      <c r="D745" s="34">
        <v>1004.72</v>
      </c>
      <c r="E745" s="34">
        <v>168.98</v>
      </c>
      <c r="F745" s="33">
        <v>-6.2586381880587738E-2</v>
      </c>
      <c r="G745" s="33">
        <v>6.5202179767180457E-2</v>
      </c>
      <c r="H745" s="33">
        <v>-1.1821728336683934E-3</v>
      </c>
    </row>
    <row r="746" spans="1:8">
      <c r="A746" s="34" t="s">
        <v>4341</v>
      </c>
      <c r="B746" s="35">
        <v>41972</v>
      </c>
      <c r="C746" s="34">
        <v>73245.100000000006</v>
      </c>
      <c r="D746" s="34">
        <v>998.1733333333334</v>
      </c>
      <c r="E746" s="34">
        <v>167.72666666666666</v>
      </c>
      <c r="F746" s="33">
        <v>-7.2472302106800113E-2</v>
      </c>
      <c r="G746" s="33">
        <v>4.7973010806876104E-2</v>
      </c>
      <c r="H746" s="33">
        <v>-7.8280587597359119E-3</v>
      </c>
    </row>
    <row r="747" spans="1:8">
      <c r="A747" s="34" t="s">
        <v>4342</v>
      </c>
      <c r="B747" s="35">
        <v>41973</v>
      </c>
      <c r="C747" s="34">
        <v>72189.5</v>
      </c>
      <c r="D747" s="34">
        <v>991.62666666666678</v>
      </c>
      <c r="E747" s="34">
        <v>166.47333333333333</v>
      </c>
      <c r="F747" s="33">
        <v>-8.6386957479175019E-2</v>
      </c>
      <c r="G747" s="33">
        <v>4.3169680584338899E-2</v>
      </c>
      <c r="H747" s="33">
        <v>-1.5067250424013023E-2</v>
      </c>
    </row>
    <row r="748" spans="1:8">
      <c r="A748" s="34" t="s">
        <v>2234</v>
      </c>
      <c r="B748" s="35">
        <v>41974</v>
      </c>
      <c r="C748" s="34">
        <v>72120.7</v>
      </c>
      <c r="D748" s="34">
        <v>985.08</v>
      </c>
      <c r="E748" s="34">
        <v>165.22</v>
      </c>
      <c r="F748" s="33">
        <v>-8.7252186849509861E-2</v>
      </c>
      <c r="G748" s="33">
        <v>4.717763367704908E-2</v>
      </c>
      <c r="H748" s="33">
        <v>-1.3258480649784965E-2</v>
      </c>
    </row>
    <row r="749" spans="1:8">
      <c r="A749" s="34" t="s">
        <v>4343</v>
      </c>
      <c r="B749" s="35">
        <v>41975</v>
      </c>
      <c r="C749" s="34">
        <v>72258.5</v>
      </c>
      <c r="D749" s="34">
        <v>984.49</v>
      </c>
      <c r="E749" s="34">
        <v>165.45</v>
      </c>
      <c r="F749" s="33">
        <v>-8.5502715009723063E-2</v>
      </c>
      <c r="G749" s="33">
        <v>4.1832458516762649E-2</v>
      </c>
      <c r="H749" s="33">
        <v>-1.3828455623770775E-2</v>
      </c>
    </row>
    <row r="750" spans="1:8">
      <c r="A750" s="34" t="s">
        <v>4344</v>
      </c>
      <c r="B750" s="35">
        <v>41976</v>
      </c>
      <c r="C750" s="34">
        <v>71860.2</v>
      </c>
      <c r="D750" s="34">
        <v>985.89</v>
      </c>
      <c r="E750" s="34">
        <v>164.74</v>
      </c>
      <c r="F750" s="33">
        <v>-9.0538097849146459E-2</v>
      </c>
      <c r="G750" s="33">
        <v>3.3536010063947908E-2</v>
      </c>
      <c r="H750" s="33">
        <v>-2.2198480531813725E-2</v>
      </c>
    </row>
    <row r="751" spans="1:8">
      <c r="A751" s="34" t="s">
        <v>4345</v>
      </c>
      <c r="B751" s="35">
        <v>41977</v>
      </c>
      <c r="C751" s="34">
        <v>71810.8</v>
      </c>
      <c r="D751" s="34">
        <v>986.91</v>
      </c>
      <c r="E751" s="34">
        <v>165.75</v>
      </c>
      <c r="F751" s="33">
        <v>-9.1157840115929534E-2</v>
      </c>
      <c r="G751" s="33">
        <v>2.9650804911892648E-2</v>
      </c>
      <c r="H751" s="33">
        <v>-1.8417624067274763E-2</v>
      </c>
    </row>
    <row r="752" spans="1:8">
      <c r="A752" s="34" t="s">
        <v>4346</v>
      </c>
      <c r="B752" s="35">
        <v>41978</v>
      </c>
      <c r="C752" s="34">
        <v>71761.399999999994</v>
      </c>
      <c r="D752" s="34">
        <v>985.68</v>
      </c>
      <c r="E752" s="34">
        <v>164.98</v>
      </c>
      <c r="F752" s="33">
        <v>-8.7230378252696084E-2</v>
      </c>
      <c r="G752" s="33">
        <v>1.8022577280191632E-2</v>
      </c>
      <c r="H752" s="33">
        <v>-2.9129641617136603E-2</v>
      </c>
    </row>
    <row r="753" spans="1:8">
      <c r="A753" s="34" t="s">
        <v>4347</v>
      </c>
      <c r="B753" s="35">
        <v>41979</v>
      </c>
      <c r="C753" s="34">
        <v>71712</v>
      </c>
      <c r="D753" s="34">
        <v>982.73333333333335</v>
      </c>
      <c r="E753" s="34">
        <v>163.92000000000002</v>
      </c>
      <c r="F753" s="33">
        <v>-8.638792925893457E-2</v>
      </c>
      <c r="G753" s="33">
        <v>7.6319180278003884E-3</v>
      </c>
      <c r="H753" s="33">
        <v>-3.8648759603542193E-2</v>
      </c>
    </row>
    <row r="754" spans="1:8">
      <c r="A754" s="34" t="s">
        <v>4348</v>
      </c>
      <c r="B754" s="35">
        <v>41980</v>
      </c>
      <c r="C754" s="34">
        <v>71170</v>
      </c>
      <c r="D754" s="34">
        <v>979.78666666666663</v>
      </c>
      <c r="E754" s="34">
        <v>162.86000000000001</v>
      </c>
      <c r="F754" s="33">
        <v>-9.1828626943225578E-2</v>
      </c>
      <c r="G754" s="33">
        <v>-5.2018289319158972E-3</v>
      </c>
      <c r="H754" s="33">
        <v>-5.1485148514851309E-2</v>
      </c>
    </row>
    <row r="755" spans="1:8">
      <c r="A755" s="34" t="s">
        <v>2235</v>
      </c>
      <c r="B755" s="35">
        <v>41981</v>
      </c>
      <c r="C755" s="34">
        <v>71376.600000000006</v>
      </c>
      <c r="D755" s="34">
        <v>976.84</v>
      </c>
      <c r="E755" s="34">
        <v>161.80000000000001</v>
      </c>
      <c r="F755" s="33">
        <v>-8.7718894627663357E-2</v>
      </c>
      <c r="G755" s="33">
        <v>-1.1452300073874877E-2</v>
      </c>
      <c r="H755" s="33">
        <v>-5.8042731559643568E-2</v>
      </c>
    </row>
    <row r="756" spans="1:8">
      <c r="A756" s="34" t="s">
        <v>4349</v>
      </c>
      <c r="B756" s="35">
        <v>41982</v>
      </c>
      <c r="C756" s="34">
        <v>71381.7</v>
      </c>
      <c r="D756" s="34">
        <v>965.41</v>
      </c>
      <c r="E756" s="34">
        <v>160.27000000000001</v>
      </c>
      <c r="F756" s="33">
        <v>-9.0322062669174641E-2</v>
      </c>
      <c r="G756" s="33">
        <v>-2.6218726989687968E-2</v>
      </c>
      <c r="H756" s="33">
        <v>-6.7330074487895519E-2</v>
      </c>
    </row>
    <row r="757" spans="1:8">
      <c r="A757" s="34" t="s">
        <v>4350</v>
      </c>
      <c r="B757" s="35">
        <v>41983</v>
      </c>
      <c r="C757" s="34">
        <v>71043</v>
      </c>
      <c r="D757" s="34">
        <v>958.67</v>
      </c>
      <c r="E757" s="34">
        <v>160.91999999999999</v>
      </c>
      <c r="F757" s="33">
        <v>-9.7766991400954795E-2</v>
      </c>
      <c r="G757" s="33">
        <v>-3.6173528376815978E-2</v>
      </c>
      <c r="H757" s="33">
        <v>-6.3928799953464122E-2</v>
      </c>
    </row>
    <row r="758" spans="1:8">
      <c r="A758" s="34" t="s">
        <v>4351</v>
      </c>
      <c r="B758" s="35">
        <v>41984</v>
      </c>
      <c r="C758" s="34">
        <v>70792.53333333334</v>
      </c>
      <c r="D758" s="34">
        <v>946.04</v>
      </c>
      <c r="E758" s="34">
        <v>158.46</v>
      </c>
      <c r="F758" s="33">
        <v>-0.10050555733581634</v>
      </c>
      <c r="G758" s="33">
        <v>-5.4706781642502422E-2</v>
      </c>
      <c r="H758" s="33">
        <v>-9.1919770773638887E-2</v>
      </c>
    </row>
    <row r="759" spans="1:8">
      <c r="A759" s="34" t="s">
        <v>4352</v>
      </c>
      <c r="B759" s="35">
        <v>41985</v>
      </c>
      <c r="C759" s="34">
        <v>70542.066666666666</v>
      </c>
      <c r="D759" s="34">
        <v>938.41</v>
      </c>
      <c r="E759" s="34">
        <v>157.54</v>
      </c>
      <c r="F759" s="33">
        <v>-0.103246819229737</v>
      </c>
      <c r="G759" s="33">
        <v>-6.6230832761177028E-2</v>
      </c>
      <c r="H759" s="33">
        <v>-9.7605682208729672E-2</v>
      </c>
    </row>
    <row r="760" spans="1:8">
      <c r="A760" s="34" t="s">
        <v>4353</v>
      </c>
      <c r="B760" s="35">
        <v>41987</v>
      </c>
      <c r="C760" s="34">
        <v>70291.600000000006</v>
      </c>
      <c r="D760" s="34">
        <v>931.2349999999999</v>
      </c>
      <c r="E760" s="34">
        <v>154.89499999999998</v>
      </c>
      <c r="F760" s="33">
        <v>-0.10599078106569981</v>
      </c>
      <c r="G760" s="33">
        <v>-6.8923283041882888E-2</v>
      </c>
      <c r="H760" s="33">
        <v>-0.11554273967909556</v>
      </c>
    </row>
    <row r="761" spans="1:8">
      <c r="A761" s="34" t="s">
        <v>2236</v>
      </c>
      <c r="B761" s="35">
        <v>41988</v>
      </c>
      <c r="C761" s="34">
        <v>69542.600000000006</v>
      </c>
      <c r="D761" s="34">
        <v>924.06</v>
      </c>
      <c r="E761" s="34">
        <v>152.25</v>
      </c>
      <c r="F761" s="33">
        <v>-0.11508120614223161</v>
      </c>
      <c r="G761" s="33">
        <v>-7.7821244660891797E-2</v>
      </c>
      <c r="H761" s="33">
        <v>-0.12805681232460919</v>
      </c>
    </row>
    <row r="762" spans="1:8">
      <c r="A762" s="34" t="s">
        <v>4354</v>
      </c>
      <c r="B762" s="35">
        <v>41989</v>
      </c>
      <c r="C762" s="34">
        <v>69608.600000000006</v>
      </c>
      <c r="D762" s="34">
        <v>909.98</v>
      </c>
      <c r="E762" s="34">
        <v>147.19</v>
      </c>
      <c r="F762" s="33">
        <v>-0.11380473266562852</v>
      </c>
      <c r="G762" s="33">
        <v>-9.2509548804446506E-2</v>
      </c>
      <c r="H762" s="33">
        <v>-0.16030577899480869</v>
      </c>
    </row>
    <row r="763" spans="1:8">
      <c r="A763" s="34" t="s">
        <v>4355</v>
      </c>
      <c r="B763" s="35">
        <v>41990</v>
      </c>
      <c r="C763" s="34">
        <v>69494.8</v>
      </c>
      <c r="D763" s="34">
        <v>918.15</v>
      </c>
      <c r="E763" s="34">
        <v>148.16</v>
      </c>
      <c r="F763" s="33">
        <v>-0.10484873387802096</v>
      </c>
      <c r="G763" s="33">
        <v>-8.5003687291136609E-2</v>
      </c>
      <c r="H763" s="33">
        <v>-0.15803830198329272</v>
      </c>
    </row>
    <row r="764" spans="1:8">
      <c r="A764" s="34" t="s">
        <v>4356</v>
      </c>
      <c r="B764" s="35">
        <v>41991</v>
      </c>
      <c r="C764" s="34">
        <v>69509.03333333334</v>
      </c>
      <c r="D764" s="34">
        <v>935.12</v>
      </c>
      <c r="E764" s="34">
        <v>153.58000000000001</v>
      </c>
      <c r="F764" s="33">
        <v>-0.10216623223187538</v>
      </c>
      <c r="G764" s="33">
        <v>-6.8744709455758612E-2</v>
      </c>
      <c r="H764" s="33">
        <v>-0.13059722615341063</v>
      </c>
    </row>
    <row r="765" spans="1:8">
      <c r="A765" s="34" t="s">
        <v>4357</v>
      </c>
      <c r="B765" s="35">
        <v>41992</v>
      </c>
      <c r="C765" s="34">
        <v>69523.266666666663</v>
      </c>
      <c r="D765" s="34">
        <v>944.6</v>
      </c>
      <c r="E765" s="34">
        <v>154.41</v>
      </c>
      <c r="F765" s="33">
        <v>-0.1065857080134075</v>
      </c>
      <c r="G765" s="33">
        <v>-6.6130164410918568E-2</v>
      </c>
      <c r="H765" s="33">
        <v>-0.12742992766726946</v>
      </c>
    </row>
    <row r="766" spans="1:8">
      <c r="A766" s="34" t="s">
        <v>4358</v>
      </c>
      <c r="B766" s="35">
        <v>41993</v>
      </c>
      <c r="C766" s="34">
        <v>69537.5</v>
      </c>
      <c r="D766" s="34">
        <v>951.08500000000004</v>
      </c>
      <c r="E766" s="34">
        <v>157.44</v>
      </c>
      <c r="F766" s="33">
        <v>-0.10186001996799443</v>
      </c>
      <c r="G766" s="33">
        <v>-6.2813476148714575E-2</v>
      </c>
      <c r="H766" s="33">
        <v>-0.11266414924195467</v>
      </c>
    </row>
    <row r="767" spans="1:8">
      <c r="A767" s="34" t="s">
        <v>2237</v>
      </c>
      <c r="B767" s="35">
        <v>41995</v>
      </c>
      <c r="C767" s="34">
        <v>70094.400000000009</v>
      </c>
      <c r="D767" s="34">
        <v>957.57</v>
      </c>
      <c r="E767" s="34">
        <v>160.47</v>
      </c>
      <c r="F767" s="33">
        <v>-9.1058726706248816E-2</v>
      </c>
      <c r="G767" s="33">
        <v>-6.2804627400317115E-2</v>
      </c>
      <c r="H767" s="33">
        <v>-9.030612244897962E-2</v>
      </c>
    </row>
    <row r="768" spans="1:8">
      <c r="A768" s="34" t="s">
        <v>4359</v>
      </c>
      <c r="B768" s="35">
        <v>41996</v>
      </c>
      <c r="C768" s="34">
        <v>70123.950000000012</v>
      </c>
      <c r="D768" s="34">
        <v>951.95</v>
      </c>
      <c r="E768" s="34">
        <v>160.09</v>
      </c>
      <c r="F768" s="33">
        <v>-8.7036703518460157E-2</v>
      </c>
      <c r="G768" s="33">
        <v>-6.2524619869219311E-2</v>
      </c>
      <c r="H768" s="33">
        <v>-9.1636404902405877E-2</v>
      </c>
    </row>
    <row r="769" spans="1:8">
      <c r="A769" s="34" t="s">
        <v>4360</v>
      </c>
      <c r="B769" s="35">
        <v>41997</v>
      </c>
      <c r="C769" s="34">
        <v>70153.5</v>
      </c>
      <c r="D769" s="34">
        <v>951.19</v>
      </c>
      <c r="E769" s="34">
        <v>161.19999999999999</v>
      </c>
      <c r="F769" s="33">
        <v>-8.2982361199344323E-2</v>
      </c>
      <c r="G769" s="33">
        <v>-6.2130867906172726E-2</v>
      </c>
      <c r="H769" s="33">
        <v>-8.3240128149229653E-2</v>
      </c>
    </row>
    <row r="770" spans="1:8">
      <c r="A770" s="34" t="s">
        <v>4361</v>
      </c>
      <c r="B770" s="35">
        <v>41998</v>
      </c>
      <c r="C770" s="34">
        <v>70004</v>
      </c>
      <c r="D770" s="34">
        <v>950.61</v>
      </c>
      <c r="E770" s="34">
        <v>161.1</v>
      </c>
      <c r="F770" s="33">
        <v>-6.5625387910150268E-2</v>
      </c>
      <c r="G770" s="33">
        <v>-6.1558458652801962E-2</v>
      </c>
      <c r="H770" s="33">
        <v>-8.1702451073532245E-2</v>
      </c>
    </row>
    <row r="771" spans="1:8">
      <c r="A771" s="34" t="s">
        <v>4362</v>
      </c>
      <c r="B771" s="35">
        <v>41999</v>
      </c>
      <c r="C771" s="34">
        <v>69854.5</v>
      </c>
      <c r="D771" s="34">
        <v>952.53</v>
      </c>
      <c r="E771" s="34">
        <v>161.31</v>
      </c>
      <c r="F771" s="33">
        <v>-5.5680825810358936E-2</v>
      </c>
      <c r="G771" s="33">
        <v>-5.851363506073759E-2</v>
      </c>
      <c r="H771" s="33">
        <v>-7.8386562303605078E-2</v>
      </c>
    </row>
    <row r="772" spans="1:8">
      <c r="A772" s="34" t="s">
        <v>4363</v>
      </c>
      <c r="B772" s="35">
        <v>42000</v>
      </c>
      <c r="C772" s="34">
        <v>69705</v>
      </c>
      <c r="D772" s="34">
        <v>954.58666666666682</v>
      </c>
      <c r="E772" s="34">
        <v>161.38000000000002</v>
      </c>
      <c r="F772" s="33">
        <v>-5.6096609774725303E-2</v>
      </c>
      <c r="G772" s="33">
        <v>-4.5317865119845147E-2</v>
      </c>
      <c r="H772" s="33">
        <v>-7.9091531613786681E-2</v>
      </c>
    </row>
    <row r="773" spans="1:8">
      <c r="A773" s="34" t="s">
        <v>4364</v>
      </c>
      <c r="B773" s="35">
        <v>42001</v>
      </c>
      <c r="C773" s="34">
        <v>69625.5</v>
      </c>
      <c r="D773" s="34">
        <v>956.64333333333343</v>
      </c>
      <c r="E773" s="34">
        <v>161.45000000000002</v>
      </c>
      <c r="F773" s="33">
        <v>-6.1160013592013063E-2</v>
      </c>
      <c r="G773" s="33">
        <v>-4.5742310889442916E-2</v>
      </c>
      <c r="H773" s="33">
        <v>-8.1156450970348848E-2</v>
      </c>
    </row>
    <row r="774" spans="1:8">
      <c r="A774" s="34" t="s">
        <v>2238</v>
      </c>
      <c r="B774" s="35">
        <v>42002</v>
      </c>
      <c r="C774" s="34">
        <v>69424</v>
      </c>
      <c r="D774" s="34">
        <v>958.7</v>
      </c>
      <c r="E774" s="34">
        <v>161.52000000000001</v>
      </c>
      <c r="F774" s="33">
        <v>-6.1669614642625215E-2</v>
      </c>
      <c r="G774" s="33">
        <v>-5.0058460989675146E-2</v>
      </c>
      <c r="H774" s="33">
        <v>-8.6321982124674679E-2</v>
      </c>
    </row>
    <row r="775" spans="1:8">
      <c r="A775" s="34" t="s">
        <v>4365</v>
      </c>
      <c r="B775" s="35">
        <v>42003</v>
      </c>
      <c r="C775" s="34">
        <v>69254.5</v>
      </c>
      <c r="D775" s="34">
        <v>954.58</v>
      </c>
      <c r="E775" s="34">
        <v>160.09</v>
      </c>
      <c r="F775" s="33">
        <v>-6.1748092457983406E-2</v>
      </c>
      <c r="G775" s="33">
        <v>-5.6617944992933822E-2</v>
      </c>
      <c r="H775" s="33">
        <v>-9.3949855679438588E-2</v>
      </c>
    </row>
    <row r="776" spans="1:8">
      <c r="A776" s="34" t="s">
        <v>4366</v>
      </c>
      <c r="B776" s="35">
        <v>42004</v>
      </c>
      <c r="C776" s="34">
        <v>68973.100000000006</v>
      </c>
      <c r="D776" s="34">
        <v>956.31</v>
      </c>
      <c r="E776" s="34">
        <v>159.26</v>
      </c>
      <c r="F776" s="33">
        <v>-6.3346542129178229E-2</v>
      </c>
      <c r="G776" s="33">
        <v>-5.4562530894710859E-2</v>
      </c>
      <c r="H776" s="33">
        <v>-9.9920877133491626E-2</v>
      </c>
    </row>
    <row r="777" spans="1:8">
      <c r="A777" s="34" t="s">
        <v>4367</v>
      </c>
      <c r="B777" s="35">
        <v>42005</v>
      </c>
      <c r="C777" s="34">
        <v>68925.366666666669</v>
      </c>
      <c r="D777" s="34">
        <v>956.28</v>
      </c>
      <c r="E777" s="34">
        <v>159.43</v>
      </c>
      <c r="F777" s="33">
        <v>-7.0585670622078323E-2</v>
      </c>
      <c r="G777" s="33">
        <v>-5.4246239355967951E-2</v>
      </c>
      <c r="H777" s="33">
        <v>-0.10023139003329751</v>
      </c>
    </row>
    <row r="778" spans="1:8">
      <c r="A778" s="34" t="s">
        <v>4368</v>
      </c>
      <c r="B778" s="35">
        <v>42006</v>
      </c>
      <c r="C778" s="34">
        <v>68877.633333333331</v>
      </c>
      <c r="D778" s="34">
        <v>953.72</v>
      </c>
      <c r="E778" s="34">
        <v>158.34</v>
      </c>
      <c r="F778" s="33">
        <v>-8.2063597622274775E-2</v>
      </c>
      <c r="G778" s="33">
        <v>-5.6432783252206242E-2</v>
      </c>
      <c r="H778" s="33">
        <v>-0.10764201983769162</v>
      </c>
    </row>
    <row r="779" spans="1:8">
      <c r="A779" s="34" t="s">
        <v>4369</v>
      </c>
      <c r="B779" s="35">
        <v>42007</v>
      </c>
      <c r="C779" s="34">
        <v>68829.899999999994</v>
      </c>
      <c r="D779" s="34">
        <v>949.37666666666678</v>
      </c>
      <c r="E779" s="34">
        <v>157.57666666666668</v>
      </c>
      <c r="F779" s="33">
        <v>-9.1176890006232303E-2</v>
      </c>
      <c r="G779" s="33">
        <v>-5.883033283104655E-2</v>
      </c>
      <c r="H779" s="33">
        <v>-0.10771989429973561</v>
      </c>
    </row>
    <row r="780" spans="1:8">
      <c r="A780" s="34" t="s">
        <v>4370</v>
      </c>
      <c r="B780" s="35">
        <v>42008</v>
      </c>
      <c r="C780" s="34">
        <v>68650.600000000006</v>
      </c>
      <c r="D780" s="34">
        <v>945.0333333333333</v>
      </c>
      <c r="E780" s="34">
        <v>156.81333333333333</v>
      </c>
      <c r="F780" s="33">
        <v>-9.6470805009179927E-2</v>
      </c>
      <c r="G780" s="33">
        <v>-5.8534819700003626E-2</v>
      </c>
      <c r="H780" s="33">
        <v>-0.1082044282681226</v>
      </c>
    </row>
    <row r="781" spans="1:8">
      <c r="A781" s="34" t="s">
        <v>2239</v>
      </c>
      <c r="B781" s="35">
        <v>42009</v>
      </c>
      <c r="C781" s="34">
        <v>68232.100000000006</v>
      </c>
      <c r="D781" s="34">
        <v>940.69</v>
      </c>
      <c r="E781" s="34">
        <v>156.05000000000001</v>
      </c>
      <c r="F781" s="33">
        <v>-0.10755254395721059</v>
      </c>
      <c r="G781" s="33">
        <v>-6.3486848654998651E-2</v>
      </c>
      <c r="H781" s="33">
        <v>-0.11067418932011164</v>
      </c>
    </row>
    <row r="782" spans="1:8">
      <c r="A782" s="34" t="s">
        <v>4371</v>
      </c>
      <c r="B782" s="35">
        <v>42010</v>
      </c>
      <c r="C782" s="34">
        <v>67471</v>
      </c>
      <c r="D782" s="34">
        <v>934.73</v>
      </c>
      <c r="E782" s="34">
        <v>154.03</v>
      </c>
      <c r="F782" s="33">
        <v>-0.12295099370116491</v>
      </c>
      <c r="G782" s="33">
        <v>-5.901243267730405E-2</v>
      </c>
      <c r="H782" s="33">
        <v>-0.12253617409137518</v>
      </c>
    </row>
    <row r="783" spans="1:8">
      <c r="A783" s="34" t="s">
        <v>4372</v>
      </c>
      <c r="B783" s="35">
        <v>42011</v>
      </c>
      <c r="C783" s="34">
        <v>66902</v>
      </c>
      <c r="D783" s="34">
        <v>941.18</v>
      </c>
      <c r="E783" s="34">
        <v>153.63</v>
      </c>
      <c r="F783" s="33">
        <v>-0.13567885938858537</v>
      </c>
      <c r="G783" s="33">
        <v>-5.2446120906632032E-2</v>
      </c>
      <c r="H783" s="33">
        <v>-0.12259894534447635</v>
      </c>
    </row>
    <row r="784" spans="1:8">
      <c r="A784" s="34" t="s">
        <v>4373</v>
      </c>
      <c r="B784" s="35">
        <v>42012</v>
      </c>
      <c r="C784" s="34">
        <v>66667.3</v>
      </c>
      <c r="D784" s="34">
        <v>958.83</v>
      </c>
      <c r="E784" s="34">
        <v>155.82</v>
      </c>
      <c r="F784" s="33">
        <v>-0.14445302835084628</v>
      </c>
      <c r="G784" s="33">
        <v>-3.4602076124567449E-2</v>
      </c>
      <c r="H784" s="33">
        <v>-0.10783265898160166</v>
      </c>
    </row>
    <row r="785" spans="1:8">
      <c r="A785" s="34" t="s">
        <v>4374</v>
      </c>
      <c r="B785" s="35">
        <v>42013</v>
      </c>
      <c r="C785" s="34">
        <v>66432.599999999991</v>
      </c>
      <c r="D785" s="34">
        <v>961.37</v>
      </c>
      <c r="E785" s="34">
        <v>156.21</v>
      </c>
      <c r="F785" s="33">
        <v>-0.14972910915115767</v>
      </c>
      <c r="G785" s="33">
        <v>-3.1969953278556451E-2</v>
      </c>
      <c r="H785" s="33">
        <v>-0.10332357499569489</v>
      </c>
    </row>
    <row r="786" spans="1:8">
      <c r="A786" s="34" t="s">
        <v>4375</v>
      </c>
      <c r="B786" s="35">
        <v>42014</v>
      </c>
      <c r="C786" s="34">
        <v>66197.899999999994</v>
      </c>
      <c r="D786" s="34">
        <v>959.4233333333334</v>
      </c>
      <c r="E786" s="34">
        <v>156.45000000000002</v>
      </c>
      <c r="F786" s="33">
        <v>-0.15295203022854398</v>
      </c>
      <c r="G786" s="33">
        <v>-4.0509502331829816E-2</v>
      </c>
      <c r="H786" s="33">
        <v>-0.10039675694324635</v>
      </c>
    </row>
    <row r="787" spans="1:8">
      <c r="A787" s="34" t="s">
        <v>4376</v>
      </c>
      <c r="B787" s="35">
        <v>42015</v>
      </c>
      <c r="C787" s="34">
        <v>65512.800000000003</v>
      </c>
      <c r="D787" s="34">
        <v>957.47666666666669</v>
      </c>
      <c r="E787" s="34">
        <v>156.69</v>
      </c>
      <c r="F787" s="33">
        <v>-0.16185777906282028</v>
      </c>
      <c r="G787" s="33">
        <v>-3.7982611258473242E-2</v>
      </c>
      <c r="H787" s="33">
        <v>-0.10206303724928367</v>
      </c>
    </row>
    <row r="788" spans="1:8">
      <c r="A788" s="34" t="s">
        <v>2240</v>
      </c>
      <c r="B788" s="35">
        <v>42016</v>
      </c>
      <c r="C788" s="34">
        <v>66000.100000000006</v>
      </c>
      <c r="D788" s="34">
        <v>955.53</v>
      </c>
      <c r="E788" s="34">
        <v>156.93</v>
      </c>
      <c r="F788" s="33">
        <v>-0.15481142078546073</v>
      </c>
      <c r="G788" s="33">
        <v>-4.0642162227286893E-2</v>
      </c>
      <c r="H788" s="33">
        <v>-0.10412741907860923</v>
      </c>
    </row>
    <row r="789" spans="1:8">
      <c r="A789" s="34" t="s">
        <v>4377</v>
      </c>
      <c r="B789" s="35">
        <v>42017</v>
      </c>
      <c r="C789" s="34">
        <v>65929.100000000006</v>
      </c>
      <c r="D789" s="34">
        <v>959.89</v>
      </c>
      <c r="E789" s="34">
        <v>157.19</v>
      </c>
      <c r="F789" s="33">
        <v>-0.15490789485490442</v>
      </c>
      <c r="G789" s="33">
        <v>-4.3353033217393033E-2</v>
      </c>
      <c r="H789" s="33">
        <v>-0.10376874394207192</v>
      </c>
    </row>
    <row r="790" spans="1:8">
      <c r="A790" s="34" t="s">
        <v>4378</v>
      </c>
      <c r="B790" s="35">
        <v>42018</v>
      </c>
      <c r="C790" s="34">
        <v>65939.100000000006</v>
      </c>
      <c r="D790" s="34">
        <v>955.73</v>
      </c>
      <c r="E790" s="34">
        <v>156.71</v>
      </c>
      <c r="F790" s="33">
        <v>-0.15396528053990932</v>
      </c>
      <c r="G790" s="33">
        <v>-4.6745284743948234E-2</v>
      </c>
      <c r="H790" s="33">
        <v>-0.10865690884271195</v>
      </c>
    </row>
    <row r="791" spans="1:8">
      <c r="A791" s="34" t="s">
        <v>4379</v>
      </c>
      <c r="B791" s="35">
        <v>42019</v>
      </c>
      <c r="C791" s="34">
        <v>66050.5</v>
      </c>
      <c r="D791" s="34">
        <v>959.97</v>
      </c>
      <c r="E791" s="34">
        <v>156.63</v>
      </c>
      <c r="F791" s="33">
        <v>-0.14849579472264762</v>
      </c>
      <c r="G791" s="33">
        <v>-4.1758029686465359E-2</v>
      </c>
      <c r="H791" s="33">
        <v>-0.11125191503848997</v>
      </c>
    </row>
    <row r="792" spans="1:8">
      <c r="A792" s="34" t="s">
        <v>4380</v>
      </c>
      <c r="B792" s="35">
        <v>42020</v>
      </c>
      <c r="C792" s="34">
        <v>66161.899999999994</v>
      </c>
      <c r="D792" s="34">
        <v>957.46</v>
      </c>
      <c r="E792" s="34">
        <v>155.66</v>
      </c>
      <c r="F792" s="33">
        <v>-0.14919409802504513</v>
      </c>
      <c r="G792" s="33">
        <v>-4.3506058880530607E-2</v>
      </c>
      <c r="H792" s="33">
        <v>-0.11887241027963324</v>
      </c>
    </row>
    <row r="793" spans="1:8">
      <c r="A793" s="34" t="s">
        <v>4381</v>
      </c>
      <c r="B793" s="35">
        <v>42021</v>
      </c>
      <c r="C793" s="34">
        <v>66273.3</v>
      </c>
      <c r="D793" s="34">
        <v>955.81000000000006</v>
      </c>
      <c r="E793" s="34">
        <v>155.41666666666669</v>
      </c>
      <c r="F793" s="33">
        <v>-0.14725164152640402</v>
      </c>
      <c r="G793" s="33">
        <v>-4.793162869921197E-2</v>
      </c>
      <c r="H793" s="33">
        <v>-0.12054851365625463</v>
      </c>
    </row>
    <row r="794" spans="1:8">
      <c r="A794" s="34" t="s">
        <v>4382</v>
      </c>
      <c r="B794" s="35">
        <v>42022</v>
      </c>
      <c r="C794" s="34">
        <v>66319.199999999997</v>
      </c>
      <c r="D794" s="34">
        <v>954.16000000000008</v>
      </c>
      <c r="E794" s="34">
        <v>155.17333333333335</v>
      </c>
      <c r="F794" s="33">
        <v>-0.14704626480983241</v>
      </c>
      <c r="G794" s="33">
        <v>-5.0114484818317484E-2</v>
      </c>
      <c r="H794" s="33">
        <v>-0.12147804261261763</v>
      </c>
    </row>
    <row r="795" spans="1:8">
      <c r="A795" s="34" t="s">
        <v>2241</v>
      </c>
      <c r="B795" s="35">
        <v>42023</v>
      </c>
      <c r="C795" s="34">
        <v>65835</v>
      </c>
      <c r="D795" s="34">
        <v>952.51</v>
      </c>
      <c r="E795" s="34">
        <v>154.93</v>
      </c>
      <c r="F795" s="33">
        <v>-0.15392154930820401</v>
      </c>
      <c r="G795" s="33">
        <v>-5.5845764979927659E-2</v>
      </c>
      <c r="H795" s="33">
        <v>-0.12749901447316547</v>
      </c>
    </row>
    <row r="796" spans="1:8">
      <c r="A796" s="34" t="s">
        <v>346</v>
      </c>
      <c r="B796" s="35">
        <v>42024</v>
      </c>
      <c r="C796" s="34">
        <v>65564.7</v>
      </c>
      <c r="D796" s="34">
        <v>957.28</v>
      </c>
      <c r="E796" s="34">
        <v>154.25</v>
      </c>
      <c r="F796" s="33">
        <v>-0.15803948729187944</v>
      </c>
      <c r="G796" s="33">
        <v>-4.9327176125924854E-2</v>
      </c>
      <c r="H796" s="33">
        <v>-0.13220815752461323</v>
      </c>
    </row>
    <row r="797" spans="1:8">
      <c r="A797" s="34" t="s">
        <v>4383</v>
      </c>
      <c r="B797" s="35">
        <v>42025</v>
      </c>
      <c r="C797" s="34">
        <v>65028.9</v>
      </c>
      <c r="D797" s="34">
        <v>976.07</v>
      </c>
      <c r="E797" s="34">
        <v>155.19</v>
      </c>
      <c r="F797" s="33">
        <v>-0.16555799360973167</v>
      </c>
      <c r="G797" s="33">
        <v>-3.3501556254559084E-2</v>
      </c>
      <c r="H797" s="33">
        <v>-0.12703442586064662</v>
      </c>
    </row>
    <row r="798" spans="1:8">
      <c r="A798" s="34" t="s">
        <v>4384</v>
      </c>
      <c r="B798" s="35">
        <v>42026</v>
      </c>
      <c r="C798" s="34">
        <v>65028.966666666674</v>
      </c>
      <c r="D798" s="34">
        <v>983.53</v>
      </c>
      <c r="E798" s="34">
        <v>155.85</v>
      </c>
      <c r="F798" s="33">
        <v>-0.16555499665515216</v>
      </c>
      <c r="G798" s="33">
        <v>-2.8954409475509757E-2</v>
      </c>
      <c r="H798" s="33">
        <v>-0.12343688483098669</v>
      </c>
    </row>
    <row r="799" spans="1:8">
      <c r="A799" s="34" t="s">
        <v>4385</v>
      </c>
      <c r="B799" s="35">
        <v>42027</v>
      </c>
      <c r="C799" s="34">
        <v>65029.033333333333</v>
      </c>
      <c r="D799" s="34">
        <v>990.89</v>
      </c>
      <c r="E799" s="34">
        <v>156.43</v>
      </c>
      <c r="F799" s="33">
        <v>-0.161952714855639</v>
      </c>
      <c r="G799" s="33">
        <v>-2.4532146759728701E-2</v>
      </c>
      <c r="H799" s="33">
        <v>-0.12029018108199296</v>
      </c>
    </row>
    <row r="800" spans="1:8">
      <c r="A800" s="34" t="s">
        <v>4386</v>
      </c>
      <c r="B800" s="35">
        <v>42028</v>
      </c>
      <c r="C800" s="34">
        <v>65029.1</v>
      </c>
      <c r="D800" s="34">
        <v>990.16333333333341</v>
      </c>
      <c r="E800" s="34">
        <v>155.92000000000002</v>
      </c>
      <c r="F800" s="33">
        <v>-0.16202906973372833</v>
      </c>
      <c r="G800" s="33">
        <v>-3.1568274584979683E-2</v>
      </c>
      <c r="H800" s="33">
        <v>-0.12669429819648248</v>
      </c>
    </row>
    <row r="801" spans="1:8">
      <c r="A801" s="34" t="s">
        <v>4387</v>
      </c>
      <c r="B801" s="35">
        <v>42029</v>
      </c>
      <c r="C801" s="34">
        <v>65105</v>
      </c>
      <c r="D801" s="34">
        <v>989.43666666666672</v>
      </c>
      <c r="E801" s="34">
        <v>155.41</v>
      </c>
      <c r="F801" s="33">
        <v>-0.16112830530007649</v>
      </c>
      <c r="G801" s="33">
        <v>-4.1466454829626187E-2</v>
      </c>
      <c r="H801" s="33">
        <v>-0.13938420644589666</v>
      </c>
    </row>
    <row r="802" spans="1:8">
      <c r="A802" s="34" t="s">
        <v>2242</v>
      </c>
      <c r="B802" s="35">
        <v>42030</v>
      </c>
      <c r="C802" s="34">
        <v>65114.1</v>
      </c>
      <c r="D802" s="34">
        <v>988.71</v>
      </c>
      <c r="E802" s="34">
        <v>154.9</v>
      </c>
      <c r="F802" s="33">
        <v>-0.15842049959093363</v>
      </c>
      <c r="G802" s="33">
        <v>-3.9247886502769336E-2</v>
      </c>
      <c r="H802" s="33">
        <v>-0.13795981968946514</v>
      </c>
    </row>
    <row r="803" spans="1:8">
      <c r="A803" s="34" t="s">
        <v>4388</v>
      </c>
      <c r="B803" s="35">
        <v>42031</v>
      </c>
      <c r="C803" s="34">
        <v>65127.700000000004</v>
      </c>
      <c r="D803" s="34">
        <v>989.83</v>
      </c>
      <c r="E803" s="34">
        <v>156.44999999999999</v>
      </c>
      <c r="F803" s="33">
        <v>-0.15563757901997077</v>
      </c>
      <c r="G803" s="33">
        <v>-4.0815931004409167E-2</v>
      </c>
      <c r="H803" s="33">
        <v>-0.13223140495867769</v>
      </c>
    </row>
    <row r="804" spans="1:8">
      <c r="A804" s="34" t="s">
        <v>4389</v>
      </c>
      <c r="B804" s="35">
        <v>42032</v>
      </c>
      <c r="C804" s="34">
        <v>65256.1</v>
      </c>
      <c r="D804" s="34">
        <v>984.65</v>
      </c>
      <c r="E804" s="34">
        <v>157.06</v>
      </c>
      <c r="F804" s="33">
        <v>-0.15134439191869276</v>
      </c>
      <c r="G804" s="33">
        <v>-4.6906912139075385E-2</v>
      </c>
      <c r="H804" s="33">
        <v>-0.12640907742509655</v>
      </c>
    </row>
    <row r="805" spans="1:8">
      <c r="A805" s="34" t="s">
        <v>4390</v>
      </c>
      <c r="B805" s="35">
        <v>42033</v>
      </c>
      <c r="C805" s="34">
        <v>65351.666666666672</v>
      </c>
      <c r="D805" s="34">
        <v>973.19</v>
      </c>
      <c r="E805" s="34">
        <v>155.03</v>
      </c>
      <c r="F805" s="33">
        <v>-0.15113925420793417</v>
      </c>
      <c r="G805" s="33">
        <v>-5.9056145880669431E-2</v>
      </c>
      <c r="H805" s="33">
        <v>-0.13527935297945526</v>
      </c>
    </row>
    <row r="806" spans="1:8">
      <c r="A806" s="34" t="s">
        <v>4391</v>
      </c>
      <c r="B806" s="35">
        <v>42034</v>
      </c>
      <c r="C806" s="34">
        <v>65447.233333333337</v>
      </c>
      <c r="D806" s="34">
        <v>961.61</v>
      </c>
      <c r="E806" s="34">
        <v>154.54</v>
      </c>
      <c r="F806" s="33">
        <v>-0.14480368418553868</v>
      </c>
      <c r="G806" s="33">
        <v>-7.1294051746617404E-2</v>
      </c>
      <c r="H806" s="33">
        <v>-0.13558563597717865</v>
      </c>
    </row>
    <row r="807" spans="1:8">
      <c r="A807" s="34" t="s">
        <v>4392</v>
      </c>
      <c r="B807" s="35">
        <v>42035</v>
      </c>
      <c r="C807" s="34">
        <v>65542.8</v>
      </c>
      <c r="D807" s="34">
        <v>962.34</v>
      </c>
      <c r="E807" s="34">
        <v>155.50333333333333</v>
      </c>
      <c r="F807" s="33">
        <v>-0.14473395759606655</v>
      </c>
      <c r="G807" s="33">
        <v>-6.5607674456991449E-2</v>
      </c>
      <c r="H807" s="33">
        <v>-0.11746121831252365</v>
      </c>
    </row>
    <row r="808" spans="1:8">
      <c r="A808" s="34" t="s">
        <v>4393</v>
      </c>
      <c r="B808" s="35">
        <v>42036</v>
      </c>
      <c r="C808" s="34">
        <v>65544.7</v>
      </c>
      <c r="D808" s="34">
        <v>963.06999999999994</v>
      </c>
      <c r="E808" s="34">
        <v>156.46666666666667</v>
      </c>
      <c r="F808" s="33">
        <v>-0.14619318566687001</v>
      </c>
      <c r="G808" s="33">
        <v>-6.6485082294554521E-2</v>
      </c>
      <c r="H808" s="33">
        <v>-0.11665631645307584</v>
      </c>
    </row>
    <row r="809" spans="1:8">
      <c r="A809" s="34" t="s">
        <v>2243</v>
      </c>
      <c r="B809" s="35">
        <v>42037</v>
      </c>
      <c r="C809" s="34">
        <v>65555.899999999994</v>
      </c>
      <c r="D809" s="34">
        <v>963.8</v>
      </c>
      <c r="E809" s="34">
        <v>157.43</v>
      </c>
      <c r="F809" s="33">
        <v>-0.14581102862198481</v>
      </c>
      <c r="G809" s="33">
        <v>-7.4328412681643252E-2</v>
      </c>
      <c r="H809" s="33">
        <v>-0.11714894571556744</v>
      </c>
    </row>
    <row r="810" spans="1:8">
      <c r="A810" s="34" t="s">
        <v>4394</v>
      </c>
      <c r="B810" s="35">
        <v>42038</v>
      </c>
      <c r="C810" s="34">
        <v>65597.399999999994</v>
      </c>
      <c r="D810" s="34">
        <v>976.5</v>
      </c>
      <c r="E810" s="34">
        <v>158.88</v>
      </c>
      <c r="F810" s="33">
        <v>-0.14503374383187784</v>
      </c>
      <c r="G810" s="33">
        <v>-6.3686572316189238E-2</v>
      </c>
      <c r="H810" s="33">
        <v>-0.10711475778352253</v>
      </c>
    </row>
    <row r="811" spans="1:8">
      <c r="A811" s="34" t="s">
        <v>4395</v>
      </c>
      <c r="B811" s="35">
        <v>42039</v>
      </c>
      <c r="C811" s="34">
        <v>65771.600000000006</v>
      </c>
      <c r="D811" s="34">
        <v>980.82</v>
      </c>
      <c r="E811" s="34">
        <v>159.55000000000001</v>
      </c>
      <c r="F811" s="33">
        <v>-0.14252599932989063</v>
      </c>
      <c r="G811" s="33">
        <v>-5.9219613259668402E-2</v>
      </c>
      <c r="H811" s="33">
        <v>-0.10586191436897552</v>
      </c>
    </row>
    <row r="812" spans="1:8">
      <c r="A812" s="34" t="s">
        <v>4396</v>
      </c>
      <c r="B812" s="35">
        <v>42040</v>
      </c>
      <c r="C812" s="34">
        <v>65776.800000000017</v>
      </c>
      <c r="D812" s="34">
        <v>982.21</v>
      </c>
      <c r="E812" s="34">
        <v>159.08000000000001</v>
      </c>
      <c r="F812" s="33">
        <v>-0.13898175515942279</v>
      </c>
      <c r="G812" s="33">
        <v>-5.7560928804452072E-2</v>
      </c>
      <c r="H812" s="33">
        <v>-0.11098692299094659</v>
      </c>
    </row>
    <row r="813" spans="1:8">
      <c r="A813" s="34" t="s">
        <v>4397</v>
      </c>
      <c r="B813" s="35">
        <v>42041</v>
      </c>
      <c r="C813" s="34">
        <v>65782</v>
      </c>
      <c r="D813" s="34">
        <v>978.57</v>
      </c>
      <c r="E813" s="34">
        <v>159.55000000000001</v>
      </c>
      <c r="F813" s="33">
        <v>-0.13685508843751637</v>
      </c>
      <c r="G813" s="33">
        <v>-6.0729094678645401E-2</v>
      </c>
      <c r="H813" s="33">
        <v>-0.11084485064645555</v>
      </c>
    </row>
    <row r="814" spans="1:8">
      <c r="A814" s="34" t="s">
        <v>4398</v>
      </c>
      <c r="B814" s="35">
        <v>42042</v>
      </c>
      <c r="C814" s="34">
        <v>65787.199999999997</v>
      </c>
      <c r="D814" s="34">
        <v>976.65666666666675</v>
      </c>
      <c r="E814" s="34">
        <v>159.79333333333335</v>
      </c>
      <c r="F814" s="33">
        <v>-0.13596944571768543</v>
      </c>
      <c r="G814" s="33">
        <v>-5.4433557948002975E-2</v>
      </c>
      <c r="H814" s="33">
        <v>-0.11151885830784902</v>
      </c>
    </row>
    <row r="815" spans="1:8">
      <c r="A815" s="34" t="s">
        <v>4399</v>
      </c>
      <c r="B815" s="35">
        <v>42043</v>
      </c>
      <c r="C815" s="34">
        <v>65366.3</v>
      </c>
      <c r="D815" s="34">
        <v>974.74333333333334</v>
      </c>
      <c r="E815" s="34">
        <v>160.03666666666666</v>
      </c>
      <c r="F815" s="33">
        <v>-0.14068370585188472</v>
      </c>
      <c r="G815" s="33">
        <v>-6.1148942591397581E-2</v>
      </c>
      <c r="H815" s="33">
        <v>-0.10763540388833137</v>
      </c>
    </row>
    <row r="816" spans="1:8">
      <c r="A816" s="34" t="s">
        <v>2244</v>
      </c>
      <c r="B816" s="35">
        <v>42044</v>
      </c>
      <c r="C816" s="34">
        <v>64917.5</v>
      </c>
      <c r="D816" s="34">
        <v>972.83</v>
      </c>
      <c r="E816" s="34">
        <v>160.28</v>
      </c>
      <c r="F816" s="33">
        <v>-0.14515761598822252</v>
      </c>
      <c r="G816" s="33">
        <v>-6.3361703766463884E-2</v>
      </c>
      <c r="H816" s="33">
        <v>-0.11812929848693254</v>
      </c>
    </row>
    <row r="817" spans="1:8">
      <c r="A817" s="34" t="s">
        <v>4400</v>
      </c>
      <c r="B817" s="35">
        <v>42045</v>
      </c>
      <c r="C817" s="34">
        <v>64840.9</v>
      </c>
      <c r="D817" s="34">
        <v>966.83</v>
      </c>
      <c r="E817" s="34">
        <v>159.28</v>
      </c>
      <c r="F817" s="33">
        <v>-0.14473711979317805</v>
      </c>
      <c r="G817" s="33">
        <v>-5.9220192859714471E-2</v>
      </c>
      <c r="H817" s="33">
        <v>-0.11717104533865419</v>
      </c>
    </row>
    <row r="818" spans="1:8">
      <c r="A818" s="34" t="s">
        <v>4401</v>
      </c>
      <c r="B818" s="35">
        <v>42046</v>
      </c>
      <c r="C818" s="34">
        <v>64863.700000000004</v>
      </c>
      <c r="D818" s="34">
        <v>961.21</v>
      </c>
      <c r="E818" s="34">
        <v>158.07</v>
      </c>
      <c r="F818" s="33">
        <v>-0.14300191181852651</v>
      </c>
      <c r="G818" s="33">
        <v>-6.5237545706802291E-2</v>
      </c>
      <c r="H818" s="33">
        <v>-0.1213940303485076</v>
      </c>
    </row>
    <row r="819" spans="1:8">
      <c r="A819" s="34" t="s">
        <v>4402</v>
      </c>
      <c r="B819" s="35">
        <v>42047</v>
      </c>
      <c r="C819" s="34">
        <v>64886.5</v>
      </c>
      <c r="D819" s="34">
        <v>971.19</v>
      </c>
      <c r="E819" s="34">
        <v>158.63999999999999</v>
      </c>
      <c r="F819" s="33">
        <v>-0.12954735093918457</v>
      </c>
      <c r="G819" s="33">
        <v>-5.6085969112544376E-2</v>
      </c>
      <c r="H819" s="33">
        <v>-0.11571906354515049</v>
      </c>
    </row>
    <row r="820" spans="1:8">
      <c r="A820" s="34" t="s">
        <v>4403</v>
      </c>
      <c r="B820" s="35">
        <v>42048</v>
      </c>
      <c r="C820" s="34">
        <v>64909.299999999996</v>
      </c>
      <c r="D820" s="34">
        <v>986.65</v>
      </c>
      <c r="E820" s="34">
        <v>159.62</v>
      </c>
      <c r="F820" s="33">
        <v>-0.13148433349969713</v>
      </c>
      <c r="G820" s="33">
        <v>-4.1622146673142346E-2</v>
      </c>
      <c r="H820" s="33">
        <v>-0.10771982782715628</v>
      </c>
    </row>
    <row r="821" spans="1:8">
      <c r="A821" s="34" t="s">
        <v>4404</v>
      </c>
      <c r="B821" s="35">
        <v>42049</v>
      </c>
      <c r="C821" s="34">
        <v>64932.1</v>
      </c>
      <c r="D821" s="34">
        <v>985.79666666666674</v>
      </c>
      <c r="E821" s="34">
        <v>159.56333333333333</v>
      </c>
      <c r="F821" s="33">
        <v>-0.1354237125646448</v>
      </c>
      <c r="G821" s="33">
        <v>-4.84128899399906E-2</v>
      </c>
      <c r="H821" s="33">
        <v>-0.1055866965620329</v>
      </c>
    </row>
    <row r="822" spans="1:8">
      <c r="A822" s="34" t="s">
        <v>4405</v>
      </c>
      <c r="B822" s="35">
        <v>42050</v>
      </c>
      <c r="C822" s="34">
        <v>64926.8</v>
      </c>
      <c r="D822" s="34">
        <v>984.94333333333338</v>
      </c>
      <c r="E822" s="34">
        <v>159.50666666666666</v>
      </c>
      <c r="F822" s="33">
        <v>-0.13614617451758415</v>
      </c>
      <c r="G822" s="33">
        <v>-4.4847861855396798E-2</v>
      </c>
      <c r="H822" s="33">
        <v>-0.10228125469007965</v>
      </c>
    </row>
    <row r="823" spans="1:8">
      <c r="A823" s="34" t="s">
        <v>2245</v>
      </c>
      <c r="B823" s="35">
        <v>42051</v>
      </c>
      <c r="C823" s="34">
        <v>64993.599999999999</v>
      </c>
      <c r="D823" s="34">
        <v>984.09</v>
      </c>
      <c r="E823" s="34">
        <v>159.44999999999999</v>
      </c>
      <c r="F823" s="33">
        <v>-0.13590897699496718</v>
      </c>
      <c r="G823" s="33">
        <v>-4.9170032271155018E-2</v>
      </c>
      <c r="H823" s="33">
        <v>-0.10817159796409193</v>
      </c>
    </row>
    <row r="824" spans="1:8">
      <c r="A824" s="34" t="s">
        <v>4406</v>
      </c>
      <c r="B824" s="35">
        <v>42052</v>
      </c>
      <c r="C824" s="34">
        <v>64811.200000000004</v>
      </c>
      <c r="D824" s="34">
        <v>983.12</v>
      </c>
      <c r="E824" s="34">
        <v>159.35</v>
      </c>
      <c r="F824" s="33">
        <v>-0.13898276037866242</v>
      </c>
      <c r="G824" s="33">
        <v>-5.9152287713052587E-2</v>
      </c>
      <c r="H824" s="33">
        <v>-0.11289873629126534</v>
      </c>
    </row>
    <row r="825" spans="1:8">
      <c r="A825" s="34" t="s">
        <v>4407</v>
      </c>
      <c r="B825" s="35">
        <v>42053</v>
      </c>
      <c r="C825" s="34">
        <v>64720</v>
      </c>
      <c r="D825" s="34">
        <v>985.01</v>
      </c>
      <c r="E825" s="34">
        <v>158.85</v>
      </c>
      <c r="F825" s="33">
        <v>-0.14084123749659827</v>
      </c>
      <c r="G825" s="33">
        <v>-5.8553851447359362E-2</v>
      </c>
      <c r="H825" s="33">
        <v>-0.11286719535351286</v>
      </c>
    </row>
    <row r="826" spans="1:8">
      <c r="A826" s="34" t="s">
        <v>345</v>
      </c>
      <c r="B826" s="35">
        <v>42054</v>
      </c>
      <c r="C826" s="34">
        <v>64769.03333333334</v>
      </c>
      <c r="D826" s="34">
        <v>985.07</v>
      </c>
      <c r="E826" s="34">
        <v>158.55000000000001</v>
      </c>
      <c r="F826" s="33">
        <v>-0.14046416777809467</v>
      </c>
      <c r="G826" s="33">
        <v>-5.9703772054027437E-2</v>
      </c>
      <c r="H826" s="33">
        <v>-0.11171494201355803</v>
      </c>
    </row>
    <row r="827" spans="1:8">
      <c r="A827" s="34" t="s">
        <v>4408</v>
      </c>
      <c r="B827" s="35">
        <v>42055</v>
      </c>
      <c r="C827" s="34">
        <v>64818.066666666666</v>
      </c>
      <c r="D827" s="34">
        <v>984.42</v>
      </c>
      <c r="E827" s="34">
        <v>158.46</v>
      </c>
      <c r="F827" s="33">
        <v>-0.13852158522781388</v>
      </c>
      <c r="G827" s="33">
        <v>-6.152760829774262E-2</v>
      </c>
      <c r="H827" s="33">
        <v>-0.10937499999999989</v>
      </c>
    </row>
    <row r="828" spans="1:8">
      <c r="A828" s="34" t="s">
        <v>4409</v>
      </c>
      <c r="B828" s="35">
        <v>42056</v>
      </c>
      <c r="C828" s="34">
        <v>64867.1</v>
      </c>
      <c r="D828" s="34">
        <v>984.10333333333347</v>
      </c>
      <c r="E828" s="34">
        <v>158.47000000000003</v>
      </c>
      <c r="F828" s="33">
        <v>-0.1332180601229076</v>
      </c>
      <c r="G828" s="33">
        <v>-6.9485024127182049E-2</v>
      </c>
      <c r="H828" s="33">
        <v>-0.11345454545454525</v>
      </c>
    </row>
    <row r="829" spans="1:8">
      <c r="A829" s="34" t="s">
        <v>4410</v>
      </c>
      <c r="B829" s="35">
        <v>42057</v>
      </c>
      <c r="C829" s="34">
        <v>64719.9</v>
      </c>
      <c r="D829" s="34">
        <v>983.78666666666663</v>
      </c>
      <c r="E829" s="34">
        <v>158.48000000000002</v>
      </c>
      <c r="F829" s="33">
        <v>-0.1312660152941445</v>
      </c>
      <c r="G829" s="33">
        <v>-6.8419125538174086E-2</v>
      </c>
      <c r="H829" s="33">
        <v>-0.10931265104254473</v>
      </c>
    </row>
    <row r="830" spans="1:8">
      <c r="A830" s="34" t="s">
        <v>2246</v>
      </c>
      <c r="B830" s="35">
        <v>42058</v>
      </c>
      <c r="C830" s="34">
        <v>64678.400000000001</v>
      </c>
      <c r="D830" s="34">
        <v>983.47</v>
      </c>
      <c r="E830" s="34">
        <v>158.49</v>
      </c>
      <c r="F830" s="33">
        <v>-0.12798733743734114</v>
      </c>
      <c r="G830" s="33">
        <v>-6.7571154976581838E-2</v>
      </c>
      <c r="H830" s="33">
        <v>-0.10915631499072553</v>
      </c>
    </row>
    <row r="831" spans="1:8">
      <c r="A831" s="34" t="s">
        <v>4411</v>
      </c>
      <c r="B831" s="35">
        <v>42059</v>
      </c>
      <c r="C831" s="34">
        <v>64525.8</v>
      </c>
      <c r="D831" s="34">
        <v>987.89</v>
      </c>
      <c r="E831" s="34">
        <v>158.83000000000001</v>
      </c>
      <c r="F831" s="33">
        <v>-0.12618408882545151</v>
      </c>
      <c r="G831" s="33">
        <v>-5.8381150275463867E-2</v>
      </c>
      <c r="H831" s="33">
        <v>-0.10533430969413615</v>
      </c>
    </row>
    <row r="832" spans="1:8">
      <c r="A832" s="34" t="s">
        <v>4412</v>
      </c>
      <c r="B832" s="35">
        <v>42060</v>
      </c>
      <c r="C832" s="34">
        <v>64051.700000000004</v>
      </c>
      <c r="D832" s="34">
        <v>992.8</v>
      </c>
      <c r="E832" s="34">
        <v>159.65</v>
      </c>
      <c r="F832" s="33">
        <v>-0.12873796180423303</v>
      </c>
      <c r="G832" s="33">
        <v>-5.2840460986593007E-2</v>
      </c>
      <c r="H832" s="33">
        <v>-9.53136510455036E-2</v>
      </c>
    </row>
    <row r="833" spans="1:8">
      <c r="A833" s="34" t="s">
        <v>4413</v>
      </c>
      <c r="B833" s="35">
        <v>42061</v>
      </c>
      <c r="C833" s="34">
        <v>64018.100000000006</v>
      </c>
      <c r="D833" s="34">
        <v>993.82</v>
      </c>
      <c r="E833" s="34">
        <v>159.66</v>
      </c>
      <c r="F833" s="33">
        <v>-0.11859405935141354</v>
      </c>
      <c r="G833" s="33">
        <v>-5.1004233376834129E-2</v>
      </c>
      <c r="H833" s="33">
        <v>-8.9789635710620819E-2</v>
      </c>
    </row>
    <row r="834" spans="1:8">
      <c r="A834" s="34" t="s">
        <v>4414</v>
      </c>
      <c r="B834" s="35">
        <v>42062</v>
      </c>
      <c r="C834" s="34">
        <v>63984.5</v>
      </c>
      <c r="D834" s="34">
        <v>990.28</v>
      </c>
      <c r="E834" s="34">
        <v>158.72</v>
      </c>
      <c r="F834" s="33">
        <v>-0.12047346485440313</v>
      </c>
      <c r="G834" s="33">
        <v>-5.3522957525710124E-2</v>
      </c>
      <c r="H834" s="33">
        <v>-8.9647261256094013E-2</v>
      </c>
    </row>
    <row r="835" spans="1:8">
      <c r="A835" s="34" t="s">
        <v>4415</v>
      </c>
      <c r="B835" s="35">
        <v>42063</v>
      </c>
      <c r="C835" s="34">
        <v>63950.9</v>
      </c>
      <c r="D835" s="34">
        <v>989.60666666666668</v>
      </c>
      <c r="E835" s="34">
        <v>158.52666666666667</v>
      </c>
      <c r="F835" s="33">
        <v>-0.1195944271593381</v>
      </c>
      <c r="G835" s="33">
        <v>-5.167396561031623E-2</v>
      </c>
      <c r="H835" s="33">
        <v>-9.1589784730578883E-2</v>
      </c>
    </row>
    <row r="836" spans="1:8">
      <c r="A836" s="34" t="s">
        <v>4416</v>
      </c>
      <c r="B836" s="35">
        <v>42064</v>
      </c>
      <c r="C836" s="34">
        <v>63860.1</v>
      </c>
      <c r="D836" s="34">
        <v>988.93333333333328</v>
      </c>
      <c r="E836" s="34">
        <v>158.33333333333331</v>
      </c>
      <c r="F836" s="33">
        <v>-0.12368075462687889</v>
      </c>
      <c r="G836" s="33">
        <v>-5.3262746074142164E-2</v>
      </c>
      <c r="H836" s="33">
        <v>-9.0665441457998486E-2</v>
      </c>
    </row>
    <row r="837" spans="1:8">
      <c r="A837" s="34" t="s">
        <v>2247</v>
      </c>
      <c r="B837" s="35">
        <v>42065</v>
      </c>
      <c r="C837" s="34">
        <v>63954.8</v>
      </c>
      <c r="D837" s="34">
        <v>988.26</v>
      </c>
      <c r="E837" s="34">
        <v>158.13999999999999</v>
      </c>
      <c r="F837" s="33">
        <v>-0.12276604460961116</v>
      </c>
      <c r="G837" s="33">
        <v>-5.8746214069375413E-2</v>
      </c>
      <c r="H837" s="33">
        <v>-9.7013647005081971E-2</v>
      </c>
    </row>
    <row r="838" spans="1:8">
      <c r="A838" s="34" t="s">
        <v>4417</v>
      </c>
      <c r="B838" s="35">
        <v>42066</v>
      </c>
      <c r="C838" s="34">
        <v>63996</v>
      </c>
      <c r="D838" s="34">
        <v>986.2</v>
      </c>
      <c r="E838" s="34">
        <v>158.15</v>
      </c>
      <c r="F838" s="33">
        <v>-0.12258564579219255</v>
      </c>
      <c r="G838" s="33">
        <v>-5.5237292357212531E-2</v>
      </c>
      <c r="H838" s="33">
        <v>-9.4474663612940213E-2</v>
      </c>
    </row>
    <row r="839" spans="1:8">
      <c r="A839" s="34" t="s">
        <v>4418</v>
      </c>
      <c r="B839" s="35">
        <v>42067</v>
      </c>
      <c r="C839" s="34">
        <v>64014.9</v>
      </c>
      <c r="D839" s="34">
        <v>976.27</v>
      </c>
      <c r="E839" s="34">
        <v>156.75</v>
      </c>
      <c r="F839" s="33">
        <v>-0.12271101426633224</v>
      </c>
      <c r="G839" s="33">
        <v>-6.4292902669286334E-2</v>
      </c>
      <c r="H839" s="33">
        <v>-0.10060246724682043</v>
      </c>
    </row>
    <row r="840" spans="1:8">
      <c r="A840" s="34" t="s">
        <v>4419</v>
      </c>
      <c r="B840" s="35">
        <v>42068</v>
      </c>
      <c r="C840" s="34">
        <v>63980.3</v>
      </c>
      <c r="D840" s="34">
        <v>974.57</v>
      </c>
      <c r="E840" s="34">
        <v>156.33000000000001</v>
      </c>
      <c r="F840" s="33">
        <v>-0.12236491231920632</v>
      </c>
      <c r="G840" s="33">
        <v>-6.5465459706186779E-2</v>
      </c>
      <c r="H840" s="33">
        <v>-0.10112122664111167</v>
      </c>
    </row>
    <row r="841" spans="1:8">
      <c r="A841" s="34" t="s">
        <v>4420</v>
      </c>
      <c r="B841" s="35">
        <v>42069</v>
      </c>
      <c r="C841" s="34">
        <v>63945.7</v>
      </c>
      <c r="D841" s="34">
        <v>971.23</v>
      </c>
      <c r="E841" s="34">
        <v>156.99</v>
      </c>
      <c r="F841" s="33">
        <v>-0.118536244449989</v>
      </c>
      <c r="G841" s="33">
        <v>-6.8212562240365204E-2</v>
      </c>
      <c r="H841" s="33">
        <v>-9.5419187554019014E-2</v>
      </c>
    </row>
    <row r="842" spans="1:8">
      <c r="A842" s="34" t="s">
        <v>4421</v>
      </c>
      <c r="B842" s="35">
        <v>42070</v>
      </c>
      <c r="C842" s="34">
        <v>63911.1</v>
      </c>
      <c r="D842" s="34">
        <v>967.2266666666668</v>
      </c>
      <c r="E842" s="34">
        <v>156.83666666666667</v>
      </c>
      <c r="F842" s="33">
        <v>-0.11657156600925589</v>
      </c>
      <c r="G842" s="33">
        <v>-7.7197066549633875E-2</v>
      </c>
      <c r="H842" s="33">
        <v>-9.5207876620129972E-2</v>
      </c>
    </row>
    <row r="843" spans="1:8">
      <c r="A843" s="34" t="s">
        <v>4422</v>
      </c>
      <c r="B843" s="35">
        <v>42071</v>
      </c>
      <c r="C843" s="34">
        <v>63806.700000000004</v>
      </c>
      <c r="D843" s="34">
        <v>963.22333333333336</v>
      </c>
      <c r="E843" s="34">
        <v>156.68333333333334</v>
      </c>
      <c r="F843" s="33">
        <v>-0.11686106139939301</v>
      </c>
      <c r="G843" s="33">
        <v>-7.5406195805896248E-2</v>
      </c>
      <c r="H843" s="33">
        <v>-9.9055066797002267E-2</v>
      </c>
    </row>
    <row r="844" spans="1:8">
      <c r="A844" s="34" t="s">
        <v>2248</v>
      </c>
      <c r="B844" s="35">
        <v>42072</v>
      </c>
      <c r="C844" s="34">
        <v>63846.700000000004</v>
      </c>
      <c r="D844" s="34">
        <v>959.22</v>
      </c>
      <c r="E844" s="34">
        <v>156.53</v>
      </c>
      <c r="F844" s="33">
        <v>-0.11390402929657339</v>
      </c>
      <c r="G844" s="33">
        <v>-8.3673254936425856E-2</v>
      </c>
      <c r="H844" s="33">
        <v>-9.7393610886864157E-2</v>
      </c>
    </row>
    <row r="845" spans="1:8">
      <c r="A845" s="34" t="s">
        <v>4423</v>
      </c>
      <c r="B845" s="35">
        <v>42073</v>
      </c>
      <c r="C845" s="34">
        <v>63852.800000000003</v>
      </c>
      <c r="D845" s="34">
        <v>943.73</v>
      </c>
      <c r="E845" s="34">
        <v>155.35</v>
      </c>
      <c r="F845" s="33">
        <v>-0.1114026326934755</v>
      </c>
      <c r="G845" s="33">
        <v>-9.7927698866351887E-2</v>
      </c>
      <c r="H845" s="33">
        <v>-0.10517827314094819</v>
      </c>
    </row>
    <row r="846" spans="1:8">
      <c r="A846" s="34" t="s">
        <v>4424</v>
      </c>
      <c r="B846" s="35">
        <v>42074</v>
      </c>
      <c r="C846" s="34">
        <v>64070.700000000004</v>
      </c>
      <c r="D846" s="34">
        <v>943.03</v>
      </c>
      <c r="E846" s="34">
        <v>154.61000000000001</v>
      </c>
      <c r="F846" s="33">
        <v>-0.10593201417766729</v>
      </c>
      <c r="G846" s="33">
        <v>-9.9916007559319953E-2</v>
      </c>
      <c r="H846" s="33">
        <v>-0.10861919861631597</v>
      </c>
    </row>
    <row r="847" spans="1:8">
      <c r="A847" s="34" t="s">
        <v>4425</v>
      </c>
      <c r="B847" s="35">
        <v>42075</v>
      </c>
      <c r="C847" s="34">
        <v>64250.56666666668</v>
      </c>
      <c r="D847" s="34">
        <v>948.52</v>
      </c>
      <c r="E847" s="34">
        <v>154.97999999999999</v>
      </c>
      <c r="F847" s="33">
        <v>-9.4683738596755607E-2</v>
      </c>
      <c r="G847" s="33">
        <v>-9.5999034227731705E-2</v>
      </c>
      <c r="H847" s="33">
        <v>-0.10566103064227594</v>
      </c>
    </row>
    <row r="848" spans="1:8">
      <c r="A848" s="34" t="s">
        <v>4426</v>
      </c>
      <c r="B848" s="35">
        <v>42076</v>
      </c>
      <c r="C848" s="34">
        <v>64430.433333333334</v>
      </c>
      <c r="D848" s="34">
        <v>939.56</v>
      </c>
      <c r="E848" s="34">
        <v>154.56</v>
      </c>
      <c r="F848" s="33">
        <v>-8.4033844411430914E-2</v>
      </c>
      <c r="G848" s="33">
        <v>-0.10584518167456558</v>
      </c>
      <c r="H848" s="33">
        <v>-0.10726044013169289</v>
      </c>
    </row>
    <row r="849" spans="1:8">
      <c r="A849" s="34" t="s">
        <v>4427</v>
      </c>
      <c r="B849" s="35">
        <v>42077</v>
      </c>
      <c r="C849" s="34">
        <v>64610.3</v>
      </c>
      <c r="D849" s="34">
        <v>939.89666666666665</v>
      </c>
      <c r="E849" s="34">
        <v>153.69333333333333</v>
      </c>
      <c r="F849" s="33">
        <v>-8.2539795237351443E-2</v>
      </c>
      <c r="G849" s="33">
        <v>-0.1060437452642059</v>
      </c>
      <c r="H849" s="33">
        <v>-0.12135071270676112</v>
      </c>
    </row>
    <row r="850" spans="1:8">
      <c r="A850" s="34" t="s">
        <v>4428</v>
      </c>
      <c r="B850" s="35">
        <v>42078</v>
      </c>
      <c r="C850" s="34">
        <v>64980.6</v>
      </c>
      <c r="D850" s="34">
        <v>940.23333333333335</v>
      </c>
      <c r="E850" s="34">
        <v>152.82666666666668</v>
      </c>
      <c r="F850" s="33">
        <v>-8.3186834582923086E-2</v>
      </c>
      <c r="G850" s="33">
        <v>-0.11346414349516454</v>
      </c>
      <c r="H850" s="33">
        <v>-0.13559577677224732</v>
      </c>
    </row>
    <row r="851" spans="1:8">
      <c r="A851" s="34" t="s">
        <v>2249</v>
      </c>
      <c r="B851" s="35">
        <v>42079</v>
      </c>
      <c r="C851" s="34">
        <v>65122.8</v>
      </c>
      <c r="D851" s="34">
        <v>940.57</v>
      </c>
      <c r="E851" s="34">
        <v>151.96</v>
      </c>
      <c r="F851" s="33">
        <v>-8.6702500147254447E-2</v>
      </c>
      <c r="G851" s="33">
        <v>-0.11449095256924435</v>
      </c>
      <c r="H851" s="33">
        <v>-0.13722818372792822</v>
      </c>
    </row>
    <row r="852" spans="1:8">
      <c r="A852" s="34" t="s">
        <v>4429</v>
      </c>
      <c r="B852" s="35">
        <v>42080</v>
      </c>
      <c r="C852" s="34">
        <v>61532.9</v>
      </c>
      <c r="D852" s="34">
        <v>949.06</v>
      </c>
      <c r="E852" s="34">
        <v>151.37</v>
      </c>
      <c r="F852" s="33">
        <v>-0.14220333548635933</v>
      </c>
      <c r="G852" s="33">
        <v>-0.10668298192771097</v>
      </c>
      <c r="H852" s="33">
        <v>-0.14335031126202591</v>
      </c>
    </row>
    <row r="853" spans="1:8">
      <c r="A853" s="34" t="s">
        <v>4430</v>
      </c>
      <c r="B853" s="35">
        <v>42081</v>
      </c>
      <c r="C853" s="34">
        <v>62531.8</v>
      </c>
      <c r="D853" s="34">
        <v>956.73</v>
      </c>
      <c r="E853" s="34">
        <v>149.85</v>
      </c>
      <c r="F853" s="33">
        <v>-0.13345491129705023</v>
      </c>
      <c r="G853" s="33">
        <v>-0.10000846625882309</v>
      </c>
      <c r="H853" s="33">
        <v>-0.15474287863119307</v>
      </c>
    </row>
    <row r="854" spans="1:8">
      <c r="A854" s="34" t="s">
        <v>4431</v>
      </c>
      <c r="B854" s="35">
        <v>42082</v>
      </c>
      <c r="C854" s="34">
        <v>62602.44</v>
      </c>
      <c r="D854" s="34">
        <v>964.97</v>
      </c>
      <c r="E854" s="34">
        <v>151.16</v>
      </c>
      <c r="F854" s="33">
        <v>-0.13004077253815294</v>
      </c>
      <c r="G854" s="33">
        <v>-9.2806152187674296E-2</v>
      </c>
      <c r="H854" s="33">
        <v>-0.15014992503748137</v>
      </c>
    </row>
    <row r="855" spans="1:8">
      <c r="A855" s="34" t="s">
        <v>344</v>
      </c>
      <c r="B855" s="35">
        <v>42083</v>
      </c>
      <c r="C855" s="34">
        <v>62673.08</v>
      </c>
      <c r="D855" s="34">
        <v>969.53</v>
      </c>
      <c r="E855" s="34">
        <v>150.96</v>
      </c>
      <c r="F855" s="33">
        <v>-0.12853110408445345</v>
      </c>
      <c r="G855" s="33">
        <v>-8.9070119229938016E-2</v>
      </c>
      <c r="H855" s="33">
        <v>-0.15404875315214339</v>
      </c>
    </row>
    <row r="856" spans="1:8">
      <c r="A856" s="34" t="s">
        <v>2250</v>
      </c>
      <c r="B856" s="35">
        <v>42086</v>
      </c>
      <c r="C856" s="34">
        <v>62743.72</v>
      </c>
      <c r="D856" s="34">
        <v>975.38</v>
      </c>
      <c r="E856" s="34">
        <v>152.37</v>
      </c>
      <c r="F856" s="33">
        <v>-0.14079123587812392</v>
      </c>
      <c r="G856" s="33">
        <v>-8.3917988598048332E-2</v>
      </c>
      <c r="H856" s="33">
        <v>-0.15269977200689544</v>
      </c>
    </row>
    <row r="857" spans="1:8">
      <c r="A857" s="34" t="s">
        <v>4432</v>
      </c>
      <c r="B857" s="35">
        <v>42087</v>
      </c>
      <c r="C857" s="34">
        <v>62814.36</v>
      </c>
      <c r="D857" s="34">
        <v>978.25</v>
      </c>
      <c r="E857" s="34">
        <v>153.36000000000001</v>
      </c>
      <c r="F857" s="33">
        <v>-0.14440969592625086</v>
      </c>
      <c r="G857" s="33">
        <v>-7.7931626026222278E-2</v>
      </c>
      <c r="H857" s="33">
        <v>-0.1484730705163797</v>
      </c>
    </row>
    <row r="858" spans="1:8">
      <c r="A858" s="34" t="s">
        <v>4433</v>
      </c>
      <c r="B858" s="35">
        <v>42088</v>
      </c>
      <c r="C858" s="34">
        <v>62885</v>
      </c>
      <c r="D858" s="34">
        <v>976.15</v>
      </c>
      <c r="E858" s="34">
        <v>150.35</v>
      </c>
      <c r="F858" s="33">
        <v>-0.14398968731155459</v>
      </c>
      <c r="G858" s="33">
        <v>-8.1158165234334501E-2</v>
      </c>
      <c r="H858" s="33">
        <v>-0.17308326916730832</v>
      </c>
    </row>
    <row r="859" spans="1:8">
      <c r="A859" s="34" t="s">
        <v>4434</v>
      </c>
      <c r="B859" s="35">
        <v>42089</v>
      </c>
      <c r="C859" s="34">
        <v>63131.833333333336</v>
      </c>
      <c r="D859" s="34">
        <v>962.46</v>
      </c>
      <c r="E859" s="34">
        <v>149.58000000000001</v>
      </c>
      <c r="F859" s="33">
        <v>-0.14117332839972396</v>
      </c>
      <c r="G859" s="33">
        <v>-9.0878177335713684E-2</v>
      </c>
      <c r="H859" s="33">
        <v>-0.17368246602585347</v>
      </c>
    </row>
    <row r="860" spans="1:8">
      <c r="A860" s="34" t="s">
        <v>4435</v>
      </c>
      <c r="B860" s="35">
        <v>42090</v>
      </c>
      <c r="C860" s="34">
        <v>63378.666666666672</v>
      </c>
      <c r="D860" s="34">
        <v>958.11</v>
      </c>
      <c r="E860" s="34">
        <v>149.46</v>
      </c>
      <c r="F860" s="33">
        <v>-0.13836053033588513</v>
      </c>
      <c r="G860" s="33">
        <v>-9.6406790317510316E-2</v>
      </c>
      <c r="H860" s="33">
        <v>-0.17378245407138526</v>
      </c>
    </row>
    <row r="861" spans="1:8">
      <c r="A861" s="34" t="s">
        <v>4436</v>
      </c>
      <c r="B861" s="35">
        <v>42091</v>
      </c>
      <c r="C861" s="34">
        <v>63625.5</v>
      </c>
      <c r="D861" s="34">
        <v>961.71</v>
      </c>
      <c r="E861" s="34">
        <v>149.84333333333336</v>
      </c>
      <c r="F861" s="33">
        <v>-0.13111017641226774</v>
      </c>
      <c r="G861" s="33">
        <v>-9.4432185913954525E-2</v>
      </c>
      <c r="H861" s="33">
        <v>-0.17109824457884626</v>
      </c>
    </row>
    <row r="862" spans="1:8">
      <c r="A862" s="34" t="s">
        <v>4437</v>
      </c>
      <c r="B862" s="35">
        <v>42092</v>
      </c>
      <c r="C862" s="34">
        <v>65099.9</v>
      </c>
      <c r="D862" s="34">
        <v>965.31</v>
      </c>
      <c r="E862" s="34">
        <v>150.22666666666669</v>
      </c>
      <c r="F862" s="33">
        <v>-0.112444340222012</v>
      </c>
      <c r="G862" s="33">
        <v>-9.2463757215651698E-2</v>
      </c>
      <c r="H862" s="33">
        <v>-0.16841036996032832</v>
      </c>
    </row>
    <row r="863" spans="1:8">
      <c r="A863" s="34" t="s">
        <v>2251</v>
      </c>
      <c r="B863" s="35">
        <v>42093</v>
      </c>
      <c r="C863" s="34">
        <v>65175.1</v>
      </c>
      <c r="D863" s="34">
        <v>968.91</v>
      </c>
      <c r="E863" s="34">
        <v>150.61000000000001</v>
      </c>
      <c r="F863" s="33">
        <v>-0.11275574172417135</v>
      </c>
      <c r="G863" s="33">
        <v>-9.1377127584751694E-2</v>
      </c>
      <c r="H863" s="33">
        <v>-0.16826816876518669</v>
      </c>
    </row>
    <row r="864" spans="1:8">
      <c r="A864" s="34" t="s">
        <v>4438</v>
      </c>
      <c r="B864" s="35">
        <v>42094</v>
      </c>
      <c r="C864" s="34">
        <v>65728</v>
      </c>
      <c r="D864" s="34">
        <v>974.57</v>
      </c>
      <c r="E864" s="34">
        <v>150.37</v>
      </c>
      <c r="F864" s="33">
        <v>-0.10882363309479326</v>
      </c>
      <c r="G864" s="33">
        <v>-8.6480507672262563E-2</v>
      </c>
      <c r="H864" s="33">
        <v>-0.17460753101328352</v>
      </c>
    </row>
    <row r="865" spans="1:8">
      <c r="A865" s="34" t="s">
        <v>4439</v>
      </c>
      <c r="B865" s="35">
        <v>42095</v>
      </c>
      <c r="C865" s="34">
        <v>66252.75</v>
      </c>
      <c r="D865" s="34">
        <v>982.93</v>
      </c>
      <c r="E865" s="34">
        <v>150.06</v>
      </c>
      <c r="F865" s="33">
        <v>-0.10169254438019582</v>
      </c>
      <c r="G865" s="33">
        <v>-7.4967767436170063E-2</v>
      </c>
      <c r="H865" s="33">
        <v>-0.17540389053742167</v>
      </c>
    </row>
    <row r="866" spans="1:8">
      <c r="A866" s="34" t="s">
        <v>4440</v>
      </c>
      <c r="B866" s="35">
        <v>42096</v>
      </c>
      <c r="C866" s="34">
        <v>66777.5</v>
      </c>
      <c r="D866" s="34">
        <v>992.86</v>
      </c>
      <c r="E866" s="34">
        <v>151.4</v>
      </c>
      <c r="F866" s="33">
        <v>-9.4561197823683552E-2</v>
      </c>
      <c r="G866" s="33">
        <v>-6.6211462859507519E-2</v>
      </c>
      <c r="H866" s="33">
        <v>-0.16922739244951712</v>
      </c>
    </row>
    <row r="867" spans="1:8">
      <c r="A867" s="34" t="s">
        <v>4441</v>
      </c>
      <c r="B867" s="35">
        <v>42097</v>
      </c>
      <c r="C867" s="34">
        <v>67302.25</v>
      </c>
      <c r="D867" s="34">
        <v>994.32</v>
      </c>
      <c r="E867" s="34">
        <v>151.53</v>
      </c>
      <c r="F867" s="33">
        <v>-8.74295934112721E-2</v>
      </c>
      <c r="G867" s="33">
        <v>-6.4838327408159757E-2</v>
      </c>
      <c r="H867" s="33">
        <v>-0.1679890185312285</v>
      </c>
    </row>
    <row r="868" spans="1:8">
      <c r="A868" s="34" t="s">
        <v>4442</v>
      </c>
      <c r="B868" s="35">
        <v>42098</v>
      </c>
      <c r="C868" s="34">
        <v>67827</v>
      </c>
      <c r="D868" s="34">
        <v>998.16666666666674</v>
      </c>
      <c r="E868" s="34">
        <v>151.81666666666666</v>
      </c>
      <c r="F868" s="33">
        <v>-8.2060616723394708E-2</v>
      </c>
      <c r="G868" s="33">
        <v>-6.1220523045476427E-2</v>
      </c>
      <c r="H868" s="33">
        <v>-0.16588832115451535</v>
      </c>
    </row>
    <row r="869" spans="1:8">
      <c r="A869" s="34" t="s">
        <v>4443</v>
      </c>
      <c r="B869" s="35">
        <v>42099</v>
      </c>
      <c r="C869" s="34">
        <v>70261.7</v>
      </c>
      <c r="D869" s="34">
        <v>1002.0133333333333</v>
      </c>
      <c r="E869" s="34">
        <v>152.10333333333332</v>
      </c>
      <c r="F869" s="33">
        <v>-5.7220222177197133E-2</v>
      </c>
      <c r="G869" s="33">
        <v>-6.7443476534385649E-2</v>
      </c>
      <c r="H869" s="33">
        <v>-0.17290193945985144</v>
      </c>
    </row>
    <row r="870" spans="1:8">
      <c r="A870" s="34" t="s">
        <v>2252</v>
      </c>
      <c r="B870" s="35">
        <v>42100</v>
      </c>
      <c r="C870" s="34">
        <v>70843.900000000009</v>
      </c>
      <c r="D870" s="34">
        <v>1005.86</v>
      </c>
      <c r="E870" s="34">
        <v>152.38999999999999</v>
      </c>
      <c r="F870" s="33">
        <v>-5.3415480160766138E-2</v>
      </c>
      <c r="G870" s="33">
        <v>-6.6660480653243037E-2</v>
      </c>
      <c r="H870" s="33">
        <v>-0.17439592588579489</v>
      </c>
    </row>
    <row r="871" spans="1:8">
      <c r="A871" s="34" t="s">
        <v>4444</v>
      </c>
      <c r="B871" s="35">
        <v>42101</v>
      </c>
      <c r="C871" s="34">
        <v>70159.900000000009</v>
      </c>
      <c r="D871" s="34">
        <v>1006.26</v>
      </c>
      <c r="E871" s="34">
        <v>153.59</v>
      </c>
      <c r="F871" s="33">
        <v>-6.2549354521909684E-2</v>
      </c>
      <c r="G871" s="33">
        <v>-6.9010500994587498E-2</v>
      </c>
      <c r="H871" s="33">
        <v>-0.16558917803009721</v>
      </c>
    </row>
    <row r="872" spans="1:8">
      <c r="A872" s="34" t="s">
        <v>4445</v>
      </c>
      <c r="B872" s="35">
        <v>42102</v>
      </c>
      <c r="C872" s="34">
        <v>70684.7</v>
      </c>
      <c r="D872" s="34">
        <v>1021.05</v>
      </c>
      <c r="E872" s="34">
        <v>153.72999999999999</v>
      </c>
      <c r="F872" s="33">
        <v>-5.5531702432988883E-2</v>
      </c>
      <c r="G872" s="33">
        <v>-5.3435185271023311E-2</v>
      </c>
      <c r="H872" s="33">
        <v>-0.16346520106655071</v>
      </c>
    </row>
    <row r="873" spans="1:8">
      <c r="A873" s="34" t="s">
        <v>4446</v>
      </c>
      <c r="B873" s="35">
        <v>42103</v>
      </c>
      <c r="C873" s="34">
        <v>70464.06666666668</v>
      </c>
      <c r="D873" s="34">
        <v>1028.6300000000001</v>
      </c>
      <c r="E873" s="34">
        <v>154.01</v>
      </c>
      <c r="F873" s="33">
        <v>-5.8474289030553406E-2</v>
      </c>
      <c r="G873" s="33">
        <v>-4.6570187417738218E-2</v>
      </c>
      <c r="H873" s="33">
        <v>-0.16186554438921752</v>
      </c>
    </row>
    <row r="874" spans="1:8">
      <c r="A874" s="34" t="s">
        <v>4447</v>
      </c>
      <c r="B874" s="35">
        <v>42104</v>
      </c>
      <c r="C874" s="34">
        <v>70243.433333333334</v>
      </c>
      <c r="D874" s="34">
        <v>1034.5899999999999</v>
      </c>
      <c r="E874" s="34">
        <v>153.55000000000001</v>
      </c>
      <c r="F874" s="33">
        <v>-6.151890052729081E-2</v>
      </c>
      <c r="G874" s="33">
        <v>-4.1208833641730558E-2</v>
      </c>
      <c r="H874" s="33">
        <v>-0.1642931006331525</v>
      </c>
    </row>
    <row r="875" spans="1:8">
      <c r="A875" s="34" t="s">
        <v>4448</v>
      </c>
      <c r="B875" s="35">
        <v>42105</v>
      </c>
      <c r="C875" s="34">
        <v>70022.8</v>
      </c>
      <c r="D875" s="34">
        <v>1036.8800000000001</v>
      </c>
      <c r="E875" s="34">
        <v>153.16666666666669</v>
      </c>
      <c r="F875" s="33">
        <v>-6.6332789315924789E-2</v>
      </c>
      <c r="G875" s="33">
        <v>-3.9249842481746344E-2</v>
      </c>
      <c r="H875" s="33">
        <v>-0.16630379563103259</v>
      </c>
    </row>
    <row r="876" spans="1:8">
      <c r="A876" s="34" t="s">
        <v>4449</v>
      </c>
      <c r="B876" s="35">
        <v>42106</v>
      </c>
      <c r="C876" s="34">
        <v>68783.899999999994</v>
      </c>
      <c r="D876" s="34">
        <v>1039.17</v>
      </c>
      <c r="E876" s="34">
        <v>152.78333333333333</v>
      </c>
      <c r="F876" s="33">
        <v>-8.2468811310899004E-2</v>
      </c>
      <c r="G876" s="33">
        <v>-3.8286412349380794E-2</v>
      </c>
      <c r="H876" s="33">
        <v>-0.16807332788819318</v>
      </c>
    </row>
    <row r="877" spans="1:8">
      <c r="A877" s="34" t="s">
        <v>2253</v>
      </c>
      <c r="B877" s="35">
        <v>42107</v>
      </c>
      <c r="C877" s="34">
        <v>68454.100000000006</v>
      </c>
      <c r="D877" s="34">
        <v>1041.46</v>
      </c>
      <c r="E877" s="34">
        <v>152.4</v>
      </c>
      <c r="F877" s="33">
        <v>-8.6486467731483385E-2</v>
      </c>
      <c r="G877" s="33">
        <v>-3.4567786790266508E-2</v>
      </c>
      <c r="H877" s="33">
        <v>-0.16902944383860419</v>
      </c>
    </row>
    <row r="878" spans="1:8">
      <c r="A878" s="34" t="s">
        <v>4450</v>
      </c>
      <c r="B878" s="35">
        <v>42108</v>
      </c>
      <c r="C878" s="34">
        <v>68465.3</v>
      </c>
      <c r="D878" s="34">
        <v>1036.77</v>
      </c>
      <c r="E878" s="34">
        <v>151.61000000000001</v>
      </c>
      <c r="F878" s="33">
        <v>-8.5954968276575006E-2</v>
      </c>
      <c r="G878" s="33">
        <v>-2.7210373720408687E-2</v>
      </c>
      <c r="H878" s="33">
        <v>-0.17094110570350518</v>
      </c>
    </row>
    <row r="879" spans="1:8">
      <c r="A879" s="34" t="s">
        <v>4451</v>
      </c>
      <c r="B879" s="35">
        <v>42109</v>
      </c>
      <c r="C879" s="34">
        <v>68078.8</v>
      </c>
      <c r="D879" s="34">
        <v>1036.8699999999999</v>
      </c>
      <c r="E879" s="34">
        <v>152.80000000000001</v>
      </c>
      <c r="F879" s="33">
        <v>-9.0734733476937834E-2</v>
      </c>
      <c r="G879" s="33">
        <v>-2.1940705385188775E-2</v>
      </c>
      <c r="H879" s="33">
        <v>-0.16264796142042948</v>
      </c>
    </row>
    <row r="880" spans="1:8">
      <c r="A880" s="34" t="s">
        <v>4452</v>
      </c>
      <c r="B880" s="35">
        <v>42110</v>
      </c>
      <c r="C880" s="34">
        <v>67843.866666666669</v>
      </c>
      <c r="D880" s="34">
        <v>1052.25</v>
      </c>
      <c r="E880" s="34">
        <v>155.29</v>
      </c>
      <c r="F880" s="33">
        <v>-9.3493316943030313E-2</v>
      </c>
      <c r="G880" s="33">
        <v>-1.028668531082666E-2</v>
      </c>
      <c r="H880" s="33">
        <v>-0.15064721969006378</v>
      </c>
    </row>
    <row r="881" spans="1:8">
      <c r="A881" s="34" t="s">
        <v>4453</v>
      </c>
      <c r="B881" s="35">
        <v>42111</v>
      </c>
      <c r="C881" s="34">
        <v>67608.933333333334</v>
      </c>
      <c r="D881" s="34">
        <v>1042.68</v>
      </c>
      <c r="E881" s="34">
        <v>155.77000000000001</v>
      </c>
      <c r="F881" s="33">
        <v>-9.416816055578936E-2</v>
      </c>
      <c r="G881" s="33">
        <v>-2.2099395697667501E-2</v>
      </c>
      <c r="H881" s="33">
        <v>-0.14966518669481033</v>
      </c>
    </row>
    <row r="882" spans="1:8">
      <c r="A882" s="34" t="s">
        <v>4454</v>
      </c>
      <c r="B882" s="35">
        <v>42112</v>
      </c>
      <c r="C882" s="34">
        <v>67374</v>
      </c>
      <c r="D882" s="34">
        <v>1039.71</v>
      </c>
      <c r="E882" s="34">
        <v>156.35333333333335</v>
      </c>
      <c r="F882" s="33">
        <v>-9.8183356266698052E-2</v>
      </c>
      <c r="G882" s="33">
        <v>-2.7672308987187755E-2</v>
      </c>
      <c r="H882" s="33">
        <v>-0.14812393302095805</v>
      </c>
    </row>
    <row r="883" spans="1:8">
      <c r="A883" s="34" t="s">
        <v>4455</v>
      </c>
      <c r="B883" s="35">
        <v>42113</v>
      </c>
      <c r="C883" s="34">
        <v>67378.8</v>
      </c>
      <c r="D883" s="34">
        <v>1036.74</v>
      </c>
      <c r="E883" s="34">
        <v>156.93666666666667</v>
      </c>
      <c r="F883" s="33">
        <v>-9.7977843970681766E-2</v>
      </c>
      <c r="G883" s="33">
        <v>-2.4804582780709294E-2</v>
      </c>
      <c r="H883" s="33">
        <v>-0.14680511761081516</v>
      </c>
    </row>
    <row r="884" spans="1:8">
      <c r="A884" s="34" t="s">
        <v>343</v>
      </c>
      <c r="B884" s="35">
        <v>42114</v>
      </c>
      <c r="C884" s="34">
        <v>67016.7</v>
      </c>
      <c r="D884" s="34">
        <v>1033.77</v>
      </c>
      <c r="E884" s="34">
        <v>157.52000000000001</v>
      </c>
      <c r="F884" s="33">
        <v>-0.10181896646464872</v>
      </c>
      <c r="G884" s="33">
        <v>-2.1764433131144956E-2</v>
      </c>
      <c r="H884" s="33">
        <v>-0.13517074777643556</v>
      </c>
    </row>
    <row r="885" spans="1:8">
      <c r="A885" s="34" t="s">
        <v>4456</v>
      </c>
      <c r="B885" s="35">
        <v>42115</v>
      </c>
      <c r="C885" s="34">
        <v>66828.600000000006</v>
      </c>
      <c r="D885" s="34">
        <v>1042.21</v>
      </c>
      <c r="E885" s="34">
        <v>157.74</v>
      </c>
      <c r="F885" s="33">
        <v>-0.10347803611562523</v>
      </c>
      <c r="G885" s="33">
        <v>-8.5709937025550964E-3</v>
      </c>
      <c r="H885" s="33">
        <v>-0.13718411552346566</v>
      </c>
    </row>
    <row r="886" spans="1:8">
      <c r="A886" s="34" t="s">
        <v>4457</v>
      </c>
      <c r="B886" s="35">
        <v>42116</v>
      </c>
      <c r="C886" s="34">
        <v>66569.2</v>
      </c>
      <c r="D886" s="34">
        <v>1047.6099999999999</v>
      </c>
      <c r="E886" s="34">
        <v>157.76</v>
      </c>
      <c r="F886" s="33">
        <v>-0.10609773019233626</v>
      </c>
      <c r="G886" s="33">
        <v>2.008589109621095E-3</v>
      </c>
      <c r="H886" s="33">
        <v>-0.13589308210549378</v>
      </c>
    </row>
    <row r="887" spans="1:8">
      <c r="A887" s="34" t="s">
        <v>4458</v>
      </c>
      <c r="B887" s="35">
        <v>42117</v>
      </c>
      <c r="C887" s="34">
        <v>66559.666666666672</v>
      </c>
      <c r="D887" s="34">
        <v>1053.9100000000001</v>
      </c>
      <c r="E887" s="34">
        <v>157.41999999999999</v>
      </c>
      <c r="F887" s="33">
        <v>-0.10536398982418127</v>
      </c>
      <c r="G887" s="33">
        <v>2.9501051569740255E-3</v>
      </c>
      <c r="H887" s="33">
        <v>-0.13995374333011601</v>
      </c>
    </row>
    <row r="888" spans="1:8">
      <c r="A888" s="34" t="s">
        <v>4459</v>
      </c>
      <c r="B888" s="35">
        <v>42118</v>
      </c>
      <c r="C888" s="34">
        <v>66550.133333333331</v>
      </c>
      <c r="D888" s="34">
        <v>1060.5</v>
      </c>
      <c r="E888" s="34">
        <v>158.62</v>
      </c>
      <c r="F888" s="33">
        <v>-0.10549573537601598</v>
      </c>
      <c r="G888" s="33">
        <v>4.156763973449662E-3</v>
      </c>
      <c r="H888" s="33">
        <v>-0.13560153312383061</v>
      </c>
    </row>
    <row r="889" spans="1:8">
      <c r="A889" s="34" t="s">
        <v>4460</v>
      </c>
      <c r="B889" s="35">
        <v>42119</v>
      </c>
      <c r="C889" s="34">
        <v>66540.600000000006</v>
      </c>
      <c r="D889" s="34">
        <v>1062.2066666666667</v>
      </c>
      <c r="E889" s="34">
        <v>158.58000000000001</v>
      </c>
      <c r="F889" s="33">
        <v>-0.1074066870116368</v>
      </c>
      <c r="G889" s="33">
        <v>7.5057392210986507E-4</v>
      </c>
      <c r="H889" s="33">
        <v>-0.13801163233135827</v>
      </c>
    </row>
    <row r="890" spans="1:8">
      <c r="A890" s="34" t="s">
        <v>4461</v>
      </c>
      <c r="B890" s="35">
        <v>42120</v>
      </c>
      <c r="C890" s="34">
        <v>66208.899999999994</v>
      </c>
      <c r="D890" s="34">
        <v>1063.9133333333332</v>
      </c>
      <c r="E890" s="34">
        <v>158.54</v>
      </c>
      <c r="F890" s="33">
        <v>-0.11075399804714536</v>
      </c>
      <c r="G890" s="33">
        <v>-4.760025804352308E-4</v>
      </c>
      <c r="H890" s="33">
        <v>-0.14019198438093172</v>
      </c>
    </row>
    <row r="891" spans="1:8">
      <c r="A891" s="34" t="s">
        <v>2254</v>
      </c>
      <c r="B891" s="35">
        <v>42121</v>
      </c>
      <c r="C891" s="34">
        <v>65576.800000000003</v>
      </c>
      <c r="D891" s="34">
        <v>1065.6199999999999</v>
      </c>
      <c r="E891" s="34">
        <v>158.5</v>
      </c>
      <c r="F891" s="33">
        <v>-0.11815284482874544</v>
      </c>
      <c r="G891" s="33">
        <v>-4.9025558657913582E-3</v>
      </c>
      <c r="H891" s="33">
        <v>-0.14651876581767276</v>
      </c>
    </row>
    <row r="892" spans="1:8">
      <c r="A892" s="34" t="s">
        <v>4462</v>
      </c>
      <c r="B892" s="35">
        <v>42122</v>
      </c>
      <c r="C892" s="34">
        <v>65508.200000000004</v>
      </c>
      <c r="D892" s="34">
        <v>1067.01</v>
      </c>
      <c r="E892" s="34">
        <v>158.66999999999999</v>
      </c>
      <c r="F892" s="33">
        <v>-0.11784160842456803</v>
      </c>
      <c r="G892" s="33">
        <v>-4.998274849165818E-3</v>
      </c>
      <c r="H892" s="33">
        <v>-0.14431321792590202</v>
      </c>
    </row>
    <row r="893" spans="1:8">
      <c r="A893" s="34" t="s">
        <v>4463</v>
      </c>
      <c r="B893" s="35">
        <v>42123</v>
      </c>
      <c r="C893" s="34">
        <v>65634.100000000006</v>
      </c>
      <c r="D893" s="34">
        <v>1059.51</v>
      </c>
      <c r="E893" s="34">
        <v>158.02000000000001</v>
      </c>
      <c r="F893" s="33">
        <v>-0.11490661452363282</v>
      </c>
      <c r="G893" s="33">
        <v>-1.3959851467180373E-2</v>
      </c>
      <c r="H893" s="33">
        <v>-0.14781858383217383</v>
      </c>
    </row>
    <row r="894" spans="1:8">
      <c r="A894" s="34" t="s">
        <v>4464</v>
      </c>
      <c r="B894" s="35">
        <v>42124</v>
      </c>
      <c r="C894" s="34">
        <v>65452.166666666672</v>
      </c>
      <c r="D894" s="34">
        <v>1047.78</v>
      </c>
      <c r="E894" s="34">
        <v>157.18</v>
      </c>
      <c r="F894" s="33">
        <v>-0.11612042151130075</v>
      </c>
      <c r="G894" s="33">
        <v>-2.5650245343434297E-2</v>
      </c>
      <c r="H894" s="33">
        <v>-0.15218094861375819</v>
      </c>
    </row>
    <row r="895" spans="1:8">
      <c r="A895" s="34" t="s">
        <v>4465</v>
      </c>
      <c r="B895" s="35">
        <v>42125</v>
      </c>
      <c r="C895" s="34">
        <v>65270.233333333337</v>
      </c>
      <c r="D895" s="34">
        <v>1045.99</v>
      </c>
      <c r="E895" s="34">
        <v>157.1</v>
      </c>
      <c r="F895" s="33">
        <v>-0.11740448160939121</v>
      </c>
      <c r="G895" s="33">
        <v>-2.8086042153841362E-2</v>
      </c>
      <c r="H895" s="33">
        <v>-0.15244483608178827</v>
      </c>
    </row>
    <row r="896" spans="1:8">
      <c r="A896" s="34" t="s">
        <v>4466</v>
      </c>
      <c r="B896" s="35">
        <v>42127</v>
      </c>
      <c r="C896" s="34">
        <v>65088.3</v>
      </c>
      <c r="D896" s="34">
        <v>1047.095</v>
      </c>
      <c r="E896" s="34">
        <v>156.88</v>
      </c>
      <c r="F896" s="33">
        <v>-0.11931919660978418</v>
      </c>
      <c r="G896" s="33">
        <v>-2.7830131746311659E-2</v>
      </c>
      <c r="H896" s="33">
        <v>-0.15346427800561191</v>
      </c>
    </row>
    <row r="897" spans="1:8">
      <c r="A897" s="34" t="s">
        <v>2255</v>
      </c>
      <c r="B897" s="35">
        <v>42128</v>
      </c>
      <c r="C897" s="34">
        <v>64415.8</v>
      </c>
      <c r="D897" s="34">
        <v>1048.2</v>
      </c>
      <c r="E897" s="34">
        <v>156.66</v>
      </c>
      <c r="F897" s="33">
        <v>-0.12836896130853315</v>
      </c>
      <c r="G897" s="33">
        <v>-3.3427082853059176E-2</v>
      </c>
      <c r="H897" s="33">
        <v>-0.15551722279122415</v>
      </c>
    </row>
    <row r="898" spans="1:8">
      <c r="A898" s="34" t="s">
        <v>4467</v>
      </c>
      <c r="B898" s="35">
        <v>42129</v>
      </c>
      <c r="C898" s="34">
        <v>64168.1</v>
      </c>
      <c r="D898" s="34">
        <v>1047.93</v>
      </c>
      <c r="E898" s="34">
        <v>156.28</v>
      </c>
      <c r="F898" s="33">
        <v>-0.13175709045445749</v>
      </c>
      <c r="G898" s="33">
        <v>-3.4237106941423567E-2</v>
      </c>
      <c r="H898" s="33">
        <v>-0.16019130528239023</v>
      </c>
    </row>
    <row r="899" spans="1:8">
      <c r="A899" s="34" t="s">
        <v>4468</v>
      </c>
      <c r="B899" s="35">
        <v>42130</v>
      </c>
      <c r="C899" s="34">
        <v>64069.1</v>
      </c>
      <c r="D899" s="34">
        <v>1040.44</v>
      </c>
      <c r="E899" s="34">
        <v>157.22999999999999</v>
      </c>
      <c r="F899" s="33">
        <v>-0.13294920502310992</v>
      </c>
      <c r="G899" s="33">
        <v>-3.8348137125322368E-2</v>
      </c>
      <c r="H899" s="33">
        <v>-0.15558539205155741</v>
      </c>
    </row>
    <row r="900" spans="1:8">
      <c r="A900" s="34" t="s">
        <v>4469</v>
      </c>
      <c r="B900" s="35">
        <v>42131</v>
      </c>
      <c r="C900" s="34">
        <v>63889.466666666674</v>
      </c>
      <c r="D900" s="34">
        <v>1024.9100000000001</v>
      </c>
      <c r="E900" s="34">
        <v>156.08000000000001</v>
      </c>
      <c r="F900" s="33">
        <v>-0.13523312625737838</v>
      </c>
      <c r="G900" s="33">
        <v>-5.3699206884134765E-2</v>
      </c>
      <c r="H900" s="33">
        <v>-0.15968558199633898</v>
      </c>
    </row>
    <row r="901" spans="1:8">
      <c r="A901" s="34" t="s">
        <v>4470</v>
      </c>
      <c r="B901" s="35">
        <v>42132</v>
      </c>
      <c r="C901" s="34">
        <v>63709.833333333336</v>
      </c>
      <c r="D901" s="34">
        <v>1034.94</v>
      </c>
      <c r="E901" s="34">
        <v>156.77000000000001</v>
      </c>
      <c r="F901" s="33">
        <v>-0.13751782458800377</v>
      </c>
      <c r="G901" s="33">
        <v>-4.5090929221911491E-2</v>
      </c>
      <c r="H901" s="33">
        <v>-0.15525819488100578</v>
      </c>
    </row>
    <row r="902" spans="1:8">
      <c r="A902" s="34" t="s">
        <v>4471</v>
      </c>
      <c r="B902" s="35">
        <v>42133</v>
      </c>
      <c r="C902" s="34">
        <v>63530.200000000004</v>
      </c>
      <c r="D902" s="34">
        <v>1035.3000000000002</v>
      </c>
      <c r="E902" s="34">
        <v>156.49333333333334</v>
      </c>
      <c r="F902" s="33">
        <v>-0.13599031681161977</v>
      </c>
      <c r="G902" s="33">
        <v>-4.5410538933197908E-2</v>
      </c>
      <c r="H902" s="33">
        <v>-0.15603652836700943</v>
      </c>
    </row>
    <row r="903" spans="1:8">
      <c r="A903" s="34" t="s">
        <v>4472</v>
      </c>
      <c r="B903" s="35">
        <v>42134</v>
      </c>
      <c r="C903" s="34">
        <v>62885.9</v>
      </c>
      <c r="D903" s="34">
        <v>1035.6600000000001</v>
      </c>
      <c r="E903" s="34">
        <v>156.21666666666667</v>
      </c>
      <c r="F903" s="33">
        <v>-0.14440835973926502</v>
      </c>
      <c r="G903" s="33">
        <v>-4.5729712795658184E-2</v>
      </c>
      <c r="H903" s="33">
        <v>-0.15681617819038884</v>
      </c>
    </row>
    <row r="904" spans="1:8">
      <c r="A904" s="34" t="s">
        <v>2256</v>
      </c>
      <c r="B904" s="35">
        <v>42135</v>
      </c>
      <c r="C904" s="34">
        <v>63069.8</v>
      </c>
      <c r="D904" s="34">
        <v>1036.02</v>
      </c>
      <c r="E904" s="34">
        <v>155.94</v>
      </c>
      <c r="F904" s="33">
        <v>-0.14238471381231399</v>
      </c>
      <c r="G904" s="33">
        <v>-4.7574395322540597E-2</v>
      </c>
      <c r="H904" s="33">
        <v>-0.16215344938749199</v>
      </c>
    </row>
    <row r="905" spans="1:8">
      <c r="A905" s="34" t="s">
        <v>4473</v>
      </c>
      <c r="B905" s="35">
        <v>42136</v>
      </c>
      <c r="C905" s="34">
        <v>63316</v>
      </c>
      <c r="D905" s="34">
        <v>1029.03</v>
      </c>
      <c r="E905" s="34">
        <v>155.75</v>
      </c>
      <c r="F905" s="33">
        <v>-0.13635111209321227</v>
      </c>
      <c r="G905" s="33">
        <v>-5.9163969499149704E-2</v>
      </c>
      <c r="H905" s="33">
        <v>-0.16680040656930406</v>
      </c>
    </row>
    <row r="906" spans="1:8">
      <c r="A906" s="34" t="s">
        <v>4474</v>
      </c>
      <c r="B906" s="35">
        <v>42137</v>
      </c>
      <c r="C906" s="34">
        <v>63531.4</v>
      </c>
      <c r="D906" s="34">
        <v>1033.8800000000001</v>
      </c>
      <c r="E906" s="34">
        <v>157.01</v>
      </c>
      <c r="F906" s="33">
        <v>-0.1319510926545161</v>
      </c>
      <c r="G906" s="33">
        <v>-4.8850944819591846E-2</v>
      </c>
      <c r="H906" s="33">
        <v>-0.15417766524807419</v>
      </c>
    </row>
    <row r="907" spans="1:8">
      <c r="A907" s="34" t="s">
        <v>4475</v>
      </c>
      <c r="B907" s="35">
        <v>42138</v>
      </c>
      <c r="C907" s="34">
        <v>63509.3</v>
      </c>
      <c r="D907" s="34">
        <v>1035.8</v>
      </c>
      <c r="E907" s="34">
        <v>157.69</v>
      </c>
      <c r="F907" s="33">
        <v>-0.13078672127841862</v>
      </c>
      <c r="G907" s="33">
        <v>-4.7872927161084045E-2</v>
      </c>
      <c r="H907" s="33">
        <v>-0.14692994319718689</v>
      </c>
    </row>
    <row r="908" spans="1:8">
      <c r="A908" s="34" t="s">
        <v>4476</v>
      </c>
      <c r="B908" s="35">
        <v>42139</v>
      </c>
      <c r="C908" s="34">
        <v>63487.199999999997</v>
      </c>
      <c r="D908" s="34">
        <v>1043.4000000000001</v>
      </c>
      <c r="E908" s="34">
        <v>158.41</v>
      </c>
      <c r="F908" s="33">
        <v>-0.12961840810070502</v>
      </c>
      <c r="G908" s="33">
        <v>-4.167674423588541E-2</v>
      </c>
      <c r="H908" s="33">
        <v>-0.14778351624704111</v>
      </c>
    </row>
    <row r="909" spans="1:8">
      <c r="A909" s="34" t="s">
        <v>4477</v>
      </c>
      <c r="B909" s="35">
        <v>42141</v>
      </c>
      <c r="C909" s="34">
        <v>63465.1</v>
      </c>
      <c r="D909" s="34">
        <v>1042.1750000000002</v>
      </c>
      <c r="E909" s="34">
        <v>158.44999999999999</v>
      </c>
      <c r="F909" s="33">
        <v>-0.12796791355676973</v>
      </c>
      <c r="G909" s="33">
        <v>-4.3589516124098227E-2</v>
      </c>
      <c r="H909" s="33">
        <v>-0.15226579637258575</v>
      </c>
    </row>
    <row r="910" spans="1:8">
      <c r="A910" s="34" t="s">
        <v>2257</v>
      </c>
      <c r="B910" s="35">
        <v>42142</v>
      </c>
      <c r="C910" s="34">
        <v>63522.8</v>
      </c>
      <c r="D910" s="34">
        <v>1040.95</v>
      </c>
      <c r="E910" s="34">
        <v>158.49</v>
      </c>
      <c r="F910" s="33">
        <v>-0.12188311275397501</v>
      </c>
      <c r="G910" s="33">
        <v>-4.549914265017363E-2</v>
      </c>
      <c r="H910" s="33">
        <v>-0.15669894647227833</v>
      </c>
    </row>
    <row r="911" spans="1:8">
      <c r="A911" s="34" t="s">
        <v>4478</v>
      </c>
      <c r="B911" s="35">
        <v>42143</v>
      </c>
      <c r="C911" s="34">
        <v>63644.3</v>
      </c>
      <c r="D911" s="34">
        <v>1040.8900000000001</v>
      </c>
      <c r="E911" s="34">
        <v>158</v>
      </c>
      <c r="F911" s="33">
        <v>-0.11889539874073141</v>
      </c>
      <c r="G911" s="33">
        <v>-4.218159064349003E-2</v>
      </c>
      <c r="H911" s="33">
        <v>-0.15530606789628443</v>
      </c>
    </row>
    <row r="912" spans="1:8">
      <c r="A912" s="34" t="s">
        <v>4479</v>
      </c>
      <c r="B912" s="35">
        <v>42144</v>
      </c>
      <c r="C912" s="34">
        <v>63703.1</v>
      </c>
      <c r="D912" s="34">
        <v>1036.0999999999999</v>
      </c>
      <c r="E912" s="34">
        <v>157.07</v>
      </c>
      <c r="F912" s="33">
        <v>-0.11672524836560527</v>
      </c>
      <c r="G912" s="33">
        <v>-5.892931751712116E-2</v>
      </c>
      <c r="H912" s="33">
        <v>-0.16354244328469492</v>
      </c>
    </row>
    <row r="913" spans="1:8">
      <c r="A913" s="34" t="s">
        <v>342</v>
      </c>
      <c r="B913" s="35">
        <v>42145</v>
      </c>
      <c r="C913" s="34">
        <v>63611.333333333336</v>
      </c>
      <c r="D913" s="34">
        <v>1032.7</v>
      </c>
      <c r="E913" s="34">
        <v>156.77000000000001</v>
      </c>
      <c r="F913" s="33">
        <v>-0.11677667965347549</v>
      </c>
      <c r="G913" s="33">
        <v>-6.1378075493305873E-2</v>
      </c>
      <c r="H913" s="33">
        <v>-0.1655844155844155</v>
      </c>
    </row>
    <row r="914" spans="1:8">
      <c r="A914" s="34" t="s">
        <v>4480</v>
      </c>
      <c r="B914" s="35">
        <v>42146</v>
      </c>
      <c r="C914" s="34">
        <v>63519.566666666666</v>
      </c>
      <c r="D914" s="34">
        <v>1037.6199999999999</v>
      </c>
      <c r="E914" s="34">
        <v>156.69</v>
      </c>
      <c r="F914" s="33">
        <v>-0.11682825353171478</v>
      </c>
      <c r="G914" s="33">
        <v>-5.3982841461302167E-2</v>
      </c>
      <c r="H914" s="33">
        <v>-0.16525491449576479</v>
      </c>
    </row>
    <row r="915" spans="1:8">
      <c r="A915" s="34" t="s">
        <v>4481</v>
      </c>
      <c r="B915" s="35">
        <v>42147</v>
      </c>
      <c r="C915" s="34">
        <v>63427.8</v>
      </c>
      <c r="D915" s="34">
        <v>1036.8566666666666</v>
      </c>
      <c r="E915" s="34">
        <v>156.32</v>
      </c>
      <c r="F915" s="33">
        <v>-0.11687997059413224</v>
      </c>
      <c r="G915" s="33">
        <v>-5.4149879129734235E-2</v>
      </c>
      <c r="H915" s="33">
        <v>-0.16771376850175701</v>
      </c>
    </row>
    <row r="916" spans="1:8">
      <c r="A916" s="34" t="s">
        <v>4482</v>
      </c>
      <c r="B916" s="35">
        <v>42148</v>
      </c>
      <c r="C916" s="34">
        <v>63363.8</v>
      </c>
      <c r="D916" s="34">
        <v>1036.0933333333332</v>
      </c>
      <c r="E916" s="34">
        <v>155.94999999999999</v>
      </c>
      <c r="F916" s="33">
        <v>-0.1158383264448396</v>
      </c>
      <c r="G916" s="33">
        <v>-5.4317103817987822E-2</v>
      </c>
      <c r="H916" s="33">
        <v>-0.17016974405363705</v>
      </c>
    </row>
    <row r="917" spans="1:8">
      <c r="A917" s="34" t="s">
        <v>2258</v>
      </c>
      <c r="B917" s="35">
        <v>42149</v>
      </c>
      <c r="C917" s="34">
        <v>63496.5</v>
      </c>
      <c r="D917" s="34">
        <v>1035.33</v>
      </c>
      <c r="E917" s="34">
        <v>155.58000000000001</v>
      </c>
      <c r="F917" s="33">
        <v>-0.11583480934398283</v>
      </c>
      <c r="G917" s="33">
        <v>-5.448451584032743E-2</v>
      </c>
      <c r="H917" s="33">
        <v>-0.17262284620293544</v>
      </c>
    </row>
    <row r="918" spans="1:8">
      <c r="A918" s="34" t="s">
        <v>4483</v>
      </c>
      <c r="B918" s="35">
        <v>42150</v>
      </c>
      <c r="C918" s="34">
        <v>63419.1</v>
      </c>
      <c r="D918" s="34">
        <v>1026.45</v>
      </c>
      <c r="E918" s="34">
        <v>155.43</v>
      </c>
      <c r="F918" s="33">
        <v>-0.11832320544528652</v>
      </c>
      <c r="G918" s="33">
        <v>-5.6172646523346192E-2</v>
      </c>
      <c r="H918" s="33">
        <v>-0.16846779370853837</v>
      </c>
    </row>
    <row r="919" spans="1:8">
      <c r="A919" s="34" t="s">
        <v>4484</v>
      </c>
      <c r="B919" s="35">
        <v>42151</v>
      </c>
      <c r="C919" s="34">
        <v>63402.1</v>
      </c>
      <c r="D919" s="34">
        <v>1019.09</v>
      </c>
      <c r="E919" s="34">
        <v>153.88999999999999</v>
      </c>
      <c r="F919" s="33">
        <v>-0.11850194785152401</v>
      </c>
      <c r="G919" s="33">
        <v>-5.2203270028459259E-2</v>
      </c>
      <c r="H919" s="33">
        <v>-0.17285675893577013</v>
      </c>
    </row>
    <row r="920" spans="1:8">
      <c r="A920" s="34" t="s">
        <v>4485</v>
      </c>
      <c r="B920" s="35">
        <v>42152</v>
      </c>
      <c r="C920" s="34">
        <v>63408.03333333334</v>
      </c>
      <c r="D920" s="34">
        <v>1009.52</v>
      </c>
      <c r="E920" s="34">
        <v>153.38999999999999</v>
      </c>
      <c r="F920" s="33">
        <v>-0.11662056833759959</v>
      </c>
      <c r="G920" s="33">
        <v>-5.6020496900217931E-2</v>
      </c>
      <c r="H920" s="33">
        <v>-0.17301056717705421</v>
      </c>
    </row>
    <row r="921" spans="1:8">
      <c r="A921" s="34" t="s">
        <v>4486</v>
      </c>
      <c r="B921" s="35">
        <v>42153</v>
      </c>
      <c r="C921" s="34">
        <v>63413.966666666674</v>
      </c>
      <c r="D921" s="34">
        <v>1004.22</v>
      </c>
      <c r="E921" s="34">
        <v>152.88999999999999</v>
      </c>
      <c r="F921" s="33">
        <v>-0.1147314951227888</v>
      </c>
      <c r="G921" s="33">
        <v>-5.3988111499439384E-2</v>
      </c>
      <c r="H921" s="33">
        <v>-0.17521713330096578</v>
      </c>
    </row>
    <row r="922" spans="1:8">
      <c r="A922" s="34" t="s">
        <v>4487</v>
      </c>
      <c r="B922" s="35">
        <v>42154</v>
      </c>
      <c r="C922" s="34">
        <v>63419.9</v>
      </c>
      <c r="D922" s="34">
        <v>1003.7900000000001</v>
      </c>
      <c r="E922" s="34">
        <v>152.75</v>
      </c>
      <c r="F922" s="33">
        <v>-0.11283468091654303</v>
      </c>
      <c r="G922" s="33">
        <v>-5.2682739615708685E-2</v>
      </c>
      <c r="H922" s="33">
        <v>-0.17515659874721001</v>
      </c>
    </row>
    <row r="923" spans="1:8">
      <c r="A923" s="34" t="s">
        <v>4488</v>
      </c>
      <c r="B923" s="35">
        <v>42155</v>
      </c>
      <c r="C923" s="34">
        <v>63227.9</v>
      </c>
      <c r="D923" s="34">
        <v>1003.3599999999999</v>
      </c>
      <c r="E923" s="34">
        <v>152.60999999999999</v>
      </c>
      <c r="F923" s="33">
        <v>-0.11429019691343056</v>
      </c>
      <c r="G923" s="33">
        <v>-5.1372636767315294E-2</v>
      </c>
      <c r="H923" s="33">
        <v>-0.17509594421722141</v>
      </c>
    </row>
    <row r="924" spans="1:8">
      <c r="A924" s="34" t="s">
        <v>2259</v>
      </c>
      <c r="B924" s="35">
        <v>42156</v>
      </c>
      <c r="C924" s="34">
        <v>63227</v>
      </c>
      <c r="D924" s="34">
        <v>1002.93</v>
      </c>
      <c r="E924" s="34">
        <v>152.47</v>
      </c>
      <c r="F924" s="33">
        <v>-0.11449631174345931</v>
      </c>
      <c r="G924" s="33">
        <v>-5.0057777188429409E-2</v>
      </c>
      <c r="H924" s="33">
        <v>-0.17503516935396601</v>
      </c>
    </row>
    <row r="925" spans="1:8">
      <c r="A925" s="34" t="s">
        <v>4489</v>
      </c>
      <c r="B925" s="35">
        <v>42157</v>
      </c>
      <c r="C925" s="34">
        <v>63289.8</v>
      </c>
      <c r="D925" s="34">
        <v>999.87</v>
      </c>
      <c r="E925" s="34">
        <v>153.04</v>
      </c>
      <c r="F925" s="33">
        <v>-0.11369126558117193</v>
      </c>
      <c r="G925" s="33">
        <v>-5.1419734932215078E-2</v>
      </c>
      <c r="H925" s="33">
        <v>-0.1723541182196745</v>
      </c>
    </row>
    <row r="926" spans="1:8">
      <c r="A926" s="34" t="s">
        <v>4490</v>
      </c>
      <c r="B926" s="35">
        <v>42158</v>
      </c>
      <c r="C926" s="34">
        <v>63291.750000000007</v>
      </c>
      <c r="D926" s="34">
        <v>995.83</v>
      </c>
      <c r="E926" s="34">
        <v>153.88</v>
      </c>
      <c r="F926" s="33">
        <v>-0.1141018929617208</v>
      </c>
      <c r="G926" s="33">
        <v>-6.2651192123419852E-2</v>
      </c>
      <c r="H926" s="33">
        <v>-0.17224314147391073</v>
      </c>
    </row>
    <row r="927" spans="1:8">
      <c r="A927" s="34" t="s">
        <v>4491</v>
      </c>
      <c r="B927" s="35">
        <v>42159</v>
      </c>
      <c r="C927" s="34">
        <v>63293.7</v>
      </c>
      <c r="D927" s="34">
        <v>988.05</v>
      </c>
      <c r="E927" s="34">
        <v>152.78</v>
      </c>
      <c r="F927" s="33">
        <v>-0.11408038549504018</v>
      </c>
      <c r="G927" s="33">
        <v>-6.4674309190908441E-2</v>
      </c>
      <c r="H927" s="33">
        <v>-0.18067249423499754</v>
      </c>
    </row>
    <row r="928" spans="1:8">
      <c r="A928" s="34" t="s">
        <v>4492</v>
      </c>
      <c r="B928" s="35">
        <v>42160</v>
      </c>
      <c r="C928" s="34">
        <v>63295.649999999994</v>
      </c>
      <c r="D928" s="34">
        <v>982.14</v>
      </c>
      <c r="E928" s="34">
        <v>152.72</v>
      </c>
      <c r="F928" s="33">
        <v>-0.11405887830932726</v>
      </c>
      <c r="G928" s="33">
        <v>-6.8107636253226134E-2</v>
      </c>
      <c r="H928" s="33">
        <v>-0.18178408786498801</v>
      </c>
    </row>
    <row r="929" spans="1:8">
      <c r="A929" s="34" t="s">
        <v>4493</v>
      </c>
      <c r="B929" s="35">
        <v>42161</v>
      </c>
      <c r="C929" s="34">
        <v>63297.599999999999</v>
      </c>
      <c r="D929" s="34">
        <v>980.45666666666671</v>
      </c>
      <c r="E929" s="34">
        <v>151.78666666666669</v>
      </c>
      <c r="F929" s="33">
        <v>-0.11403737140457693</v>
      </c>
      <c r="G929" s="33">
        <v>-6.5677084491428284E-2</v>
      </c>
      <c r="H929" s="33">
        <v>-0.18476081352048113</v>
      </c>
    </row>
    <row r="930" spans="1:8">
      <c r="A930" s="34" t="s">
        <v>4494</v>
      </c>
      <c r="B930" s="35">
        <v>42162</v>
      </c>
      <c r="C930" s="34">
        <v>63187.3</v>
      </c>
      <c r="D930" s="34">
        <v>978.77333333333331</v>
      </c>
      <c r="E930" s="34">
        <v>150.85333333333332</v>
      </c>
      <c r="F930" s="33">
        <v>-0.11682109097313176</v>
      </c>
      <c r="G930" s="33">
        <v>-6.322539479980871E-2</v>
      </c>
      <c r="H930" s="33">
        <v>-0.18775239155015533</v>
      </c>
    </row>
    <row r="931" spans="1:8">
      <c r="A931" s="34" t="s">
        <v>2260</v>
      </c>
      <c r="B931" s="35">
        <v>42163</v>
      </c>
      <c r="C931" s="34">
        <v>62952.3</v>
      </c>
      <c r="D931" s="34">
        <v>977.09</v>
      </c>
      <c r="E931" s="34">
        <v>149.91999999999999</v>
      </c>
      <c r="F931" s="33">
        <v>-0.12183026485022141</v>
      </c>
      <c r="G931" s="33">
        <v>-6.075229022676365E-2</v>
      </c>
      <c r="H931" s="33">
        <v>-0.1907589333909101</v>
      </c>
    </row>
    <row r="932" spans="1:8">
      <c r="A932" s="34" t="s">
        <v>4495</v>
      </c>
      <c r="B932" s="35">
        <v>42164</v>
      </c>
      <c r="C932" s="34">
        <v>62317.9</v>
      </c>
      <c r="D932" s="34">
        <v>971.09</v>
      </c>
      <c r="E932" s="34">
        <v>149.69</v>
      </c>
      <c r="F932" s="33">
        <v>-0.13117327626469988</v>
      </c>
      <c r="G932" s="33">
        <v>-5.9741089669729464E-2</v>
      </c>
      <c r="H932" s="33">
        <v>-0.18911159263271937</v>
      </c>
    </row>
    <row r="933" spans="1:8">
      <c r="A933" s="34" t="s">
        <v>4496</v>
      </c>
      <c r="B933" s="35">
        <v>42165</v>
      </c>
      <c r="C933" s="34">
        <v>62322.200000000004</v>
      </c>
      <c r="D933" s="34">
        <v>977.85</v>
      </c>
      <c r="E933" s="34">
        <v>150.69</v>
      </c>
      <c r="F933" s="33">
        <v>-0.1318589014056647</v>
      </c>
      <c r="G933" s="33">
        <v>-5.550028493881054E-2</v>
      </c>
      <c r="H933" s="33">
        <v>-0.18005223636957235</v>
      </c>
    </row>
    <row r="934" spans="1:8">
      <c r="A934" s="34" t="s">
        <v>4497</v>
      </c>
      <c r="B934" s="35">
        <v>42166</v>
      </c>
      <c r="C934" s="34">
        <v>62405.200000000004</v>
      </c>
      <c r="D934" s="34">
        <v>976.78</v>
      </c>
      <c r="E934" s="34">
        <v>150.63</v>
      </c>
      <c r="F934" s="33">
        <v>-0.13035585548759188</v>
      </c>
      <c r="G934" s="33">
        <v>-4.7629262014566742E-2</v>
      </c>
      <c r="H934" s="33">
        <v>-0.17957516339869284</v>
      </c>
    </row>
    <row r="935" spans="1:8">
      <c r="A935" s="34" t="s">
        <v>4498</v>
      </c>
      <c r="B935" s="35">
        <v>42167</v>
      </c>
      <c r="C935" s="34">
        <v>62488.2</v>
      </c>
      <c r="D935" s="34">
        <v>979.46</v>
      </c>
      <c r="E935" s="34">
        <v>150.4</v>
      </c>
      <c r="F935" s="33">
        <v>-0.12885160960535336</v>
      </c>
      <c r="G935" s="33">
        <v>-4.3412018634450211E-2</v>
      </c>
      <c r="H935" s="33">
        <v>-0.17903930131004364</v>
      </c>
    </row>
    <row r="936" spans="1:8">
      <c r="A936" s="34" t="s">
        <v>4499</v>
      </c>
      <c r="B936" s="35">
        <v>42168</v>
      </c>
      <c r="C936" s="34">
        <v>62571.200000000004</v>
      </c>
      <c r="D936" s="34">
        <v>976.4766666666668</v>
      </c>
      <c r="E936" s="34">
        <v>150.22000000000003</v>
      </c>
      <c r="F936" s="33">
        <v>-0.12734616232137919</v>
      </c>
      <c r="G936" s="33">
        <v>-4.1808815111619713E-2</v>
      </c>
      <c r="H936" s="33">
        <v>-0.17881156726616732</v>
      </c>
    </row>
    <row r="937" spans="1:8">
      <c r="A937" s="34" t="s">
        <v>4500</v>
      </c>
      <c r="B937" s="35">
        <v>42169</v>
      </c>
      <c r="C937" s="34">
        <v>62653.3</v>
      </c>
      <c r="D937" s="34">
        <v>973.49333333333334</v>
      </c>
      <c r="E937" s="34">
        <v>150.04000000000002</v>
      </c>
      <c r="F937" s="33">
        <v>-0.12548765627682534</v>
      </c>
      <c r="G937" s="33">
        <v>-4.0190352869260537E-2</v>
      </c>
      <c r="H937" s="33">
        <v>-0.17858315996934182</v>
      </c>
    </row>
    <row r="938" spans="1:8">
      <c r="A938" s="34" t="s">
        <v>2261</v>
      </c>
      <c r="B938" s="35">
        <v>42170</v>
      </c>
      <c r="C938" s="34">
        <v>62442</v>
      </c>
      <c r="D938" s="34">
        <v>970.51</v>
      </c>
      <c r="E938" s="34">
        <v>149.86000000000001</v>
      </c>
      <c r="F938" s="33">
        <v>-0.12882001026854473</v>
      </c>
      <c r="G938" s="33">
        <v>-3.8556413025172542E-2</v>
      </c>
      <c r="H938" s="33">
        <v>-0.17835407642962864</v>
      </c>
    </row>
    <row r="939" spans="1:8">
      <c r="A939" s="34" t="s">
        <v>4501</v>
      </c>
      <c r="B939" s="35">
        <v>42171</v>
      </c>
      <c r="C939" s="34">
        <v>62558.9</v>
      </c>
      <c r="D939" s="34">
        <v>965.34</v>
      </c>
      <c r="E939" s="34">
        <v>149.9</v>
      </c>
      <c r="F939" s="33">
        <v>-0.12705263451663318</v>
      </c>
      <c r="G939" s="33">
        <v>-3.9777983348751156E-2</v>
      </c>
      <c r="H939" s="33">
        <v>-0.17619256979555942</v>
      </c>
    </row>
    <row r="940" spans="1:8">
      <c r="A940" s="34" t="s">
        <v>4502</v>
      </c>
      <c r="B940" s="35">
        <v>42172</v>
      </c>
      <c r="C940" s="34">
        <v>63559.700000000004</v>
      </c>
      <c r="D940" s="34">
        <v>969.4</v>
      </c>
      <c r="E940" s="34">
        <v>150.26</v>
      </c>
      <c r="F940" s="33">
        <v>-0.1127965326875161</v>
      </c>
      <c r="G940" s="33">
        <v>-2.7546495997431975E-2</v>
      </c>
      <c r="H940" s="33">
        <v>-0.17425949332307533</v>
      </c>
    </row>
    <row r="941" spans="1:8">
      <c r="A941" s="34" t="s">
        <v>4503</v>
      </c>
      <c r="B941" s="35">
        <v>42173</v>
      </c>
      <c r="C941" s="34">
        <v>63651.866666666669</v>
      </c>
      <c r="D941" s="34">
        <v>977.61</v>
      </c>
      <c r="E941" s="34">
        <v>150.88</v>
      </c>
      <c r="F941" s="33">
        <v>-0.11163236661733766</v>
      </c>
      <c r="G941" s="33">
        <v>-1.5032291215378857E-2</v>
      </c>
      <c r="H941" s="33">
        <v>-0.16742081447963808</v>
      </c>
    </row>
    <row r="942" spans="1:8">
      <c r="A942" s="34" t="s">
        <v>4504</v>
      </c>
      <c r="B942" s="35">
        <v>42174</v>
      </c>
      <c r="C942" s="34">
        <v>63744.03333333334</v>
      </c>
      <c r="D942" s="34">
        <v>974.56</v>
      </c>
      <c r="E942" s="34">
        <v>150.71</v>
      </c>
      <c r="F942" s="33">
        <v>-0.11046852112771044</v>
      </c>
      <c r="G942" s="33">
        <v>-2.2772168018691086E-2</v>
      </c>
      <c r="H942" s="33">
        <v>-0.16711798839458403</v>
      </c>
    </row>
    <row r="943" spans="1:8">
      <c r="A943" s="34" t="s">
        <v>4505</v>
      </c>
      <c r="B943" s="35">
        <v>42175</v>
      </c>
      <c r="C943" s="34">
        <v>63836.200000000004</v>
      </c>
      <c r="D943" s="34">
        <v>978.80666666666662</v>
      </c>
      <c r="E943" s="34">
        <v>150.53</v>
      </c>
      <c r="F943" s="33">
        <v>-0.10930499608623401</v>
      </c>
      <c r="G943" s="33">
        <v>-2.4893861130343753E-2</v>
      </c>
      <c r="H943" s="33">
        <v>-0.16962709620476613</v>
      </c>
    </row>
    <row r="944" spans="1:8">
      <c r="A944" s="34" t="s">
        <v>341</v>
      </c>
      <c r="B944" s="35">
        <v>42176</v>
      </c>
      <c r="C944" s="34">
        <v>63810.700000000004</v>
      </c>
      <c r="D944" s="34">
        <v>983.05333333333328</v>
      </c>
      <c r="E944" s="34">
        <v>150.35</v>
      </c>
      <c r="F944" s="33">
        <v>-0.11153763148917795</v>
      </c>
      <c r="G944" s="33">
        <v>-2.6988148969303571E-2</v>
      </c>
      <c r="H944" s="33">
        <v>-0.17212708551291234</v>
      </c>
    </row>
    <row r="945" spans="1:8">
      <c r="A945" s="34" t="s">
        <v>2262</v>
      </c>
      <c r="B945" s="35">
        <v>42177</v>
      </c>
      <c r="C945" s="34">
        <v>64276.5</v>
      </c>
      <c r="D945" s="34">
        <v>987.3</v>
      </c>
      <c r="E945" s="34">
        <v>150.16999999999999</v>
      </c>
      <c r="F945" s="33">
        <v>-0.10377180910471306</v>
      </c>
      <c r="G945" s="33">
        <v>-2.3306887204954219E-2</v>
      </c>
      <c r="H945" s="33">
        <v>-0.17448188664724318</v>
      </c>
    </row>
    <row r="946" spans="1:8">
      <c r="A946" s="34" t="s">
        <v>4506</v>
      </c>
      <c r="B946" s="35">
        <v>42178</v>
      </c>
      <c r="C946" s="34">
        <v>64839.5</v>
      </c>
      <c r="D946" s="34">
        <v>990.67</v>
      </c>
      <c r="E946" s="34">
        <v>150.02000000000001</v>
      </c>
      <c r="F946" s="33">
        <v>-9.6737838812989585E-2</v>
      </c>
      <c r="G946" s="33">
        <v>-8.1000440546277197E-3</v>
      </c>
      <c r="H946" s="33">
        <v>-0.16674072428349251</v>
      </c>
    </row>
    <row r="947" spans="1:8">
      <c r="A947" s="34" t="s">
        <v>4507</v>
      </c>
      <c r="B947" s="35">
        <v>42179</v>
      </c>
      <c r="C947" s="34">
        <v>64857.599999999999</v>
      </c>
      <c r="D947" s="34">
        <v>993.31</v>
      </c>
      <c r="E947" s="34">
        <v>150.4</v>
      </c>
      <c r="F947" s="33">
        <v>-9.6435343140191421E-2</v>
      </c>
      <c r="G947" s="33">
        <v>-1.4895917011296E-2</v>
      </c>
      <c r="H947" s="33">
        <v>-0.16892302591589758</v>
      </c>
    </row>
    <row r="948" spans="1:8">
      <c r="A948" s="34" t="s">
        <v>4508</v>
      </c>
      <c r="B948" s="35">
        <v>42180</v>
      </c>
      <c r="C948" s="34">
        <v>64842.466666666667</v>
      </c>
      <c r="D948" s="34">
        <v>988.18</v>
      </c>
      <c r="E948" s="34">
        <v>149.63</v>
      </c>
      <c r="F948" s="33">
        <v>-9.6595830250813752E-2</v>
      </c>
      <c r="G948" s="33">
        <v>-1.7072948973098079E-3</v>
      </c>
      <c r="H948" s="33">
        <v>-0.16927603819675774</v>
      </c>
    </row>
    <row r="949" spans="1:8">
      <c r="A949" s="34" t="s">
        <v>4509</v>
      </c>
      <c r="B949" s="35">
        <v>42181</v>
      </c>
      <c r="C949" s="34">
        <v>64827.333333333328</v>
      </c>
      <c r="D949" s="34">
        <v>980.63</v>
      </c>
      <c r="E949" s="34">
        <v>149.72</v>
      </c>
      <c r="F949" s="33">
        <v>-9.6756335250059111E-2</v>
      </c>
      <c r="G949" s="33">
        <v>-9.8746983572460811E-3</v>
      </c>
      <c r="H949" s="33">
        <v>-0.16366886381409906</v>
      </c>
    </row>
    <row r="950" spans="1:8">
      <c r="A950" s="34" t="s">
        <v>4510</v>
      </c>
      <c r="B950" s="35">
        <v>42182</v>
      </c>
      <c r="C950" s="34">
        <v>64812.200000000004</v>
      </c>
      <c r="D950" s="34">
        <v>973.56000000000006</v>
      </c>
      <c r="E950" s="34">
        <v>148.93</v>
      </c>
      <c r="F950" s="33">
        <v>-9.7216244262900098E-2</v>
      </c>
      <c r="G950" s="33">
        <v>-1.7548816791967292E-2</v>
      </c>
      <c r="H950" s="33">
        <v>-0.16293839928057563</v>
      </c>
    </row>
    <row r="951" spans="1:8">
      <c r="A951" s="34" t="s">
        <v>4511</v>
      </c>
      <c r="B951" s="35">
        <v>42183</v>
      </c>
      <c r="C951" s="34">
        <v>64301.4</v>
      </c>
      <c r="D951" s="34">
        <v>966.49</v>
      </c>
      <c r="E951" s="34">
        <v>148.13999999999999</v>
      </c>
      <c r="F951" s="33">
        <v>-0.10496462390541506</v>
      </c>
      <c r="G951" s="33">
        <v>-2.5214576042118408E-2</v>
      </c>
      <c r="H951" s="33">
        <v>-0.16219884628435699</v>
      </c>
    </row>
    <row r="952" spans="1:8">
      <c r="A952" s="34" t="s">
        <v>2263</v>
      </c>
      <c r="B952" s="35">
        <v>42184</v>
      </c>
      <c r="C952" s="34">
        <v>64332.9</v>
      </c>
      <c r="D952" s="34">
        <v>959.42</v>
      </c>
      <c r="E952" s="34">
        <v>147.35</v>
      </c>
      <c r="F952" s="33">
        <v>-0.10515890954764784</v>
      </c>
      <c r="G952" s="33">
        <v>-3.2920732199016256E-2</v>
      </c>
      <c r="H952" s="33">
        <v>-0.16330702401907904</v>
      </c>
    </row>
    <row r="953" spans="1:8">
      <c r="A953" s="34" t="s">
        <v>4512</v>
      </c>
      <c r="B953" s="35">
        <v>42185</v>
      </c>
      <c r="C953" s="34">
        <v>64922.6</v>
      </c>
      <c r="D953" s="34">
        <v>972.25</v>
      </c>
      <c r="E953" s="34">
        <v>148.04</v>
      </c>
      <c r="F953" s="33">
        <v>-9.8029136437774667E-2</v>
      </c>
      <c r="G953" s="33">
        <v>-1.0533279055566891E-2</v>
      </c>
      <c r="H953" s="33">
        <v>-0.15434708100079975</v>
      </c>
    </row>
    <row r="954" spans="1:8">
      <c r="A954" s="34" t="s">
        <v>4513</v>
      </c>
      <c r="B954" s="35">
        <v>42186</v>
      </c>
      <c r="C954" s="34">
        <v>64861.8</v>
      </c>
      <c r="D954" s="34">
        <v>971.91</v>
      </c>
      <c r="E954" s="34">
        <v>148.26</v>
      </c>
      <c r="F954" s="33">
        <v>-9.903196546616555E-2</v>
      </c>
      <c r="G954" s="33">
        <v>1.2980992118682977E-3</v>
      </c>
      <c r="H954" s="33">
        <v>-0.14002320185614858</v>
      </c>
    </row>
    <row r="955" spans="1:8">
      <c r="A955" s="34" t="s">
        <v>4514</v>
      </c>
      <c r="B955" s="35">
        <v>42187</v>
      </c>
      <c r="C955" s="34">
        <v>65194.8</v>
      </c>
      <c r="D955" s="34">
        <v>971.47</v>
      </c>
      <c r="E955" s="34">
        <v>148.32</v>
      </c>
      <c r="F955" s="33">
        <v>-9.4565291863955458E-2</v>
      </c>
      <c r="G955" s="33">
        <v>-5.4158646955239087E-3</v>
      </c>
      <c r="H955" s="33">
        <v>-0.1450311275074937</v>
      </c>
    </row>
    <row r="956" spans="1:8">
      <c r="A956" s="34" t="s">
        <v>4515</v>
      </c>
      <c r="B956" s="35">
        <v>42188</v>
      </c>
      <c r="C956" s="34">
        <v>65527.8</v>
      </c>
      <c r="D956" s="34">
        <v>964.31</v>
      </c>
      <c r="E956" s="34">
        <v>148.75</v>
      </c>
      <c r="F956" s="33">
        <v>-9.0100185374185071E-2</v>
      </c>
      <c r="G956" s="33">
        <v>-1.4340617781139597E-2</v>
      </c>
      <c r="H956" s="33">
        <v>-0.14506580837979199</v>
      </c>
    </row>
    <row r="957" spans="1:8">
      <c r="A957" s="34" t="s">
        <v>4516</v>
      </c>
      <c r="B957" s="35">
        <v>42189</v>
      </c>
      <c r="C957" s="34">
        <v>65860.800000000003</v>
      </c>
      <c r="D957" s="34">
        <v>957.35333333333335</v>
      </c>
      <c r="E957" s="34">
        <v>148.34</v>
      </c>
      <c r="F957" s="33">
        <v>-8.8822788838007205E-2</v>
      </c>
      <c r="G957" s="33">
        <v>-2.3029090810134045E-2</v>
      </c>
      <c r="H957" s="33">
        <v>-0.14991404011461318</v>
      </c>
    </row>
    <row r="958" spans="1:8">
      <c r="A958" s="34" t="s">
        <v>4517</v>
      </c>
      <c r="B958" s="35">
        <v>42190</v>
      </c>
      <c r="C958" s="34">
        <v>65780.100000000006</v>
      </c>
      <c r="D958" s="34">
        <v>950.39666666666676</v>
      </c>
      <c r="E958" s="34">
        <v>147.93</v>
      </c>
      <c r="F958" s="33">
        <v>-0.10564592442733145</v>
      </c>
      <c r="G958" s="33">
        <v>-3.168959076243838E-2</v>
      </c>
      <c r="H958" s="33">
        <v>-0.15473401519913144</v>
      </c>
    </row>
    <row r="959" spans="1:8">
      <c r="A959" s="34" t="s">
        <v>2264</v>
      </c>
      <c r="B959" s="35">
        <v>42191</v>
      </c>
      <c r="C959" s="34">
        <v>66019.899999999994</v>
      </c>
      <c r="D959" s="34">
        <v>943.44</v>
      </c>
      <c r="E959" s="34">
        <v>147.52000000000001</v>
      </c>
      <c r="F959" s="33">
        <v>-0.109152587199143</v>
      </c>
      <c r="G959" s="33">
        <v>-3.9051518670170426E-2</v>
      </c>
      <c r="H959" s="33">
        <v>-0.16191341892966704</v>
      </c>
    </row>
    <row r="960" spans="1:8">
      <c r="A960" s="34" t="s">
        <v>4518</v>
      </c>
      <c r="B960" s="35">
        <v>42192</v>
      </c>
      <c r="C960" s="34">
        <v>66761.399999999994</v>
      </c>
      <c r="D960" s="34">
        <v>930.25</v>
      </c>
      <c r="E960" s="34">
        <v>146.41</v>
      </c>
      <c r="F960" s="33">
        <v>-9.9435067878186234E-2</v>
      </c>
      <c r="G960" s="33">
        <v>-5.7583401716155613E-2</v>
      </c>
      <c r="H960" s="33">
        <v>-0.17202963298082907</v>
      </c>
    </row>
    <row r="961" spans="1:8">
      <c r="A961" s="34" t="s">
        <v>4519</v>
      </c>
      <c r="B961" s="35">
        <v>42193</v>
      </c>
      <c r="C961" s="34">
        <v>66775.5</v>
      </c>
      <c r="D961" s="34">
        <v>904.57</v>
      </c>
      <c r="E961" s="34">
        <v>145.97</v>
      </c>
      <c r="F961" s="33">
        <v>-9.9322625547618726E-2</v>
      </c>
      <c r="G961" s="33">
        <v>-7.8614718614718582E-2</v>
      </c>
      <c r="H961" s="33">
        <v>-0.17860559338247717</v>
      </c>
    </row>
    <row r="962" spans="1:8">
      <c r="A962" s="34" t="s">
        <v>4520</v>
      </c>
      <c r="B962" s="35">
        <v>42194</v>
      </c>
      <c r="C962" s="34">
        <v>66789.600000000006</v>
      </c>
      <c r="D962" s="34">
        <v>919.78</v>
      </c>
      <c r="E962" s="34">
        <v>147.29</v>
      </c>
      <c r="F962" s="33">
        <v>-9.9210202628342015E-2</v>
      </c>
      <c r="G962" s="33">
        <v>-6.562506349174102E-2</v>
      </c>
      <c r="H962" s="33">
        <v>-0.17145750126568049</v>
      </c>
    </row>
    <row r="963" spans="1:8">
      <c r="A963" s="34" t="s">
        <v>4521</v>
      </c>
      <c r="B963" s="35">
        <v>42195</v>
      </c>
      <c r="C963" s="34">
        <v>66803.700000000012</v>
      </c>
      <c r="D963" s="34">
        <v>932.85</v>
      </c>
      <c r="E963" s="34">
        <v>147.69</v>
      </c>
      <c r="F963" s="33">
        <v>-9.9097799115330565E-2</v>
      </c>
      <c r="G963" s="33">
        <v>-5.0231456342311076E-2</v>
      </c>
      <c r="H963" s="33">
        <v>-0.16775611405387136</v>
      </c>
    </row>
    <row r="964" spans="1:8">
      <c r="A964" s="34" t="s">
        <v>4522</v>
      </c>
      <c r="B964" s="35">
        <v>42196</v>
      </c>
      <c r="C964" s="34">
        <v>66817.8</v>
      </c>
      <c r="D964" s="34">
        <v>936.23666666666668</v>
      </c>
      <c r="E964" s="34">
        <v>147.86333333333334</v>
      </c>
      <c r="F964" s="33">
        <v>-9.633382381580935E-2</v>
      </c>
      <c r="G964" s="33">
        <v>-4.4649963605194576E-2</v>
      </c>
      <c r="H964" s="33">
        <v>-0.16532129080816627</v>
      </c>
    </row>
    <row r="965" spans="1:8">
      <c r="A965" s="34" t="s">
        <v>4523</v>
      </c>
      <c r="B965" s="35">
        <v>42197</v>
      </c>
      <c r="C965" s="34">
        <v>67646.399999999994</v>
      </c>
      <c r="D965" s="34">
        <v>939.62333333333333</v>
      </c>
      <c r="E965" s="34">
        <v>148.03666666666669</v>
      </c>
      <c r="F965" s="33">
        <v>-8.5351458715584139E-2</v>
      </c>
      <c r="G965" s="33">
        <v>-3.9043430831117387E-2</v>
      </c>
      <c r="H965" s="33">
        <v>-0.16287793108648108</v>
      </c>
    </row>
    <row r="966" spans="1:8">
      <c r="A966" s="34" t="s">
        <v>2265</v>
      </c>
      <c r="B966" s="35">
        <v>42198</v>
      </c>
      <c r="C966" s="34">
        <v>69194.5</v>
      </c>
      <c r="D966" s="34">
        <v>943.01</v>
      </c>
      <c r="E966" s="34">
        <v>148.21</v>
      </c>
      <c r="F966" s="33">
        <v>-6.4532134253012852E-2</v>
      </c>
      <c r="G966" s="33">
        <v>-4.990227094122146E-2</v>
      </c>
      <c r="H966" s="33">
        <v>-0.16023570740551873</v>
      </c>
    </row>
    <row r="967" spans="1:8">
      <c r="A967" s="34" t="s">
        <v>4524</v>
      </c>
      <c r="B967" s="35">
        <v>42199</v>
      </c>
      <c r="C967" s="34">
        <v>69433.5</v>
      </c>
      <c r="D967" s="34">
        <v>940.83</v>
      </c>
      <c r="E967" s="34">
        <v>148.87</v>
      </c>
      <c r="F967" s="33">
        <v>-6.3621443242244613E-2</v>
      </c>
      <c r="G967" s="33">
        <v>-6.3738953904943774E-2</v>
      </c>
      <c r="H967" s="33">
        <v>-0.1634636997077995</v>
      </c>
    </row>
    <row r="968" spans="1:8">
      <c r="A968" s="34" t="s">
        <v>4525</v>
      </c>
      <c r="B968" s="35">
        <v>42200</v>
      </c>
      <c r="C968" s="34">
        <v>68827.7</v>
      </c>
      <c r="D968" s="34">
        <v>937.98</v>
      </c>
      <c r="E968" s="34">
        <v>149.62</v>
      </c>
      <c r="F968" s="33">
        <v>-7.5435834472901697E-2</v>
      </c>
      <c r="G968" s="33">
        <v>-6.9039442602775059E-2</v>
      </c>
      <c r="H968" s="33">
        <v>-0.15430703142663338</v>
      </c>
    </row>
    <row r="969" spans="1:8">
      <c r="A969" s="34" t="s">
        <v>4526</v>
      </c>
      <c r="B969" s="35">
        <v>42201</v>
      </c>
      <c r="C969" s="34">
        <v>68601.266666666663</v>
      </c>
      <c r="D969" s="34">
        <v>941.69</v>
      </c>
      <c r="E969" s="34">
        <v>149.47999999999999</v>
      </c>
      <c r="F969" s="33">
        <v>-8.2081700356500753E-2</v>
      </c>
      <c r="G969" s="33">
        <v>-7.3203617860974179E-2</v>
      </c>
      <c r="H969" s="33">
        <v>-0.15762186531417299</v>
      </c>
    </row>
    <row r="970" spans="1:8">
      <c r="A970" s="34" t="s">
        <v>4527</v>
      </c>
      <c r="B970" s="35">
        <v>42202</v>
      </c>
      <c r="C970" s="34">
        <v>68374.833333333328</v>
      </c>
      <c r="D970" s="34">
        <v>941.68</v>
      </c>
      <c r="E970" s="34">
        <v>149.46</v>
      </c>
      <c r="F970" s="33">
        <v>-8.8675783263137409E-2</v>
      </c>
      <c r="G970" s="33">
        <v>-7.1477168522042778E-2</v>
      </c>
      <c r="H970" s="33">
        <v>-0.15786112728433788</v>
      </c>
    </row>
    <row r="971" spans="1:8">
      <c r="A971" s="34" t="s">
        <v>2266</v>
      </c>
      <c r="B971" s="35">
        <v>42205</v>
      </c>
      <c r="C971" s="34">
        <v>68148.399999999994</v>
      </c>
      <c r="D971" s="34">
        <v>935.45</v>
      </c>
      <c r="E971" s="34">
        <v>149.31</v>
      </c>
      <c r="F971" s="33">
        <v>-9.5798515562183884E-2</v>
      </c>
      <c r="G971" s="33">
        <v>-7.5888843885524526E-2</v>
      </c>
      <c r="H971" s="33">
        <v>-0.15883269797750277</v>
      </c>
    </row>
    <row r="972" spans="1:8">
      <c r="A972" s="34" t="s">
        <v>4528</v>
      </c>
      <c r="B972" s="35">
        <v>42206</v>
      </c>
      <c r="C972" s="34">
        <v>68050.7</v>
      </c>
      <c r="D972" s="34">
        <v>939.81</v>
      </c>
      <c r="E972" s="34">
        <v>149.86000000000001</v>
      </c>
      <c r="F972" s="33">
        <v>-0.10027024668604068</v>
      </c>
      <c r="G972" s="33">
        <v>-6.9835802725734197E-2</v>
      </c>
      <c r="H972" s="33">
        <v>-0.15586098124260683</v>
      </c>
    </row>
    <row r="973" spans="1:8">
      <c r="A973" s="34" t="s">
        <v>340</v>
      </c>
      <c r="B973" s="35">
        <v>42207</v>
      </c>
      <c r="C973" s="34">
        <v>67643.899999999994</v>
      </c>
      <c r="D973" s="34">
        <v>931.14</v>
      </c>
      <c r="E973" s="34">
        <v>149.59</v>
      </c>
      <c r="F973" s="33">
        <v>-0.10878306627352108</v>
      </c>
      <c r="G973" s="33">
        <v>-7.5433666630258855E-2</v>
      </c>
      <c r="H973" s="33">
        <v>-0.1475381809892865</v>
      </c>
    </row>
    <row r="974" spans="1:8">
      <c r="A974" s="34" t="s">
        <v>4529</v>
      </c>
      <c r="B974" s="35">
        <v>42208</v>
      </c>
      <c r="C974" s="34">
        <v>67441.366666666669</v>
      </c>
      <c r="D974" s="34">
        <v>923.56</v>
      </c>
      <c r="E974" s="34">
        <v>148.68</v>
      </c>
      <c r="F974" s="33">
        <v>-0.11455458604340141</v>
      </c>
      <c r="G974" s="33">
        <v>-7.4996995312687886E-2</v>
      </c>
      <c r="H974" s="33">
        <v>-0.14018043025676608</v>
      </c>
    </row>
    <row r="975" spans="1:8">
      <c r="A975" s="34" t="s">
        <v>4530</v>
      </c>
      <c r="B975" s="35">
        <v>42209</v>
      </c>
      <c r="C975" s="34">
        <v>67238.833333333343</v>
      </c>
      <c r="D975" s="34">
        <v>910.4</v>
      </c>
      <c r="E975" s="34">
        <v>148.13</v>
      </c>
      <c r="F975" s="33">
        <v>-0.11819349807238078</v>
      </c>
      <c r="G975" s="33">
        <v>-8.1628535689787451E-2</v>
      </c>
      <c r="H975" s="33">
        <v>-0.13807750494588633</v>
      </c>
    </row>
    <row r="976" spans="1:8">
      <c r="A976" s="34" t="s">
        <v>4531</v>
      </c>
      <c r="B976" s="35">
        <v>42210</v>
      </c>
      <c r="C976" s="34">
        <v>67036.3</v>
      </c>
      <c r="D976" s="34">
        <v>904.4666666666667</v>
      </c>
      <c r="E976" s="34">
        <v>147.53000000000003</v>
      </c>
      <c r="F976" s="33">
        <v>-0.12182434120090335</v>
      </c>
      <c r="G976" s="33">
        <v>-8.4223493477783906E-2</v>
      </c>
      <c r="H976" s="33">
        <v>-0.13436601537288018</v>
      </c>
    </row>
    <row r="977" spans="1:8">
      <c r="A977" s="34" t="s">
        <v>4532</v>
      </c>
      <c r="B977" s="35">
        <v>42211</v>
      </c>
      <c r="C977" s="34">
        <v>66977.399999999994</v>
      </c>
      <c r="D977" s="34">
        <v>898.5333333333333</v>
      </c>
      <c r="E977" s="34">
        <v>146.93</v>
      </c>
      <c r="F977" s="33">
        <v>-0.12356762910475605</v>
      </c>
      <c r="G977" s="33">
        <v>-9.3294225283892196E-2</v>
      </c>
      <c r="H977" s="33">
        <v>-0.13877925833300775</v>
      </c>
    </row>
    <row r="978" spans="1:8">
      <c r="A978" s="34" t="s">
        <v>2267</v>
      </c>
      <c r="B978" s="35">
        <v>42212</v>
      </c>
      <c r="C978" s="34">
        <v>66441.399999999994</v>
      </c>
      <c r="D978" s="34">
        <v>892.6</v>
      </c>
      <c r="E978" s="34">
        <v>146.33000000000001</v>
      </c>
      <c r="F978" s="33">
        <v>-0.1320908019761371</v>
      </c>
      <c r="G978" s="33">
        <v>-0.1023040794912452</v>
      </c>
      <c r="H978" s="33">
        <v>-0.1431833707426563</v>
      </c>
    </row>
    <row r="979" spans="1:8">
      <c r="A979" s="34" t="s">
        <v>4533</v>
      </c>
      <c r="B979" s="35">
        <v>42213</v>
      </c>
      <c r="C979" s="34">
        <v>66489.5</v>
      </c>
      <c r="D979" s="34">
        <v>891.24</v>
      </c>
      <c r="E979" s="34">
        <v>145.85</v>
      </c>
      <c r="F979" s="33">
        <v>-0.13154643107177566</v>
      </c>
      <c r="G979" s="33">
        <v>-0.10666960688009941</v>
      </c>
      <c r="H979" s="33">
        <v>-0.14687646233036977</v>
      </c>
    </row>
    <row r="980" spans="1:8">
      <c r="A980" s="34" t="s">
        <v>4534</v>
      </c>
      <c r="B980" s="35">
        <v>42214</v>
      </c>
      <c r="C980" s="34">
        <v>66780.7</v>
      </c>
      <c r="D980" s="34">
        <v>900.12</v>
      </c>
      <c r="E980" s="34">
        <v>146.37</v>
      </c>
      <c r="F980" s="33">
        <v>-0.12941674923084945</v>
      </c>
      <c r="G980" s="33">
        <v>-9.4164175950246065E-2</v>
      </c>
      <c r="H980" s="33">
        <v>-0.14663013059701491</v>
      </c>
    </row>
    <row r="981" spans="1:8">
      <c r="A981" s="34" t="s">
        <v>4535</v>
      </c>
      <c r="B981" s="35">
        <v>42215</v>
      </c>
      <c r="C981" s="34">
        <v>66797.033333333326</v>
      </c>
      <c r="D981" s="34">
        <v>894.07</v>
      </c>
      <c r="E981" s="34">
        <v>146.31</v>
      </c>
      <c r="F981" s="33">
        <v>-0.12785537772415867</v>
      </c>
      <c r="G981" s="33">
        <v>-0.10239343011465163</v>
      </c>
      <c r="H981" s="33">
        <v>-0.14792382505386992</v>
      </c>
    </row>
    <row r="982" spans="1:8">
      <c r="A982" s="31" t="s">
        <v>4536</v>
      </c>
      <c r="B982" s="32">
        <v>42216</v>
      </c>
      <c r="C982" s="31">
        <v>66813.366666666669</v>
      </c>
      <c r="D982" s="31">
        <v>901.68</v>
      </c>
      <c r="E982" s="31">
        <v>147.29</v>
      </c>
      <c r="F982" s="30">
        <v>-0.12519438054200038</v>
      </c>
      <c r="G982" s="30">
        <v>-9.1707631557740421E-2</v>
      </c>
      <c r="H982" s="30">
        <v>-0.14076537160191338</v>
      </c>
    </row>
    <row r="983" spans="1:8">
      <c r="A983" s="31" t="s">
        <v>4537</v>
      </c>
      <c r="B983" s="32">
        <v>42217</v>
      </c>
      <c r="C983" s="31">
        <v>66829.7</v>
      </c>
      <c r="D983" s="31">
        <v>898.06999999999994</v>
      </c>
      <c r="E983" s="31">
        <v>146.89333333333335</v>
      </c>
      <c r="F983" s="30">
        <v>-0.12251840842007966</v>
      </c>
      <c r="G983" s="30">
        <v>-9.3600185706644079E-2</v>
      </c>
      <c r="H983" s="30">
        <v>-0.14337920845968422</v>
      </c>
    </row>
    <row r="984" spans="1:8">
      <c r="A984" s="31" t="s">
        <v>4538</v>
      </c>
      <c r="B984" s="32">
        <v>42218</v>
      </c>
      <c r="C984" s="31">
        <v>66530.5</v>
      </c>
      <c r="D984" s="31">
        <v>894.46</v>
      </c>
      <c r="E984" s="31">
        <v>146.49666666666667</v>
      </c>
      <c r="F984" s="30">
        <v>-0.1239820136543488</v>
      </c>
      <c r="G984" s="30">
        <v>-9.5743892165122135E-2</v>
      </c>
      <c r="H984" s="30">
        <v>-0.14346131358409664</v>
      </c>
    </row>
    <row r="985" spans="1:8">
      <c r="A985" s="31" t="s">
        <v>2268</v>
      </c>
      <c r="B985" s="32">
        <v>42219</v>
      </c>
      <c r="C985" s="31">
        <v>66626.7</v>
      </c>
      <c r="D985" s="31">
        <v>890.85</v>
      </c>
      <c r="E985" s="31">
        <v>146.1</v>
      </c>
      <c r="F985" s="30">
        <v>-0.12253393879690466</v>
      </c>
      <c r="G985" s="30">
        <v>-9.7894733289002445E-2</v>
      </c>
      <c r="H985" s="30">
        <v>-0.14354384867906822</v>
      </c>
    </row>
    <row r="986" spans="1:8">
      <c r="A986" s="31" t="s">
        <v>4539</v>
      </c>
      <c r="B986" s="32">
        <v>42220</v>
      </c>
      <c r="C986" s="31">
        <v>66445.7</v>
      </c>
      <c r="D986" s="31">
        <v>893.11</v>
      </c>
      <c r="E986" s="31">
        <v>145.1</v>
      </c>
      <c r="F986" s="30">
        <v>-0.12532201948505861</v>
      </c>
      <c r="G986" s="30">
        <v>-9.4098673266523325E-2</v>
      </c>
      <c r="H986" s="30">
        <v>-0.14717291642177022</v>
      </c>
    </row>
    <row r="987" spans="1:8">
      <c r="A987" s="31" t="s">
        <v>4540</v>
      </c>
      <c r="B987" s="32">
        <v>42221</v>
      </c>
      <c r="C987" s="31">
        <v>66451</v>
      </c>
      <c r="D987" s="31">
        <v>891.95</v>
      </c>
      <c r="E987" s="31">
        <v>145.78</v>
      </c>
      <c r="F987" s="30">
        <v>-0.11879686086880425</v>
      </c>
      <c r="G987" s="30">
        <v>-9.7819270527785052E-2</v>
      </c>
      <c r="H987" s="30">
        <v>-0.14992127820864198</v>
      </c>
    </row>
    <row r="988" spans="1:8">
      <c r="A988" s="31" t="s">
        <v>4541</v>
      </c>
      <c r="B988" s="32">
        <v>42222</v>
      </c>
      <c r="C988" s="31">
        <v>66300.966666666674</v>
      </c>
      <c r="D988" s="31">
        <v>884.93</v>
      </c>
      <c r="E988" s="31">
        <v>143.47999999999999</v>
      </c>
      <c r="F988" s="30">
        <v>-0.11890529676821482</v>
      </c>
      <c r="G988" s="30">
        <v>-0.10605004495358161</v>
      </c>
      <c r="H988" s="30">
        <v>-0.16421040368148188</v>
      </c>
    </row>
    <row r="989" spans="1:8">
      <c r="A989" s="31" t="s">
        <v>4542</v>
      </c>
      <c r="B989" s="32">
        <v>42223</v>
      </c>
      <c r="C989" s="31">
        <v>66150.93333333332</v>
      </c>
      <c r="D989" s="31">
        <v>885.07</v>
      </c>
      <c r="E989" s="31">
        <v>142.88999999999999</v>
      </c>
      <c r="F989" s="30">
        <v>-0.12009697640412309</v>
      </c>
      <c r="G989" s="30">
        <v>-0.10608019391980605</v>
      </c>
      <c r="H989" s="30">
        <v>-0.16321152494729452</v>
      </c>
    </row>
    <row r="990" spans="1:8">
      <c r="A990" s="31" t="s">
        <v>4543</v>
      </c>
      <c r="B990" s="32">
        <v>42224</v>
      </c>
      <c r="C990" s="31">
        <v>66000.899999999994</v>
      </c>
      <c r="D990" s="31">
        <v>885.94666666666672</v>
      </c>
      <c r="E990" s="31">
        <v>142.75666666666666</v>
      </c>
      <c r="F990" s="30">
        <v>-0.1212908327919141</v>
      </c>
      <c r="G990" s="30">
        <v>-0.11789050961650149</v>
      </c>
      <c r="H990" s="30">
        <v>-0.16536092921733703</v>
      </c>
    </row>
    <row r="991" spans="1:8">
      <c r="A991" s="31" t="s">
        <v>4544</v>
      </c>
      <c r="B991" s="32">
        <v>42225</v>
      </c>
      <c r="C991" s="31">
        <v>65973.5</v>
      </c>
      <c r="D991" s="31">
        <v>886.82333333333327</v>
      </c>
      <c r="E991" s="31">
        <v>142.62333333333333</v>
      </c>
      <c r="F991" s="30">
        <v>-0.12085268900597801</v>
      </c>
      <c r="G991" s="30">
        <v>-0.11902924902232848</v>
      </c>
      <c r="H991" s="30">
        <v>-0.16800513349019008</v>
      </c>
    </row>
    <row r="992" spans="1:8">
      <c r="A992" s="31" t="s">
        <v>2269</v>
      </c>
      <c r="B992" s="32">
        <v>42226</v>
      </c>
      <c r="C992" s="31">
        <v>65903.100000000006</v>
      </c>
      <c r="D992" s="31">
        <v>887.7</v>
      </c>
      <c r="E992" s="31">
        <v>142.49</v>
      </c>
      <c r="F992" s="30">
        <v>-0.12583300614408355</v>
      </c>
      <c r="G992" s="30">
        <v>-0.12016281167301546</v>
      </c>
      <c r="H992" s="30">
        <v>-0.17063753831826467</v>
      </c>
    </row>
    <row r="993" spans="1:8">
      <c r="A993" s="31" t="s">
        <v>4545</v>
      </c>
      <c r="B993" s="32">
        <v>42227</v>
      </c>
      <c r="C993" s="31">
        <v>65803.200000000012</v>
      </c>
      <c r="D993" s="31">
        <v>878.27</v>
      </c>
      <c r="E993" s="31">
        <v>141.36000000000001</v>
      </c>
      <c r="F993" s="30">
        <v>-0.13358701233722614</v>
      </c>
      <c r="G993" s="30">
        <v>-0.13148344095804121</v>
      </c>
      <c r="H993" s="30">
        <v>-0.1790464022300946</v>
      </c>
    </row>
    <row r="994" spans="1:8">
      <c r="A994" s="31" t="s">
        <v>4546</v>
      </c>
      <c r="B994" s="32">
        <v>42228</v>
      </c>
      <c r="C994" s="31">
        <v>65703.3</v>
      </c>
      <c r="D994" s="31">
        <v>861.71</v>
      </c>
      <c r="E994" s="31">
        <v>138.49</v>
      </c>
      <c r="F994" s="30">
        <v>-0.120919068408328</v>
      </c>
      <c r="G994" s="30">
        <v>-0.14606084629868199</v>
      </c>
      <c r="H994" s="30">
        <v>-0.18778957245909322</v>
      </c>
    </row>
    <row r="995" spans="1:8">
      <c r="A995" s="31" t="s">
        <v>4547</v>
      </c>
      <c r="B995" s="32">
        <v>42229</v>
      </c>
      <c r="C995" s="31">
        <v>65573.633333333331</v>
      </c>
      <c r="D995" s="31">
        <v>864.8</v>
      </c>
      <c r="E995" s="31">
        <v>139.12</v>
      </c>
      <c r="F995" s="30">
        <v>-0.11478016076260322</v>
      </c>
      <c r="G995" s="30">
        <v>-0.14542921232842876</v>
      </c>
      <c r="H995" s="30">
        <v>-0.18375968082609717</v>
      </c>
    </row>
    <row r="996" spans="1:8">
      <c r="A996" s="31" t="s">
        <v>4548</v>
      </c>
      <c r="B996" s="32">
        <v>42230</v>
      </c>
      <c r="C996" s="31">
        <v>65443.966666666674</v>
      </c>
      <c r="D996" s="31">
        <v>863.83</v>
      </c>
      <c r="E996" s="31">
        <v>138.47999999999999</v>
      </c>
      <c r="F996" s="30">
        <v>-0.11321456946403585</v>
      </c>
      <c r="G996" s="30">
        <v>-0.14693567182161127</v>
      </c>
      <c r="H996" s="30">
        <v>-0.18502824858757061</v>
      </c>
    </row>
    <row r="997" spans="1:8">
      <c r="A997" s="31" t="s">
        <v>4549</v>
      </c>
      <c r="B997" s="32">
        <v>42231</v>
      </c>
      <c r="C997" s="31">
        <v>65314.3</v>
      </c>
      <c r="D997" s="31">
        <v>860.79000000000008</v>
      </c>
      <c r="E997" s="31">
        <v>137.69666666666666</v>
      </c>
      <c r="F997" s="30">
        <v>-0.11163718120129873</v>
      </c>
      <c r="G997" s="30">
        <v>-0.14325384186639056</v>
      </c>
      <c r="H997" s="30">
        <v>-0.18513039018424271</v>
      </c>
    </row>
    <row r="998" spans="1:8">
      <c r="A998" s="31" t="s">
        <v>4550</v>
      </c>
      <c r="B998" s="32">
        <v>42232</v>
      </c>
      <c r="C998" s="31">
        <v>65239.9</v>
      </c>
      <c r="D998" s="31">
        <v>857.75</v>
      </c>
      <c r="E998" s="31">
        <v>136.91333333333333</v>
      </c>
      <c r="F998" s="30">
        <v>-0.10929331791478203</v>
      </c>
      <c r="G998" s="30">
        <v>-0.140680309365107</v>
      </c>
      <c r="H998" s="30">
        <v>-0.18371159426050321</v>
      </c>
    </row>
    <row r="999" spans="1:8">
      <c r="A999" s="31" t="s">
        <v>2270</v>
      </c>
      <c r="B999" s="32">
        <v>42233</v>
      </c>
      <c r="C999" s="31">
        <v>65302.5</v>
      </c>
      <c r="D999" s="31">
        <v>854.71</v>
      </c>
      <c r="E999" s="31">
        <v>136.13</v>
      </c>
      <c r="F999" s="30">
        <v>-9.5401685840738604E-2</v>
      </c>
      <c r="G999" s="30">
        <v>-0.13807279621362889</v>
      </c>
      <c r="H999" s="30">
        <v>-0.18227143486444275</v>
      </c>
    </row>
    <row r="1000" spans="1:8">
      <c r="A1000" s="31" t="s">
        <v>4551</v>
      </c>
      <c r="B1000" s="32">
        <v>42234</v>
      </c>
      <c r="C1000" s="31">
        <v>65189.4</v>
      </c>
      <c r="D1000" s="31">
        <v>848.12</v>
      </c>
      <c r="E1000" s="31">
        <v>134.79</v>
      </c>
      <c r="F1000" s="30">
        <v>-9.61069429442587E-2</v>
      </c>
      <c r="G1000" s="30">
        <v>-0.1390343931457344</v>
      </c>
      <c r="H1000" s="30">
        <v>-0.1841786708630917</v>
      </c>
    </row>
    <row r="1001" spans="1:8">
      <c r="A1001" s="31" t="s">
        <v>4552</v>
      </c>
      <c r="B1001" s="32">
        <v>42235</v>
      </c>
      <c r="C1001" s="31">
        <v>65218.3</v>
      </c>
      <c r="D1001" s="31">
        <v>840.51</v>
      </c>
      <c r="E1001" s="31">
        <v>133.47999999999999</v>
      </c>
      <c r="F1001" s="30">
        <v>-9.7430752091449357E-2</v>
      </c>
      <c r="G1001" s="30">
        <v>-0.14624831130839322</v>
      </c>
      <c r="H1001" s="30">
        <v>-0.19323058325778186</v>
      </c>
    </row>
    <row r="1002" spans="1:8">
      <c r="A1002" s="31" t="s">
        <v>4553</v>
      </c>
      <c r="B1002" s="32">
        <v>42236</v>
      </c>
      <c r="C1002" s="31">
        <v>65220.53333333334</v>
      </c>
      <c r="D1002" s="31">
        <v>830.28</v>
      </c>
      <c r="E1002" s="31">
        <v>131.61000000000001</v>
      </c>
      <c r="F1002" s="30">
        <v>-9.2396996761303973E-2</v>
      </c>
      <c r="G1002" s="30">
        <v>-0.15783708121595719</v>
      </c>
      <c r="H1002" s="30">
        <v>-0.2011047711545465</v>
      </c>
    </row>
    <row r="1003" spans="1:8">
      <c r="A1003" s="31" t="s">
        <v>4554</v>
      </c>
      <c r="B1003" s="32">
        <v>42237</v>
      </c>
      <c r="C1003" s="31">
        <v>65222.766666666663</v>
      </c>
      <c r="D1003" s="31">
        <v>812.38</v>
      </c>
      <c r="E1003" s="31">
        <v>130.41</v>
      </c>
      <c r="F1003" s="30">
        <v>-9.1741539341343326E-2</v>
      </c>
      <c r="G1003" s="30">
        <v>-0.17684489973756468</v>
      </c>
      <c r="H1003" s="30">
        <v>-0.21321266968325792</v>
      </c>
    </row>
    <row r="1004" spans="1:8">
      <c r="A1004" s="31" t="s">
        <v>339</v>
      </c>
      <c r="B1004" s="32">
        <v>42238</v>
      </c>
      <c r="C1004" s="31">
        <v>65225</v>
      </c>
      <c r="D1004" s="31">
        <v>798.84333333333336</v>
      </c>
      <c r="E1004" s="31">
        <v>127.51666666666668</v>
      </c>
      <c r="F1004" s="30">
        <v>-9.1085179497612856E-2</v>
      </c>
      <c r="G1004" s="30">
        <v>-0.18955103752401048</v>
      </c>
      <c r="H1004" s="30">
        <v>-0.22707802966016066</v>
      </c>
    </row>
    <row r="1005" spans="1:8">
      <c r="A1005" s="31" t="s">
        <v>4555</v>
      </c>
      <c r="B1005" s="32">
        <v>42239</v>
      </c>
      <c r="C1005" s="31">
        <v>64881.4</v>
      </c>
      <c r="D1005" s="31">
        <v>785.30666666666662</v>
      </c>
      <c r="E1005" s="31">
        <v>124.62333333333333</v>
      </c>
      <c r="F1005" s="30">
        <v>-9.5250446229361851E-2</v>
      </c>
      <c r="G1005" s="30">
        <v>-0.20089546163760941</v>
      </c>
      <c r="H1005" s="30">
        <v>-0.23973076297380846</v>
      </c>
    </row>
    <row r="1006" spans="1:8">
      <c r="A1006" s="31" t="s">
        <v>2271</v>
      </c>
      <c r="B1006" s="32">
        <v>42240</v>
      </c>
      <c r="C1006" s="31">
        <v>64651.6</v>
      </c>
      <c r="D1006" s="31">
        <v>771.77</v>
      </c>
      <c r="E1006" s="31">
        <v>121.73</v>
      </c>
      <c r="F1006" s="30">
        <v>-9.1589152732893142E-2</v>
      </c>
      <c r="G1006" s="30">
        <v>-0.21230812149583578</v>
      </c>
      <c r="H1006" s="30">
        <v>-0.25254820090875607</v>
      </c>
    </row>
    <row r="1007" spans="1:8">
      <c r="A1007" s="31" t="s">
        <v>4556</v>
      </c>
      <c r="B1007" s="32">
        <v>42241</v>
      </c>
      <c r="C1007" s="31">
        <v>64197.3</v>
      </c>
      <c r="D1007" s="31">
        <v>788.54</v>
      </c>
      <c r="E1007" s="31">
        <v>126.88</v>
      </c>
      <c r="F1007" s="30">
        <v>-0.10058338447054083</v>
      </c>
      <c r="G1007" s="30">
        <v>-0.19276442406125882</v>
      </c>
      <c r="H1007" s="30">
        <v>-0.21582200247218797</v>
      </c>
    </row>
    <row r="1008" spans="1:8">
      <c r="A1008" s="31" t="s">
        <v>4557</v>
      </c>
      <c r="B1008" s="32">
        <v>42242</v>
      </c>
      <c r="C1008" s="31">
        <v>64206.200000000004</v>
      </c>
      <c r="D1008" s="31">
        <v>787.3</v>
      </c>
      <c r="E1008" s="31">
        <v>125.81</v>
      </c>
      <c r="F1008" s="30">
        <v>-0.10052296316843101</v>
      </c>
      <c r="G1008" s="30">
        <v>-0.18449156317005211</v>
      </c>
      <c r="H1008" s="30">
        <v>-0.2150121669682411</v>
      </c>
    </row>
    <row r="1009" spans="1:8">
      <c r="A1009" s="31" t="s">
        <v>4558</v>
      </c>
      <c r="B1009" s="32">
        <v>42243</v>
      </c>
      <c r="C1009" s="31">
        <v>64287.900000000009</v>
      </c>
      <c r="D1009" s="31">
        <v>813.08</v>
      </c>
      <c r="E1009" s="31">
        <v>130.04</v>
      </c>
      <c r="F1009" s="30">
        <v>-9.5084667032642067E-2</v>
      </c>
      <c r="G1009" s="30">
        <v>-0.15186664858606191</v>
      </c>
      <c r="H1009" s="30">
        <v>-0.19189659458115838</v>
      </c>
    </row>
    <row r="1010" spans="1:8">
      <c r="A1010" s="31" t="s">
        <v>4559</v>
      </c>
      <c r="B1010" s="32">
        <v>42244</v>
      </c>
      <c r="C1010" s="31">
        <v>64369.600000000006</v>
      </c>
      <c r="D1010" s="31">
        <v>820.25</v>
      </c>
      <c r="E1010" s="31">
        <v>130.44999999999999</v>
      </c>
      <c r="F1010" s="30">
        <v>-9.0728965766634473E-2</v>
      </c>
      <c r="G1010" s="30">
        <v>-0.13296477950192376</v>
      </c>
      <c r="H1010" s="30">
        <v>-0.17676385207623391</v>
      </c>
    </row>
    <row r="1011" spans="1:8">
      <c r="A1011" s="31" t="s">
        <v>4560</v>
      </c>
      <c r="B1011" s="32">
        <v>42245</v>
      </c>
      <c r="C1011" s="31">
        <v>64451.3</v>
      </c>
      <c r="D1011" s="31">
        <v>819.74333333333334</v>
      </c>
      <c r="E1011" s="31">
        <v>130.72</v>
      </c>
      <c r="F1011" s="30">
        <v>-8.6342333794208748E-2</v>
      </c>
      <c r="G1011" s="30">
        <v>-0.12645503209329256</v>
      </c>
      <c r="H1011" s="30">
        <v>-0.17024247810079973</v>
      </c>
    </row>
    <row r="1012" spans="1:8">
      <c r="A1012" s="31" t="s">
        <v>4561</v>
      </c>
      <c r="B1012" s="32">
        <v>42246</v>
      </c>
      <c r="C1012" s="31">
        <v>64467.3</v>
      </c>
      <c r="D1012" s="31">
        <v>819.23666666666668</v>
      </c>
      <c r="E1012" s="31">
        <v>130.99</v>
      </c>
      <c r="F1012" s="30">
        <v>-8.2859118301475632E-2</v>
      </c>
      <c r="G1012" s="30">
        <v>-0.12026860387907801</v>
      </c>
      <c r="H1012" s="30">
        <v>-0.15433035281965191</v>
      </c>
    </row>
    <row r="1013" spans="1:8">
      <c r="A1013" s="31" t="s">
        <v>2272</v>
      </c>
      <c r="B1013" s="32">
        <v>42247</v>
      </c>
      <c r="C1013" s="31">
        <v>64225.8</v>
      </c>
      <c r="D1013" s="31">
        <v>818.73</v>
      </c>
      <c r="E1013" s="31">
        <v>131.26</v>
      </c>
      <c r="F1013" s="30">
        <v>-7.6453857060276742E-2</v>
      </c>
      <c r="G1013" s="30">
        <v>-0.11398610479838966</v>
      </c>
      <c r="H1013" s="30">
        <v>-0.13786535303776692</v>
      </c>
    </row>
    <row r="1014" spans="1:8">
      <c r="A1014" s="31" t="s">
        <v>4562</v>
      </c>
      <c r="B1014" s="32">
        <v>42248</v>
      </c>
      <c r="C1014" s="31">
        <v>64251</v>
      </c>
      <c r="D1014" s="31">
        <v>801.11</v>
      </c>
      <c r="E1014" s="31">
        <v>129.81</v>
      </c>
      <c r="F1014" s="30">
        <v>-7.6967501142100381E-2</v>
      </c>
      <c r="G1014" s="30">
        <v>-0.11963999208773823</v>
      </c>
      <c r="H1014" s="30">
        <v>-0.1180786738229499</v>
      </c>
    </row>
    <row r="1015" spans="1:8">
      <c r="A1015" s="31" t="s">
        <v>4563</v>
      </c>
      <c r="B1015" s="32">
        <v>42249</v>
      </c>
      <c r="C1015" s="31">
        <v>64276.200000000004</v>
      </c>
      <c r="D1015" s="31">
        <v>796.68</v>
      </c>
      <c r="E1015" s="31">
        <v>127.92</v>
      </c>
      <c r="F1015" s="30">
        <v>-7.5093388282288731E-2</v>
      </c>
      <c r="G1015" s="30">
        <v>-0.13229864401241631</v>
      </c>
      <c r="H1015" s="30">
        <v>-0.136609071274298</v>
      </c>
    </row>
    <row r="1016" spans="1:8">
      <c r="A1016" s="31" t="s">
        <v>4564</v>
      </c>
      <c r="B1016" s="32">
        <v>42250</v>
      </c>
      <c r="C1016" s="31">
        <v>64349.80000000001</v>
      </c>
      <c r="D1016" s="31">
        <v>801.48</v>
      </c>
      <c r="E1016" s="31">
        <v>128.72999999999999</v>
      </c>
      <c r="F1016" s="30">
        <v>-7.4223925811081615E-2</v>
      </c>
      <c r="G1016" s="30">
        <v>-0.14291213961844462</v>
      </c>
      <c r="H1016" s="30">
        <v>-0.16180492251595269</v>
      </c>
    </row>
    <row r="1017" spans="1:8">
      <c r="A1017" s="31" t="s">
        <v>4565</v>
      </c>
      <c r="B1017" s="32">
        <v>42251</v>
      </c>
      <c r="C1017" s="31">
        <v>64423.400000000009</v>
      </c>
      <c r="D1017" s="31">
        <v>788.59</v>
      </c>
      <c r="E1017" s="31">
        <v>128.27000000000001</v>
      </c>
      <c r="F1017" s="30">
        <v>-7.3354819345849531E-2</v>
      </c>
      <c r="G1017" s="30">
        <v>-0.16515985602371375</v>
      </c>
      <c r="H1017" s="30">
        <v>-0.16928955378537647</v>
      </c>
    </row>
    <row r="1018" spans="1:8">
      <c r="A1018" s="31" t="s">
        <v>4566</v>
      </c>
      <c r="B1018" s="32">
        <v>42252</v>
      </c>
      <c r="C1018" s="31">
        <v>64497</v>
      </c>
      <c r="D1018" s="31">
        <v>785.12000000000012</v>
      </c>
      <c r="E1018" s="31">
        <v>127.57666666666668</v>
      </c>
      <c r="F1018" s="30">
        <v>-7.2486068667984904E-2</v>
      </c>
      <c r="G1018" s="30">
        <v>-0.17450070183001509</v>
      </c>
      <c r="H1018" s="30">
        <v>-0.18968072493224919</v>
      </c>
    </row>
    <row r="1019" spans="1:8">
      <c r="A1019" s="31" t="s">
        <v>4567</v>
      </c>
      <c r="B1019" s="32">
        <v>42253</v>
      </c>
      <c r="C1019" s="31">
        <v>64506.6</v>
      </c>
      <c r="D1019" s="31">
        <v>781.65000000000009</v>
      </c>
      <c r="E1019" s="31">
        <v>126.88333333333334</v>
      </c>
      <c r="F1019" s="30">
        <v>-7.971820858727674E-2</v>
      </c>
      <c r="G1019" s="30">
        <v>-0.18371502866631151</v>
      </c>
      <c r="H1019" s="30">
        <v>-0.20930184250431016</v>
      </c>
    </row>
    <row r="1020" spans="1:8">
      <c r="A1020" s="31" t="s">
        <v>2273</v>
      </c>
      <c r="B1020" s="32">
        <v>42254</v>
      </c>
      <c r="C1020" s="31">
        <v>64518.400000000001</v>
      </c>
      <c r="D1020" s="31">
        <v>778.18</v>
      </c>
      <c r="E1020" s="31">
        <v>126.19</v>
      </c>
      <c r="F1020" s="30">
        <v>-7.9937738818192772E-2</v>
      </c>
      <c r="G1020" s="30">
        <v>-0.18254109984768119</v>
      </c>
      <c r="H1020" s="30">
        <v>-0.21175588731338624</v>
      </c>
    </row>
    <row r="1021" spans="1:8">
      <c r="A1021" s="31" t="s">
        <v>4568</v>
      </c>
      <c r="B1021" s="32">
        <v>42255</v>
      </c>
      <c r="C1021" s="31">
        <v>64511.700000000004</v>
      </c>
      <c r="D1021" s="31">
        <v>790.57</v>
      </c>
      <c r="E1021" s="31">
        <v>126.31</v>
      </c>
      <c r="F1021" s="30">
        <v>-8.0420791549958293E-2</v>
      </c>
      <c r="G1021" s="30">
        <v>-0.16886216213374827</v>
      </c>
      <c r="H1021" s="30">
        <v>-0.21643920595533495</v>
      </c>
    </row>
    <row r="1022" spans="1:8">
      <c r="A1022" s="31" t="s">
        <v>4569</v>
      </c>
      <c r="B1022" s="32">
        <v>42256</v>
      </c>
      <c r="C1022" s="31">
        <v>63467.700000000004</v>
      </c>
      <c r="D1022" s="31">
        <v>809.51</v>
      </c>
      <c r="E1022" s="31">
        <v>127.79</v>
      </c>
      <c r="F1022" s="30">
        <v>-9.3370378835495038E-2</v>
      </c>
      <c r="G1022" s="30">
        <v>-0.1484310074583689</v>
      </c>
      <c r="H1022" s="30">
        <v>-0.2067659838609559</v>
      </c>
    </row>
    <row r="1023" spans="1:8">
      <c r="A1023" s="31" t="s">
        <v>4570</v>
      </c>
      <c r="B1023" s="32">
        <v>42257</v>
      </c>
      <c r="C1023" s="31">
        <v>63472.633333333346</v>
      </c>
      <c r="D1023" s="31">
        <v>804.16</v>
      </c>
      <c r="E1023" s="31">
        <v>128.44999999999999</v>
      </c>
      <c r="F1023" s="30">
        <v>-9.1359420891519605E-2</v>
      </c>
      <c r="G1023" s="30">
        <v>-0.15576412291476383</v>
      </c>
      <c r="H1023" s="30">
        <v>-0.20370714772797727</v>
      </c>
    </row>
    <row r="1024" spans="1:8">
      <c r="A1024" s="31" t="s">
        <v>4571</v>
      </c>
      <c r="B1024" s="32">
        <v>42258</v>
      </c>
      <c r="C1024" s="31">
        <v>63477.566666666666</v>
      </c>
      <c r="D1024" s="31">
        <v>802.49</v>
      </c>
      <c r="E1024" s="31">
        <v>128.96</v>
      </c>
      <c r="F1024" s="30">
        <v>-8.9339836931831784E-2</v>
      </c>
      <c r="G1024" s="30">
        <v>-0.15933248596251093</v>
      </c>
      <c r="H1024" s="30">
        <v>-0.20089230387904333</v>
      </c>
    </row>
    <row r="1025" spans="1:8">
      <c r="A1025" s="31" t="s">
        <v>4572</v>
      </c>
      <c r="B1025" s="32">
        <v>42259</v>
      </c>
      <c r="C1025" s="31">
        <v>63482.5</v>
      </c>
      <c r="D1025" s="31">
        <v>804.21333333333337</v>
      </c>
      <c r="E1025" s="31">
        <v>128.88</v>
      </c>
      <c r="F1025" s="30">
        <v>-8.822916891081567E-2</v>
      </c>
      <c r="G1025" s="30">
        <v>-0.15933838107549669</v>
      </c>
      <c r="H1025" s="30">
        <v>-0.20173428305977092</v>
      </c>
    </row>
    <row r="1026" spans="1:8">
      <c r="A1026" s="31" t="s">
        <v>4573</v>
      </c>
      <c r="B1026" s="32">
        <v>42260</v>
      </c>
      <c r="C1026" s="31">
        <v>62958.200000000004</v>
      </c>
      <c r="D1026" s="31">
        <v>805.93666666666672</v>
      </c>
      <c r="E1026" s="31">
        <v>128.80000000000001</v>
      </c>
      <c r="F1026" s="30">
        <v>-9.3134938926019761E-2</v>
      </c>
      <c r="G1026" s="30">
        <v>-0.15934425089530957</v>
      </c>
      <c r="H1026" s="30">
        <v>-0.20257553244180282</v>
      </c>
    </row>
    <row r="1027" spans="1:8">
      <c r="A1027" s="31" t="s">
        <v>2274</v>
      </c>
      <c r="B1027" s="32">
        <v>42261</v>
      </c>
      <c r="C1027" s="31">
        <v>62993</v>
      </c>
      <c r="D1027" s="31">
        <v>807.66</v>
      </c>
      <c r="E1027" s="31">
        <v>128.72</v>
      </c>
      <c r="F1027" s="30">
        <v>-9.041289735685043E-2</v>
      </c>
      <c r="G1027" s="30">
        <v>-0.15391062037754832</v>
      </c>
      <c r="H1027" s="30">
        <v>-0.19595227684427508</v>
      </c>
    </row>
    <row r="1028" spans="1:8">
      <c r="A1028" s="31" t="s">
        <v>4574</v>
      </c>
      <c r="B1028" s="32">
        <v>42262</v>
      </c>
      <c r="C1028" s="31">
        <v>62536.5</v>
      </c>
      <c r="D1028" s="31">
        <v>806.78</v>
      </c>
      <c r="E1028" s="31">
        <v>128.59</v>
      </c>
      <c r="F1028" s="30">
        <v>-9.3320439417686085E-2</v>
      </c>
      <c r="G1028" s="30">
        <v>-0.15636143091675292</v>
      </c>
      <c r="H1028" s="30">
        <v>-0.19257817405500433</v>
      </c>
    </row>
    <row r="1029" spans="1:8">
      <c r="A1029" s="31" t="s">
        <v>4575</v>
      </c>
      <c r="B1029" s="32">
        <v>42263</v>
      </c>
      <c r="C1029" s="31">
        <v>62264.5</v>
      </c>
      <c r="D1029" s="31">
        <v>822.71</v>
      </c>
      <c r="E1029" s="31">
        <v>128.85</v>
      </c>
      <c r="F1029" s="30">
        <v>-9.663882818178704E-2</v>
      </c>
      <c r="G1029" s="30">
        <v>-0.13967666373865384</v>
      </c>
      <c r="H1029" s="30">
        <v>-0.19180831712977486</v>
      </c>
    </row>
    <row r="1030" spans="1:8">
      <c r="A1030" s="31" t="s">
        <v>4576</v>
      </c>
      <c r="B1030" s="32">
        <v>42264</v>
      </c>
      <c r="C1030" s="31">
        <v>62261.233333333337</v>
      </c>
      <c r="D1030" s="31">
        <v>827.5</v>
      </c>
      <c r="E1030" s="31">
        <v>129.76</v>
      </c>
      <c r="F1030" s="30">
        <v>-9.606021112804386E-2</v>
      </c>
      <c r="G1030" s="30">
        <v>-0.13234492303820833</v>
      </c>
      <c r="H1030" s="30">
        <v>-0.18049766325628402</v>
      </c>
    </row>
    <row r="1031" spans="1:8">
      <c r="A1031" s="31" t="s">
        <v>4577</v>
      </c>
      <c r="B1031" s="32">
        <v>42265</v>
      </c>
      <c r="C1031" s="31">
        <v>62257.966666666667</v>
      </c>
      <c r="D1031" s="31">
        <v>829.86</v>
      </c>
      <c r="E1031" s="31">
        <v>129.91</v>
      </c>
      <c r="F1031" s="30">
        <v>-9.5480791535848875E-2</v>
      </c>
      <c r="G1031" s="30">
        <v>-0.12588961880251259</v>
      </c>
      <c r="H1031" s="30">
        <v>-0.17557591013898011</v>
      </c>
    </row>
    <row r="1032" spans="1:8">
      <c r="A1032" s="31" t="s">
        <v>4578</v>
      </c>
      <c r="B1032" s="32">
        <v>42266</v>
      </c>
      <c r="C1032" s="31">
        <v>62254.700000000004</v>
      </c>
      <c r="D1032" s="31">
        <v>825.11666666666679</v>
      </c>
      <c r="E1032" s="31">
        <v>129.65666666666667</v>
      </c>
      <c r="F1032" s="30">
        <v>-9.3165973786099476E-2</v>
      </c>
      <c r="G1032" s="30">
        <v>-0.12689146767309778</v>
      </c>
      <c r="H1032" s="30">
        <v>-0.17317830116486688</v>
      </c>
    </row>
    <row r="1033" spans="1:8">
      <c r="A1033" s="31" t="s">
        <v>4579</v>
      </c>
      <c r="B1033" s="32">
        <v>42267</v>
      </c>
      <c r="C1033" s="31">
        <v>61553.200000000004</v>
      </c>
      <c r="D1033" s="31">
        <v>820.37333333333345</v>
      </c>
      <c r="E1033" s="31">
        <v>129.40333333333334</v>
      </c>
      <c r="F1033" s="30">
        <v>-9.7885013065697857E-2</v>
      </c>
      <c r="G1033" s="30">
        <v>-0.12790256797315436</v>
      </c>
      <c r="H1033" s="30">
        <v>-0.17075723592865544</v>
      </c>
    </row>
    <row r="1034" spans="1:8">
      <c r="A1034" s="31" t="s">
        <v>2275</v>
      </c>
      <c r="B1034" s="32">
        <v>42268</v>
      </c>
      <c r="C1034" s="31">
        <v>61328</v>
      </c>
      <c r="D1034" s="31">
        <v>815.63</v>
      </c>
      <c r="E1034" s="31">
        <v>129.15</v>
      </c>
      <c r="F1034" s="30">
        <v>-9.1046523691660108E-2</v>
      </c>
      <c r="G1034" s="30">
        <v>-0.12741647320616656</v>
      </c>
      <c r="H1034" s="30">
        <v>-0.16152697526455884</v>
      </c>
    </row>
    <row r="1035" spans="1:8">
      <c r="A1035" s="31" t="s">
        <v>338</v>
      </c>
      <c r="B1035" s="32">
        <v>42269</v>
      </c>
      <c r="C1035" s="31">
        <v>61576.800000000003</v>
      </c>
      <c r="D1035" s="31">
        <v>808.23</v>
      </c>
      <c r="E1035" s="31">
        <v>128.11000000000001</v>
      </c>
      <c r="F1035" s="30">
        <v>-7.9597022510537796E-2</v>
      </c>
      <c r="G1035" s="30">
        <v>-0.14125884527933019</v>
      </c>
      <c r="H1035" s="30">
        <v>-0.16611338931198327</v>
      </c>
    </row>
    <row r="1036" spans="1:8">
      <c r="A1036" s="31" t="s">
        <v>4580</v>
      </c>
      <c r="B1036" s="32">
        <v>42270</v>
      </c>
      <c r="C1036" s="31">
        <v>61686</v>
      </c>
      <c r="D1036" s="31">
        <v>791.79</v>
      </c>
      <c r="E1036" s="31">
        <v>126.51</v>
      </c>
      <c r="F1036" s="30">
        <v>-7.471879017149341E-2</v>
      </c>
      <c r="G1036" s="30">
        <v>-0.17421232126654362</v>
      </c>
      <c r="H1036" s="30">
        <v>-0.18810165575664217</v>
      </c>
    </row>
    <row r="1037" spans="1:8">
      <c r="A1037" s="31" t="s">
        <v>4581</v>
      </c>
      <c r="B1037" s="32">
        <v>42271</v>
      </c>
      <c r="C1037" s="31">
        <v>61634.3</v>
      </c>
      <c r="D1037" s="31">
        <v>785.68</v>
      </c>
      <c r="E1037" s="31">
        <v>126.48</v>
      </c>
      <c r="F1037" s="30">
        <v>-7.2228092833939828E-2</v>
      </c>
      <c r="G1037" s="30">
        <v>-0.18274961773302689</v>
      </c>
      <c r="H1037" s="30">
        <v>-0.19032072210485884</v>
      </c>
    </row>
    <row r="1038" spans="1:8">
      <c r="A1038" s="31" t="s">
        <v>4582</v>
      </c>
      <c r="B1038" s="32">
        <v>42272</v>
      </c>
      <c r="C1038" s="31">
        <v>61582.600000000006</v>
      </c>
      <c r="D1038" s="31">
        <v>789.15</v>
      </c>
      <c r="E1038" s="31">
        <v>125.87</v>
      </c>
      <c r="F1038" s="30">
        <v>-6.9719734311813331E-2</v>
      </c>
      <c r="G1038" s="30">
        <v>-0.17747466360000985</v>
      </c>
      <c r="H1038" s="30">
        <v>-0.19546180888462772</v>
      </c>
    </row>
    <row r="1039" spans="1:8">
      <c r="A1039" s="31" t="s">
        <v>4583</v>
      </c>
      <c r="B1039" s="32">
        <v>42273</v>
      </c>
      <c r="C1039" s="31">
        <v>61530.9</v>
      </c>
      <c r="D1039" s="31">
        <v>786.62333333333333</v>
      </c>
      <c r="E1039" s="31">
        <v>125.46000000000001</v>
      </c>
      <c r="F1039" s="30">
        <v>-6.078048869839181E-2</v>
      </c>
      <c r="G1039" s="30">
        <v>-0.17844125009138601</v>
      </c>
      <c r="H1039" s="30">
        <v>-0.19931074095347501</v>
      </c>
    </row>
    <row r="1040" spans="1:8">
      <c r="A1040" s="31" t="s">
        <v>4584</v>
      </c>
      <c r="B1040" s="32">
        <v>42274</v>
      </c>
      <c r="C1040" s="31">
        <v>61563</v>
      </c>
      <c r="D1040" s="31">
        <v>784.09666666666658</v>
      </c>
      <c r="E1040" s="31">
        <v>125.05000000000001</v>
      </c>
      <c r="F1040" s="30">
        <v>-6.7228686017142492E-2</v>
      </c>
      <c r="G1040" s="30">
        <v>-0.17941177496607474</v>
      </c>
      <c r="H1040" s="30">
        <v>-0.20314790033773011</v>
      </c>
    </row>
    <row r="1041" spans="1:8">
      <c r="A1041" s="31" t="s">
        <v>2276</v>
      </c>
      <c r="B1041" s="32">
        <v>42275</v>
      </c>
      <c r="C1041" s="31">
        <v>61568.9</v>
      </c>
      <c r="D1041" s="31">
        <v>781.57</v>
      </c>
      <c r="E1041" s="31">
        <v>124.64</v>
      </c>
      <c r="F1041" s="30">
        <v>-6.6134681043727328E-2</v>
      </c>
      <c r="G1041" s="30">
        <v>-0.18577128629322104</v>
      </c>
      <c r="H1041" s="30">
        <v>-0.20707424136395447</v>
      </c>
    </row>
    <row r="1042" spans="1:8">
      <c r="A1042" s="31" t="s">
        <v>4585</v>
      </c>
      <c r="B1042" s="32">
        <v>42276</v>
      </c>
      <c r="C1042" s="31">
        <v>61578.8</v>
      </c>
      <c r="D1042" s="31">
        <v>776.35</v>
      </c>
      <c r="E1042" s="31">
        <v>124.14</v>
      </c>
      <c r="F1042" s="30">
        <v>-6.6126167933744928E-2</v>
      </c>
      <c r="G1042" s="30">
        <v>-0.18768899166082476</v>
      </c>
      <c r="H1042" s="30">
        <v>-0.20783613043200821</v>
      </c>
    </row>
    <row r="1043" spans="1:8">
      <c r="A1043" s="31" t="s">
        <v>4586</v>
      </c>
      <c r="B1043" s="32">
        <v>42277</v>
      </c>
      <c r="C1043" s="31">
        <v>61498.3</v>
      </c>
      <c r="D1043" s="31">
        <v>792.05</v>
      </c>
      <c r="E1043" s="31">
        <v>125.72</v>
      </c>
      <c r="F1043" s="30">
        <v>-6.8919993035631788E-2</v>
      </c>
      <c r="G1043" s="30">
        <v>-0.17492213298332249</v>
      </c>
      <c r="H1043" s="30">
        <v>-0.1973440592479091</v>
      </c>
    </row>
    <row r="1044" spans="1:8">
      <c r="A1044" s="31" t="s">
        <v>4587</v>
      </c>
      <c r="B1044" s="32">
        <v>42278</v>
      </c>
      <c r="C1044" s="31">
        <v>61404.666666666672</v>
      </c>
      <c r="D1044" s="31">
        <v>797.61</v>
      </c>
      <c r="E1044" s="31">
        <v>125.83</v>
      </c>
      <c r="F1044" s="30">
        <v>-7.1902912905060457E-2</v>
      </c>
      <c r="G1044" s="30">
        <v>-0.1669521442149019</v>
      </c>
      <c r="H1044" s="30">
        <v>-0.19163561608634205</v>
      </c>
    </row>
    <row r="1045" spans="1:8">
      <c r="A1045" s="31" t="s">
        <v>4588</v>
      </c>
      <c r="B1045" s="32">
        <v>42279</v>
      </c>
      <c r="C1045" s="31">
        <v>61311.03333333334</v>
      </c>
      <c r="D1045" s="31">
        <v>804.1</v>
      </c>
      <c r="E1045" s="31">
        <v>125.64</v>
      </c>
      <c r="F1045" s="30">
        <v>-7.4875804685546998E-2</v>
      </c>
      <c r="G1045" s="30">
        <v>-0.15872401418692006</v>
      </c>
      <c r="H1045" s="30">
        <v>-0.19159249329758721</v>
      </c>
    </row>
    <row r="1046" spans="1:8">
      <c r="A1046" s="31" t="s">
        <v>4589</v>
      </c>
      <c r="B1046" s="32">
        <v>42280</v>
      </c>
      <c r="C1046" s="31">
        <v>61217.4</v>
      </c>
      <c r="D1046" s="31">
        <v>809.82</v>
      </c>
      <c r="E1046" s="31">
        <v>126.59333333333333</v>
      </c>
      <c r="F1046" s="30">
        <v>-7.6927948467412133E-2</v>
      </c>
      <c r="G1046" s="30">
        <v>-0.15127441938458963</v>
      </c>
      <c r="H1046" s="30">
        <v>-0.1841811307784843</v>
      </c>
    </row>
    <row r="1047" spans="1:8">
      <c r="A1047" s="31" t="s">
        <v>4590</v>
      </c>
      <c r="B1047" s="32">
        <v>42281</v>
      </c>
      <c r="C1047" s="31">
        <v>61163.700000000004</v>
      </c>
      <c r="D1047" s="31">
        <v>815.54</v>
      </c>
      <c r="E1047" s="31">
        <v>127.54666666666665</v>
      </c>
      <c r="F1047" s="30">
        <v>-7.0954659375711993E-2</v>
      </c>
      <c r="G1047" s="30">
        <v>-0.14379901523343586</v>
      </c>
      <c r="H1047" s="30">
        <v>-0.17674648766109435</v>
      </c>
    </row>
    <row r="1048" spans="1:8">
      <c r="A1048" s="31" t="s">
        <v>2277</v>
      </c>
      <c r="B1048" s="32">
        <v>42282</v>
      </c>
      <c r="C1048" s="31">
        <v>61233.599999999999</v>
      </c>
      <c r="D1048" s="31">
        <v>821.26</v>
      </c>
      <c r="E1048" s="31">
        <v>128.5</v>
      </c>
      <c r="F1048" s="30">
        <v>-6.605841252991318E-2</v>
      </c>
      <c r="G1048" s="30">
        <v>-0.14209008858432226</v>
      </c>
      <c r="H1048" s="30">
        <v>-0.16693679092382496</v>
      </c>
    </row>
    <row r="1049" spans="1:8">
      <c r="A1049" s="31" t="s">
        <v>4591</v>
      </c>
      <c r="B1049" s="32">
        <v>42283</v>
      </c>
      <c r="C1049" s="31">
        <v>61209.8</v>
      </c>
      <c r="D1049" s="31">
        <v>828.68</v>
      </c>
      <c r="E1049" s="31">
        <v>130.30000000000001</v>
      </c>
      <c r="F1049" s="30">
        <v>-5.8729272677225053E-2</v>
      </c>
      <c r="G1049" s="30">
        <v>-0.15100351409222712</v>
      </c>
      <c r="H1049" s="30">
        <v>-0.16038404536374762</v>
      </c>
    </row>
    <row r="1050" spans="1:8">
      <c r="A1050" s="31" t="s">
        <v>4592</v>
      </c>
      <c r="B1050" s="32">
        <v>42284</v>
      </c>
      <c r="C1050" s="31">
        <v>61389.8</v>
      </c>
      <c r="D1050" s="31">
        <v>850.78</v>
      </c>
      <c r="E1050" s="31">
        <v>134.22999999999999</v>
      </c>
      <c r="F1050" s="30">
        <v>-5.5962240416962961E-2</v>
      </c>
      <c r="G1050" s="30">
        <v>-0.13497300539892021</v>
      </c>
      <c r="H1050" s="30">
        <v>-0.13872313121591273</v>
      </c>
    </row>
    <row r="1051" spans="1:8">
      <c r="A1051" s="31" t="s">
        <v>4593</v>
      </c>
      <c r="B1051" s="32">
        <v>42285</v>
      </c>
      <c r="C1051" s="31">
        <v>61392.166666666672</v>
      </c>
      <c r="D1051" s="31">
        <v>848.37</v>
      </c>
      <c r="E1051" s="31">
        <v>134</v>
      </c>
      <c r="F1051" s="30">
        <v>-5.5926814228106192E-2</v>
      </c>
      <c r="G1051" s="30">
        <v>-0.14383029397814084</v>
      </c>
      <c r="H1051" s="30">
        <v>-0.14338681838522027</v>
      </c>
    </row>
    <row r="1052" spans="1:8">
      <c r="A1052" s="31" t="s">
        <v>4594</v>
      </c>
      <c r="B1052" s="32">
        <v>42286</v>
      </c>
      <c r="C1052" s="31">
        <v>61394.533333333333</v>
      </c>
      <c r="D1052" s="31">
        <v>859.32</v>
      </c>
      <c r="E1052" s="31">
        <v>136.44</v>
      </c>
      <c r="F1052" s="30">
        <v>-5.589138811188632E-2</v>
      </c>
      <c r="G1052" s="30">
        <v>-0.1321431817646247</v>
      </c>
      <c r="H1052" s="30">
        <v>-0.12493586454592109</v>
      </c>
    </row>
    <row r="1053" spans="1:8">
      <c r="A1053" s="31" t="s">
        <v>4595</v>
      </c>
      <c r="B1053" s="32">
        <v>42287</v>
      </c>
      <c r="C1053" s="31">
        <v>61396.9</v>
      </c>
      <c r="D1053" s="31">
        <v>861.29000000000008</v>
      </c>
      <c r="E1053" s="31">
        <v>136.71333333333334</v>
      </c>
      <c r="F1053" s="30">
        <v>-5.6955686967206764E-2</v>
      </c>
      <c r="G1053" s="30">
        <v>-0.12951477440024795</v>
      </c>
      <c r="H1053" s="30">
        <v>-0.12030542865109495</v>
      </c>
    </row>
    <row r="1054" spans="1:8">
      <c r="A1054" s="31" t="s">
        <v>4596</v>
      </c>
      <c r="B1054" s="32">
        <v>42288</v>
      </c>
      <c r="C1054" s="31">
        <v>61287.1</v>
      </c>
      <c r="D1054" s="31">
        <v>863.26</v>
      </c>
      <c r="E1054" s="31">
        <v>136.98666666666668</v>
      </c>
      <c r="F1054" s="30">
        <v>-5.8773752535933088E-2</v>
      </c>
      <c r="G1054" s="30">
        <v>-0.12688250346410979</v>
      </c>
      <c r="H1054" s="30">
        <v>-0.11564450182913699</v>
      </c>
    </row>
    <row r="1055" spans="1:8">
      <c r="A1055" s="31" t="s">
        <v>2278</v>
      </c>
      <c r="B1055" s="32">
        <v>42289</v>
      </c>
      <c r="C1055" s="31">
        <v>61296.6</v>
      </c>
      <c r="D1055" s="31">
        <v>865.23</v>
      </c>
      <c r="E1055" s="31">
        <v>137.26</v>
      </c>
      <c r="F1055" s="30">
        <v>-5.8824432614693944E-2</v>
      </c>
      <c r="G1055" s="30">
        <v>-0.1258802016507885</v>
      </c>
      <c r="H1055" s="30">
        <v>-0.12265899648449985</v>
      </c>
    </row>
    <row r="1056" spans="1:8">
      <c r="A1056" s="31" t="s">
        <v>4597</v>
      </c>
      <c r="B1056" s="32">
        <v>42290</v>
      </c>
      <c r="C1056" s="31">
        <v>61434.400000000001</v>
      </c>
      <c r="D1056" s="31">
        <v>854.29</v>
      </c>
      <c r="E1056" s="31">
        <v>135.07</v>
      </c>
      <c r="F1056" s="30">
        <v>-5.8564639934044482E-2</v>
      </c>
      <c r="G1056" s="30">
        <v>-0.13239222058599509</v>
      </c>
      <c r="H1056" s="30">
        <v>-0.14001018718960911</v>
      </c>
    </row>
    <row r="1057" spans="1:8">
      <c r="A1057" s="31" t="s">
        <v>4598</v>
      </c>
      <c r="B1057" s="32">
        <v>42291</v>
      </c>
      <c r="C1057" s="31">
        <v>61973.3</v>
      </c>
      <c r="D1057" s="31">
        <v>849.4</v>
      </c>
      <c r="E1057" s="31">
        <v>135.11000000000001</v>
      </c>
      <c r="F1057" s="30">
        <v>-5.1695187574915202E-2</v>
      </c>
      <c r="G1057" s="30">
        <v>-0.12720023839127004</v>
      </c>
      <c r="H1057" s="30">
        <v>-0.12849125975617615</v>
      </c>
    </row>
    <row r="1058" spans="1:8">
      <c r="A1058" s="31" t="s">
        <v>4599</v>
      </c>
      <c r="B1058" s="32">
        <v>42292</v>
      </c>
      <c r="C1058" s="31">
        <v>62248.566666666673</v>
      </c>
      <c r="D1058" s="31">
        <v>864.73</v>
      </c>
      <c r="E1058" s="31">
        <v>136.08000000000001</v>
      </c>
      <c r="F1058" s="30">
        <v>-4.8873978375454596E-2</v>
      </c>
      <c r="G1058" s="30">
        <v>-0.10074770437079483</v>
      </c>
      <c r="H1058" s="30">
        <v>-0.11945127475087347</v>
      </c>
    </row>
    <row r="1059" spans="1:8">
      <c r="A1059" s="31" t="s">
        <v>4600</v>
      </c>
      <c r="B1059" s="32">
        <v>42293</v>
      </c>
      <c r="C1059" s="31">
        <v>62523.833333333336</v>
      </c>
      <c r="D1059" s="31">
        <v>865.28</v>
      </c>
      <c r="E1059" s="31">
        <v>136.02000000000001</v>
      </c>
      <c r="F1059" s="30">
        <v>-4.6060996275207433E-2</v>
      </c>
      <c r="G1059" s="30">
        <v>-0.10085832450069632</v>
      </c>
      <c r="H1059" s="30">
        <v>-0.12529206233521251</v>
      </c>
    </row>
    <row r="1060" spans="1:8">
      <c r="A1060" s="31" t="s">
        <v>4601</v>
      </c>
      <c r="B1060" s="32">
        <v>42294</v>
      </c>
      <c r="C1060" s="31">
        <v>62799.1</v>
      </c>
      <c r="D1060" s="31">
        <v>865.93666666666672</v>
      </c>
      <c r="E1060" s="31">
        <v>136.30333333333334</v>
      </c>
      <c r="F1060" s="30">
        <v>-4.188897042781492E-2</v>
      </c>
      <c r="G1060" s="30">
        <v>-0.10085802001239086</v>
      </c>
      <c r="H1060" s="30">
        <v>-0.12886663826161049</v>
      </c>
    </row>
    <row r="1061" spans="1:8">
      <c r="A1061" s="31" t="s">
        <v>4602</v>
      </c>
      <c r="B1061" s="32">
        <v>42295</v>
      </c>
      <c r="C1061" s="31">
        <v>63071.4</v>
      </c>
      <c r="D1061" s="31">
        <v>866.59333333333325</v>
      </c>
      <c r="E1061" s="31">
        <v>136.58666666666667</v>
      </c>
      <c r="F1061" s="30">
        <v>-3.7898953412278558E-2</v>
      </c>
      <c r="G1061" s="30">
        <v>-0.10085771598533588</v>
      </c>
      <c r="H1061" s="30">
        <v>-0.13239746765758331</v>
      </c>
    </row>
    <row r="1062" spans="1:8">
      <c r="A1062" s="31" t="s">
        <v>2279</v>
      </c>
      <c r="B1062" s="32">
        <v>42296</v>
      </c>
      <c r="C1062" s="31">
        <v>63126.700000000004</v>
      </c>
      <c r="D1062" s="31">
        <v>867.25</v>
      </c>
      <c r="E1062" s="31">
        <v>136.87</v>
      </c>
      <c r="F1062" s="30">
        <v>-3.766460256046722E-2</v>
      </c>
      <c r="G1062" s="30">
        <v>-0.11187916026625699</v>
      </c>
      <c r="H1062" s="30">
        <v>-0.13853222557905331</v>
      </c>
    </row>
    <row r="1063" spans="1:8">
      <c r="A1063" s="31" t="s">
        <v>4603</v>
      </c>
      <c r="B1063" s="32">
        <v>42297</v>
      </c>
      <c r="C1063" s="31">
        <v>63142</v>
      </c>
      <c r="D1063" s="31">
        <v>864.47</v>
      </c>
      <c r="E1063" s="31">
        <v>135.94999999999999</v>
      </c>
      <c r="F1063" s="30">
        <v>-3.9980781978848134E-2</v>
      </c>
      <c r="G1063" s="30">
        <v>-0.11862523194877761</v>
      </c>
      <c r="H1063" s="30">
        <v>-0.14791601378878105</v>
      </c>
    </row>
    <row r="1064" spans="1:8">
      <c r="A1064" s="31" t="s">
        <v>4604</v>
      </c>
      <c r="B1064" s="32">
        <v>42298</v>
      </c>
      <c r="C1064" s="31">
        <v>63175</v>
      </c>
      <c r="D1064" s="31">
        <v>859.1</v>
      </c>
      <c r="E1064" s="31">
        <v>134.49</v>
      </c>
      <c r="F1064" s="30">
        <v>-3.9554979871322615E-2</v>
      </c>
      <c r="G1064" s="30">
        <v>-0.1253397949521996</v>
      </c>
      <c r="H1064" s="30">
        <v>-0.1545763138043752</v>
      </c>
    </row>
    <row r="1065" spans="1:8">
      <c r="A1065" s="31" t="s">
        <v>337</v>
      </c>
      <c r="B1065" s="32">
        <v>42299</v>
      </c>
      <c r="C1065" s="31">
        <v>63047.600000000006</v>
      </c>
      <c r="D1065" s="31">
        <v>858.17</v>
      </c>
      <c r="E1065" s="31">
        <v>133.49</v>
      </c>
      <c r="F1065" s="30">
        <v>-4.15676020795962E-2</v>
      </c>
      <c r="G1065" s="30">
        <v>-0.12303667596595036</v>
      </c>
      <c r="H1065" s="30">
        <v>-0.16333437793795047</v>
      </c>
    </row>
    <row r="1066" spans="1:8">
      <c r="A1066" s="31" t="s">
        <v>4605</v>
      </c>
      <c r="B1066" s="32">
        <v>42300</v>
      </c>
      <c r="C1066" s="31">
        <v>62920.200000000004</v>
      </c>
      <c r="D1066" s="31">
        <v>868.56</v>
      </c>
      <c r="E1066" s="31">
        <v>134.33000000000001</v>
      </c>
      <c r="F1066" s="30">
        <v>-4.3579906121555489E-2</v>
      </c>
      <c r="G1066" s="30">
        <v>-0.11068031413290935</v>
      </c>
      <c r="H1066" s="30">
        <v>-0.15935166256414535</v>
      </c>
    </row>
    <row r="1067" spans="1:8">
      <c r="A1067" s="31" t="s">
        <v>4606</v>
      </c>
      <c r="B1067" s="32">
        <v>42302</v>
      </c>
      <c r="C1067" s="31">
        <v>62792.800000000003</v>
      </c>
      <c r="D1067" s="31">
        <v>868.10500000000002</v>
      </c>
      <c r="E1067" s="31">
        <v>134.30000000000001</v>
      </c>
      <c r="F1067" s="30">
        <v>-3.9370440119755878E-2</v>
      </c>
      <c r="G1067" s="30">
        <v>-0.10940144927040618</v>
      </c>
      <c r="H1067" s="30">
        <v>-0.16081731269917299</v>
      </c>
    </row>
    <row r="1068" spans="1:8">
      <c r="A1068" s="31" t="s">
        <v>2280</v>
      </c>
      <c r="B1068" s="32">
        <v>42303</v>
      </c>
      <c r="C1068" s="31">
        <v>62803.3</v>
      </c>
      <c r="D1068" s="31">
        <v>867.65</v>
      </c>
      <c r="E1068" s="31">
        <v>134.27000000000001</v>
      </c>
      <c r="F1068" s="30">
        <v>-3.2567489505911262E-2</v>
      </c>
      <c r="G1068" s="30">
        <v>-0.10811755394056521</v>
      </c>
      <c r="H1068" s="30">
        <v>-0.16227851260294479</v>
      </c>
    </row>
    <row r="1069" spans="1:8">
      <c r="A1069" s="31" t="s">
        <v>4607</v>
      </c>
      <c r="B1069" s="32">
        <v>42304</v>
      </c>
      <c r="C1069" s="31">
        <v>62923</v>
      </c>
      <c r="D1069" s="31">
        <v>862.71</v>
      </c>
      <c r="E1069" s="31">
        <v>132.69</v>
      </c>
      <c r="F1069" s="30">
        <v>-2.9578553042909683E-2</v>
      </c>
      <c r="G1069" s="30">
        <v>-0.10769214856800058</v>
      </c>
      <c r="H1069" s="30">
        <v>-0.16693872425916623</v>
      </c>
    </row>
    <row r="1070" spans="1:8">
      <c r="A1070" s="31" t="s">
        <v>4608</v>
      </c>
      <c r="B1070" s="32">
        <v>42305</v>
      </c>
      <c r="C1070" s="31">
        <v>62923.700000000004</v>
      </c>
      <c r="D1070" s="31">
        <v>860.3</v>
      </c>
      <c r="E1070" s="31">
        <v>132.37</v>
      </c>
      <c r="F1070" s="30">
        <v>-2.9908870446798463E-2</v>
      </c>
      <c r="G1070" s="30">
        <v>-0.10498226194067906</v>
      </c>
      <c r="H1070" s="30">
        <v>-0.16258619598911872</v>
      </c>
    </row>
    <row r="1071" spans="1:8">
      <c r="A1071" s="31" t="s">
        <v>4609</v>
      </c>
      <c r="B1071" s="32">
        <v>42306</v>
      </c>
      <c r="C1071" s="31">
        <v>62932</v>
      </c>
      <c r="D1071" s="31">
        <v>846.14</v>
      </c>
      <c r="E1071" s="31">
        <v>130.29</v>
      </c>
      <c r="F1071" s="30">
        <v>-3.012182811524744E-2</v>
      </c>
      <c r="G1071" s="30">
        <v>-0.12875956301032765</v>
      </c>
      <c r="H1071" s="30">
        <v>-0.17870650529500753</v>
      </c>
    </row>
    <row r="1072" spans="1:8">
      <c r="A1072" s="31" t="s">
        <v>4610</v>
      </c>
      <c r="B1072" s="32">
        <v>42307</v>
      </c>
      <c r="C1072" s="31">
        <v>62940.3</v>
      </c>
      <c r="D1072" s="31">
        <v>847.84</v>
      </c>
      <c r="E1072" s="31">
        <v>130.21</v>
      </c>
      <c r="F1072" s="30">
        <v>-3.0334636176942209E-2</v>
      </c>
      <c r="G1072" s="30">
        <v>-0.14068818730046107</v>
      </c>
      <c r="H1072" s="30">
        <v>-0.18425009397318626</v>
      </c>
    </row>
    <row r="1073" spans="1:8">
      <c r="A1073" s="31" t="s">
        <v>4611</v>
      </c>
      <c r="B1073" s="32">
        <v>42308</v>
      </c>
      <c r="C1073" s="31">
        <v>62948.6</v>
      </c>
      <c r="D1073" s="31">
        <v>848.63666666666677</v>
      </c>
      <c r="E1073" s="31">
        <v>130.31666666666669</v>
      </c>
      <c r="F1073" s="30">
        <v>-3.054729478948004E-2</v>
      </c>
      <c r="G1073" s="30">
        <v>-0.13913619779602959</v>
      </c>
      <c r="H1073" s="30">
        <v>-0.18329190081263436</v>
      </c>
    </row>
    <row r="1074" spans="1:8">
      <c r="A1074" s="31" t="s">
        <v>4612</v>
      </c>
      <c r="B1074" s="32">
        <v>42309</v>
      </c>
      <c r="C1074" s="31">
        <v>62942.700000000004</v>
      </c>
      <c r="D1074" s="31">
        <v>849.43333333333339</v>
      </c>
      <c r="E1074" s="31">
        <v>130.42333333333335</v>
      </c>
      <c r="F1074" s="30">
        <v>-3.0559029553281492E-2</v>
      </c>
      <c r="G1074" s="30">
        <v>-0.13758151907216321</v>
      </c>
      <c r="H1074" s="30">
        <v>-0.18233302683273411</v>
      </c>
    </row>
    <row r="1075" spans="1:8">
      <c r="A1075" s="31" t="s">
        <v>2281</v>
      </c>
      <c r="B1075" s="32">
        <v>42310</v>
      </c>
      <c r="C1075" s="31">
        <v>62855.700000000004</v>
      </c>
      <c r="D1075" s="31">
        <v>850.23</v>
      </c>
      <c r="E1075" s="31">
        <v>130.53</v>
      </c>
      <c r="F1075" s="30">
        <v>-3.2894008025405541E-2</v>
      </c>
      <c r="G1075" s="30">
        <v>-0.13602414413315855</v>
      </c>
      <c r="H1075" s="30">
        <v>-0.18137347130761983</v>
      </c>
    </row>
    <row r="1076" spans="1:8">
      <c r="A1076" s="31" t="s">
        <v>4613</v>
      </c>
      <c r="B1076" s="32">
        <v>42311</v>
      </c>
      <c r="C1076" s="31">
        <v>62811.6</v>
      </c>
      <c r="D1076" s="31">
        <v>860.77</v>
      </c>
      <c r="E1076" s="31">
        <v>130.96</v>
      </c>
      <c r="F1076" s="30">
        <v>-3.0852692127286696E-2</v>
      </c>
      <c r="G1076" s="30">
        <v>-0.12445072829359594</v>
      </c>
      <c r="H1076" s="30">
        <v>-0.17816128020081579</v>
      </c>
    </row>
    <row r="1077" spans="1:8">
      <c r="A1077" s="31" t="s">
        <v>4614</v>
      </c>
      <c r="B1077" s="32">
        <v>42312</v>
      </c>
      <c r="C1077" s="31">
        <v>62927.4</v>
      </c>
      <c r="D1077" s="31">
        <v>868.16</v>
      </c>
      <c r="E1077" s="31">
        <v>131.5</v>
      </c>
      <c r="F1077" s="30">
        <v>-2.7697775030902316E-2</v>
      </c>
      <c r="G1077" s="30">
        <v>-0.11862823727677896</v>
      </c>
      <c r="H1077" s="30">
        <v>-0.17217500786905882</v>
      </c>
    </row>
    <row r="1078" spans="1:8">
      <c r="A1078" s="31" t="s">
        <v>4615</v>
      </c>
      <c r="B1078" s="32">
        <v>42313</v>
      </c>
      <c r="C1078" s="31">
        <v>62951.733333333337</v>
      </c>
      <c r="D1078" s="31">
        <v>864.14</v>
      </c>
      <c r="E1078" s="31">
        <v>130.77000000000001</v>
      </c>
      <c r="F1078" s="30">
        <v>-2.8058161539130655E-2</v>
      </c>
      <c r="G1078" s="30">
        <v>-0.12276284934065607</v>
      </c>
      <c r="H1078" s="30">
        <v>-0.17521286660359503</v>
      </c>
    </row>
    <row r="1079" spans="1:8">
      <c r="A1079" s="31" t="s">
        <v>4616</v>
      </c>
      <c r="B1079" s="32">
        <v>42314</v>
      </c>
      <c r="C1079" s="31">
        <v>62976.066666666666</v>
      </c>
      <c r="D1079" s="31">
        <v>852.47</v>
      </c>
      <c r="E1079" s="31">
        <v>129.94</v>
      </c>
      <c r="F1079" s="30">
        <v>-2.8418002799630915E-2</v>
      </c>
      <c r="G1079" s="30">
        <v>-0.13403831697852531</v>
      </c>
      <c r="H1079" s="30">
        <v>-0.17998232992553331</v>
      </c>
    </row>
    <row r="1080" spans="1:8">
      <c r="A1080" s="31" t="s">
        <v>4617</v>
      </c>
      <c r="B1080" s="32">
        <v>42315</v>
      </c>
      <c r="C1080" s="31">
        <v>63000.4</v>
      </c>
      <c r="D1080" s="31">
        <v>849.50333333333333</v>
      </c>
      <c r="E1080" s="31">
        <v>129.52000000000001</v>
      </c>
      <c r="F1080" s="30">
        <v>-2.8777300048869137E-2</v>
      </c>
      <c r="G1080" s="30">
        <v>-0.13677425473612204</v>
      </c>
      <c r="H1080" s="30">
        <v>-0.1826844197639933</v>
      </c>
    </row>
    <row r="1081" spans="1:8">
      <c r="A1081" s="31" t="s">
        <v>4618</v>
      </c>
      <c r="B1081" s="32">
        <v>42316</v>
      </c>
      <c r="C1081" s="31">
        <v>62999.200000000004</v>
      </c>
      <c r="D1081" s="31">
        <v>846.53666666666663</v>
      </c>
      <c r="E1081" s="31">
        <v>129.1</v>
      </c>
      <c r="F1081" s="30">
        <v>-2.6586876679352001E-2</v>
      </c>
      <c r="G1081" s="30">
        <v>-0.13951195381112436</v>
      </c>
      <c r="H1081" s="30">
        <v>-0.18538616860171642</v>
      </c>
    </row>
    <row r="1082" spans="1:8">
      <c r="A1082" s="31" t="s">
        <v>2282</v>
      </c>
      <c r="B1082" s="32">
        <v>42317</v>
      </c>
      <c r="C1082" s="31">
        <v>63035.700000000004</v>
      </c>
      <c r="D1082" s="31">
        <v>843.57</v>
      </c>
      <c r="E1082" s="31">
        <v>128.68</v>
      </c>
      <c r="F1082" s="30">
        <v>-2.5397969028299938E-2</v>
      </c>
      <c r="G1082" s="30">
        <v>-0.14225141590490809</v>
      </c>
      <c r="H1082" s="30">
        <v>-0.18808757650324937</v>
      </c>
    </row>
    <row r="1083" spans="1:8">
      <c r="A1083" s="31" t="s">
        <v>4619</v>
      </c>
      <c r="B1083" s="32">
        <v>42318</v>
      </c>
      <c r="C1083" s="31">
        <v>63044.3</v>
      </c>
      <c r="D1083" s="31">
        <v>833.39</v>
      </c>
      <c r="E1083" s="31">
        <v>127.3</v>
      </c>
      <c r="F1083" s="30">
        <v>-2.2959808324732101E-2</v>
      </c>
      <c r="G1083" s="30">
        <v>-0.15639393049833483</v>
      </c>
      <c r="H1083" s="30">
        <v>-0.19851413460933076</v>
      </c>
    </row>
    <row r="1084" spans="1:8">
      <c r="A1084" s="31" t="s">
        <v>4620</v>
      </c>
      <c r="B1084" s="32">
        <v>42319</v>
      </c>
      <c r="C1084" s="31">
        <v>63056.4</v>
      </c>
      <c r="D1084" s="31">
        <v>833.38</v>
      </c>
      <c r="E1084" s="31">
        <v>128.03</v>
      </c>
      <c r="F1084" s="30">
        <v>-1.5539009893570377E-2</v>
      </c>
      <c r="G1084" s="30">
        <v>-0.1605761482675262</v>
      </c>
      <c r="H1084" s="30">
        <v>-0.19805825242718444</v>
      </c>
    </row>
    <row r="1085" spans="1:8">
      <c r="A1085" s="31" t="s">
        <v>4621</v>
      </c>
      <c r="B1085" s="32">
        <v>42320</v>
      </c>
      <c r="C1085" s="31">
        <v>63061.133333333339</v>
      </c>
      <c r="D1085" s="31">
        <v>833.74</v>
      </c>
      <c r="E1085" s="31">
        <v>127.79</v>
      </c>
      <c r="F1085" s="30">
        <v>-1.4948376578915457E-2</v>
      </c>
      <c r="G1085" s="30">
        <v>-0.16107544625787373</v>
      </c>
      <c r="H1085" s="30">
        <v>-0.19961167480896902</v>
      </c>
    </row>
    <row r="1086" spans="1:8">
      <c r="A1086" s="31" t="s">
        <v>4622</v>
      </c>
      <c r="B1086" s="32">
        <v>42321</v>
      </c>
      <c r="C1086" s="31">
        <v>63065.866666666669</v>
      </c>
      <c r="D1086" s="31">
        <v>821.12</v>
      </c>
      <c r="E1086" s="31">
        <v>128.01</v>
      </c>
      <c r="F1086" s="30">
        <v>-1.4357122949047563E-2</v>
      </c>
      <c r="G1086" s="30">
        <v>-0.17082037403562622</v>
      </c>
      <c r="H1086" s="30">
        <v>-0.19348538306451613</v>
      </c>
    </row>
    <row r="1087" spans="1:8">
      <c r="A1087" s="31" t="s">
        <v>4623</v>
      </c>
      <c r="B1087" s="32">
        <v>42322</v>
      </c>
      <c r="C1087" s="31">
        <v>63070.6</v>
      </c>
      <c r="D1087" s="31">
        <v>818.54000000000008</v>
      </c>
      <c r="E1087" s="31">
        <v>127.52000000000001</v>
      </c>
      <c r="F1087" s="30">
        <v>-1.3765248026220145E-2</v>
      </c>
      <c r="G1087" s="30">
        <v>-0.17286329248657706</v>
      </c>
      <c r="H1087" s="30">
        <v>-0.19559274990537867</v>
      </c>
    </row>
    <row r="1088" spans="1:8">
      <c r="A1088" s="31" t="s">
        <v>4624</v>
      </c>
      <c r="B1088" s="32">
        <v>42323</v>
      </c>
      <c r="C1088" s="31">
        <v>63083.5</v>
      </c>
      <c r="D1088" s="31">
        <v>815.96</v>
      </c>
      <c r="E1088" s="31">
        <v>127.03</v>
      </c>
      <c r="F1088" s="30">
        <v>-1.2160958094334262E-2</v>
      </c>
      <c r="G1088" s="30">
        <v>-0.17490899285425365</v>
      </c>
      <c r="H1088" s="30">
        <v>-0.19770526315789461</v>
      </c>
    </row>
    <row r="1089" spans="1:8">
      <c r="A1089" s="31" t="s">
        <v>2283</v>
      </c>
      <c r="B1089" s="32">
        <v>42324</v>
      </c>
      <c r="C1089" s="31">
        <v>63108.6</v>
      </c>
      <c r="D1089" s="31">
        <v>813.38</v>
      </c>
      <c r="E1089" s="31">
        <v>126.54</v>
      </c>
      <c r="F1089" s="30">
        <v>-1.3231219548806461E-2</v>
      </c>
      <c r="G1089" s="30">
        <v>-0.17695748082488416</v>
      </c>
      <c r="H1089" s="30">
        <v>-0.19982294169723014</v>
      </c>
    </row>
    <row r="1090" spans="1:8">
      <c r="A1090" s="31" t="s">
        <v>4625</v>
      </c>
      <c r="B1090" s="32">
        <v>42325</v>
      </c>
      <c r="C1090" s="31">
        <v>63013.599999999999</v>
      </c>
      <c r="D1090" s="31">
        <v>824.09</v>
      </c>
      <c r="E1090" s="31">
        <v>127.17</v>
      </c>
      <c r="F1090" s="30">
        <v>-1.5350959434964673E-2</v>
      </c>
      <c r="G1090" s="30">
        <v>-0.16437842222672883</v>
      </c>
      <c r="H1090" s="30">
        <v>-0.19588997786911166</v>
      </c>
    </row>
    <row r="1091" spans="1:8">
      <c r="A1091" s="31" t="s">
        <v>4626</v>
      </c>
      <c r="B1091" s="32">
        <v>42326</v>
      </c>
      <c r="C1091" s="31">
        <v>62871.3</v>
      </c>
      <c r="D1091" s="31">
        <v>822.84</v>
      </c>
      <c r="E1091" s="31">
        <v>127.71</v>
      </c>
      <c r="F1091" s="30">
        <v>-1.7864590899931088E-2</v>
      </c>
      <c r="G1091" s="30">
        <v>-0.15715939238120602</v>
      </c>
      <c r="H1091" s="30">
        <v>-0.18526315789473691</v>
      </c>
    </row>
    <row r="1092" spans="1:8">
      <c r="A1092" s="31" t="s">
        <v>4627</v>
      </c>
      <c r="B1092" s="32">
        <v>42327</v>
      </c>
      <c r="C1092" s="31">
        <v>62877.200000000004</v>
      </c>
      <c r="D1092" s="31">
        <v>837.14</v>
      </c>
      <c r="E1092" s="31">
        <v>129.12</v>
      </c>
      <c r="F1092" s="30">
        <v>-1.7241244570594394E-2</v>
      </c>
      <c r="G1092" s="30">
        <v>-0.14101603784233052</v>
      </c>
      <c r="H1092" s="30">
        <v>-0.17405488389944357</v>
      </c>
    </row>
    <row r="1093" spans="1:8">
      <c r="A1093" s="31" t="s">
        <v>4628</v>
      </c>
      <c r="B1093" s="32">
        <v>42328</v>
      </c>
      <c r="C1093" s="31">
        <v>62883.100000000006</v>
      </c>
      <c r="D1093" s="31">
        <v>843.48</v>
      </c>
      <c r="E1093" s="31">
        <v>130.08000000000001</v>
      </c>
      <c r="F1093" s="30">
        <v>-1.6617223675712278E-2</v>
      </c>
      <c r="G1093" s="30">
        <v>-0.13153424008731196</v>
      </c>
      <c r="H1093" s="30">
        <v>-0.17141219185935408</v>
      </c>
    </row>
    <row r="1094" spans="1:8">
      <c r="A1094" s="31" t="s">
        <v>336</v>
      </c>
      <c r="B1094" s="32">
        <v>42329</v>
      </c>
      <c r="C1094" s="31">
        <v>62889</v>
      </c>
      <c r="D1094" s="31">
        <v>842.69</v>
      </c>
      <c r="E1094" s="31">
        <v>129.86000000000001</v>
      </c>
      <c r="F1094" s="30">
        <v>-1.5992527119702227E-2</v>
      </c>
      <c r="G1094" s="30">
        <v>-0.12875644454247204</v>
      </c>
      <c r="H1094" s="30">
        <v>-0.17200484580561515</v>
      </c>
    </row>
    <row r="1095" spans="1:8">
      <c r="A1095" s="31" t="s">
        <v>4629</v>
      </c>
      <c r="B1095" s="32">
        <v>42330</v>
      </c>
      <c r="C1095" s="31">
        <v>62923.9</v>
      </c>
      <c r="D1095" s="31">
        <v>841.90000000000009</v>
      </c>
      <c r="E1095" s="31">
        <v>129.63999999999999</v>
      </c>
      <c r="F1095" s="30">
        <v>-1.3835537647300389E-2</v>
      </c>
      <c r="G1095" s="30">
        <v>-0.12595555893925592</v>
      </c>
      <c r="H1095" s="30">
        <v>-0.17259865971705146</v>
      </c>
    </row>
    <row r="1096" spans="1:8">
      <c r="A1096" s="31" t="s">
        <v>2284</v>
      </c>
      <c r="B1096" s="32">
        <v>42331</v>
      </c>
      <c r="C1096" s="31">
        <v>62795.700000000004</v>
      </c>
      <c r="D1096" s="31">
        <v>841.11</v>
      </c>
      <c r="E1096" s="31">
        <v>129.41999999999999</v>
      </c>
      <c r="F1096" s="30">
        <v>-1.6461304969559887E-2</v>
      </c>
      <c r="G1096" s="30">
        <v>-0.12313129417651847</v>
      </c>
      <c r="H1096" s="30">
        <v>-0.17319363700249157</v>
      </c>
    </row>
    <row r="1097" spans="1:8">
      <c r="A1097" s="31" t="s">
        <v>4630</v>
      </c>
      <c r="B1097" s="32">
        <v>42332</v>
      </c>
      <c r="C1097" s="31">
        <v>62720.9</v>
      </c>
      <c r="D1097" s="31">
        <v>839.3</v>
      </c>
      <c r="E1097" s="31">
        <v>129.07</v>
      </c>
      <c r="F1097" s="30">
        <v>-1.7726708930540291E-2</v>
      </c>
      <c r="G1097" s="30">
        <v>-0.11065664967734423</v>
      </c>
      <c r="H1097" s="30">
        <v>-0.1691663984551014</v>
      </c>
    </row>
    <row r="1098" spans="1:8">
      <c r="A1098" s="31" t="s">
        <v>4631</v>
      </c>
      <c r="B1098" s="32">
        <v>42333</v>
      </c>
      <c r="C1098" s="31">
        <v>62734.6</v>
      </c>
      <c r="D1098" s="31">
        <v>836.15</v>
      </c>
      <c r="E1098" s="31">
        <v>129.93</v>
      </c>
      <c r="F1098" s="30">
        <v>-2.0853525870639822E-2</v>
      </c>
      <c r="G1098" s="30">
        <v>-0.11333679734472923</v>
      </c>
      <c r="H1098" s="30">
        <v>-0.15962744971217901</v>
      </c>
    </row>
    <row r="1099" spans="1:8">
      <c r="A1099" s="31" t="s">
        <v>4632</v>
      </c>
      <c r="B1099" s="32">
        <v>42334</v>
      </c>
      <c r="C1099" s="31">
        <v>62701.53333333334</v>
      </c>
      <c r="D1099" s="31">
        <v>838.09</v>
      </c>
      <c r="E1099" s="31">
        <v>129.65</v>
      </c>
      <c r="F1099" s="30">
        <v>-2.4109255586332146E-2</v>
      </c>
      <c r="G1099" s="30">
        <v>-0.11642348079112719</v>
      </c>
      <c r="H1099" s="30">
        <v>-0.16344044392824875</v>
      </c>
    </row>
    <row r="1100" spans="1:8">
      <c r="A1100" s="31" t="s">
        <v>4633</v>
      </c>
      <c r="B1100" s="32">
        <v>42335</v>
      </c>
      <c r="C1100" s="31">
        <v>62668.466666666674</v>
      </c>
      <c r="D1100" s="31">
        <v>826.36</v>
      </c>
      <c r="E1100" s="31">
        <v>129.19</v>
      </c>
      <c r="F1100" s="30">
        <v>-2.7346807642144144E-2</v>
      </c>
      <c r="G1100" s="30">
        <v>-0.12048192771084332</v>
      </c>
      <c r="H1100" s="30">
        <v>-0.16414337474120089</v>
      </c>
    </row>
    <row r="1101" spans="1:8">
      <c r="A1101" s="31" t="s">
        <v>4634</v>
      </c>
      <c r="B1101" s="32">
        <v>42336</v>
      </c>
      <c r="C1101" s="31">
        <v>62635.4</v>
      </c>
      <c r="D1101" s="31">
        <v>822.34</v>
      </c>
      <c r="E1101" s="31">
        <v>128.46</v>
      </c>
      <c r="F1101" s="30">
        <v>-3.0566333850794658E-2</v>
      </c>
      <c r="G1101" s="30">
        <v>-0.12507403296107011</v>
      </c>
      <c r="H1101" s="30">
        <v>-0.16417975188687417</v>
      </c>
    </row>
    <row r="1102" spans="1:8">
      <c r="A1102" s="31" t="s">
        <v>4635</v>
      </c>
      <c r="B1102" s="32">
        <v>42337</v>
      </c>
      <c r="C1102" s="31">
        <v>62639.1</v>
      </c>
      <c r="D1102" s="31">
        <v>818.31999999999994</v>
      </c>
      <c r="E1102" s="31">
        <v>127.72999999999999</v>
      </c>
      <c r="F1102" s="30">
        <v>-3.6033831635903679E-2</v>
      </c>
      <c r="G1102" s="30">
        <v>-0.12966284964725072</v>
      </c>
      <c r="H1102" s="30">
        <v>-0.16421654161577404</v>
      </c>
    </row>
    <row r="1103" spans="1:8">
      <c r="A1103" s="31" t="s">
        <v>2285</v>
      </c>
      <c r="B1103" s="32">
        <v>42338</v>
      </c>
      <c r="C1103" s="31">
        <v>62647.700000000004</v>
      </c>
      <c r="D1103" s="31">
        <v>814.3</v>
      </c>
      <c r="E1103" s="31">
        <v>127</v>
      </c>
      <c r="F1103" s="30">
        <v>-3.8006658190372633E-2</v>
      </c>
      <c r="G1103" s="30">
        <v>-0.13424838130070071</v>
      </c>
      <c r="H1103" s="30">
        <v>-0.16425375098710193</v>
      </c>
    </row>
    <row r="1104" spans="1:8">
      <c r="A1104" s="31" t="s">
        <v>4636</v>
      </c>
      <c r="B1104" s="32">
        <v>42339</v>
      </c>
      <c r="C1104" s="31">
        <v>62550</v>
      </c>
      <c r="D1104" s="31">
        <v>825.48</v>
      </c>
      <c r="E1104" s="31">
        <v>128.99</v>
      </c>
      <c r="F1104" s="30">
        <v>1.6529368841708969E-2</v>
      </c>
      <c r="G1104" s="30">
        <v>-0.13021305291551633</v>
      </c>
      <c r="H1104" s="30">
        <v>-0.14784963995507694</v>
      </c>
    </row>
    <row r="1105" spans="1:8">
      <c r="A1105" s="31" t="s">
        <v>4637</v>
      </c>
      <c r="B1105" s="32">
        <v>42340</v>
      </c>
      <c r="C1105" s="31">
        <v>62556.775000000001</v>
      </c>
      <c r="D1105" s="31">
        <v>821.78</v>
      </c>
      <c r="E1105" s="31">
        <v>128.85</v>
      </c>
      <c r="F1105" s="30">
        <v>3.9939678691469638E-4</v>
      </c>
      <c r="G1105" s="30">
        <v>-0.14105337974141086</v>
      </c>
      <c r="H1105" s="30">
        <v>-0.14014014014014009</v>
      </c>
    </row>
    <row r="1106" spans="1:8">
      <c r="A1106" s="31" t="s">
        <v>4638</v>
      </c>
      <c r="B1106" s="32">
        <v>42341</v>
      </c>
      <c r="C1106" s="31">
        <v>62563.55</v>
      </c>
      <c r="D1106" s="31">
        <v>819.25</v>
      </c>
      <c r="E1106" s="31">
        <v>128.5</v>
      </c>
      <c r="F1106" s="30">
        <v>-6.2122179263301991E-4</v>
      </c>
      <c r="G1106" s="30">
        <v>-0.15100987595469295</v>
      </c>
      <c r="H1106" s="30">
        <v>-0.14990738290553052</v>
      </c>
    </row>
    <row r="1107" spans="1:8">
      <c r="A1107" s="31" t="s">
        <v>4639</v>
      </c>
      <c r="B1107" s="32">
        <v>42342</v>
      </c>
      <c r="C1107" s="31">
        <v>62570.324999999997</v>
      </c>
      <c r="D1107" s="31">
        <v>812.27</v>
      </c>
      <c r="E1107" s="31">
        <v>128.13999999999999</v>
      </c>
      <c r="F1107" s="30">
        <v>-1.6395396556225794E-3</v>
      </c>
      <c r="G1107" s="30">
        <v>-0.16220230420925608</v>
      </c>
      <c r="H1107" s="30">
        <v>-0.15116587175410723</v>
      </c>
    </row>
    <row r="1108" spans="1:8">
      <c r="A1108" s="31" t="s">
        <v>4640</v>
      </c>
      <c r="B1108" s="32">
        <v>42343</v>
      </c>
      <c r="C1108" s="31">
        <v>62577.1</v>
      </c>
      <c r="D1108" s="31">
        <v>810.77666666666676</v>
      </c>
      <c r="E1108" s="31">
        <v>127.86666666666666</v>
      </c>
      <c r="F1108" s="30">
        <v>-2.6555645728369992E-3</v>
      </c>
      <c r="G1108" s="30">
        <v>-0.16875815921316129</v>
      </c>
      <c r="H1108" s="30">
        <v>-0.16081468355538064</v>
      </c>
    </row>
    <row r="1109" spans="1:8">
      <c r="A1109" s="31" t="s">
        <v>4641</v>
      </c>
      <c r="B1109" s="32">
        <v>42344</v>
      </c>
      <c r="C1109" s="31">
        <v>62420.200000000004</v>
      </c>
      <c r="D1109" s="31">
        <v>809.2833333333333</v>
      </c>
      <c r="E1109" s="31">
        <v>127.59333333333333</v>
      </c>
      <c r="F1109" s="30">
        <v>-6.2749982647279934E-3</v>
      </c>
      <c r="G1109" s="30">
        <v>-0.17272340063037739</v>
      </c>
      <c r="H1109" s="30">
        <v>-0.16801425838984529</v>
      </c>
    </row>
    <row r="1110" spans="1:8">
      <c r="A1110" s="31" t="s">
        <v>2286</v>
      </c>
      <c r="B1110" s="32">
        <v>42345</v>
      </c>
      <c r="C1110" s="31">
        <v>62374.8</v>
      </c>
      <c r="D1110" s="31">
        <v>807.79</v>
      </c>
      <c r="E1110" s="31">
        <v>127.32</v>
      </c>
      <c r="F1110" s="30">
        <v>-8.1132225490975207E-3</v>
      </c>
      <c r="G1110" s="30">
        <v>-0.17247349280336011</v>
      </c>
      <c r="H1110" s="30">
        <v>-0.15317592284669101</v>
      </c>
    </row>
    <row r="1111" spans="1:8">
      <c r="A1111" s="31" t="s">
        <v>4642</v>
      </c>
      <c r="B1111" s="32">
        <v>42346</v>
      </c>
      <c r="C1111" s="31">
        <v>62392.4</v>
      </c>
      <c r="D1111" s="31">
        <v>795.46</v>
      </c>
      <c r="E1111" s="31">
        <v>125.06</v>
      </c>
      <c r="F1111" s="30">
        <v>-1.1712527488773494E-2</v>
      </c>
      <c r="G1111" s="30">
        <v>-0.17351370446564007</v>
      </c>
      <c r="H1111" s="30">
        <v>-0.16392565851049612</v>
      </c>
    </row>
    <row r="1112" spans="1:8">
      <c r="A1112" s="31" t="s">
        <v>4643</v>
      </c>
      <c r="B1112" s="32">
        <v>42347</v>
      </c>
      <c r="C1112" s="31">
        <v>62409.8</v>
      </c>
      <c r="D1112" s="31">
        <v>795.23</v>
      </c>
      <c r="E1112" s="31">
        <v>125.02</v>
      </c>
      <c r="F1112" s="30">
        <v>-1.5286952497159945E-2</v>
      </c>
      <c r="G1112" s="30">
        <v>-0.17000135683794138</v>
      </c>
      <c r="H1112" s="30">
        <v>-0.16352201257861643</v>
      </c>
    </row>
    <row r="1113" spans="1:8">
      <c r="A1113" s="31" t="s">
        <v>4644</v>
      </c>
      <c r="B1113" s="32">
        <v>42348</v>
      </c>
      <c r="C1113" s="31">
        <v>62376.766666666677</v>
      </c>
      <c r="D1113" s="31">
        <v>789.02</v>
      </c>
      <c r="E1113" s="31">
        <v>123.94</v>
      </c>
      <c r="F1113" s="30">
        <v>-1.962630287122813E-2</v>
      </c>
      <c r="G1113" s="30">
        <v>-0.17956556550311431</v>
      </c>
      <c r="H1113" s="30">
        <v>-0.17286944141659089</v>
      </c>
    </row>
    <row r="1114" spans="1:8">
      <c r="A1114" s="31" t="s">
        <v>4645</v>
      </c>
      <c r="B1114" s="32">
        <v>42349</v>
      </c>
      <c r="C1114" s="31">
        <v>62343.733333333337</v>
      </c>
      <c r="D1114" s="31">
        <v>773.56</v>
      </c>
      <c r="E1114" s="31">
        <v>122.69</v>
      </c>
      <c r="F1114" s="30">
        <v>-4.2337494630047989E-2</v>
      </c>
      <c r="G1114" s="30">
        <v>-0.19864085112554519</v>
      </c>
      <c r="H1114" s="30">
        <v>-0.18330078991745824</v>
      </c>
    </row>
    <row r="1115" spans="1:8">
      <c r="A1115" s="31" t="s">
        <v>4646</v>
      </c>
      <c r="B1115" s="32">
        <v>42351</v>
      </c>
      <c r="C1115" s="31">
        <v>62310.700000000004</v>
      </c>
      <c r="D1115" s="31">
        <v>772.39</v>
      </c>
      <c r="E1115" s="31">
        <v>121.505</v>
      </c>
      <c r="F1115" s="30">
        <v>-4.3949299655850038E-2</v>
      </c>
      <c r="G1115" s="30">
        <v>-0.20282585585864532</v>
      </c>
      <c r="H1115" s="30">
        <v>-0.19324746032799955</v>
      </c>
    </row>
    <row r="1116" spans="1:8">
      <c r="A1116" s="31" t="s">
        <v>2287</v>
      </c>
      <c r="B1116" s="32">
        <v>42352</v>
      </c>
      <c r="C1116" s="31">
        <v>62216.3</v>
      </c>
      <c r="D1116" s="31">
        <v>771.22</v>
      </c>
      <c r="E1116" s="31">
        <v>120.32</v>
      </c>
      <c r="F1116" s="30">
        <v>-5.3427762901655296E-2</v>
      </c>
      <c r="G1116" s="30">
        <v>-0.2086561252655017</v>
      </c>
      <c r="H1116" s="30">
        <v>-0.19984039369555107</v>
      </c>
    </row>
    <row r="1117" spans="1:8">
      <c r="A1117" s="31" t="s">
        <v>4647</v>
      </c>
      <c r="B1117" s="32">
        <v>42353</v>
      </c>
      <c r="C1117" s="31">
        <v>62233.3</v>
      </c>
      <c r="D1117" s="31">
        <v>779.41</v>
      </c>
      <c r="E1117" s="31">
        <v>121.93</v>
      </c>
      <c r="F1117" s="30">
        <v>-6.0668425084241751E-2</v>
      </c>
      <c r="G1117" s="30">
        <v>-0.20705441893115484</v>
      </c>
      <c r="H1117" s="30">
        <v>-0.18745834999333599</v>
      </c>
    </row>
    <row r="1118" spans="1:8">
      <c r="A1118" s="31" t="s">
        <v>4648</v>
      </c>
      <c r="B1118" s="32">
        <v>42354</v>
      </c>
      <c r="C1118" s="31">
        <v>62147.3</v>
      </c>
      <c r="D1118" s="31">
        <v>790.34</v>
      </c>
      <c r="E1118" s="31">
        <v>123.33</v>
      </c>
      <c r="F1118" s="30">
        <v>-6.9337726030474278E-2</v>
      </c>
      <c r="G1118" s="30">
        <v>-0.20397639143484481</v>
      </c>
      <c r="H1118" s="30">
        <v>-0.18540290620871869</v>
      </c>
    </row>
    <row r="1119" spans="1:8">
      <c r="A1119" s="31" t="s">
        <v>4649</v>
      </c>
      <c r="B1119" s="32">
        <v>42355</v>
      </c>
      <c r="C1119" s="31">
        <v>62009.53333333334</v>
      </c>
      <c r="D1119" s="31">
        <v>798.59</v>
      </c>
      <c r="E1119" s="31">
        <v>126.42</v>
      </c>
      <c r="F1119" s="30">
        <v>-7.8641006306128802E-2</v>
      </c>
      <c r="G1119" s="30">
        <v>-0.19684809719205087</v>
      </c>
      <c r="H1119" s="30">
        <v>-0.16570976044347652</v>
      </c>
    </row>
    <row r="1120" spans="1:8">
      <c r="A1120" s="31" t="s">
        <v>4650</v>
      </c>
      <c r="B1120" s="32">
        <v>42356</v>
      </c>
      <c r="C1120" s="31">
        <v>61871.76666666667</v>
      </c>
      <c r="D1120" s="31">
        <v>789.71</v>
      </c>
      <c r="E1120" s="31">
        <v>125.81</v>
      </c>
      <c r="F1120" s="30">
        <v>-8.7800335166428267E-2</v>
      </c>
      <c r="G1120" s="30">
        <v>-0.20883953915511777</v>
      </c>
      <c r="H1120" s="30">
        <v>-0.17130310681743333</v>
      </c>
    </row>
    <row r="1121" spans="1:8">
      <c r="A1121" s="31" t="s">
        <v>4651</v>
      </c>
      <c r="B1121" s="32">
        <v>42357</v>
      </c>
      <c r="C1121" s="31">
        <v>61734</v>
      </c>
      <c r="D1121" s="31">
        <v>790.28333333333342</v>
      </c>
      <c r="E1121" s="31">
        <v>125.70000000000002</v>
      </c>
      <c r="F1121" s="30">
        <v>-0.12137053330619663</v>
      </c>
      <c r="G1121" s="30">
        <v>-0.21130457345876963</v>
      </c>
      <c r="H1121" s="30">
        <v>-0.17358813087593949</v>
      </c>
    </row>
    <row r="1122" spans="1:8">
      <c r="A1122" s="31" t="s">
        <v>4652</v>
      </c>
      <c r="B1122" s="32">
        <v>42358</v>
      </c>
      <c r="C1122" s="31">
        <v>61501.5</v>
      </c>
      <c r="D1122" s="31">
        <v>790.85666666666657</v>
      </c>
      <c r="E1122" s="31">
        <v>125.59</v>
      </c>
      <c r="F1122" s="30">
        <v>-0.13187303352864543</v>
      </c>
      <c r="G1122" s="30">
        <v>-0.21375075391538922</v>
      </c>
      <c r="H1122" s="30">
        <v>-0.17586455804186618</v>
      </c>
    </row>
    <row r="1123" spans="1:8">
      <c r="A1123" s="31" t="s">
        <v>335</v>
      </c>
      <c r="B1123" s="32">
        <v>42359</v>
      </c>
      <c r="C1123" s="31">
        <v>61518.5</v>
      </c>
      <c r="D1123" s="31">
        <v>791.43</v>
      </c>
      <c r="E1123" s="31">
        <v>125.48</v>
      </c>
      <c r="F1123" s="30">
        <v>-0.12316722230219834</v>
      </c>
      <c r="G1123" s="30">
        <v>-0.21349353049907582</v>
      </c>
      <c r="H1123" s="30">
        <v>-0.18301972784686504</v>
      </c>
    </row>
    <row r="1124" spans="1:8">
      <c r="A1124" s="31" t="s">
        <v>4653</v>
      </c>
      <c r="B1124" s="32">
        <v>42360</v>
      </c>
      <c r="C1124" s="31">
        <v>61414.200000000004</v>
      </c>
      <c r="D1124" s="31">
        <v>794.61</v>
      </c>
      <c r="E1124" s="31">
        <v>127.17</v>
      </c>
      <c r="F1124" s="30">
        <v>-0.13115285203162763</v>
      </c>
      <c r="G1124" s="30">
        <v>-0.22177170559717929</v>
      </c>
      <c r="H1124" s="30">
        <v>-0.172770441683471</v>
      </c>
    </row>
    <row r="1125" spans="1:8">
      <c r="A1125" s="31" t="s">
        <v>4654</v>
      </c>
      <c r="B1125" s="32">
        <v>42361</v>
      </c>
      <c r="C1125" s="31">
        <v>61420.700000000004</v>
      </c>
      <c r="D1125" s="31">
        <v>803.13</v>
      </c>
      <c r="E1125" s="31">
        <v>127.17</v>
      </c>
      <c r="F1125" s="30">
        <v>-0.12834011850957616</v>
      </c>
      <c r="G1125" s="30">
        <v>-0.21922362754343161</v>
      </c>
      <c r="H1125" s="30">
        <v>-0.17427439776637876</v>
      </c>
    </row>
    <row r="1126" spans="1:8">
      <c r="A1126" s="31" t="s">
        <v>4655</v>
      </c>
      <c r="B1126" s="32">
        <v>42362</v>
      </c>
      <c r="C1126" s="31">
        <v>61426.100000000006</v>
      </c>
      <c r="D1126" s="31">
        <v>804.06</v>
      </c>
      <c r="E1126" s="31">
        <v>127.19</v>
      </c>
      <c r="F1126" s="30">
        <v>-0.12552537532571251</v>
      </c>
      <c r="G1126" s="30">
        <v>-0.22282256739384687</v>
      </c>
      <c r="H1126" s="30">
        <v>-0.17167046564636934</v>
      </c>
    </row>
    <row r="1127" spans="1:8">
      <c r="A1127" s="31" t="s">
        <v>4656</v>
      </c>
      <c r="B1127" s="32">
        <v>42363</v>
      </c>
      <c r="C1127" s="31">
        <v>61431.5</v>
      </c>
      <c r="D1127" s="31">
        <v>804.29</v>
      </c>
      <c r="E1127" s="31">
        <v>127.19</v>
      </c>
      <c r="F1127" s="30">
        <v>-0.12269289431442332</v>
      </c>
      <c r="G1127" s="30">
        <v>-0.22431718231617948</v>
      </c>
      <c r="H1127" s="30">
        <v>-0.1695973884657237</v>
      </c>
    </row>
    <row r="1128" spans="1:8">
      <c r="A1128" s="31" t="s">
        <v>4657</v>
      </c>
      <c r="B1128" s="32">
        <v>42364</v>
      </c>
      <c r="C1128" s="31">
        <v>61436.9</v>
      </c>
      <c r="D1128" s="31">
        <v>802.9666666666667</v>
      </c>
      <c r="E1128" s="31">
        <v>127.34333333333333</v>
      </c>
      <c r="F1128" s="30">
        <v>-0.10681278613163825</v>
      </c>
      <c r="G1128" s="30">
        <v>-0.22729999262231715</v>
      </c>
      <c r="H1128" s="30">
        <v>-0.16651030871604666</v>
      </c>
    </row>
    <row r="1129" spans="1:8">
      <c r="A1129" s="31" t="s">
        <v>4658</v>
      </c>
      <c r="B1129" s="32">
        <v>42365</v>
      </c>
      <c r="C1129" s="31">
        <v>61455.3</v>
      </c>
      <c r="D1129" s="31">
        <v>801.64333333333332</v>
      </c>
      <c r="E1129" s="31">
        <v>127.49666666666667</v>
      </c>
      <c r="F1129" s="30">
        <v>-0.10224077155349354</v>
      </c>
      <c r="G1129" s="30">
        <v>-0.23026968550560434</v>
      </c>
      <c r="H1129" s="30">
        <v>-0.16340769903762031</v>
      </c>
    </row>
    <row r="1130" spans="1:8">
      <c r="A1130" s="31" t="s">
        <v>2288</v>
      </c>
      <c r="B1130" s="32">
        <v>42366</v>
      </c>
      <c r="C1130" s="31">
        <v>61469.3</v>
      </c>
      <c r="D1130" s="31">
        <v>800.32</v>
      </c>
      <c r="E1130" s="31">
        <v>127.65</v>
      </c>
      <c r="F1130" s="30">
        <v>-0.102183149712336</v>
      </c>
      <c r="G1130" s="30">
        <v>-0.22806408364439557</v>
      </c>
      <c r="H1130" s="30">
        <v>-0.1580370687949344</v>
      </c>
    </row>
    <row r="1131" spans="1:8">
      <c r="A1131" s="31" t="s">
        <v>4659</v>
      </c>
      <c r="B1131" s="32">
        <v>42367</v>
      </c>
      <c r="C1131" s="31">
        <v>61580.15</v>
      </c>
      <c r="D1131" s="31">
        <v>799.69</v>
      </c>
      <c r="E1131" s="31">
        <v>127.36</v>
      </c>
      <c r="F1131" s="30">
        <v>-9.5457763650358185E-2</v>
      </c>
      <c r="G1131" s="30">
        <v>-0.22874613018025391</v>
      </c>
      <c r="H1131" s="30">
        <v>-0.16649214659685874</v>
      </c>
    </row>
    <row r="1132" spans="1:8">
      <c r="A1132" s="31" t="s">
        <v>4660</v>
      </c>
      <c r="B1132" s="32">
        <v>42368</v>
      </c>
      <c r="C1132" s="31">
        <v>61691</v>
      </c>
      <c r="D1132" s="31">
        <v>791.47</v>
      </c>
      <c r="E1132" s="31">
        <v>127.56</v>
      </c>
      <c r="F1132" s="30">
        <v>-9.0691568287184943E-2</v>
      </c>
      <c r="G1132" s="30">
        <v>-0.24783083867902111</v>
      </c>
      <c r="H1132" s="30">
        <v>-0.17856912872689801</v>
      </c>
    </row>
    <row r="1133" spans="1:8">
      <c r="A1133" s="31" t="s">
        <v>4661</v>
      </c>
      <c r="B1133" s="32">
        <v>42369</v>
      </c>
      <c r="C1133" s="31">
        <v>61694.033333333333</v>
      </c>
      <c r="D1133" s="31">
        <v>794.14</v>
      </c>
      <c r="E1133" s="31">
        <v>127.49</v>
      </c>
      <c r="F1133" s="30">
        <v>-8.7486959317013335E-2</v>
      </c>
      <c r="G1133" s="30">
        <v>-0.23836651705221168</v>
      </c>
      <c r="H1133" s="30">
        <v>-0.18154972074211984</v>
      </c>
    </row>
    <row r="1134" spans="1:8">
      <c r="A1134" s="31" t="s">
        <v>4662</v>
      </c>
      <c r="B1134" s="32">
        <v>42370</v>
      </c>
      <c r="C1134" s="31">
        <v>61697.066666666666</v>
      </c>
      <c r="D1134" s="31">
        <v>794.21</v>
      </c>
      <c r="E1134" s="31">
        <v>127.54</v>
      </c>
      <c r="F1134" s="30">
        <v>-8.4260001385301986E-2</v>
      </c>
      <c r="G1134" s="30">
        <v>-0.23612353444710543</v>
      </c>
      <c r="H1134" s="30">
        <v>-0.18428346053809752</v>
      </c>
    </row>
    <row r="1135" spans="1:8">
      <c r="A1135" s="31" t="s">
        <v>4663</v>
      </c>
      <c r="B1135" s="32">
        <v>42371</v>
      </c>
      <c r="C1135" s="31">
        <v>61700.1</v>
      </c>
      <c r="D1135" s="31">
        <v>785.39666666666676</v>
      </c>
      <c r="E1135" s="31">
        <v>126.35333333333335</v>
      </c>
      <c r="F1135" s="30">
        <v>-8.4280218703805976E-2</v>
      </c>
      <c r="G1135" s="30">
        <v>-0.24243622637626916</v>
      </c>
      <c r="H1135" s="30">
        <v>-0.19487691425415765</v>
      </c>
    </row>
    <row r="1136" spans="1:8">
      <c r="A1136" s="31" t="s">
        <v>4664</v>
      </c>
      <c r="B1136" s="32">
        <v>42372</v>
      </c>
      <c r="C1136" s="31">
        <v>61710.200000000004</v>
      </c>
      <c r="D1136" s="31">
        <v>776.58333333333337</v>
      </c>
      <c r="E1136" s="31">
        <v>125.16666666666669</v>
      </c>
      <c r="F1136" s="30">
        <v>-7.9181756189128927E-2</v>
      </c>
      <c r="G1136" s="30">
        <v>-0.24878519077422112</v>
      </c>
      <c r="H1136" s="30">
        <v>-0.20539190790587436</v>
      </c>
    </row>
    <row r="1137" spans="1:8">
      <c r="A1137" s="31" t="s">
        <v>2289</v>
      </c>
      <c r="B1137" s="32">
        <v>42373</v>
      </c>
      <c r="C1137" s="31">
        <v>61728.1</v>
      </c>
      <c r="D1137" s="31">
        <v>767.77</v>
      </c>
      <c r="E1137" s="31">
        <v>123.98</v>
      </c>
      <c r="F1137" s="30">
        <v>-7.6322113586099416E-2</v>
      </c>
      <c r="G1137" s="30">
        <v>-0.26332504965410042</v>
      </c>
      <c r="H1137" s="30">
        <v>-0.21402307594776215</v>
      </c>
    </row>
    <row r="1138" spans="1:8">
      <c r="A1138" s="31" t="s">
        <v>4665</v>
      </c>
      <c r="B1138" s="32">
        <v>42374</v>
      </c>
      <c r="C1138" s="31">
        <v>62055.9</v>
      </c>
      <c r="D1138" s="31">
        <v>768.46</v>
      </c>
      <c r="E1138" s="31">
        <v>123.95</v>
      </c>
      <c r="F1138" s="30">
        <v>-6.7798621584756802E-2</v>
      </c>
      <c r="G1138" s="30">
        <v>-0.26646366491346962</v>
      </c>
      <c r="H1138" s="30">
        <v>-0.21431288032454354</v>
      </c>
    </row>
    <row r="1139" spans="1:8">
      <c r="A1139" s="31" t="s">
        <v>4666</v>
      </c>
      <c r="B1139" s="32">
        <v>42375</v>
      </c>
      <c r="C1139" s="31">
        <v>62632.800000000003</v>
      </c>
      <c r="D1139" s="31">
        <v>759.81</v>
      </c>
      <c r="E1139" s="31">
        <v>123.61</v>
      </c>
      <c r="F1139" s="30">
        <v>-5.8997691294527699E-2</v>
      </c>
      <c r="G1139" s="30">
        <v>-0.27905608638308788</v>
      </c>
      <c r="H1139" s="30">
        <v>-0.21477575911574132</v>
      </c>
    </row>
    <row r="1140" spans="1:8">
      <c r="A1140" s="31" t="s">
        <v>4667</v>
      </c>
      <c r="B1140" s="32">
        <v>42376</v>
      </c>
      <c r="C1140" s="31">
        <v>62640.200000000004</v>
      </c>
      <c r="D1140" s="31">
        <v>738.86</v>
      </c>
      <c r="E1140" s="31">
        <v>120.76</v>
      </c>
      <c r="F1140" s="30">
        <v>-5.8751697968048022E-2</v>
      </c>
      <c r="G1140" s="30">
        <v>-0.30329090051862329</v>
      </c>
      <c r="H1140" s="30">
        <v>-0.23868364645063678</v>
      </c>
    </row>
    <row r="1141" spans="1:8">
      <c r="A1141" s="31" t="s">
        <v>4668</v>
      </c>
      <c r="B1141" s="32">
        <v>42377</v>
      </c>
      <c r="C1141" s="31">
        <v>62647.600000000006</v>
      </c>
      <c r="D1141" s="31">
        <v>740.07</v>
      </c>
      <c r="E1141" s="31">
        <v>120.52</v>
      </c>
      <c r="F1141" s="30">
        <v>-5.8505634154185526E-2</v>
      </c>
      <c r="G1141" s="30">
        <v>-0.30327117761138755</v>
      </c>
      <c r="H1141" s="30">
        <v>-0.24000504477235474</v>
      </c>
    </row>
    <row r="1142" spans="1:8">
      <c r="A1142" s="31" t="s">
        <v>4669</v>
      </c>
      <c r="B1142" s="32">
        <v>42378</v>
      </c>
      <c r="C1142" s="31">
        <v>62655</v>
      </c>
      <c r="D1142" s="31">
        <v>734.50000000000011</v>
      </c>
      <c r="E1142" s="31">
        <v>120.07666666666668</v>
      </c>
      <c r="F1142" s="30">
        <v>-5.3677073626053229E-2</v>
      </c>
      <c r="G1142" s="30">
        <v>-0.30962421751145119</v>
      </c>
      <c r="H1142" s="30">
        <v>-0.24260964635633475</v>
      </c>
    </row>
    <row r="1143" spans="1:8">
      <c r="A1143" s="31" t="s">
        <v>4670</v>
      </c>
      <c r="B1143" s="32">
        <v>42379</v>
      </c>
      <c r="C1143" s="31">
        <v>62461</v>
      </c>
      <c r="D1143" s="31">
        <v>728.93000000000006</v>
      </c>
      <c r="E1143" s="31">
        <v>119.63333333333333</v>
      </c>
      <c r="F1143" s="30">
        <v>-4.7513754864525248E-2</v>
      </c>
      <c r="G1143" s="30">
        <v>-0.31595690771569584</v>
      </c>
      <c r="H1143" s="30">
        <v>-0.2452155625657203</v>
      </c>
    </row>
    <row r="1144" spans="1:8">
      <c r="A1144" s="31" t="s">
        <v>2290</v>
      </c>
      <c r="B1144" s="32">
        <v>42380</v>
      </c>
      <c r="C1144" s="31">
        <v>62788.700000000004</v>
      </c>
      <c r="D1144" s="31">
        <v>723.36</v>
      </c>
      <c r="E1144" s="31">
        <v>119.19</v>
      </c>
      <c r="F1144" s="30">
        <v>-4.1513886811116785E-2</v>
      </c>
      <c r="G1144" s="30">
        <v>-0.32206820929513313</v>
      </c>
      <c r="H1144" s="30">
        <v>-0.24881830213650968</v>
      </c>
    </row>
    <row r="1145" spans="1:8">
      <c r="A1145" s="31" t="s">
        <v>4671</v>
      </c>
      <c r="B1145" s="32">
        <v>42381</v>
      </c>
      <c r="C1145" s="31">
        <v>62841.200000000004</v>
      </c>
      <c r="D1145" s="31">
        <v>723.21</v>
      </c>
      <c r="E1145" s="31">
        <v>118.78</v>
      </c>
      <c r="F1145" s="30">
        <v>-4.2552575566664252E-2</v>
      </c>
      <c r="G1145" s="30">
        <v>-0.31741087861369877</v>
      </c>
      <c r="H1145" s="30">
        <v>-0.24832299708897609</v>
      </c>
    </row>
    <row r="1146" spans="1:8">
      <c r="A1146" s="31" t="s">
        <v>4672</v>
      </c>
      <c r="B1146" s="32">
        <v>42382</v>
      </c>
      <c r="C1146" s="31">
        <v>63516.9</v>
      </c>
      <c r="D1146" s="31">
        <v>729.56</v>
      </c>
      <c r="E1146" s="31">
        <v>119.49</v>
      </c>
      <c r="F1146" s="30">
        <v>-2.9567648639082567E-2</v>
      </c>
      <c r="G1146" s="30">
        <v>-0.30370879383076599</v>
      </c>
      <c r="H1146" s="30">
        <v>-0.23978877719811686</v>
      </c>
    </row>
    <row r="1147" spans="1:8">
      <c r="A1147" s="31" t="s">
        <v>4673</v>
      </c>
      <c r="B1147" s="32">
        <v>42383</v>
      </c>
      <c r="C1147" s="31">
        <v>63964.900000000009</v>
      </c>
      <c r="D1147" s="31">
        <v>723.15</v>
      </c>
      <c r="E1147" s="31">
        <v>116.83</v>
      </c>
      <c r="F1147" s="30">
        <v>-1.9998907107732E-2</v>
      </c>
      <c r="G1147" s="30">
        <v>-0.3086453981395616</v>
      </c>
      <c r="H1147" s="30">
        <v>-0.2563335455124125</v>
      </c>
    </row>
    <row r="1148" spans="1:8">
      <c r="A1148" s="31" t="s">
        <v>4674</v>
      </c>
      <c r="B1148" s="32">
        <v>42384</v>
      </c>
      <c r="C1148" s="31">
        <v>64412.9</v>
      </c>
      <c r="D1148" s="31">
        <v>709.19</v>
      </c>
      <c r="E1148" s="31">
        <v>116.58</v>
      </c>
      <c r="F1148" s="30">
        <v>-1.0376672919710672E-2</v>
      </c>
      <c r="G1148" s="30">
        <v>-0.32270710871506403</v>
      </c>
      <c r="H1148" s="30">
        <v>-0.25688424273329935</v>
      </c>
    </row>
    <row r="1149" spans="1:8">
      <c r="A1149" s="31" t="s">
        <v>4675</v>
      </c>
      <c r="B1149" s="32">
        <v>42385</v>
      </c>
      <c r="C1149" s="31">
        <v>64860.9</v>
      </c>
      <c r="D1149" s="31">
        <v>707.26333333333332</v>
      </c>
      <c r="E1149" s="31">
        <v>115.50000000000001</v>
      </c>
      <c r="F1149" s="30">
        <v>6.909795422862075E-3</v>
      </c>
      <c r="G1149" s="30">
        <v>-0.32525917445780073</v>
      </c>
      <c r="H1149" s="30">
        <v>-0.26273458445040199</v>
      </c>
    </row>
    <row r="1150" spans="1:8">
      <c r="A1150" s="31" t="s">
        <v>4676</v>
      </c>
      <c r="B1150" s="32">
        <v>42386</v>
      </c>
      <c r="C1150" s="31">
        <v>65424.1</v>
      </c>
      <c r="D1150" s="31">
        <v>705.33666666666659</v>
      </c>
      <c r="E1150" s="31">
        <v>114.42000000000002</v>
      </c>
      <c r="F1150" s="30">
        <v>1.9573588745809944E-2</v>
      </c>
      <c r="G1150" s="30">
        <v>-0.32692387214158714</v>
      </c>
      <c r="H1150" s="30">
        <v>-0.26785257230611714</v>
      </c>
    </row>
    <row r="1151" spans="1:8">
      <c r="A1151" s="31" t="s">
        <v>2291</v>
      </c>
      <c r="B1151" s="32">
        <v>42387</v>
      </c>
      <c r="C1151" s="31">
        <v>65119.5</v>
      </c>
      <c r="D1151" s="31">
        <v>703.41</v>
      </c>
      <c r="E1151" s="31">
        <v>113.34</v>
      </c>
      <c r="F1151" s="30">
        <v>1.6394798740734684E-2</v>
      </c>
      <c r="G1151" s="30">
        <v>-0.32393026027449934</v>
      </c>
      <c r="H1151" s="30">
        <v>-0.27914520129746223</v>
      </c>
    </row>
    <row r="1152" spans="1:8">
      <c r="A1152" s="31" t="s">
        <v>4677</v>
      </c>
      <c r="B1152" s="32">
        <v>42388</v>
      </c>
      <c r="C1152" s="31">
        <v>66118.100000000006</v>
      </c>
      <c r="D1152" s="31">
        <v>714.37</v>
      </c>
      <c r="E1152" s="31">
        <v>115.41</v>
      </c>
      <c r="F1152" s="30">
        <v>3.4882641061332986E-2</v>
      </c>
      <c r="G1152" s="30">
        <v>-0.30299245787435003</v>
      </c>
      <c r="H1152" s="30">
        <v>-0.26057150179395194</v>
      </c>
    </row>
    <row r="1153" spans="1:8">
      <c r="A1153" s="31" t="s">
        <v>334</v>
      </c>
      <c r="B1153" s="32">
        <v>42389</v>
      </c>
      <c r="C1153" s="31">
        <v>66562.5</v>
      </c>
      <c r="D1153" s="31">
        <v>692.76</v>
      </c>
      <c r="E1153" s="31">
        <v>112.03</v>
      </c>
      <c r="F1153" s="30">
        <v>4.4775924177063109E-2</v>
      </c>
      <c r="G1153" s="30">
        <v>-0.33062786248478182</v>
      </c>
      <c r="H1153" s="30">
        <v>-0.28538623461121393</v>
      </c>
    </row>
    <row r="1154" spans="1:8">
      <c r="A1154" s="31" t="s">
        <v>4678</v>
      </c>
      <c r="B1154" s="32">
        <v>42390</v>
      </c>
      <c r="C1154" s="31">
        <v>66695.133333333331</v>
      </c>
      <c r="D1154" s="31">
        <v>688.52</v>
      </c>
      <c r="E1154" s="31">
        <v>111.4</v>
      </c>
      <c r="F1154" s="30">
        <v>4.9817776952273407E-2</v>
      </c>
      <c r="G1154" s="30">
        <v>-0.33495605138607176</v>
      </c>
      <c r="H1154" s="30">
        <v>-0.28814858992928349</v>
      </c>
    </row>
    <row r="1155" spans="1:8">
      <c r="A1155" s="31" t="s">
        <v>4679</v>
      </c>
      <c r="B1155" s="32">
        <v>42391</v>
      </c>
      <c r="C1155" s="31">
        <v>66827.766666666663</v>
      </c>
      <c r="D1155" s="31">
        <v>710.66</v>
      </c>
      <c r="E1155" s="31">
        <v>112.97</v>
      </c>
      <c r="F1155" s="30">
        <v>6.2682837753242904E-2</v>
      </c>
      <c r="G1155" s="30">
        <v>-0.31380955139717681</v>
      </c>
      <c r="H1155" s="30">
        <v>-0.27683772538141471</v>
      </c>
    </row>
    <row r="1156" spans="1:8">
      <c r="A1156" s="31" t="s">
        <v>4680</v>
      </c>
      <c r="B1156" s="32">
        <v>42392</v>
      </c>
      <c r="C1156" s="31">
        <v>66960.399999999994</v>
      </c>
      <c r="D1156" s="31">
        <v>712.4666666666667</v>
      </c>
      <c r="E1156" s="31">
        <v>113.70000000000002</v>
      </c>
      <c r="F1156" s="30">
        <v>6.1687210043475549E-2</v>
      </c>
      <c r="G1156" s="30">
        <v>-0.31230413827274883</v>
      </c>
      <c r="H1156" s="30">
        <v>-0.27087341285109645</v>
      </c>
    </row>
    <row r="1157" spans="1:8">
      <c r="A1157" s="31" t="s">
        <v>4681</v>
      </c>
      <c r="B1157" s="32">
        <v>42393</v>
      </c>
      <c r="C1157" s="31">
        <v>67740.100000000006</v>
      </c>
      <c r="D1157" s="31">
        <v>714.27333333333331</v>
      </c>
      <c r="E1157" s="31">
        <v>114.43</v>
      </c>
      <c r="F1157" s="30">
        <v>6.9873333754501221E-2</v>
      </c>
      <c r="G1157" s="30">
        <v>-0.30587705573857582</v>
      </c>
      <c r="H1157" s="30">
        <v>-0.26529695024077038</v>
      </c>
    </row>
    <row r="1158" spans="1:8">
      <c r="A1158" s="31" t="s">
        <v>2292</v>
      </c>
      <c r="B1158" s="32">
        <v>42394</v>
      </c>
      <c r="C1158" s="31">
        <v>68857.5</v>
      </c>
      <c r="D1158" s="31">
        <v>716.08</v>
      </c>
      <c r="E1158" s="31">
        <v>115.16</v>
      </c>
      <c r="F1158" s="30">
        <v>8.3834135561313028E-2</v>
      </c>
      <c r="G1158" s="30">
        <v>-0.3073857701087167</v>
      </c>
      <c r="H1158" s="30">
        <v>-0.26654353225909178</v>
      </c>
    </row>
    <row r="1159" spans="1:8">
      <c r="A1159" s="31" t="s">
        <v>4682</v>
      </c>
      <c r="B1159" s="32">
        <v>42395</v>
      </c>
      <c r="C1159" s="31">
        <v>70999.5</v>
      </c>
      <c r="D1159" s="31">
        <v>708.33</v>
      </c>
      <c r="E1159" s="31">
        <v>114.87</v>
      </c>
      <c r="F1159" s="30">
        <v>0.11793863260971227</v>
      </c>
      <c r="G1159" s="30">
        <v>-0.31615176675033785</v>
      </c>
      <c r="H1159" s="30">
        <v>-0.27154543725030122</v>
      </c>
    </row>
    <row r="1160" spans="1:8">
      <c r="A1160" s="31" t="s">
        <v>4683</v>
      </c>
      <c r="B1160" s="32">
        <v>42396</v>
      </c>
      <c r="C1160" s="31">
        <v>71011</v>
      </c>
      <c r="D1160" s="31">
        <v>715.98</v>
      </c>
      <c r="E1160" s="31">
        <v>116.71</v>
      </c>
      <c r="F1160" s="30">
        <v>0.11850892778386823</v>
      </c>
      <c r="G1160" s="30">
        <v>-0.31380103507763091</v>
      </c>
      <c r="H1160" s="30">
        <v>-0.26324095701028982</v>
      </c>
    </row>
    <row r="1161" spans="1:8">
      <c r="A1161" s="31" t="s">
        <v>4684</v>
      </c>
      <c r="B1161" s="32">
        <v>42397</v>
      </c>
      <c r="C1161" s="31">
        <v>71138.633333333331</v>
      </c>
      <c r="D1161" s="31">
        <v>722.23</v>
      </c>
      <c r="E1161" s="31">
        <v>118.67</v>
      </c>
      <c r="F1161" s="30">
        <v>0.12090949724074074</v>
      </c>
      <c r="G1161" s="30">
        <v>-0.30699738527598541</v>
      </c>
      <c r="H1161" s="30">
        <v>-0.25105711580940349</v>
      </c>
    </row>
    <row r="1162" spans="1:8">
      <c r="A1162" s="31" t="s">
        <v>4685</v>
      </c>
      <c r="B1162" s="32">
        <v>42398</v>
      </c>
      <c r="C1162" s="31">
        <v>71266.266666666663</v>
      </c>
      <c r="D1162" s="31">
        <v>742.37</v>
      </c>
      <c r="E1162" s="31">
        <v>119.86</v>
      </c>
      <c r="F1162" s="30">
        <v>0.12190058792538516</v>
      </c>
      <c r="G1162" s="30">
        <v>-0.28683414188962009</v>
      </c>
      <c r="H1162" s="30">
        <v>-0.24373777525395923</v>
      </c>
    </row>
    <row r="1163" spans="1:8">
      <c r="A1163" s="31" t="s">
        <v>4686</v>
      </c>
      <c r="B1163" s="32">
        <v>42399</v>
      </c>
      <c r="C1163" s="31">
        <v>71393.900000000009</v>
      </c>
      <c r="D1163" s="31">
        <v>742.49333333333334</v>
      </c>
      <c r="E1163" s="31">
        <v>120.39333333333335</v>
      </c>
      <c r="F1163" s="30">
        <v>0.12176424283085852</v>
      </c>
      <c r="G1163" s="30">
        <v>-0.28667454454040942</v>
      </c>
      <c r="H1163" s="30">
        <v>-0.23801687763713075</v>
      </c>
    </row>
    <row r="1164" spans="1:8">
      <c r="A1164" s="31" t="s">
        <v>4687</v>
      </c>
      <c r="B1164" s="32">
        <v>42400</v>
      </c>
      <c r="C1164" s="31">
        <v>71118.8</v>
      </c>
      <c r="D1164" s="31">
        <v>742.61666666666667</v>
      </c>
      <c r="E1164" s="31">
        <v>120.92666666666668</v>
      </c>
      <c r="F1164" s="30">
        <v>0.11641034737712919</v>
      </c>
      <c r="G1164" s="30">
        <v>-0.28325772930540805</v>
      </c>
      <c r="H1164" s="30">
        <v>-0.23010971753570586</v>
      </c>
    </row>
    <row r="1165" spans="1:8">
      <c r="A1165" s="31" t="s">
        <v>2293</v>
      </c>
      <c r="B1165" s="32">
        <v>42401</v>
      </c>
      <c r="C1165" s="31">
        <v>72912.800000000003</v>
      </c>
      <c r="D1165" s="31">
        <v>742.74</v>
      </c>
      <c r="E1165" s="31">
        <v>121.46</v>
      </c>
      <c r="F1165" s="30">
        <v>0.14622341930683214</v>
      </c>
      <c r="G1165" s="30">
        <v>-0.28077854168684035</v>
      </c>
      <c r="H1165" s="30">
        <v>-0.22523441985073689</v>
      </c>
    </row>
    <row r="1166" spans="1:8">
      <c r="A1166" s="31" t="s">
        <v>4688</v>
      </c>
      <c r="B1166" s="32">
        <v>42402</v>
      </c>
      <c r="C1166" s="31">
        <v>73725.5</v>
      </c>
      <c r="D1166" s="31">
        <v>728.71</v>
      </c>
      <c r="E1166" s="31">
        <v>120.18</v>
      </c>
      <c r="F1166" s="30">
        <v>0.1606738501049807</v>
      </c>
      <c r="G1166" s="30">
        <v>-0.29771014436884402</v>
      </c>
      <c r="H1166" s="30">
        <v>-0.23300784989469647</v>
      </c>
    </row>
    <row r="1167" spans="1:8">
      <c r="A1167" s="31" t="s">
        <v>4689</v>
      </c>
      <c r="B1167" s="32">
        <v>42403</v>
      </c>
      <c r="C1167" s="31">
        <v>73684</v>
      </c>
      <c r="D1167" s="31">
        <v>721.65</v>
      </c>
      <c r="E1167" s="31">
        <v>119.97</v>
      </c>
      <c r="F1167" s="30">
        <v>0.16169881345403736</v>
      </c>
      <c r="G1167" s="30">
        <v>-0.30400216037575101</v>
      </c>
      <c r="H1167" s="30">
        <v>-0.23253582395087002</v>
      </c>
    </row>
    <row r="1168" spans="1:8">
      <c r="A1168" s="31" t="s">
        <v>4690</v>
      </c>
      <c r="B1168" s="32">
        <v>42404</v>
      </c>
      <c r="C1168" s="31">
        <v>73823.866666666669</v>
      </c>
      <c r="D1168" s="31">
        <v>739.55</v>
      </c>
      <c r="E1168" s="31">
        <v>122.82</v>
      </c>
      <c r="F1168" s="30">
        <v>0.16507953542348575</v>
      </c>
      <c r="G1168" s="30">
        <v>-0.28621295378794698</v>
      </c>
      <c r="H1168" s="30">
        <v>-0.21243988457839047</v>
      </c>
    </row>
    <row r="1169" spans="1:8">
      <c r="A1169" s="31" t="s">
        <v>4691</v>
      </c>
      <c r="B1169" s="32">
        <v>42405</v>
      </c>
      <c r="C1169" s="31">
        <v>73963.733333333337</v>
      </c>
      <c r="D1169" s="31">
        <v>739.61</v>
      </c>
      <c r="E1169" s="31">
        <v>123.8</v>
      </c>
      <c r="F1169" s="30">
        <v>0.16484740628748562</v>
      </c>
      <c r="G1169" s="30">
        <v>-0.28562873673128364</v>
      </c>
      <c r="H1169" s="30">
        <v>-0.20426790075845236</v>
      </c>
    </row>
    <row r="1170" spans="1:8">
      <c r="A1170" s="31" t="s">
        <v>4692</v>
      </c>
      <c r="B1170" s="32">
        <v>42406</v>
      </c>
      <c r="C1170" s="31">
        <v>74103.600000000006</v>
      </c>
      <c r="D1170" s="31">
        <v>737.7833333333333</v>
      </c>
      <c r="E1170" s="31">
        <v>123.70000000000002</v>
      </c>
      <c r="F1170" s="30">
        <v>0.16847448166246459</v>
      </c>
      <c r="G1170" s="30">
        <v>-0.28122818127202176</v>
      </c>
      <c r="H1170" s="30">
        <v>-0.20414334427073277</v>
      </c>
    </row>
    <row r="1171" spans="1:8">
      <c r="A1171" s="31" t="s">
        <v>4693</v>
      </c>
      <c r="B1171" s="32">
        <v>42407</v>
      </c>
      <c r="C1171" s="31">
        <v>74569.400000000009</v>
      </c>
      <c r="D1171" s="31">
        <v>735.95666666666671</v>
      </c>
      <c r="E1171" s="31">
        <v>123.6</v>
      </c>
      <c r="F1171" s="30">
        <v>0.17613454443938004</v>
      </c>
      <c r="G1171" s="30">
        <v>-0.27782956690118965</v>
      </c>
      <c r="H1171" s="30">
        <v>-0.19682890376242768</v>
      </c>
    </row>
    <row r="1172" spans="1:8">
      <c r="A1172" s="31" t="s">
        <v>2294</v>
      </c>
      <c r="B1172" s="32">
        <v>42408</v>
      </c>
      <c r="C1172" s="31">
        <v>75783.8</v>
      </c>
      <c r="D1172" s="31">
        <v>734.13</v>
      </c>
      <c r="E1172" s="31">
        <v>123.5</v>
      </c>
      <c r="F1172" s="30">
        <v>0.19517663639885785</v>
      </c>
      <c r="G1172" s="30">
        <v>-0.27279301053966243</v>
      </c>
      <c r="H1172" s="30">
        <v>-0.19486276810743852</v>
      </c>
    </row>
    <row r="1173" spans="1:8">
      <c r="A1173" s="31" t="s">
        <v>4694</v>
      </c>
      <c r="B1173" s="32">
        <v>42409</v>
      </c>
      <c r="C1173" s="31">
        <v>78199.100000000006</v>
      </c>
      <c r="D1173" s="31">
        <v>729.88</v>
      </c>
      <c r="E1173" s="31">
        <v>123</v>
      </c>
      <c r="F1173" s="30">
        <v>0.23315263356810445</v>
      </c>
      <c r="G1173" s="30">
        <v>-0.27318715022604612</v>
      </c>
      <c r="H1173" s="30">
        <v>-0.19550003270325067</v>
      </c>
    </row>
    <row r="1174" spans="1:8">
      <c r="A1174" s="31" t="s">
        <v>4695</v>
      </c>
      <c r="B1174" s="32">
        <v>42410</v>
      </c>
      <c r="C1174" s="31">
        <v>77497.900000000009</v>
      </c>
      <c r="D1174" s="31">
        <v>730.58</v>
      </c>
      <c r="E1174" s="31">
        <v>122.4</v>
      </c>
      <c r="F1174" s="30">
        <v>0.22198079782528835</v>
      </c>
      <c r="G1174" s="30">
        <v>-0.27217844369838318</v>
      </c>
      <c r="H1174" s="30">
        <v>-0.1986906710310965</v>
      </c>
    </row>
    <row r="1175" spans="1:8">
      <c r="A1175" s="31" t="s">
        <v>4696</v>
      </c>
      <c r="B1175" s="32">
        <v>42411</v>
      </c>
      <c r="C1175" s="31">
        <v>77196.666666666672</v>
      </c>
      <c r="D1175" s="31">
        <v>713.04</v>
      </c>
      <c r="E1175" s="31">
        <v>121.52</v>
      </c>
      <c r="F1175" s="30">
        <v>0.22092725943241298</v>
      </c>
      <c r="G1175" s="30">
        <v>-0.28934779142082601</v>
      </c>
      <c r="H1175" s="30">
        <v>-0.20372190551077907</v>
      </c>
    </row>
    <row r="1176" spans="1:8">
      <c r="A1176" s="31" t="s">
        <v>4697</v>
      </c>
      <c r="B1176" s="32">
        <v>42412</v>
      </c>
      <c r="C1176" s="31">
        <v>76895.433333333334</v>
      </c>
      <c r="D1176" s="31">
        <v>711.24</v>
      </c>
      <c r="E1176" s="31">
        <v>120.75</v>
      </c>
      <c r="F1176" s="30">
        <v>0.21618032380681251</v>
      </c>
      <c r="G1176" s="30">
        <v>-0.2908378451138165</v>
      </c>
      <c r="H1176" s="30">
        <v>-0.20804092608381974</v>
      </c>
    </row>
    <row r="1177" spans="1:8">
      <c r="A1177" s="31" t="s">
        <v>4698</v>
      </c>
      <c r="B1177" s="32">
        <v>42413</v>
      </c>
      <c r="C1177" s="31">
        <v>76594.2</v>
      </c>
      <c r="D1177" s="31">
        <v>716.44666666666672</v>
      </c>
      <c r="E1177" s="31">
        <v>121.33333333333334</v>
      </c>
      <c r="F1177" s="30">
        <v>0.21021396812756543</v>
      </c>
      <c r="G1177" s="30">
        <v>-0.28346018315714372</v>
      </c>
      <c r="H1177" s="30">
        <v>-0.20717895103676587</v>
      </c>
    </row>
    <row r="1178" spans="1:8">
      <c r="A1178" s="31" t="s">
        <v>4699</v>
      </c>
      <c r="B1178" s="32">
        <v>42414</v>
      </c>
      <c r="C1178" s="31">
        <v>76709.5</v>
      </c>
      <c r="D1178" s="31">
        <v>721.65333333333342</v>
      </c>
      <c r="E1178" s="31">
        <v>121.91666666666666</v>
      </c>
      <c r="F1178" s="30">
        <v>0.21199840421539928</v>
      </c>
      <c r="G1178" s="30">
        <v>-0.27532477096157637</v>
      </c>
      <c r="H1178" s="30">
        <v>-0.20771596915345292</v>
      </c>
    </row>
    <row r="1179" spans="1:8">
      <c r="A1179" s="31" t="s">
        <v>2295</v>
      </c>
      <c r="B1179" s="32">
        <v>42415</v>
      </c>
      <c r="C1179" s="31">
        <v>77377.5</v>
      </c>
      <c r="D1179" s="31">
        <v>726.86</v>
      </c>
      <c r="E1179" s="31">
        <v>122.5</v>
      </c>
      <c r="F1179" s="30">
        <v>0.22251503704160136</v>
      </c>
      <c r="G1179" s="30">
        <v>-0.26434897019381609</v>
      </c>
      <c r="H1179" s="30">
        <v>-0.19819348082209709</v>
      </c>
    </row>
    <row r="1180" spans="1:8">
      <c r="A1180" s="31" t="s">
        <v>4700</v>
      </c>
      <c r="B1180" s="32">
        <v>42416</v>
      </c>
      <c r="C1180" s="31">
        <v>77141.600000000006</v>
      </c>
      <c r="D1180" s="31">
        <v>731.4</v>
      </c>
      <c r="E1180" s="31">
        <v>123.24</v>
      </c>
      <c r="F1180" s="30">
        <v>0.21875041965759112</v>
      </c>
      <c r="G1180" s="30">
        <v>-0.25529965178080516</v>
      </c>
      <c r="H1180" s="30">
        <v>-0.19303300157150338</v>
      </c>
    </row>
    <row r="1181" spans="1:8">
      <c r="A1181" s="31" t="s">
        <v>4701</v>
      </c>
      <c r="B1181" s="32">
        <v>42417</v>
      </c>
      <c r="C1181" s="31">
        <v>77888</v>
      </c>
      <c r="D1181" s="31">
        <v>735.78</v>
      </c>
      <c r="E1181" s="31">
        <v>123.18</v>
      </c>
      <c r="F1181" s="30">
        <v>0.23050479007102953</v>
      </c>
      <c r="G1181" s="30">
        <v>-0.24955377936131806</v>
      </c>
      <c r="H1181" s="30">
        <v>-0.18846626844694314</v>
      </c>
    </row>
    <row r="1182" spans="1:8">
      <c r="A1182" s="31" t="s">
        <v>4702</v>
      </c>
      <c r="B1182" s="32">
        <v>42418</v>
      </c>
      <c r="C1182" s="31">
        <v>77778.966666666674</v>
      </c>
      <c r="D1182" s="31">
        <v>746.24</v>
      </c>
      <c r="E1182" s="31">
        <v>125.09</v>
      </c>
      <c r="F1182" s="30">
        <v>0.23092720636372621</v>
      </c>
      <c r="G1182" s="30">
        <v>-0.23757628596338276</v>
      </c>
      <c r="H1182" s="30">
        <v>-0.17078398444405152</v>
      </c>
    </row>
    <row r="1183" spans="1:8">
      <c r="A1183" s="31" t="s">
        <v>333</v>
      </c>
      <c r="B1183" s="32">
        <v>42419</v>
      </c>
      <c r="C1183" s="31">
        <v>77669.933333333334</v>
      </c>
      <c r="D1183" s="31">
        <v>740.98</v>
      </c>
      <c r="E1183" s="31">
        <v>124.24</v>
      </c>
      <c r="F1183" s="30">
        <v>0.23379024012360672</v>
      </c>
      <c r="G1183" s="30">
        <v>-0.24164611243590661</v>
      </c>
      <c r="H1183" s="30">
        <v>-0.1712913553895411</v>
      </c>
    </row>
    <row r="1184" spans="1:8">
      <c r="A1184" s="31" t="s">
        <v>4703</v>
      </c>
      <c r="B1184" s="32">
        <v>42420</v>
      </c>
      <c r="C1184" s="31">
        <v>77560.900000000009</v>
      </c>
      <c r="D1184" s="31">
        <v>743.79333333333341</v>
      </c>
      <c r="E1184" s="31">
        <v>124.59333333333333</v>
      </c>
      <c r="F1184" s="30">
        <v>0.24460066850776441</v>
      </c>
      <c r="G1184" s="30">
        <v>-0.23406344073841412</v>
      </c>
      <c r="H1184" s="30">
        <v>-0.16765760349166048</v>
      </c>
    </row>
    <row r="1185" spans="1:8">
      <c r="A1185" s="31" t="s">
        <v>4704</v>
      </c>
      <c r="B1185" s="32">
        <v>42421</v>
      </c>
      <c r="C1185" s="31">
        <v>77234.900000000009</v>
      </c>
      <c r="D1185" s="31">
        <v>746.60666666666668</v>
      </c>
      <c r="E1185" s="31">
        <v>124.94666666666666</v>
      </c>
      <c r="F1185" s="30">
        <v>0.23928391488105372</v>
      </c>
      <c r="G1185" s="30">
        <v>-0.23648139626050346</v>
      </c>
      <c r="H1185" s="30">
        <v>-0.17083637489769288</v>
      </c>
    </row>
    <row r="1186" spans="1:8">
      <c r="A1186" s="31" t="s">
        <v>2296</v>
      </c>
      <c r="B1186" s="32">
        <v>42422</v>
      </c>
      <c r="C1186" s="31">
        <v>77587.7</v>
      </c>
      <c r="D1186" s="31">
        <v>749.42</v>
      </c>
      <c r="E1186" s="31">
        <v>125.3</v>
      </c>
      <c r="F1186" s="30">
        <v>0.24328902078672909</v>
      </c>
      <c r="G1186" s="30">
        <v>-0.23276479862405042</v>
      </c>
      <c r="H1186" s="30">
        <v>-0.1681603930159995</v>
      </c>
    </row>
    <row r="1187" spans="1:8">
      <c r="A1187" s="31" t="s">
        <v>4705</v>
      </c>
      <c r="B1187" s="32">
        <v>42423</v>
      </c>
      <c r="C1187" s="31">
        <v>77704</v>
      </c>
      <c r="D1187" s="31">
        <v>744.76</v>
      </c>
      <c r="E1187" s="31">
        <v>125.59</v>
      </c>
      <c r="F1187" s="30">
        <v>0.24349877256826091</v>
      </c>
      <c r="G1187" s="30">
        <v>-0.23962183243828239</v>
      </c>
      <c r="H1187" s="30">
        <v>-0.16496010638297876</v>
      </c>
    </row>
    <row r="1188" spans="1:8">
      <c r="A1188" s="31" t="s">
        <v>4706</v>
      </c>
      <c r="B1188" s="32">
        <v>42424</v>
      </c>
      <c r="C1188" s="31">
        <v>77840.2</v>
      </c>
      <c r="D1188" s="31">
        <v>736.53</v>
      </c>
      <c r="E1188" s="31">
        <v>124.65</v>
      </c>
      <c r="F1188" s="30">
        <v>0.24402600557444942</v>
      </c>
      <c r="G1188" s="30">
        <v>-0.24572698443041829</v>
      </c>
      <c r="H1188" s="30">
        <v>-0.17021701504460141</v>
      </c>
    </row>
    <row r="1189" spans="1:8">
      <c r="A1189" s="31" t="s">
        <v>4707</v>
      </c>
      <c r="B1189" s="32">
        <v>42425</v>
      </c>
      <c r="C1189" s="31">
        <v>77969.566666666666</v>
      </c>
      <c r="D1189" s="31">
        <v>735.35</v>
      </c>
      <c r="E1189" s="31">
        <v>125.23</v>
      </c>
      <c r="F1189" s="30">
        <v>0.24446065357557645</v>
      </c>
      <c r="G1189" s="30">
        <v>-0.24462759546375934</v>
      </c>
      <c r="H1189" s="30">
        <v>-0.16535590509197551</v>
      </c>
    </row>
    <row r="1190" spans="1:8">
      <c r="A1190" s="31" t="s">
        <v>4708</v>
      </c>
      <c r="B1190" s="32">
        <v>42426</v>
      </c>
      <c r="C1190" s="31">
        <v>78098.933333333334</v>
      </c>
      <c r="D1190" s="31">
        <v>740.02</v>
      </c>
      <c r="E1190" s="31">
        <v>125.26</v>
      </c>
      <c r="F1190" s="30">
        <v>0.25074362341586331</v>
      </c>
      <c r="G1190" s="30">
        <v>-0.23749368888522526</v>
      </c>
      <c r="H1190" s="30">
        <v>-0.16415320966235158</v>
      </c>
    </row>
    <row r="1191" spans="1:8">
      <c r="A1191" s="31" t="s">
        <v>4709</v>
      </c>
      <c r="B1191" s="32">
        <v>42427</v>
      </c>
      <c r="C1191" s="31">
        <v>78228.3</v>
      </c>
      <c r="D1191" s="31">
        <v>740.12333333333333</v>
      </c>
      <c r="E1191" s="31">
        <v>125.51333333333334</v>
      </c>
      <c r="F1191" s="30">
        <v>0.25047435296976128</v>
      </c>
      <c r="G1191" s="30">
        <v>-0.23330294680285357</v>
      </c>
      <c r="H1191" s="30">
        <v>-0.16268623526795645</v>
      </c>
    </row>
    <row r="1192" spans="1:8">
      <c r="A1192" s="31" t="s">
        <v>4710</v>
      </c>
      <c r="B1192" s="32">
        <v>42428</v>
      </c>
      <c r="C1192" s="31">
        <v>77733.8</v>
      </c>
      <c r="D1192" s="31">
        <v>740.22666666666669</v>
      </c>
      <c r="E1192" s="31">
        <v>125.76666666666665</v>
      </c>
      <c r="F1192" s="30">
        <v>0.22300451386649089</v>
      </c>
      <c r="G1192" s="30">
        <v>-0.23640739976617831</v>
      </c>
      <c r="H1192" s="30">
        <v>-0.16300634455832119</v>
      </c>
    </row>
    <row r="1193" spans="1:8">
      <c r="A1193" s="31" t="s">
        <v>2297</v>
      </c>
      <c r="B1193" s="32">
        <v>42429</v>
      </c>
      <c r="C1193" s="31">
        <v>77539.199999999997</v>
      </c>
      <c r="D1193" s="31">
        <v>740.33</v>
      </c>
      <c r="E1193" s="31">
        <v>126.02</v>
      </c>
      <c r="F1193" s="30">
        <v>0.21817637188959105</v>
      </c>
      <c r="G1193" s="30">
        <v>-0.24271437485295766</v>
      </c>
      <c r="H1193" s="30">
        <v>-0.16476670201484622</v>
      </c>
    </row>
    <row r="1194" spans="1:8">
      <c r="A1194" s="31" t="s">
        <v>4711</v>
      </c>
      <c r="B1194" s="32">
        <v>42430</v>
      </c>
      <c r="C1194" s="31">
        <v>77648.800000000003</v>
      </c>
      <c r="D1194" s="31">
        <v>752.92</v>
      </c>
      <c r="E1194" s="31">
        <v>126.96</v>
      </c>
      <c r="F1194" s="30">
        <v>0.21813440316766886</v>
      </c>
      <c r="G1194" s="30">
        <v>-0.2274257100640289</v>
      </c>
      <c r="H1194" s="30">
        <v>-0.15758741954747535</v>
      </c>
    </row>
    <row r="1195" spans="1:8">
      <c r="A1195" s="31" t="s">
        <v>4712</v>
      </c>
      <c r="B1195" s="32">
        <v>42431</v>
      </c>
      <c r="C1195" s="31">
        <v>77697.8</v>
      </c>
      <c r="D1195" s="31">
        <v>769.1</v>
      </c>
      <c r="E1195" s="31">
        <v>128.19999999999999</v>
      </c>
      <c r="F1195" s="30">
        <v>0.21714325100804865</v>
      </c>
      <c r="G1195" s="30">
        <v>-0.21424728070235177</v>
      </c>
      <c r="H1195" s="30">
        <v>-0.14834252308509943</v>
      </c>
    </row>
    <row r="1196" spans="1:8">
      <c r="A1196" s="31" t="s">
        <v>4713</v>
      </c>
      <c r="B1196" s="32">
        <v>42432</v>
      </c>
      <c r="C1196" s="31">
        <v>77805.933333333334</v>
      </c>
      <c r="D1196" s="31">
        <v>780.19</v>
      </c>
      <c r="E1196" s="31">
        <v>129.19999999999999</v>
      </c>
      <c r="F1196" s="30">
        <v>0.21932424081436697</v>
      </c>
      <c r="G1196" s="30">
        <v>-0.20636045518045809</v>
      </c>
      <c r="H1196" s="30">
        <v>-0.14067176587961427</v>
      </c>
    </row>
    <row r="1197" spans="1:8">
      <c r="A1197" s="31" t="s">
        <v>4714</v>
      </c>
      <c r="B1197" s="32">
        <v>42433</v>
      </c>
      <c r="C1197" s="31">
        <v>77914.066666666666</v>
      </c>
      <c r="D1197" s="31">
        <v>790.97</v>
      </c>
      <c r="E1197" s="31">
        <v>129.29</v>
      </c>
      <c r="F1197" s="30">
        <v>0.2121703370075636</v>
      </c>
      <c r="G1197" s="30">
        <v>-0.19885546439785262</v>
      </c>
      <c r="H1197" s="30">
        <v>-0.13904241859226207</v>
      </c>
    </row>
    <row r="1198" spans="1:8">
      <c r="A1198" s="31" t="s">
        <v>4715</v>
      </c>
      <c r="B1198" s="32">
        <v>42434</v>
      </c>
      <c r="C1198" s="31">
        <v>78022.2</v>
      </c>
      <c r="D1198" s="31">
        <v>792.37333333333333</v>
      </c>
      <c r="E1198" s="31">
        <v>129.77000000000001</v>
      </c>
      <c r="F1198" s="30">
        <v>0.20331279544105052</v>
      </c>
      <c r="G1198" s="30">
        <v>-0.20016419863997759</v>
      </c>
      <c r="H1198" s="30">
        <v>-0.13498200239968006</v>
      </c>
    </row>
    <row r="1199" spans="1:8">
      <c r="A1199" s="31" t="s">
        <v>4716</v>
      </c>
      <c r="B1199" s="32">
        <v>42435</v>
      </c>
      <c r="C1199" s="31">
        <v>78093</v>
      </c>
      <c r="D1199" s="31">
        <v>793.77666666666664</v>
      </c>
      <c r="E1199" s="31">
        <v>130.25</v>
      </c>
      <c r="F1199" s="30">
        <v>0.20406860568383656</v>
      </c>
      <c r="G1199" s="30">
        <v>-0.20087720181346536</v>
      </c>
      <c r="H1199" s="30">
        <v>-0.13397606382978722</v>
      </c>
    </row>
    <row r="1200" spans="1:8">
      <c r="A1200" s="31" t="s">
        <v>2298</v>
      </c>
      <c r="B1200" s="32">
        <v>42436</v>
      </c>
      <c r="C1200" s="31">
        <v>78158.400000000009</v>
      </c>
      <c r="D1200" s="31">
        <v>795.18</v>
      </c>
      <c r="E1200" s="31">
        <v>130.72999999999999</v>
      </c>
      <c r="F1200" s="30">
        <v>0.20535821688872624</v>
      </c>
      <c r="G1200" s="30">
        <v>-0.19530854702584555</v>
      </c>
      <c r="H1200" s="30">
        <v>-0.12631156853572145</v>
      </c>
    </row>
    <row r="1201" spans="1:8">
      <c r="A1201" s="31" t="s">
        <v>4717</v>
      </c>
      <c r="B1201" s="32">
        <v>42437</v>
      </c>
      <c r="C1201" s="31">
        <v>78220</v>
      </c>
      <c r="D1201" s="31">
        <v>788.09</v>
      </c>
      <c r="E1201" s="31">
        <v>130.47</v>
      </c>
      <c r="F1201" s="30">
        <v>0.20658981293898671</v>
      </c>
      <c r="G1201" s="30">
        <v>-0.19634316714764999</v>
      </c>
      <c r="H1201" s="30">
        <v>-0.12857333689553829</v>
      </c>
    </row>
    <row r="1202" spans="1:8">
      <c r="A1202" s="31" t="s">
        <v>4718</v>
      </c>
      <c r="B1202" s="32">
        <v>42438</v>
      </c>
      <c r="C1202" s="31">
        <v>78312.100000000006</v>
      </c>
      <c r="D1202" s="31">
        <v>787.69</v>
      </c>
      <c r="E1202" s="31">
        <v>130.26</v>
      </c>
      <c r="F1202" s="30">
        <v>0.20829257454615036</v>
      </c>
      <c r="G1202" s="30">
        <v>-0.19091786844159575</v>
      </c>
      <c r="H1202" s="30">
        <v>-0.12536090780903786</v>
      </c>
    </row>
    <row r="1203" spans="1:8">
      <c r="A1203" s="31" t="s">
        <v>4719</v>
      </c>
      <c r="B1203" s="32">
        <v>42439</v>
      </c>
      <c r="C1203" s="31">
        <v>78663.56666666668</v>
      </c>
      <c r="D1203" s="31">
        <v>790.74</v>
      </c>
      <c r="E1203" s="31">
        <v>130.22999999999999</v>
      </c>
      <c r="F1203" s="30">
        <v>0.22335698237778145</v>
      </c>
      <c r="G1203" s="30">
        <v>-0.18184357830913922</v>
      </c>
      <c r="H1203" s="30">
        <v>-0.12089914945321989</v>
      </c>
    </row>
    <row r="1204" spans="1:8">
      <c r="A1204" s="31" t="s">
        <v>4720</v>
      </c>
      <c r="B1204" s="32">
        <v>42440</v>
      </c>
      <c r="C1204" s="31">
        <v>79015.03333333334</v>
      </c>
      <c r="D1204" s="31">
        <v>800.91</v>
      </c>
      <c r="E1204" s="31">
        <v>130.59</v>
      </c>
      <c r="F1204" s="30">
        <v>0.22822122636059206</v>
      </c>
      <c r="G1204" s="30">
        <v>-0.16521440036688828</v>
      </c>
      <c r="H1204" s="30">
        <v>-0.11374278927723103</v>
      </c>
    </row>
    <row r="1205" spans="1:8">
      <c r="A1205" s="31" t="s">
        <v>4721</v>
      </c>
      <c r="B1205" s="32">
        <v>42441</v>
      </c>
      <c r="C1205" s="31">
        <v>79366.5</v>
      </c>
      <c r="D1205" s="31">
        <v>802.18000000000006</v>
      </c>
      <c r="E1205" s="31">
        <v>130.63999999999999</v>
      </c>
      <c r="F1205" s="30">
        <v>0.22247876702411795</v>
      </c>
      <c r="G1205" s="30">
        <v>-0.17492414502442777</v>
      </c>
      <c r="H1205" s="30">
        <v>-0.11753580113482842</v>
      </c>
    </row>
    <row r="1206" spans="1:8">
      <c r="A1206" s="31" t="s">
        <v>2299</v>
      </c>
      <c r="B1206" s="32">
        <v>42443</v>
      </c>
      <c r="C1206" s="31">
        <v>80236.7</v>
      </c>
      <c r="D1206" s="31">
        <v>803.45</v>
      </c>
      <c r="E1206" s="31">
        <v>130.69</v>
      </c>
      <c r="F1206" s="30">
        <v>0.23704090851626058</v>
      </c>
      <c r="G1206" s="30">
        <v>-0.17332880616517987</v>
      </c>
      <c r="H1206" s="30">
        <v>-0.11850802644003777</v>
      </c>
    </row>
    <row r="1207" spans="1:8">
      <c r="A1207" s="31" t="s">
        <v>4722</v>
      </c>
      <c r="B1207" s="32">
        <v>42444</v>
      </c>
      <c r="C1207" s="31">
        <v>80037.5</v>
      </c>
      <c r="D1207" s="31">
        <v>790.68</v>
      </c>
      <c r="E1207" s="31">
        <v>129.38</v>
      </c>
      <c r="F1207" s="30">
        <v>0.22766693049138875</v>
      </c>
      <c r="G1207" s="30">
        <v>-0.18609941634842053</v>
      </c>
      <c r="H1207" s="30">
        <v>-0.12769687162891041</v>
      </c>
    </row>
    <row r="1208" spans="1:8">
      <c r="A1208" s="31" t="s">
        <v>1055</v>
      </c>
      <c r="B1208" s="32">
        <v>42445</v>
      </c>
      <c r="C1208" s="31">
        <v>80219.400000000009</v>
      </c>
      <c r="D1208" s="31">
        <v>791.18</v>
      </c>
      <c r="E1208" s="31">
        <v>129.72</v>
      </c>
      <c r="F1208" s="30">
        <v>0.22420407826907063</v>
      </c>
      <c r="G1208" s="30">
        <v>-0.17953770053198659</v>
      </c>
      <c r="H1208" s="30">
        <v>-0.12793277310924367</v>
      </c>
    </row>
    <row r="1209" spans="1:8">
      <c r="A1209" s="31" t="s">
        <v>4723</v>
      </c>
      <c r="B1209" s="32">
        <v>42446</v>
      </c>
      <c r="C1209" s="31">
        <v>80342.012500000012</v>
      </c>
      <c r="D1209" s="31">
        <v>816.9</v>
      </c>
      <c r="E1209" s="31">
        <v>132.01</v>
      </c>
      <c r="F1209" s="30">
        <v>0.21987604918251846</v>
      </c>
      <c r="G1209" s="30">
        <v>-0.1467100269492978</v>
      </c>
      <c r="H1209" s="30">
        <v>-0.11008494000269664</v>
      </c>
    </row>
    <row r="1210" spans="1:8">
      <c r="A1210" s="31" t="s">
        <v>4724</v>
      </c>
      <c r="B1210" s="32">
        <v>42447</v>
      </c>
      <c r="C1210" s="31">
        <v>80464.625</v>
      </c>
      <c r="D1210" s="31">
        <v>826.75</v>
      </c>
      <c r="E1210" s="31">
        <v>132.35</v>
      </c>
      <c r="F1210" s="30">
        <v>0.22323658674887992</v>
      </c>
      <c r="G1210" s="30">
        <v>-0.13010006348226544</v>
      </c>
      <c r="H1210" s="30">
        <v>-0.10532008382343006</v>
      </c>
    </row>
    <row r="1211" spans="1:8">
      <c r="A1211" s="31" t="s">
        <v>2318</v>
      </c>
      <c r="B1211" s="32">
        <v>42450</v>
      </c>
      <c r="C1211" s="31">
        <v>80587.237500000017</v>
      </c>
      <c r="D1211" s="31">
        <v>829.06</v>
      </c>
      <c r="E1211" s="31">
        <v>132.4</v>
      </c>
      <c r="F1211" s="30">
        <v>0.22065070531763942</v>
      </c>
      <c r="G1211" s="30">
        <v>-0.12123717459509886</v>
      </c>
      <c r="H1211" s="30">
        <v>-0.10249457700650766</v>
      </c>
    </row>
    <row r="1212" spans="1:8">
      <c r="A1212" s="31" t="s">
        <v>4725</v>
      </c>
      <c r="B1212" s="32">
        <v>42451</v>
      </c>
      <c r="C1212" s="31">
        <v>80709.850000000006</v>
      </c>
      <c r="D1212" s="31">
        <v>830.51</v>
      </c>
      <c r="E1212" s="31">
        <v>132.63999999999999</v>
      </c>
      <c r="F1212" s="30">
        <v>0.20892986066799102</v>
      </c>
      <c r="G1212" s="30">
        <v>-0.10721848965331904</v>
      </c>
      <c r="H1212" s="30">
        <v>-9.4050952803770294E-2</v>
      </c>
    </row>
    <row r="1213" spans="1:8">
      <c r="A1213" s="31" t="s">
        <v>4726</v>
      </c>
      <c r="B1213" s="32">
        <v>42452</v>
      </c>
      <c r="C1213" s="31">
        <v>80832.462499999994</v>
      </c>
      <c r="D1213" s="31">
        <v>821.71</v>
      </c>
      <c r="E1213" s="31">
        <v>132.25</v>
      </c>
      <c r="F1213" s="30">
        <v>0.2105107786538476</v>
      </c>
      <c r="G1213" s="30">
        <v>-9.1601534430724052E-2</v>
      </c>
      <c r="H1213" s="30">
        <v>-9.399191614715352E-2</v>
      </c>
    </row>
    <row r="1214" spans="1:8">
      <c r="A1214" s="31" t="s">
        <v>4727</v>
      </c>
      <c r="B1214" s="32">
        <v>42453</v>
      </c>
      <c r="C1214" s="31">
        <v>80955.075000000012</v>
      </c>
      <c r="D1214" s="31">
        <v>813.61</v>
      </c>
      <c r="E1214" s="31">
        <v>130.94</v>
      </c>
      <c r="F1214" s="30">
        <v>0.21209102914226174</v>
      </c>
      <c r="G1214" s="30">
        <v>-0.11542977668572918</v>
      </c>
      <c r="H1214" s="30">
        <v>-0.11100549935501391</v>
      </c>
    </row>
    <row r="1215" spans="1:8">
      <c r="A1215" s="31" t="s">
        <v>4728</v>
      </c>
      <c r="B1215" s="32">
        <v>42454</v>
      </c>
      <c r="C1215" s="31">
        <v>81077.6875</v>
      </c>
      <c r="D1215" s="31">
        <v>812.32</v>
      </c>
      <c r="E1215" s="31">
        <v>130.66999999999999</v>
      </c>
      <c r="F1215" s="30">
        <v>0.21367061255589115</v>
      </c>
      <c r="G1215" s="30">
        <v>-0.12920619606581973</v>
      </c>
      <c r="H1215" s="30">
        <v>-0.11524138397995809</v>
      </c>
    </row>
    <row r="1216" spans="1:8">
      <c r="A1216" s="31" t="s">
        <v>1051</v>
      </c>
      <c r="B1216" s="32">
        <v>42455</v>
      </c>
      <c r="C1216" s="31">
        <v>81200.3</v>
      </c>
      <c r="D1216" s="31">
        <v>812.56000000000006</v>
      </c>
      <c r="E1216" s="31">
        <v>130.32333333333332</v>
      </c>
      <c r="F1216" s="30">
        <v>0.21524952931703822</v>
      </c>
      <c r="G1216" s="30">
        <v>-0.13209978958311819</v>
      </c>
      <c r="H1216" s="30">
        <v>-0.11862305281904473</v>
      </c>
    </row>
    <row r="1217" spans="1:8">
      <c r="A1217" s="31" t="s">
        <v>1050</v>
      </c>
      <c r="B1217" s="32">
        <v>42456</v>
      </c>
      <c r="C1217" s="31">
        <v>81261</v>
      </c>
      <c r="D1217" s="31">
        <v>812.8</v>
      </c>
      <c r="E1217" s="31">
        <v>129.97666666666666</v>
      </c>
      <c r="F1217" s="30">
        <v>0.20126126445753223</v>
      </c>
      <c r="G1217" s="30">
        <v>-0.13497252445128727</v>
      </c>
      <c r="H1217" s="30">
        <v>-0.12199680259395218</v>
      </c>
    </row>
    <row r="1218" spans="1:8">
      <c r="A1218" s="31" t="s">
        <v>1049</v>
      </c>
      <c r="B1218" s="32">
        <v>42457</v>
      </c>
      <c r="C1218" s="31">
        <v>80935.7</v>
      </c>
      <c r="D1218" s="31">
        <v>813.04</v>
      </c>
      <c r="E1218" s="31">
        <v>129.63</v>
      </c>
      <c r="F1218" s="30">
        <v>0.16968400667683126</v>
      </c>
      <c r="G1218" s="30">
        <v>-0.13782462540163942</v>
      </c>
      <c r="H1218" s="30">
        <v>-0.12536266108899541</v>
      </c>
    </row>
    <row r="1219" spans="1:8">
      <c r="A1219" s="31" t="s">
        <v>1048</v>
      </c>
      <c r="B1219" s="32">
        <v>42458</v>
      </c>
      <c r="C1219" s="31">
        <v>80561.3</v>
      </c>
      <c r="D1219" s="31">
        <v>814.83</v>
      </c>
      <c r="E1219" s="31">
        <v>129.53</v>
      </c>
      <c r="F1219" s="30">
        <v>0.1602655778550699</v>
      </c>
      <c r="G1219" s="30">
        <v>-0.13392430088326268</v>
      </c>
      <c r="H1219" s="30">
        <v>-0.12991200376167122</v>
      </c>
    </row>
    <row r="1220" spans="1:8">
      <c r="A1220" s="31" t="s">
        <v>1047</v>
      </c>
      <c r="B1220" s="32">
        <v>42459</v>
      </c>
      <c r="C1220" s="31">
        <v>81480.400000000009</v>
      </c>
      <c r="D1220" s="31">
        <v>833.98</v>
      </c>
      <c r="E1220" s="31">
        <v>131.63999999999999</v>
      </c>
      <c r="F1220" s="30">
        <v>0.18383150969740392</v>
      </c>
      <c r="G1220" s="30">
        <v>-0.11087656453229278</v>
      </c>
      <c r="H1220" s="30">
        <v>-0.12017110012030485</v>
      </c>
    </row>
    <row r="1221" spans="1:8">
      <c r="A1221" s="31" t="s">
        <v>4729</v>
      </c>
      <c r="B1221" s="32">
        <v>42460</v>
      </c>
      <c r="C1221" s="31">
        <v>81499.233333333337</v>
      </c>
      <c r="D1221" s="31">
        <v>836.8</v>
      </c>
      <c r="E1221" s="31">
        <v>131.91</v>
      </c>
      <c r="F1221" s="30">
        <v>0.18801353522141007</v>
      </c>
      <c r="G1221" s="30">
        <v>-0.11138485064086923</v>
      </c>
      <c r="H1221" s="30">
        <v>-0.11754080813486756</v>
      </c>
    </row>
    <row r="1222" spans="1:8">
      <c r="A1222" s="31" t="s">
        <v>4730</v>
      </c>
      <c r="B1222" s="32">
        <v>42461</v>
      </c>
      <c r="C1222" s="31">
        <v>81518.06666666668</v>
      </c>
      <c r="D1222" s="31">
        <v>826.19</v>
      </c>
      <c r="E1222" s="31">
        <v>132.04</v>
      </c>
      <c r="F1222" s="30">
        <v>0.19222325953262565</v>
      </c>
      <c r="G1222" s="30">
        <v>-0.12264251125647763</v>
      </c>
      <c r="H1222" s="30">
        <v>-0.11655292385922666</v>
      </c>
    </row>
    <row r="1223" spans="1:8">
      <c r="A1223" s="31" t="s">
        <v>1046</v>
      </c>
      <c r="B1223" s="32">
        <v>42462</v>
      </c>
      <c r="C1223" s="31">
        <v>81536.900000000009</v>
      </c>
      <c r="D1223" s="31">
        <v>826.38666666666677</v>
      </c>
      <c r="E1223" s="31">
        <v>132.17333333333335</v>
      </c>
      <c r="F1223" s="30">
        <v>0.19646095873123981</v>
      </c>
      <c r="G1223" s="30">
        <v>-0.11658916386053053</v>
      </c>
      <c r="H1223" s="30">
        <v>-0.11477239747281931</v>
      </c>
    </row>
    <row r="1224" spans="1:8">
      <c r="A1224" s="31" t="s">
        <v>1045</v>
      </c>
      <c r="B1224" s="32">
        <v>42463</v>
      </c>
      <c r="C1224" s="31">
        <v>80852.7</v>
      </c>
      <c r="D1224" s="31">
        <v>826.58333333333326</v>
      </c>
      <c r="E1224" s="31">
        <v>132.30666666666667</v>
      </c>
      <c r="F1224" s="30">
        <v>0.18812444251124538</v>
      </c>
      <c r="G1224" s="30">
        <v>-0.12047825269646706</v>
      </c>
      <c r="H1224" s="30">
        <v>-0.11713154499755329</v>
      </c>
    </row>
    <row r="1225" spans="1:8">
      <c r="A1225" s="31" t="s">
        <v>1044</v>
      </c>
      <c r="B1225" s="32">
        <v>42464</v>
      </c>
      <c r="C1225" s="31">
        <v>80872.100000000006</v>
      </c>
      <c r="D1225" s="31">
        <v>826.78</v>
      </c>
      <c r="E1225" s="31">
        <v>132.44</v>
      </c>
      <c r="F1225" s="30">
        <v>0.19555643598314121</v>
      </c>
      <c r="G1225" s="30">
        <v>-0.11207766823463716</v>
      </c>
      <c r="H1225" s="30">
        <v>-0.11464670098268603</v>
      </c>
    </row>
    <row r="1226" spans="1:8">
      <c r="A1226" s="31" t="s">
        <v>1043</v>
      </c>
      <c r="B1226" s="32">
        <v>42465</v>
      </c>
      <c r="C1226" s="31">
        <v>80965.8</v>
      </c>
      <c r="D1226" s="31">
        <v>812.97</v>
      </c>
      <c r="E1226" s="31">
        <v>131.02000000000001</v>
      </c>
      <c r="F1226" s="30">
        <v>0.20053616944298769</v>
      </c>
      <c r="G1226" s="30">
        <v>-0.11974316774221483</v>
      </c>
      <c r="H1226" s="30">
        <v>-0.11877858488027981</v>
      </c>
    </row>
    <row r="1227" spans="1:8">
      <c r="A1227" s="31" t="s">
        <v>1042</v>
      </c>
      <c r="B1227" s="32">
        <v>42466</v>
      </c>
      <c r="C1227" s="31">
        <v>80752.7</v>
      </c>
      <c r="D1227" s="31">
        <v>809.03</v>
      </c>
      <c r="E1227" s="31">
        <v>131.09</v>
      </c>
      <c r="F1227" s="30">
        <v>0.20098306286297829</v>
      </c>
      <c r="G1227" s="30">
        <v>-0.11134666080843592</v>
      </c>
      <c r="H1227" s="30">
        <v>-0.11503409167623024</v>
      </c>
    </row>
    <row r="1228" spans="1:8">
      <c r="A1228" s="31" t="s">
        <v>4731</v>
      </c>
      <c r="B1228" s="32">
        <v>42467</v>
      </c>
      <c r="C1228" s="31">
        <v>80719.8</v>
      </c>
      <c r="D1228" s="31">
        <v>809.29</v>
      </c>
      <c r="E1228" s="31">
        <v>132.05000000000001</v>
      </c>
      <c r="F1228" s="30">
        <v>0.20412075248783124</v>
      </c>
      <c r="G1228" s="30">
        <v>-0.10522960123829883</v>
      </c>
      <c r="H1228" s="30">
        <v>-0.10492781129261852</v>
      </c>
    </row>
    <row r="1229" spans="1:8">
      <c r="A1229" s="31" t="s">
        <v>4732</v>
      </c>
      <c r="B1229" s="32">
        <v>42468</v>
      </c>
      <c r="C1229" s="31">
        <v>80686.899999999994</v>
      </c>
      <c r="D1229" s="31">
        <v>816.82</v>
      </c>
      <c r="E1229" s="31">
        <v>132.26</v>
      </c>
      <c r="F1229" s="30">
        <v>0.20468844714784384</v>
      </c>
      <c r="G1229" s="30">
        <v>-9.0940792402433468E-2</v>
      </c>
      <c r="H1229" s="30">
        <v>-9.9843462873477229E-2</v>
      </c>
    </row>
    <row r="1230" spans="1:8">
      <c r="A1230" s="31" t="s">
        <v>1041</v>
      </c>
      <c r="B1230" s="32">
        <v>42469</v>
      </c>
      <c r="C1230" s="31">
        <v>80654</v>
      </c>
      <c r="D1230" s="31">
        <v>819.2166666666667</v>
      </c>
      <c r="E1230" s="31">
        <v>132.39333333333332</v>
      </c>
      <c r="F1230" s="30">
        <v>0.21391180799922949</v>
      </c>
      <c r="G1230" s="30">
        <v>-8.2213010680409315E-2</v>
      </c>
      <c r="H1230" s="30">
        <v>-9.5241349461263503E-2</v>
      </c>
    </row>
    <row r="1231" spans="1:8">
      <c r="A1231" s="31" t="s">
        <v>1040</v>
      </c>
      <c r="B1231" s="32">
        <v>42470</v>
      </c>
      <c r="C1231" s="31">
        <v>80280.7</v>
      </c>
      <c r="D1231" s="31">
        <v>821.61333333333323</v>
      </c>
      <c r="E1231" s="31">
        <v>132.52666666666667</v>
      </c>
      <c r="F1231" s="30">
        <v>0.20741921656802953</v>
      </c>
      <c r="G1231" s="30">
        <v>-7.8123363703005655E-2</v>
      </c>
      <c r="H1231" s="30">
        <v>-9.1349560050279943E-2</v>
      </c>
    </row>
    <row r="1232" spans="1:8">
      <c r="A1232" s="31" t="s">
        <v>1039</v>
      </c>
      <c r="B1232" s="32">
        <v>42471</v>
      </c>
      <c r="C1232" s="31">
        <v>80262.400000000009</v>
      </c>
      <c r="D1232" s="31">
        <v>824.01</v>
      </c>
      <c r="E1232" s="31">
        <v>132.66</v>
      </c>
      <c r="F1232" s="30">
        <v>0.20188018394536167</v>
      </c>
      <c r="G1232" s="30">
        <v>-8.4555392614318103E-2</v>
      </c>
      <c r="H1232" s="30">
        <v>-9.3666734986677658E-2</v>
      </c>
    </row>
    <row r="1233" spans="1:8">
      <c r="A1233" s="31" t="s">
        <v>1038</v>
      </c>
      <c r="B1233" s="32">
        <v>42472</v>
      </c>
      <c r="C1233" s="31">
        <v>80109.3</v>
      </c>
      <c r="D1233" s="31">
        <v>830.88</v>
      </c>
      <c r="E1233" s="31">
        <v>132.86000000000001</v>
      </c>
      <c r="F1233" s="30">
        <v>0.19929428003539096</v>
      </c>
      <c r="G1233" s="30">
        <v>-7.0676792644871256E-2</v>
      </c>
      <c r="H1233" s="30">
        <v>-9.192809787437628E-2</v>
      </c>
    </row>
    <row r="1234" spans="1:8">
      <c r="A1234" s="31" t="s">
        <v>1037</v>
      </c>
      <c r="B1234" s="32">
        <v>42473</v>
      </c>
      <c r="C1234" s="31">
        <v>79588.3</v>
      </c>
      <c r="D1234" s="31">
        <v>844.15</v>
      </c>
      <c r="E1234" s="31">
        <v>133.52000000000001</v>
      </c>
      <c r="F1234" s="30">
        <v>0.19120325723246001</v>
      </c>
      <c r="G1234" s="30">
        <v>-6.3803123059178346E-2</v>
      </c>
      <c r="H1234" s="30">
        <v>-9.3489035236607898E-2</v>
      </c>
    </row>
    <row r="1235" spans="1:8">
      <c r="A1235" s="31" t="s">
        <v>4733</v>
      </c>
      <c r="B1235" s="32">
        <v>42474</v>
      </c>
      <c r="C1235" s="31">
        <v>79053.800000000017</v>
      </c>
      <c r="D1235" s="31">
        <v>845.45</v>
      </c>
      <c r="E1235" s="31">
        <v>133.72999999999999</v>
      </c>
      <c r="F1235" s="30">
        <v>0.18291418336458221</v>
      </c>
      <c r="G1235" s="30">
        <v>-5.8592314630262599E-2</v>
      </c>
      <c r="H1235" s="30">
        <v>-8.9611509485341023E-2</v>
      </c>
    </row>
    <row r="1236" spans="1:8">
      <c r="A1236" s="31" t="s">
        <v>4734</v>
      </c>
      <c r="B1236" s="32">
        <v>42475</v>
      </c>
      <c r="C1236" s="31">
        <v>78519.3</v>
      </c>
      <c r="D1236" s="31">
        <v>846.7</v>
      </c>
      <c r="E1236" s="31">
        <v>134.1</v>
      </c>
      <c r="F1236" s="30">
        <v>0.18020005861973076</v>
      </c>
      <c r="G1236" s="30">
        <v>-5.339534467723539E-2</v>
      </c>
      <c r="H1236" s="30">
        <v>-8.4620810484880238E-2</v>
      </c>
    </row>
    <row r="1237" spans="1:8">
      <c r="A1237" s="31" t="s">
        <v>1036</v>
      </c>
      <c r="B1237" s="32">
        <v>42476</v>
      </c>
      <c r="C1237" s="31">
        <v>77984.800000000003</v>
      </c>
      <c r="D1237" s="31">
        <v>845.69333333333338</v>
      </c>
      <c r="E1237" s="31">
        <v>133.97666666666666</v>
      </c>
      <c r="F1237" s="30">
        <v>0.17047369898254017</v>
      </c>
      <c r="G1237" s="30">
        <v>-5.0689416474902216E-2</v>
      </c>
      <c r="H1237" s="30">
        <v>-8.2979694273328741E-2</v>
      </c>
    </row>
    <row r="1238" spans="1:8">
      <c r="A1238" s="31" t="s">
        <v>1035</v>
      </c>
      <c r="B1238" s="32">
        <v>42477</v>
      </c>
      <c r="C1238" s="31">
        <v>77516.2</v>
      </c>
      <c r="D1238" s="31">
        <v>844.68666666666672</v>
      </c>
      <c r="E1238" s="31">
        <v>133.85333333333332</v>
      </c>
      <c r="F1238" s="30">
        <v>0.16660972794326789</v>
      </c>
      <c r="G1238" s="30">
        <v>-5.4218778575240822E-2</v>
      </c>
      <c r="H1238" s="30">
        <v>-7.7509763381576002E-2</v>
      </c>
    </row>
    <row r="1239" spans="1:8">
      <c r="A1239" s="31" t="s">
        <v>1034</v>
      </c>
      <c r="B1239" s="32">
        <v>42478</v>
      </c>
      <c r="C1239" s="31">
        <v>78435.400000000009</v>
      </c>
      <c r="D1239" s="31">
        <v>843.68</v>
      </c>
      <c r="E1239" s="31">
        <v>133.72999999999999</v>
      </c>
      <c r="F1239" s="30">
        <v>0.18034943040736806</v>
      </c>
      <c r="G1239" s="30">
        <v>-5.4117383261393703E-2</v>
      </c>
      <c r="H1239" s="30">
        <v>-8.2658800932912668E-2</v>
      </c>
    </row>
    <row r="1240" spans="1:8">
      <c r="A1240" s="31" t="s">
        <v>332</v>
      </c>
      <c r="B1240" s="32">
        <v>42479</v>
      </c>
      <c r="C1240" s="31">
        <v>78430.900000000009</v>
      </c>
      <c r="D1240" s="31">
        <v>852.73</v>
      </c>
      <c r="E1240" s="31">
        <v>134.59</v>
      </c>
      <c r="F1240" s="30">
        <v>0.18295258641276724</v>
      </c>
      <c r="G1240" s="30">
        <v>-3.6387058863412869E-2</v>
      </c>
      <c r="H1240" s="30">
        <v>-6.195985503206014E-2</v>
      </c>
    </row>
    <row r="1241" spans="1:8">
      <c r="A1241" s="31" t="s">
        <v>1033</v>
      </c>
      <c r="B1241" s="32">
        <v>42480</v>
      </c>
      <c r="C1241" s="31">
        <v>78269</v>
      </c>
      <c r="D1241" s="31">
        <v>849.45</v>
      </c>
      <c r="E1241" s="31">
        <v>134.21</v>
      </c>
      <c r="F1241" s="30">
        <v>0.18318814347794565</v>
      </c>
      <c r="G1241" s="30">
        <v>-4.024540431830248E-2</v>
      </c>
      <c r="H1241" s="30">
        <v>-6.074602841346477E-2</v>
      </c>
    </row>
    <row r="1242" spans="1:8">
      <c r="A1242" s="31" t="s">
        <v>4735</v>
      </c>
      <c r="B1242" s="32">
        <v>42481</v>
      </c>
      <c r="C1242" s="31">
        <v>78273.233333333337</v>
      </c>
      <c r="D1242" s="31">
        <v>853.69</v>
      </c>
      <c r="E1242" s="31">
        <v>134.75</v>
      </c>
      <c r="F1242" s="30">
        <v>0.18594190887295992</v>
      </c>
      <c r="G1242" s="30">
        <v>-3.640926466604455E-2</v>
      </c>
      <c r="H1242" s="30">
        <v>-5.6086113900109758E-2</v>
      </c>
    </row>
    <row r="1243" spans="1:8">
      <c r="A1243" s="31" t="s">
        <v>4736</v>
      </c>
      <c r="B1243" s="32">
        <v>42482</v>
      </c>
      <c r="C1243" s="31">
        <v>78277.46666666666</v>
      </c>
      <c r="D1243" s="31">
        <v>845.21</v>
      </c>
      <c r="E1243" s="31">
        <v>134.85</v>
      </c>
      <c r="F1243" s="30">
        <v>0.18649861939516099</v>
      </c>
      <c r="G1243" s="30">
        <v>-4.6924039737339496E-2</v>
      </c>
      <c r="H1243" s="30">
        <v>-5.4502535816953745E-2</v>
      </c>
    </row>
    <row r="1244" spans="1:8">
      <c r="A1244" s="31" t="s">
        <v>1032</v>
      </c>
      <c r="B1244" s="32">
        <v>42483</v>
      </c>
      <c r="C1244" s="31">
        <v>78281.7</v>
      </c>
      <c r="D1244" s="31">
        <v>843.20666666666682</v>
      </c>
      <c r="E1244" s="31">
        <v>135.17666666666668</v>
      </c>
      <c r="F1244" s="30">
        <v>0.18783031450720822</v>
      </c>
      <c r="G1244" s="30">
        <v>-5.0122038226127374E-2</v>
      </c>
      <c r="H1244" s="30">
        <v>-5.1325239198072414E-2</v>
      </c>
    </row>
    <row r="1245" spans="1:8">
      <c r="A1245" s="31" t="s">
        <v>1031</v>
      </c>
      <c r="B1245" s="32">
        <v>42484</v>
      </c>
      <c r="C1245" s="31">
        <v>78448.3</v>
      </c>
      <c r="D1245" s="31">
        <v>841.20333333333338</v>
      </c>
      <c r="E1245" s="31">
        <v>135.50333333333333</v>
      </c>
      <c r="F1245" s="30">
        <v>0.19216542660539293</v>
      </c>
      <c r="G1245" s="30">
        <v>-4.2204181705701727E-2</v>
      </c>
      <c r="H1245" s="30">
        <v>-4.1430862101490384E-2</v>
      </c>
    </row>
    <row r="1246" spans="1:8">
      <c r="A1246" s="31" t="s">
        <v>1030</v>
      </c>
      <c r="B1246" s="32">
        <v>42485</v>
      </c>
      <c r="C1246" s="31">
        <v>78688.400000000009</v>
      </c>
      <c r="D1246" s="31">
        <v>839.2</v>
      </c>
      <c r="E1246" s="31">
        <v>135.83000000000001</v>
      </c>
      <c r="F1246" s="30">
        <v>0.19763238680553341</v>
      </c>
      <c r="G1246" s="30">
        <v>-2.6122477399589172E-2</v>
      </c>
      <c r="H1246" s="30">
        <v>-1.9207162972055714E-2</v>
      </c>
    </row>
    <row r="1247" spans="1:8">
      <c r="A1247" s="31" t="s">
        <v>1029</v>
      </c>
      <c r="B1247" s="32">
        <v>42486</v>
      </c>
      <c r="C1247" s="31">
        <v>78394.400000000009</v>
      </c>
      <c r="D1247" s="31">
        <v>842.63</v>
      </c>
      <c r="E1247" s="31">
        <v>134.31</v>
      </c>
      <c r="F1247" s="30">
        <v>0.19551710062326899</v>
      </c>
      <c r="G1247" s="30">
        <v>-2.5635985198889877E-2</v>
      </c>
      <c r="H1247" s="30">
        <v>-3.4574468085106447E-2</v>
      </c>
    </row>
    <row r="1248" spans="1:8">
      <c r="A1248" s="31" t="s">
        <v>1028</v>
      </c>
      <c r="B1248" s="32">
        <v>42487</v>
      </c>
      <c r="C1248" s="31">
        <v>78404.7</v>
      </c>
      <c r="D1248" s="31">
        <v>843.17</v>
      </c>
      <c r="E1248" s="31">
        <v>134.69</v>
      </c>
      <c r="F1248" s="30">
        <v>0.19804321152089877</v>
      </c>
      <c r="G1248" s="30">
        <v>-2.3916742877649666E-2</v>
      </c>
      <c r="H1248" s="30">
        <v>-2.7368573079144976E-2</v>
      </c>
    </row>
    <row r="1249" spans="1:8">
      <c r="A1249" s="31" t="s">
        <v>4737</v>
      </c>
      <c r="B1249" s="32">
        <v>42488</v>
      </c>
      <c r="C1249" s="31">
        <v>78408</v>
      </c>
      <c r="D1249" s="31">
        <v>844.06</v>
      </c>
      <c r="E1249" s="31">
        <v>134.15</v>
      </c>
      <c r="F1249" s="30">
        <v>0.20047217837441411</v>
      </c>
      <c r="G1249" s="30">
        <v>-1.9435634707652416E-2</v>
      </c>
      <c r="H1249" s="30">
        <v>-2.5757098937277512E-2</v>
      </c>
    </row>
    <row r="1250" spans="1:8">
      <c r="A1250" s="31" t="s">
        <v>4738</v>
      </c>
      <c r="B1250" s="32">
        <v>42489</v>
      </c>
      <c r="C1250" s="31">
        <v>78411.3</v>
      </c>
      <c r="D1250" s="31">
        <v>840.19</v>
      </c>
      <c r="E1250" s="31">
        <v>134.32</v>
      </c>
      <c r="F1250" s="30">
        <v>0.20189178708121869</v>
      </c>
      <c r="G1250" s="30">
        <v>-2.0472165549402455E-2</v>
      </c>
      <c r="H1250" s="30">
        <v>-1.8941422797877028E-2</v>
      </c>
    </row>
    <row r="1251" spans="1:8">
      <c r="A1251" s="31" t="s">
        <v>1027</v>
      </c>
      <c r="B1251" s="32">
        <v>42490</v>
      </c>
      <c r="C1251" s="31">
        <v>78414.600000000006</v>
      </c>
      <c r="D1251" s="31">
        <v>838.65000000000009</v>
      </c>
      <c r="E1251" s="31">
        <v>133.81666666666666</v>
      </c>
      <c r="F1251" s="30">
        <v>0.20079016882967737</v>
      </c>
      <c r="G1251" s="30">
        <v>-1.8789998947011166E-2</v>
      </c>
      <c r="H1251" s="30">
        <v>-1.6993560077376957E-2</v>
      </c>
    </row>
    <row r="1252" spans="1:8">
      <c r="A1252" s="31" t="s">
        <v>1026</v>
      </c>
      <c r="B1252" s="32">
        <v>42491</v>
      </c>
      <c r="C1252" s="31">
        <v>78384.400000000009</v>
      </c>
      <c r="D1252" s="31">
        <v>837.11</v>
      </c>
      <c r="E1252" s="31">
        <v>133.31333333333333</v>
      </c>
      <c r="F1252" s="30">
        <v>0.2024102077945189</v>
      </c>
      <c r="G1252" s="30">
        <v>-1.2981653539593463E-2</v>
      </c>
      <c r="H1252" s="30">
        <v>-1.095531320325438E-2</v>
      </c>
    </row>
    <row r="1253" spans="1:8">
      <c r="A1253" s="31" t="s">
        <v>1025</v>
      </c>
      <c r="B1253" s="32">
        <v>42492</v>
      </c>
      <c r="C1253" s="31">
        <v>78285.400000000009</v>
      </c>
      <c r="D1253" s="31">
        <v>835.57</v>
      </c>
      <c r="E1253" s="31">
        <v>132.81</v>
      </c>
      <c r="F1253" s="30">
        <v>0.2003594083255773</v>
      </c>
      <c r="G1253" s="30">
        <v>-5.8773839692567442E-3</v>
      </c>
      <c r="H1253" s="30">
        <v>-5.0194785735689917E-3</v>
      </c>
    </row>
    <row r="1254" spans="1:8">
      <c r="A1254" s="31" t="s">
        <v>1024</v>
      </c>
      <c r="B1254" s="32">
        <v>42493</v>
      </c>
      <c r="C1254" s="31">
        <v>78044.400000000009</v>
      </c>
      <c r="D1254" s="31">
        <v>821.09</v>
      </c>
      <c r="E1254" s="31">
        <v>131.31</v>
      </c>
      <c r="F1254" s="30">
        <v>0.19662314935582659</v>
      </c>
      <c r="G1254" s="30">
        <v>-1.10685551862022E-2</v>
      </c>
      <c r="H1254" s="30">
        <v>-2.2794620469570592E-3</v>
      </c>
    </row>
    <row r="1255" spans="1:8">
      <c r="A1255" s="31" t="s">
        <v>1023</v>
      </c>
      <c r="B1255" s="32">
        <v>42494</v>
      </c>
      <c r="C1255" s="31">
        <v>78033.8</v>
      </c>
      <c r="D1255" s="31">
        <v>813.52</v>
      </c>
      <c r="E1255" s="31">
        <v>130.44</v>
      </c>
      <c r="F1255" s="30">
        <v>0.19641965509998305</v>
      </c>
      <c r="G1255" s="30">
        <v>1.4032841773554683E-3</v>
      </c>
      <c r="H1255" s="30">
        <v>2.3004370830448373E-4</v>
      </c>
    </row>
    <row r="1256" spans="1:8">
      <c r="A1256" s="31" t="s">
        <v>4739</v>
      </c>
      <c r="B1256" s="32">
        <v>42495</v>
      </c>
      <c r="C1256" s="31">
        <v>77830.5</v>
      </c>
      <c r="D1256" s="31">
        <v>809.46</v>
      </c>
      <c r="E1256" s="31">
        <v>130.31</v>
      </c>
      <c r="F1256" s="30">
        <v>0.19326178612495215</v>
      </c>
      <c r="G1256" s="30">
        <v>1.3290048528497467E-2</v>
      </c>
      <c r="H1256" s="30">
        <v>2.190563325055539E-2</v>
      </c>
    </row>
    <row r="1257" spans="1:8">
      <c r="A1257" s="31" t="s">
        <v>4740</v>
      </c>
      <c r="B1257" s="32">
        <v>42496</v>
      </c>
      <c r="C1257" s="31">
        <v>77627.200000000012</v>
      </c>
      <c r="D1257" s="31">
        <v>805.34</v>
      </c>
      <c r="E1257" s="31">
        <v>130.46</v>
      </c>
      <c r="F1257" s="30">
        <v>0.19644767221422477</v>
      </c>
      <c r="G1257" s="30">
        <v>2.5510204081632848E-2</v>
      </c>
      <c r="H1257" s="30">
        <v>4.6834461176344711E-2</v>
      </c>
    </row>
    <row r="1258" spans="1:8">
      <c r="A1258" s="31" t="s">
        <v>1022</v>
      </c>
      <c r="B1258" s="32">
        <v>42497</v>
      </c>
      <c r="C1258" s="31">
        <v>77423.900000000009</v>
      </c>
      <c r="D1258" s="31">
        <v>803.86333333333346</v>
      </c>
      <c r="E1258" s="31">
        <v>130.25</v>
      </c>
      <c r="F1258" s="30">
        <v>0.19755582228436741</v>
      </c>
      <c r="G1258" s="30">
        <v>4.1584064336957161E-2</v>
      </c>
      <c r="H1258" s="30">
        <v>6.9990963607984957E-2</v>
      </c>
    </row>
    <row r="1259" spans="1:8">
      <c r="A1259" s="31" t="s">
        <v>1021</v>
      </c>
      <c r="B1259" s="32">
        <v>42498</v>
      </c>
      <c r="C1259" s="31">
        <v>77045.3</v>
      </c>
      <c r="D1259" s="31">
        <v>802.38666666666666</v>
      </c>
      <c r="E1259" s="31">
        <v>130.04000000000002</v>
      </c>
      <c r="F1259" s="30">
        <v>0.20013302740146388</v>
      </c>
      <c r="G1259" s="30">
        <v>1.7559878594195277E-2</v>
      </c>
      <c r="H1259" s="30">
        <v>2.4905422446406256E-2</v>
      </c>
    </row>
    <row r="1260" spans="1:8">
      <c r="A1260" s="31" t="s">
        <v>1020</v>
      </c>
      <c r="B1260" s="32">
        <v>42499</v>
      </c>
      <c r="C1260" s="31">
        <v>77106</v>
      </c>
      <c r="D1260" s="31">
        <v>800.91</v>
      </c>
      <c r="E1260" s="31">
        <v>129.83000000000001</v>
      </c>
      <c r="F1260" s="30">
        <v>0.20091206145200924</v>
      </c>
      <c r="G1260" s="30">
        <v>1.7286930013971746E-2</v>
      </c>
      <c r="H1260" s="30">
        <v>3.1952944916938231E-2</v>
      </c>
    </row>
    <row r="1261" spans="1:8">
      <c r="A1261" s="31" t="s">
        <v>1019</v>
      </c>
      <c r="B1261" s="32">
        <v>42500</v>
      </c>
      <c r="C1261" s="31">
        <v>76630.400000000009</v>
      </c>
      <c r="D1261" s="31">
        <v>806.91</v>
      </c>
      <c r="E1261" s="31">
        <v>129.59</v>
      </c>
      <c r="F1261" s="30">
        <v>0.19198791685527139</v>
      </c>
      <c r="G1261" s="30">
        <v>-7.5884291828602901E-3</v>
      </c>
      <c r="H1261" s="30">
        <v>-3.4604737003998132E-3</v>
      </c>
    </row>
    <row r="1262" spans="1:8">
      <c r="A1262" s="31" t="s">
        <v>1018</v>
      </c>
      <c r="B1262" s="32">
        <v>42501</v>
      </c>
      <c r="C1262" s="31">
        <v>75982.600000000006</v>
      </c>
      <c r="D1262" s="31">
        <v>807.97</v>
      </c>
      <c r="E1262" s="31">
        <v>129.6</v>
      </c>
      <c r="F1262" s="30">
        <v>0.18041125003107061</v>
      </c>
      <c r="G1262" s="30">
        <v>-1.4971045412983774E-2</v>
      </c>
      <c r="H1262" s="30">
        <v>-6.5159064775776043E-3</v>
      </c>
    </row>
    <row r="1263" spans="1:8">
      <c r="A1263" s="31" t="s">
        <v>4741</v>
      </c>
      <c r="B1263" s="32">
        <v>42502</v>
      </c>
      <c r="C1263" s="31">
        <v>76034.600000000006</v>
      </c>
      <c r="D1263" s="31">
        <v>806.68</v>
      </c>
      <c r="E1263" s="31">
        <v>129.81</v>
      </c>
      <c r="F1263" s="30">
        <v>0.17972174339384939</v>
      </c>
      <c r="G1263" s="30">
        <v>-1.5935882369684906E-2</v>
      </c>
      <c r="H1263" s="30">
        <v>-6.9614443084454747E-3</v>
      </c>
    </row>
    <row r="1264" spans="1:8">
      <c r="A1264" s="31" t="s">
        <v>4742</v>
      </c>
      <c r="B1264" s="32">
        <v>42503</v>
      </c>
      <c r="C1264" s="31">
        <v>76086.600000000006</v>
      </c>
      <c r="D1264" s="31">
        <v>796.07</v>
      </c>
      <c r="E1264" s="31">
        <v>128.68</v>
      </c>
      <c r="F1264" s="30">
        <v>0.18023556128455831</v>
      </c>
      <c r="G1264" s="30">
        <v>-2.8278356681626371E-2</v>
      </c>
      <c r="H1264" s="30">
        <v>-1.7634933964424726E-2</v>
      </c>
    </row>
    <row r="1265" spans="1:8">
      <c r="A1265" s="31" t="s">
        <v>1017</v>
      </c>
      <c r="B1265" s="32">
        <v>42504</v>
      </c>
      <c r="C1265" s="31">
        <v>76138.600000000006</v>
      </c>
      <c r="D1265" s="31">
        <v>796.52333333333343</v>
      </c>
      <c r="E1265" s="31">
        <v>128.53333333333336</v>
      </c>
      <c r="F1265" s="30">
        <v>0.18548309246439909</v>
      </c>
      <c r="G1265" s="30">
        <v>-2.7123308864542173E-2</v>
      </c>
      <c r="H1265" s="30">
        <v>-2.0773020468281556E-2</v>
      </c>
    </row>
    <row r="1266" spans="1:8">
      <c r="A1266" s="31" t="s">
        <v>1016</v>
      </c>
      <c r="B1266" s="32">
        <v>42505</v>
      </c>
      <c r="C1266" s="31">
        <v>75863.199999999997</v>
      </c>
      <c r="D1266" s="31">
        <v>796.97666666666669</v>
      </c>
      <c r="E1266" s="31">
        <v>128.38666666666668</v>
      </c>
      <c r="F1266" s="30">
        <v>0.1807318174036201</v>
      </c>
      <c r="G1266" s="30">
        <v>-5.1595078495254576E-3</v>
      </c>
      <c r="H1266" s="30">
        <v>-1.096474334283426E-2</v>
      </c>
    </row>
    <row r="1267" spans="1:8">
      <c r="A1267" s="31" t="s">
        <v>1015</v>
      </c>
      <c r="B1267" s="32">
        <v>42506</v>
      </c>
      <c r="C1267" s="31">
        <v>75980.5</v>
      </c>
      <c r="D1267" s="31">
        <v>797.43</v>
      </c>
      <c r="E1267" s="31">
        <v>128.24</v>
      </c>
      <c r="F1267" s="30">
        <v>0.18209383877702789</v>
      </c>
      <c r="G1267" s="30">
        <v>9.414068383792884E-4</v>
      </c>
      <c r="H1267" s="30">
        <v>2.5015634771732298E-3</v>
      </c>
    </row>
    <row r="1268" spans="1:8">
      <c r="A1268" s="31" t="s">
        <v>1014</v>
      </c>
      <c r="B1268" s="32">
        <v>42507</v>
      </c>
      <c r="C1268" s="31">
        <v>76292.900000000009</v>
      </c>
      <c r="D1268" s="31">
        <v>801.64</v>
      </c>
      <c r="E1268" s="31">
        <v>128.66</v>
      </c>
      <c r="F1268" s="30">
        <v>0.18559653643057161</v>
      </c>
      <c r="G1268" s="30">
        <v>1.9963068323591848E-4</v>
      </c>
      <c r="H1268" s="30">
        <v>-5.4377379010328575E-4</v>
      </c>
    </row>
    <row r="1269" spans="1:8">
      <c r="A1269" s="31" t="s">
        <v>1013</v>
      </c>
      <c r="B1269" s="32">
        <v>42508</v>
      </c>
      <c r="C1269" s="31">
        <v>76413.3</v>
      </c>
      <c r="D1269" s="31">
        <v>794.22</v>
      </c>
      <c r="E1269" s="31">
        <v>128.22999999999999</v>
      </c>
      <c r="F1269" s="30">
        <v>0.18611094726450306</v>
      </c>
      <c r="G1269" s="30">
        <v>7.1393246173550029E-3</v>
      </c>
      <c r="H1269" s="30">
        <v>-3.1184220784297167E-4</v>
      </c>
    </row>
    <row r="1270" spans="1:8">
      <c r="A1270" s="31" t="s">
        <v>4743</v>
      </c>
      <c r="B1270" s="32">
        <v>42509</v>
      </c>
      <c r="C1270" s="31">
        <v>76424.966666666674</v>
      </c>
      <c r="D1270" s="31">
        <v>781.84</v>
      </c>
      <c r="E1270" s="31">
        <v>126.46</v>
      </c>
      <c r="F1270" s="30">
        <v>0.18493831754448542</v>
      </c>
      <c r="G1270" s="30">
        <v>-4.1777053189322455E-3</v>
      </c>
      <c r="H1270" s="30">
        <v>-8.7529067488831824E-3</v>
      </c>
    </row>
    <row r="1271" spans="1:8">
      <c r="A1271" s="31" t="s">
        <v>331</v>
      </c>
      <c r="B1271" s="32">
        <v>42510</v>
      </c>
      <c r="C1271" s="31">
        <v>76436.633333333331</v>
      </c>
      <c r="D1271" s="31">
        <v>785.26</v>
      </c>
      <c r="E1271" s="31">
        <v>126.37</v>
      </c>
      <c r="F1271" s="30">
        <v>0.18494283272305978</v>
      </c>
      <c r="G1271" s="30">
        <v>4.6184353610949636E-3</v>
      </c>
      <c r="H1271" s="30">
        <v>-4.0457112833311992E-3</v>
      </c>
    </row>
    <row r="1272" spans="1:8">
      <c r="A1272" s="31" t="s">
        <v>1012</v>
      </c>
      <c r="B1272" s="32">
        <v>42511</v>
      </c>
      <c r="C1272" s="31">
        <v>76448.3</v>
      </c>
      <c r="D1272" s="31">
        <v>787.07999999999993</v>
      </c>
      <c r="E1272" s="31">
        <v>125.97499999999999</v>
      </c>
      <c r="F1272" s="30">
        <v>0.1849069412756672</v>
      </c>
      <c r="G1272" s="30">
        <v>1.1436942609678979E-2</v>
      </c>
      <c r="H1272" s="30">
        <v>-1.703780014264189E-3</v>
      </c>
    </row>
    <row r="1273" spans="1:8">
      <c r="A1273" s="31" t="s">
        <v>1011</v>
      </c>
      <c r="B1273" s="32">
        <v>42513</v>
      </c>
      <c r="C1273" s="31">
        <v>76613.900000000009</v>
      </c>
      <c r="D1273" s="31">
        <v>788.9</v>
      </c>
      <c r="E1273" s="31">
        <v>125.58</v>
      </c>
      <c r="F1273" s="30">
        <v>0.1875969785325764</v>
      </c>
      <c r="G1273" s="30">
        <v>-2.1123999139861516E-3</v>
      </c>
      <c r="H1273" s="30">
        <v>-5.7794315572797794E-3</v>
      </c>
    </row>
    <row r="1274" spans="1:8">
      <c r="A1274" s="31" t="s">
        <v>1010</v>
      </c>
      <c r="B1274" s="32">
        <v>42514</v>
      </c>
      <c r="C1274" s="31">
        <v>76692.800000000003</v>
      </c>
      <c r="D1274" s="31">
        <v>787.99</v>
      </c>
      <c r="E1274" s="31">
        <v>125.67</v>
      </c>
      <c r="F1274" s="30">
        <v>0.20837528380577841</v>
      </c>
      <c r="G1274" s="30">
        <v>-2.6583982903237713E-2</v>
      </c>
      <c r="H1274" s="30">
        <v>-1.6589717505282153E-2</v>
      </c>
    </row>
    <row r="1275" spans="1:8">
      <c r="A1275" s="31" t="s">
        <v>1009</v>
      </c>
      <c r="B1275" s="32">
        <v>42515</v>
      </c>
      <c r="C1275" s="31">
        <v>76853</v>
      </c>
      <c r="D1275" s="31">
        <v>799.68</v>
      </c>
      <c r="E1275" s="31">
        <v>126.97</v>
      </c>
      <c r="F1275" s="30">
        <v>0.21080528668785847</v>
      </c>
      <c r="G1275" s="30">
        <v>-5.5710306406685506E-3</v>
      </c>
      <c r="H1275" s="30">
        <v>-1.1521992993382524E-2</v>
      </c>
    </row>
    <row r="1276" spans="1:8">
      <c r="A1276" s="31" t="s">
        <v>4744</v>
      </c>
      <c r="B1276" s="32">
        <v>42516</v>
      </c>
      <c r="C1276" s="31">
        <v>76798.866666666669</v>
      </c>
      <c r="D1276" s="31">
        <v>802.93</v>
      </c>
      <c r="E1276" s="31">
        <v>126.87</v>
      </c>
      <c r="F1276" s="30">
        <v>0.20985839091710612</v>
      </c>
      <c r="G1276" s="30">
        <v>5.4829343667828212E-4</v>
      </c>
      <c r="H1276" s="30">
        <v>-1.6206575682382152E-2</v>
      </c>
    </row>
    <row r="1277" spans="1:8">
      <c r="A1277" s="31" t="s">
        <v>4745</v>
      </c>
      <c r="B1277" s="32">
        <v>42517</v>
      </c>
      <c r="C1277" s="31">
        <v>76744.733333333337</v>
      </c>
      <c r="D1277" s="31">
        <v>808.29</v>
      </c>
      <c r="E1277" s="31">
        <v>127.22</v>
      </c>
      <c r="F1277" s="30">
        <v>0.20891164231612391</v>
      </c>
      <c r="G1277" s="30">
        <v>5.069135884342435E-3</v>
      </c>
      <c r="H1277" s="30">
        <v>-1.2880198634388607E-2</v>
      </c>
    </row>
    <row r="1278" spans="1:8">
      <c r="A1278" s="31" t="s">
        <v>1008</v>
      </c>
      <c r="B1278" s="32">
        <v>42518</v>
      </c>
      <c r="C1278" s="31">
        <v>76690.600000000006</v>
      </c>
      <c r="D1278" s="31">
        <v>808.07999999999993</v>
      </c>
      <c r="E1278" s="31">
        <v>126.84666666666668</v>
      </c>
      <c r="F1278" s="30">
        <v>0.21811932361471587</v>
      </c>
      <c r="G1278" s="30">
        <v>2.6594314689738496E-3</v>
      </c>
      <c r="H1278" s="30">
        <v>-1.516563146997929E-2</v>
      </c>
    </row>
    <row r="1279" spans="1:8">
      <c r="A1279" s="31" t="s">
        <v>1007</v>
      </c>
      <c r="B1279" s="32">
        <v>42519</v>
      </c>
      <c r="C1279" s="31">
        <v>76387</v>
      </c>
      <c r="D1279" s="31">
        <v>807.86999999999989</v>
      </c>
      <c r="E1279" s="31">
        <v>126.47333333333333</v>
      </c>
      <c r="F1279" s="30">
        <v>0.2126267998031528</v>
      </c>
      <c r="G1279" s="30">
        <v>2.6001040041601087E-4</v>
      </c>
      <c r="H1279" s="30">
        <v>-1.7453905117049917E-2</v>
      </c>
    </row>
    <row r="1280" spans="1:8">
      <c r="A1280" s="31" t="s">
        <v>1006</v>
      </c>
      <c r="B1280" s="32">
        <v>42520</v>
      </c>
      <c r="C1280" s="31">
        <v>76431.5</v>
      </c>
      <c r="D1280" s="31">
        <v>807.66</v>
      </c>
      <c r="E1280" s="31">
        <v>126.1</v>
      </c>
      <c r="F1280" s="30">
        <v>0.22219024089931483</v>
      </c>
      <c r="G1280" s="30">
        <v>1.090755844220137E-3</v>
      </c>
      <c r="H1280" s="30">
        <v>-1.9363869663270972E-2</v>
      </c>
    </row>
    <row r="1281" spans="1:8">
      <c r="A1281" s="31" t="s">
        <v>1005</v>
      </c>
      <c r="B1281" s="32">
        <v>42521</v>
      </c>
      <c r="C1281" s="31">
        <v>76144.2</v>
      </c>
      <c r="D1281" s="31">
        <v>807.45</v>
      </c>
      <c r="E1281" s="31">
        <v>126.01</v>
      </c>
      <c r="F1281" s="30">
        <v>0.22291514426358505</v>
      </c>
      <c r="G1281" s="30">
        <v>-1.8548455713434886E-2</v>
      </c>
      <c r="H1281" s="30">
        <v>-2.2041133100504373E-2</v>
      </c>
    </row>
    <row r="1282" spans="1:8">
      <c r="A1282" s="31" t="s">
        <v>1004</v>
      </c>
      <c r="B1282" s="32">
        <v>42522</v>
      </c>
      <c r="C1282" s="31">
        <v>76084.2</v>
      </c>
      <c r="D1282" s="31">
        <v>807.22</v>
      </c>
      <c r="E1282" s="31">
        <v>126.47</v>
      </c>
      <c r="F1282" s="30">
        <v>0.22201562556047438</v>
      </c>
      <c r="G1282" s="30">
        <v>-2.4507552870090654E-2</v>
      </c>
      <c r="H1282" s="30">
        <v>-2.5354500616522779E-2</v>
      </c>
    </row>
    <row r="1283" spans="1:8">
      <c r="A1283" s="31" t="s">
        <v>4746</v>
      </c>
      <c r="B1283" s="32">
        <v>42523</v>
      </c>
      <c r="C1283" s="31">
        <v>76109.666666666672</v>
      </c>
      <c r="D1283" s="31">
        <v>809.34</v>
      </c>
      <c r="E1283" s="31">
        <v>126.39</v>
      </c>
      <c r="F1283" s="30">
        <v>0.22248879527599952</v>
      </c>
      <c r="G1283" s="30">
        <v>-2.4727062396066812E-2</v>
      </c>
      <c r="H1283" s="30">
        <v>-2.7095681625740831E-2</v>
      </c>
    </row>
    <row r="1284" spans="1:8">
      <c r="A1284" s="31" t="s">
        <v>4747</v>
      </c>
      <c r="B1284" s="32">
        <v>42524</v>
      </c>
      <c r="C1284" s="31">
        <v>76135.133333333331</v>
      </c>
      <c r="D1284" s="31">
        <v>816.18</v>
      </c>
      <c r="E1284" s="31">
        <v>127.04</v>
      </c>
      <c r="F1284" s="30">
        <v>0.22296201464842547</v>
      </c>
      <c r="G1284" s="30">
        <v>-1.0830791605227708E-2</v>
      </c>
      <c r="H1284" s="30">
        <v>-2.0181505000385624E-2</v>
      </c>
    </row>
    <row r="1285" spans="1:8">
      <c r="A1285" s="31" t="s">
        <v>1003</v>
      </c>
      <c r="B1285" s="32">
        <v>42526</v>
      </c>
      <c r="C1285" s="31">
        <v>76160.600000000006</v>
      </c>
      <c r="D1285" s="31">
        <v>819.72</v>
      </c>
      <c r="E1285" s="31">
        <v>127.86000000000001</v>
      </c>
      <c r="F1285" s="30">
        <v>0.23731341343748169</v>
      </c>
      <c r="G1285" s="30">
        <v>-7.9638538551562998E-4</v>
      </c>
      <c r="H1285" s="30">
        <v>-1.1926534607557659E-2</v>
      </c>
    </row>
    <row r="1286" spans="1:8">
      <c r="A1286" s="31" t="s">
        <v>1002</v>
      </c>
      <c r="B1286" s="32">
        <v>42527</v>
      </c>
      <c r="C1286" s="31">
        <v>76128.600000000006</v>
      </c>
      <c r="D1286" s="31">
        <v>823.26</v>
      </c>
      <c r="E1286" s="31">
        <v>128.68</v>
      </c>
      <c r="F1286" s="30">
        <v>0.24133511609705205</v>
      </c>
      <c r="G1286" s="30">
        <v>9.354731925014903E-3</v>
      </c>
      <c r="H1286" s="30">
        <v>-3.6391792489353092E-3</v>
      </c>
    </row>
    <row r="1287" spans="1:8">
      <c r="A1287" s="31" t="s">
        <v>1001</v>
      </c>
      <c r="B1287" s="32">
        <v>42528</v>
      </c>
      <c r="C1287" s="31">
        <v>75874.5</v>
      </c>
      <c r="D1287" s="31">
        <v>835.9</v>
      </c>
      <c r="E1287" s="31">
        <v>130.18</v>
      </c>
      <c r="F1287" s="30">
        <v>0.23219296878044982</v>
      </c>
      <c r="G1287" s="30">
        <v>3.4235304306942327E-2</v>
      </c>
      <c r="H1287" s="30">
        <v>1.6157989228007041E-2</v>
      </c>
    </row>
    <row r="1288" spans="1:8">
      <c r="A1288" s="31" t="s">
        <v>1000</v>
      </c>
      <c r="B1288" s="32">
        <v>42529</v>
      </c>
      <c r="C1288" s="31">
        <v>75876.2</v>
      </c>
      <c r="D1288" s="31">
        <v>842.38</v>
      </c>
      <c r="E1288" s="31">
        <v>130.38</v>
      </c>
      <c r="F1288" s="30">
        <v>0.23003923094381218</v>
      </c>
      <c r="G1288" s="30">
        <v>6.3893204006112869E-2</v>
      </c>
      <c r="H1288" s="30">
        <v>3.0590467156746515E-2</v>
      </c>
    </row>
    <row r="1289" spans="1:8">
      <c r="A1289" s="31" t="s">
        <v>4748</v>
      </c>
      <c r="B1289" s="32">
        <v>42530</v>
      </c>
      <c r="C1289" s="31">
        <v>75534.166666666672</v>
      </c>
      <c r="D1289" s="31">
        <v>837.03</v>
      </c>
      <c r="E1289" s="31">
        <v>129.87</v>
      </c>
      <c r="F1289" s="30">
        <v>0.22552161161344686</v>
      </c>
      <c r="G1289" s="30">
        <v>6.5357397413705387E-2</v>
      </c>
      <c r="H1289" s="30">
        <v>2.6802656546489612E-2</v>
      </c>
    </row>
    <row r="1290" spans="1:8">
      <c r="A1290" s="31" t="s">
        <v>4749</v>
      </c>
      <c r="B1290" s="32">
        <v>42531</v>
      </c>
      <c r="C1290" s="31">
        <v>75192.133333333331</v>
      </c>
      <c r="D1290" s="31">
        <v>823.82</v>
      </c>
      <c r="E1290" s="31">
        <v>129.12</v>
      </c>
      <c r="F1290" s="30">
        <v>0.22099640699375023</v>
      </c>
      <c r="G1290" s="30">
        <v>4.3933346005195606E-2</v>
      </c>
      <c r="H1290" s="30">
        <v>2.5820290776197741E-2</v>
      </c>
    </row>
    <row r="1291" spans="1:8">
      <c r="A1291" s="31" t="s">
        <v>999</v>
      </c>
      <c r="B1291" s="32">
        <v>42532</v>
      </c>
      <c r="C1291" s="31">
        <v>74850.100000000006</v>
      </c>
      <c r="D1291" s="31">
        <v>819.03333333333353</v>
      </c>
      <c r="E1291" s="31">
        <v>128.90666666666667</v>
      </c>
      <c r="F1291" s="30">
        <v>0.21646359796459991</v>
      </c>
      <c r="G1291" s="30">
        <v>4.1201422112235209E-2</v>
      </c>
      <c r="H1291" s="30">
        <v>2.7472235506668774E-2</v>
      </c>
    </row>
    <row r="1292" spans="1:8">
      <c r="A1292" s="31" t="s">
        <v>998</v>
      </c>
      <c r="B1292" s="32">
        <v>42533</v>
      </c>
      <c r="C1292" s="31">
        <v>74817.8</v>
      </c>
      <c r="D1292" s="31">
        <v>814.24666666666667</v>
      </c>
      <c r="E1292" s="31">
        <v>128.69333333333333</v>
      </c>
      <c r="F1292" s="30">
        <v>0.21530464727190046</v>
      </c>
      <c r="G1292" s="30">
        <v>3.8451891560989715E-2</v>
      </c>
      <c r="H1292" s="30">
        <v>2.91350126616019E-2</v>
      </c>
    </row>
    <row r="1293" spans="1:8">
      <c r="A1293" s="31" t="s">
        <v>997</v>
      </c>
      <c r="B1293" s="32">
        <v>42534</v>
      </c>
      <c r="C1293" s="31">
        <v>74700.5</v>
      </c>
      <c r="D1293" s="31">
        <v>809.46</v>
      </c>
      <c r="E1293" s="31">
        <v>128.47999999999999</v>
      </c>
      <c r="F1293" s="30">
        <v>0.21328300489370444</v>
      </c>
      <c r="G1293" s="30">
        <v>3.5684583594559616E-2</v>
      </c>
      <c r="H1293" s="30">
        <v>3.080872913992283E-2</v>
      </c>
    </row>
    <row r="1294" spans="1:8">
      <c r="A1294" s="31" t="s">
        <v>996</v>
      </c>
      <c r="B1294" s="32">
        <v>42535</v>
      </c>
      <c r="C1294" s="31">
        <v>73959.7</v>
      </c>
      <c r="D1294" s="31">
        <v>803.06</v>
      </c>
      <c r="E1294" s="31">
        <v>128.59</v>
      </c>
      <c r="F1294" s="30">
        <v>0.20105783159139179</v>
      </c>
      <c r="G1294" s="30">
        <v>3.4404585560636303E-2</v>
      </c>
      <c r="H1294" s="30">
        <v>3.5846624778475888E-2</v>
      </c>
    </row>
    <row r="1295" spans="1:8">
      <c r="A1295" s="31" t="s">
        <v>995</v>
      </c>
      <c r="B1295" s="32">
        <v>42536</v>
      </c>
      <c r="C1295" s="31">
        <v>73877.100000000006</v>
      </c>
      <c r="D1295" s="31">
        <v>808.19</v>
      </c>
      <c r="E1295" s="31">
        <v>129.02000000000001</v>
      </c>
      <c r="F1295" s="30">
        <v>0.20128686484016645</v>
      </c>
      <c r="G1295" s="30">
        <v>2.0377501420365096E-2</v>
      </c>
      <c r="H1295" s="30">
        <v>2.6248806872414931E-2</v>
      </c>
    </row>
    <row r="1296" spans="1:8">
      <c r="A1296" s="31" t="s">
        <v>4750</v>
      </c>
      <c r="B1296" s="32">
        <v>42537</v>
      </c>
      <c r="C1296" s="31">
        <v>73886.900000000009</v>
      </c>
      <c r="D1296" s="31">
        <v>799.78</v>
      </c>
      <c r="E1296" s="31">
        <v>128.26</v>
      </c>
      <c r="F1296" s="30">
        <v>0.20327825246723918</v>
      </c>
      <c r="G1296" s="30">
        <v>2.7206278757787583E-3</v>
      </c>
      <c r="H1296" s="30">
        <v>1.9311769848207927E-2</v>
      </c>
    </row>
    <row r="1297" spans="1:8">
      <c r="A1297" s="31" t="s">
        <v>4751</v>
      </c>
      <c r="B1297" s="32">
        <v>42538</v>
      </c>
      <c r="C1297" s="31">
        <v>73896.700000000012</v>
      </c>
      <c r="D1297" s="31">
        <v>806.22</v>
      </c>
      <c r="E1297" s="31">
        <v>128.93</v>
      </c>
      <c r="F1297" s="30">
        <v>0.20527572253172499</v>
      </c>
      <c r="G1297" s="30">
        <v>2.636487999005066E-3</v>
      </c>
      <c r="H1297" s="30">
        <v>2.618592804839226E-2</v>
      </c>
    </row>
    <row r="1298" spans="1:8">
      <c r="A1298" s="31" t="s">
        <v>994</v>
      </c>
      <c r="B1298" s="32">
        <v>42539</v>
      </c>
      <c r="C1298" s="31">
        <v>73906.5</v>
      </c>
      <c r="D1298" s="31">
        <v>811.20333333333338</v>
      </c>
      <c r="E1298" s="31">
        <v>129.11000000000001</v>
      </c>
      <c r="F1298" s="30">
        <v>0.2072793029432809</v>
      </c>
      <c r="G1298" s="30">
        <v>1.7081985297144886E-3</v>
      </c>
      <c r="H1298" s="30">
        <v>1.9879930486071062E-2</v>
      </c>
    </row>
    <row r="1299" spans="1:8">
      <c r="A1299" s="31" t="s">
        <v>993</v>
      </c>
      <c r="B1299" s="32">
        <v>42540</v>
      </c>
      <c r="C1299" s="31">
        <v>73027.900000000009</v>
      </c>
      <c r="D1299" s="31">
        <v>816.18666666666672</v>
      </c>
      <c r="E1299" s="31">
        <v>129.29000000000002</v>
      </c>
      <c r="F1299" s="30">
        <v>0.19397453064481063</v>
      </c>
      <c r="G1299" s="30">
        <v>7.9293065535313012E-4</v>
      </c>
      <c r="H1299" s="30">
        <v>1.3668199874556031E-2</v>
      </c>
    </row>
    <row r="1300" spans="1:8">
      <c r="A1300" s="31" t="s">
        <v>330</v>
      </c>
      <c r="B1300" s="32">
        <v>42541</v>
      </c>
      <c r="C1300" s="31">
        <v>72615</v>
      </c>
      <c r="D1300" s="31">
        <v>821.17</v>
      </c>
      <c r="E1300" s="31">
        <v>129.47</v>
      </c>
      <c r="F1300" s="30">
        <v>0.18586854276083731</v>
      </c>
      <c r="G1300" s="30">
        <v>-1.0958770669466933E-4</v>
      </c>
      <c r="H1300" s="30">
        <v>7.5486381322957818E-3</v>
      </c>
    </row>
    <row r="1301" spans="1:8">
      <c r="A1301" s="31" t="s">
        <v>992</v>
      </c>
      <c r="B1301" s="32">
        <v>42542</v>
      </c>
      <c r="C1301" s="31">
        <v>72799.199999999997</v>
      </c>
      <c r="D1301" s="31">
        <v>825.35</v>
      </c>
      <c r="E1301" s="31">
        <v>129.75</v>
      </c>
      <c r="F1301" s="30">
        <v>0.18933896206163059</v>
      </c>
      <c r="G1301" s="30">
        <v>-4.0184389631702233E-3</v>
      </c>
      <c r="H1301" s="30">
        <v>-4.221028396009241E-3</v>
      </c>
    </row>
    <row r="1302" spans="1:8">
      <c r="A1302" s="31" t="s">
        <v>991</v>
      </c>
      <c r="B1302" s="32">
        <v>42543</v>
      </c>
      <c r="C1302" s="31">
        <v>73644.800000000003</v>
      </c>
      <c r="D1302" s="31">
        <v>829.33</v>
      </c>
      <c r="E1302" s="31">
        <v>129.76</v>
      </c>
      <c r="F1302" s="30">
        <v>0.1996259965010474</v>
      </c>
      <c r="G1302" s="30">
        <v>-2.521215825477785E-2</v>
      </c>
      <c r="H1302" s="30">
        <v>-3.3301050435819102E-2</v>
      </c>
    </row>
    <row r="1303" spans="1:8">
      <c r="A1303" s="31" t="s">
        <v>4752</v>
      </c>
      <c r="B1303" s="32">
        <v>42544</v>
      </c>
      <c r="C1303" s="31">
        <v>73653.866666666669</v>
      </c>
      <c r="D1303" s="31">
        <v>835.43</v>
      </c>
      <c r="E1303" s="31">
        <v>129.94</v>
      </c>
      <c r="F1303" s="30">
        <v>0.19972743536770432</v>
      </c>
      <c r="G1303" s="30">
        <v>-1.5252778858281246E-2</v>
      </c>
      <c r="H1303" s="30">
        <v>-3.0298507462686586E-2</v>
      </c>
    </row>
    <row r="1304" spans="1:8">
      <c r="A1304" s="31" t="s">
        <v>4753</v>
      </c>
      <c r="B1304" s="32">
        <v>42545</v>
      </c>
      <c r="C1304" s="31">
        <v>73662.933333333334</v>
      </c>
      <c r="D1304" s="31">
        <v>805.87</v>
      </c>
      <c r="E1304" s="31">
        <v>128.87</v>
      </c>
      <c r="F1304" s="30">
        <v>0.19982886641373065</v>
      </c>
      <c r="G1304" s="30">
        <v>-6.2200344458409051E-2</v>
      </c>
      <c r="H1304" s="30">
        <v>-5.548226326590433E-2</v>
      </c>
    </row>
    <row r="1305" spans="1:8">
      <c r="A1305" s="31" t="s">
        <v>990</v>
      </c>
      <c r="B1305" s="32">
        <v>42546</v>
      </c>
      <c r="C1305" s="31">
        <v>73672</v>
      </c>
      <c r="D1305" s="31">
        <v>802.10000000000014</v>
      </c>
      <c r="E1305" s="31">
        <v>128.47</v>
      </c>
      <c r="F1305" s="30">
        <v>0.19993028964003057</v>
      </c>
      <c r="G1305" s="30">
        <v>-6.8722497648875502E-2</v>
      </c>
      <c r="H1305" s="30">
        <v>-6.0296484127371208E-2</v>
      </c>
    </row>
    <row r="1306" spans="1:8">
      <c r="A1306" s="31" t="s">
        <v>989</v>
      </c>
      <c r="B1306" s="32">
        <v>42547</v>
      </c>
      <c r="C1306" s="31">
        <v>73743.5</v>
      </c>
      <c r="D1306" s="31">
        <v>798.32999999999993</v>
      </c>
      <c r="E1306" s="31">
        <v>128.07</v>
      </c>
      <c r="F1306" s="30">
        <v>0.20324668649683209</v>
      </c>
      <c r="G1306" s="30">
        <v>-7.5214883117484921E-2</v>
      </c>
      <c r="H1306" s="30">
        <v>-6.5091493089351915E-2</v>
      </c>
    </row>
    <row r="1307" spans="1:8">
      <c r="A1307" s="31" t="s">
        <v>2300</v>
      </c>
      <c r="B1307" s="32">
        <v>42548</v>
      </c>
      <c r="C1307" s="31">
        <v>73967</v>
      </c>
      <c r="D1307" s="31">
        <v>794.56</v>
      </c>
      <c r="E1307" s="31">
        <v>127.67</v>
      </c>
      <c r="F1307" s="30">
        <v>0.20670640785948979</v>
      </c>
      <c r="G1307" s="30">
        <v>-8.167770419426057E-2</v>
      </c>
      <c r="H1307" s="30">
        <v>-6.9867404924959908E-2</v>
      </c>
    </row>
    <row r="1308" spans="1:8">
      <c r="A1308" s="31" t="s">
        <v>988</v>
      </c>
      <c r="B1308" s="32">
        <v>42549</v>
      </c>
      <c r="C1308" s="31">
        <v>74190.5</v>
      </c>
      <c r="D1308" s="31">
        <v>805.24</v>
      </c>
      <c r="E1308" s="31">
        <v>128.61000000000001</v>
      </c>
      <c r="F1308" s="30">
        <v>0.20763774041904859</v>
      </c>
      <c r="G1308" s="30">
        <v>-5.7416099919231134E-2</v>
      </c>
      <c r="H1308" s="30">
        <v>-4.7827052639372036E-2</v>
      </c>
    </row>
    <row r="1309" spans="1:8">
      <c r="A1309" s="31" t="s">
        <v>987</v>
      </c>
      <c r="B1309" s="32">
        <v>42550</v>
      </c>
      <c r="C1309" s="31">
        <v>73940.3</v>
      </c>
      <c r="D1309" s="31">
        <v>821.82</v>
      </c>
      <c r="E1309" s="31">
        <v>130.1</v>
      </c>
      <c r="F1309" s="30">
        <v>0.19309928630555406</v>
      </c>
      <c r="G1309" s="30">
        <v>-3.2469978808570721E-2</v>
      </c>
      <c r="H1309" s="30">
        <v>-3.7080897046850803E-2</v>
      </c>
    </row>
    <row r="1310" spans="1:8">
      <c r="A1310" s="31" t="s">
        <v>4754</v>
      </c>
      <c r="B1310" s="32">
        <v>42551</v>
      </c>
      <c r="C1310" s="31">
        <v>73948.700000000012</v>
      </c>
      <c r="D1310" s="31">
        <v>834.1</v>
      </c>
      <c r="E1310" s="31">
        <v>130.47</v>
      </c>
      <c r="F1310" s="30">
        <v>0.18795827695095535</v>
      </c>
      <c r="G1310" s="30">
        <v>-3.5421461034079949E-2</v>
      </c>
      <c r="H1310" s="30">
        <v>-4.122574955908298E-2</v>
      </c>
    </row>
    <row r="1311" spans="1:8">
      <c r="A1311" s="31" t="s">
        <v>4755</v>
      </c>
      <c r="B1311" s="32">
        <v>42552</v>
      </c>
      <c r="C1311" s="31">
        <v>73957.100000000006</v>
      </c>
      <c r="D1311" s="31">
        <v>839.25</v>
      </c>
      <c r="E1311" s="31">
        <v>130.58000000000001</v>
      </c>
      <c r="F1311" s="30">
        <v>0.18286253508662043</v>
      </c>
      <c r="G1311" s="30">
        <v>-3.0082747781065011E-2</v>
      </c>
      <c r="H1311" s="30">
        <v>-3.9994118511983534E-2</v>
      </c>
    </row>
    <row r="1312" spans="1:8">
      <c r="A1312" s="31" t="s">
        <v>986</v>
      </c>
      <c r="B1312" s="32">
        <v>42553</v>
      </c>
      <c r="C1312" s="31">
        <v>73965.5</v>
      </c>
      <c r="D1312" s="31">
        <v>840.6400000000001</v>
      </c>
      <c r="E1312" s="31">
        <v>130.75333333333336</v>
      </c>
      <c r="F1312" s="30">
        <v>0.17781146545093796</v>
      </c>
      <c r="G1312" s="30">
        <v>-2.92130679302951E-2</v>
      </c>
      <c r="H1312" s="30">
        <v>-4.071800640727774E-2</v>
      </c>
    </row>
    <row r="1313" spans="1:8">
      <c r="A1313" s="31" t="s">
        <v>985</v>
      </c>
      <c r="B1313" s="32">
        <v>42554</v>
      </c>
      <c r="C1313" s="31">
        <v>74064</v>
      </c>
      <c r="D1313" s="31">
        <v>842.03</v>
      </c>
      <c r="E1313" s="31">
        <v>130.92666666666668</v>
      </c>
      <c r="F1313" s="30">
        <v>0.17428818767301824</v>
      </c>
      <c r="G1313" s="30">
        <v>-2.8344706090515315E-2</v>
      </c>
      <c r="H1313" s="30">
        <v>-4.1438891058180327E-2</v>
      </c>
    </row>
    <row r="1314" spans="1:8">
      <c r="A1314" s="31" t="s">
        <v>984</v>
      </c>
      <c r="B1314" s="32">
        <v>42555</v>
      </c>
      <c r="C1314" s="31">
        <v>73947.199999999997</v>
      </c>
      <c r="D1314" s="31">
        <v>843.42</v>
      </c>
      <c r="E1314" s="31">
        <v>131.1</v>
      </c>
      <c r="F1314" s="30">
        <v>0.17140924521636625</v>
      </c>
      <c r="G1314" s="30">
        <v>-2.7477659267800547E-2</v>
      </c>
      <c r="H1314" s="30">
        <v>-4.2156791115657288E-2</v>
      </c>
    </row>
    <row r="1315" spans="1:8">
      <c r="A1315" s="31" t="s">
        <v>983</v>
      </c>
      <c r="B1315" s="32">
        <v>42556</v>
      </c>
      <c r="C1315" s="31">
        <v>74049.100000000006</v>
      </c>
      <c r="D1315" s="31">
        <v>831.68</v>
      </c>
      <c r="E1315" s="31">
        <v>130.63999999999999</v>
      </c>
      <c r="F1315" s="30">
        <v>0.17273922270438069</v>
      </c>
      <c r="G1315" s="30">
        <v>-3.7930755260448645E-2</v>
      </c>
      <c r="H1315" s="30">
        <v>-3.9058477381390233E-2</v>
      </c>
    </row>
    <row r="1316" spans="1:8">
      <c r="A1316" s="31" t="s">
        <v>4756</v>
      </c>
      <c r="B1316" s="32">
        <v>42558</v>
      </c>
      <c r="C1316" s="31">
        <v>73938.266666666677</v>
      </c>
      <c r="D1316" s="31">
        <v>826.99</v>
      </c>
      <c r="E1316" s="31">
        <v>130.58000000000001</v>
      </c>
      <c r="F1316" s="30">
        <v>0.17037224640548754</v>
      </c>
      <c r="G1316" s="30">
        <v>-3.737632406006286E-2</v>
      </c>
      <c r="H1316" s="30">
        <v>-2.9072793516246587E-2</v>
      </c>
    </row>
    <row r="1317" spans="1:8">
      <c r="A1317" s="31" t="s">
        <v>4757</v>
      </c>
      <c r="B1317" s="32">
        <v>42559</v>
      </c>
      <c r="C1317" s="31">
        <v>73827.433333333334</v>
      </c>
      <c r="D1317" s="31">
        <v>828.84</v>
      </c>
      <c r="E1317" s="31">
        <v>130.41999999999999</v>
      </c>
      <c r="F1317" s="30">
        <v>0.17097928126262274</v>
      </c>
      <c r="G1317" s="30">
        <v>-3.4177377442697776E-2</v>
      </c>
      <c r="H1317" s="30">
        <v>-2.2997977376582712E-2</v>
      </c>
    </row>
    <row r="1318" spans="1:8">
      <c r="A1318" s="31" t="s">
        <v>982</v>
      </c>
      <c r="B1318" s="32">
        <v>42560</v>
      </c>
      <c r="C1318" s="31">
        <v>73716.600000000006</v>
      </c>
      <c r="D1318" s="31">
        <v>834.8033333333334</v>
      </c>
      <c r="E1318" s="31">
        <v>131.09</v>
      </c>
      <c r="F1318" s="30">
        <v>0.17158877435227482</v>
      </c>
      <c r="G1318" s="30">
        <v>-3.8865094716158399E-2</v>
      </c>
      <c r="H1318" s="30">
        <v>-2.4119705203603181E-2</v>
      </c>
    </row>
    <row r="1319" spans="1:8">
      <c r="A1319" s="31" t="s">
        <v>981</v>
      </c>
      <c r="B1319" s="32">
        <v>42561</v>
      </c>
      <c r="C1319" s="31">
        <v>73764.2</v>
      </c>
      <c r="D1319" s="31">
        <v>840.76666666666665</v>
      </c>
      <c r="E1319" s="31">
        <v>131.76</v>
      </c>
      <c r="F1319" s="30">
        <v>0.1747238536902318</v>
      </c>
      <c r="G1319" s="30">
        <v>-3.1491966217604306E-2</v>
      </c>
      <c r="H1319" s="30">
        <v>-1.8912881608339704E-2</v>
      </c>
    </row>
    <row r="1320" spans="1:8">
      <c r="A1320" s="31" t="s">
        <v>980</v>
      </c>
      <c r="B1320" s="32">
        <v>42562</v>
      </c>
      <c r="C1320" s="31">
        <v>73816.7</v>
      </c>
      <c r="D1320" s="31">
        <v>846.73</v>
      </c>
      <c r="E1320" s="31">
        <v>132.43</v>
      </c>
      <c r="F1320" s="30">
        <v>0.17536339650941901</v>
      </c>
      <c r="G1320" s="30">
        <v>-2.4111104708119613E-2</v>
      </c>
      <c r="H1320" s="30">
        <v>-1.3703731287703858E-2</v>
      </c>
    </row>
    <row r="1321" spans="1:8">
      <c r="A1321" s="31" t="s">
        <v>979</v>
      </c>
      <c r="B1321" s="32">
        <v>42563</v>
      </c>
      <c r="C1321" s="31">
        <v>73736</v>
      </c>
      <c r="D1321" s="31">
        <v>854.08</v>
      </c>
      <c r="E1321" s="31">
        <v>132.99</v>
      </c>
      <c r="F1321" s="30">
        <v>0.17184495335568872</v>
      </c>
      <c r="G1321" s="30">
        <v>-1.0003361500388275E-2</v>
      </c>
      <c r="H1321" s="30">
        <v>2.2609088853720039E-3</v>
      </c>
    </row>
    <row r="1322" spans="1:8">
      <c r="A1322" s="31" t="s">
        <v>978</v>
      </c>
      <c r="B1322" s="32">
        <v>42564</v>
      </c>
      <c r="C1322" s="31">
        <v>73763</v>
      </c>
      <c r="D1322" s="31">
        <v>856.36</v>
      </c>
      <c r="E1322" s="31">
        <v>134.55000000000001</v>
      </c>
      <c r="F1322" s="30">
        <v>0.17226100817339085</v>
      </c>
      <c r="G1322" s="30">
        <v>-4.5797977449726357E-3</v>
      </c>
      <c r="H1322" s="30">
        <v>1.6468988441489918E-2</v>
      </c>
    </row>
    <row r="1323" spans="1:8">
      <c r="A1323" s="31" t="s">
        <v>4758</v>
      </c>
      <c r="B1323" s="32">
        <v>42565</v>
      </c>
      <c r="C1323" s="31">
        <v>73798</v>
      </c>
      <c r="D1323" s="31">
        <v>865.93</v>
      </c>
      <c r="E1323" s="31">
        <v>134.35</v>
      </c>
      <c r="F1323" s="30">
        <v>0.17266255641009343</v>
      </c>
      <c r="G1323" s="30">
        <v>2.3388564540147039E-2</v>
      </c>
      <c r="H1323" s="30">
        <v>3.1161255660449694E-2</v>
      </c>
    </row>
    <row r="1324" spans="1:8">
      <c r="A1324" s="31" t="s">
        <v>4759</v>
      </c>
      <c r="B1324" s="32">
        <v>42566</v>
      </c>
      <c r="C1324" s="31">
        <v>73833</v>
      </c>
      <c r="D1324" s="31">
        <v>867.84</v>
      </c>
      <c r="E1324" s="31">
        <v>134.9</v>
      </c>
      <c r="F1324" s="30">
        <v>0.17306399874166467</v>
      </c>
      <c r="G1324" s="30">
        <v>2.3589356482355051E-2</v>
      </c>
      <c r="H1324" s="30">
        <v>3.6018738960141183E-2</v>
      </c>
    </row>
    <row r="1325" spans="1:8">
      <c r="A1325" s="31" t="s">
        <v>977</v>
      </c>
      <c r="B1325" s="32">
        <v>42567</v>
      </c>
      <c r="C1325" s="31">
        <v>73868</v>
      </c>
      <c r="D1325" s="31">
        <v>868.60333333333335</v>
      </c>
      <c r="E1325" s="31">
        <v>134.81</v>
      </c>
      <c r="F1325" s="30">
        <v>0.17346533520999685</v>
      </c>
      <c r="G1325" s="30">
        <v>2.3527933037695625E-2</v>
      </c>
      <c r="H1325" s="30">
        <v>3.4480112546361186E-2</v>
      </c>
    </row>
    <row r="1326" spans="1:8">
      <c r="A1326" s="31" t="s">
        <v>976</v>
      </c>
      <c r="B1326" s="32">
        <v>42568</v>
      </c>
      <c r="C1326" s="31">
        <v>74194.8</v>
      </c>
      <c r="D1326" s="31">
        <v>869.36666666666656</v>
      </c>
      <c r="E1326" s="31">
        <v>134.72</v>
      </c>
      <c r="F1326" s="30">
        <v>0.17876735507056418</v>
      </c>
      <c r="G1326" s="30">
        <v>2.346662480869588E-2</v>
      </c>
      <c r="H1326" s="30">
        <v>3.2944002862473454E-2</v>
      </c>
    </row>
    <row r="1327" spans="1:8">
      <c r="A1327" s="31" t="s">
        <v>975</v>
      </c>
      <c r="B1327" s="32">
        <v>42569</v>
      </c>
      <c r="C1327" s="31">
        <v>74196.900000000009</v>
      </c>
      <c r="D1327" s="31">
        <v>870.13</v>
      </c>
      <c r="E1327" s="31">
        <v>134.63</v>
      </c>
      <c r="F1327" s="30">
        <v>0.18043232356015459</v>
      </c>
      <c r="G1327" s="30">
        <v>2.3405431471484217E-2</v>
      </c>
      <c r="H1327" s="30">
        <v>3.1410403738604042E-2</v>
      </c>
    </row>
    <row r="1328" spans="1:8">
      <c r="A1328" s="31" t="s">
        <v>974</v>
      </c>
      <c r="B1328" s="32">
        <v>42570</v>
      </c>
      <c r="C1328" s="31">
        <v>74313.600000000006</v>
      </c>
      <c r="D1328" s="31">
        <v>868.12</v>
      </c>
      <c r="E1328" s="31">
        <v>133.86000000000001</v>
      </c>
      <c r="F1328" s="30">
        <v>0.18311904170567228</v>
      </c>
      <c r="G1328" s="30">
        <v>8.5388663638370499E-3</v>
      </c>
      <c r="H1328" s="30">
        <v>2.2144166157605394E-2</v>
      </c>
    </row>
    <row r="1329" spans="1:8">
      <c r="A1329" s="31" t="s">
        <v>973</v>
      </c>
      <c r="B1329" s="32">
        <v>42571</v>
      </c>
      <c r="C1329" s="31">
        <v>74514.100000000006</v>
      </c>
      <c r="D1329" s="31">
        <v>870.76</v>
      </c>
      <c r="E1329" s="31">
        <v>133.65</v>
      </c>
      <c r="F1329" s="30">
        <v>0.1841280586834988</v>
      </c>
      <c r="G1329" s="30">
        <v>2.9948396608920902E-3</v>
      </c>
      <c r="H1329" s="30">
        <v>1.6349809885931599E-2</v>
      </c>
    </row>
    <row r="1330" spans="1:8">
      <c r="A1330" s="31" t="s">
        <v>329</v>
      </c>
      <c r="B1330" s="32">
        <v>42572</v>
      </c>
      <c r="C1330" s="31">
        <v>74654.166666666672</v>
      </c>
      <c r="D1330" s="31">
        <v>871.17</v>
      </c>
      <c r="E1330" s="31">
        <v>132.41</v>
      </c>
      <c r="F1330" s="30">
        <v>0.18589533144970316</v>
      </c>
      <c r="G1330" s="30">
        <v>8.135255861318802E-3</v>
      </c>
      <c r="H1330" s="30">
        <v>1.254110269939579E-2</v>
      </c>
    </row>
    <row r="1331" spans="1:8">
      <c r="A1331" s="31" t="s">
        <v>4760</v>
      </c>
      <c r="B1331" s="32">
        <v>42573</v>
      </c>
      <c r="C1331" s="31">
        <v>74794.233333333337</v>
      </c>
      <c r="D1331" s="31">
        <v>869.3</v>
      </c>
      <c r="E1331" s="31">
        <v>132.5</v>
      </c>
      <c r="F1331" s="30">
        <v>0.18766123850224581</v>
      </c>
      <c r="G1331" s="30">
        <v>1.9742630239187209E-2</v>
      </c>
      <c r="H1331" s="30">
        <v>1.9701400646452205E-2</v>
      </c>
    </row>
    <row r="1332" spans="1:8">
      <c r="A1332" s="31" t="s">
        <v>972</v>
      </c>
      <c r="B1332" s="32">
        <v>42574</v>
      </c>
      <c r="C1332" s="31">
        <v>74934.3</v>
      </c>
      <c r="D1332" s="31">
        <v>869.23333333333335</v>
      </c>
      <c r="E1332" s="31">
        <v>132.66</v>
      </c>
      <c r="F1332" s="30">
        <v>0.18942578142361</v>
      </c>
      <c r="G1332" s="30">
        <v>2.3225335588245688E-2</v>
      </c>
      <c r="H1332" s="30">
        <v>2.4243360098826328E-2</v>
      </c>
    </row>
    <row r="1333" spans="1:8">
      <c r="A1333" s="31" t="s">
        <v>971</v>
      </c>
      <c r="B1333" s="32">
        <v>42575</v>
      </c>
      <c r="C1333" s="31">
        <v>75183.900000000009</v>
      </c>
      <c r="D1333" s="31">
        <v>869.16666666666674</v>
      </c>
      <c r="E1333" s="31">
        <v>132.82</v>
      </c>
      <c r="F1333" s="30">
        <v>0.19341039251292091</v>
      </c>
      <c r="G1333" s="30">
        <v>2.6732451045633043E-2</v>
      </c>
      <c r="H1333" s="30">
        <v>2.8814872192099106E-2</v>
      </c>
    </row>
    <row r="1334" spans="1:8">
      <c r="A1334" s="31" t="s">
        <v>970</v>
      </c>
      <c r="B1334" s="32">
        <v>42576</v>
      </c>
      <c r="C1334" s="31">
        <v>75466.5</v>
      </c>
      <c r="D1334" s="31">
        <v>869.1</v>
      </c>
      <c r="E1334" s="31">
        <v>132.97999999999999</v>
      </c>
      <c r="F1334" s="30">
        <v>0.19720253760964024</v>
      </c>
      <c r="G1334" s="30">
        <v>3.0264234147729274E-2</v>
      </c>
      <c r="H1334" s="30">
        <v>3.3416226297792839E-2</v>
      </c>
    </row>
    <row r="1335" spans="1:8">
      <c r="A1335" s="31" t="s">
        <v>969</v>
      </c>
      <c r="B1335" s="32">
        <v>42577</v>
      </c>
      <c r="C1335" s="31">
        <v>75501</v>
      </c>
      <c r="D1335" s="31">
        <v>870.72</v>
      </c>
      <c r="E1335" s="31">
        <v>132.88</v>
      </c>
      <c r="F1335" s="30">
        <v>0.19758645904546479</v>
      </c>
      <c r="G1335" s="30">
        <v>4.479295407912276E-2</v>
      </c>
      <c r="H1335" s="30">
        <v>4.3833464257658994E-2</v>
      </c>
    </row>
    <row r="1336" spans="1:8">
      <c r="A1336" s="31" t="s">
        <v>968</v>
      </c>
      <c r="B1336" s="32">
        <v>42578</v>
      </c>
      <c r="C1336" s="31">
        <v>76225.7</v>
      </c>
      <c r="D1336" s="31">
        <v>874.05</v>
      </c>
      <c r="E1336" s="31">
        <v>133.71</v>
      </c>
      <c r="F1336" s="30">
        <v>0.20884953787403027</v>
      </c>
      <c r="G1336" s="30">
        <v>4.880126712904076E-2</v>
      </c>
      <c r="H1336" s="30">
        <v>4.4364602046395474E-2</v>
      </c>
    </row>
    <row r="1337" spans="1:8">
      <c r="A1337" s="31" t="s">
        <v>4761</v>
      </c>
      <c r="B1337" s="32">
        <v>42579</v>
      </c>
      <c r="C1337" s="31">
        <v>76343.700000000012</v>
      </c>
      <c r="D1337" s="31">
        <v>875.52</v>
      </c>
      <c r="E1337" s="31">
        <v>133.80000000000001</v>
      </c>
      <c r="F1337" s="30">
        <v>0.21063000242093133</v>
      </c>
      <c r="G1337" s="30">
        <v>5.0111545565763915E-2</v>
      </c>
      <c r="H1337" s="30">
        <v>4.7030284059785599E-2</v>
      </c>
    </row>
    <row r="1338" spans="1:8">
      <c r="A1338" s="31" t="s">
        <v>4762</v>
      </c>
      <c r="B1338" s="32">
        <v>42580</v>
      </c>
      <c r="C1338" s="31">
        <v>76461.7</v>
      </c>
      <c r="D1338" s="31">
        <v>873.47</v>
      </c>
      <c r="E1338" s="31">
        <v>132.56</v>
      </c>
      <c r="F1338" s="30">
        <v>0.21241019970655017</v>
      </c>
      <c r="G1338" s="30">
        <v>6.3754384255650942E-2</v>
      </c>
      <c r="H1338" s="30">
        <v>3.5544098117334721E-2</v>
      </c>
    </row>
    <row r="1339" spans="1:8">
      <c r="A1339" s="31" t="s">
        <v>967</v>
      </c>
      <c r="B1339" s="32">
        <v>42582</v>
      </c>
      <c r="C1339" s="31">
        <v>76579.7</v>
      </c>
      <c r="D1339" s="31">
        <v>878.01</v>
      </c>
      <c r="E1339" s="31">
        <v>133.57</v>
      </c>
      <c r="F1339" s="30">
        <v>0.21419012979105956</v>
      </c>
      <c r="G1339" s="30">
        <v>7.2653749358613906E-2</v>
      </c>
      <c r="H1339" s="30">
        <v>4.744353826850678E-2</v>
      </c>
    </row>
    <row r="1340" spans="1:8">
      <c r="A1340" s="31" t="s">
        <v>966</v>
      </c>
      <c r="B1340" s="32">
        <v>42583</v>
      </c>
      <c r="C1340" s="31">
        <v>76647.400000000009</v>
      </c>
      <c r="D1340" s="31">
        <v>882.55</v>
      </c>
      <c r="E1340" s="31">
        <v>134.58000000000001</v>
      </c>
      <c r="F1340" s="30">
        <v>0.21501501977537729</v>
      </c>
      <c r="G1340" s="30">
        <v>8.1609392617284948E-2</v>
      </c>
      <c r="H1340" s="30">
        <v>5.9434779186019249E-2</v>
      </c>
    </row>
    <row r="1341" spans="1:8">
      <c r="A1341" s="31" t="s">
        <v>965</v>
      </c>
      <c r="B1341" s="32">
        <v>42584</v>
      </c>
      <c r="C1341" s="31">
        <v>77089.8</v>
      </c>
      <c r="D1341" s="31">
        <v>876.77</v>
      </c>
      <c r="E1341" s="31">
        <v>133.37</v>
      </c>
      <c r="F1341" s="30">
        <v>0.2215419134634582</v>
      </c>
      <c r="G1341" s="30">
        <v>7.7934052964174105E-2</v>
      </c>
      <c r="H1341" s="30">
        <v>5.3975027659238117E-2</v>
      </c>
    </row>
    <row r="1342" spans="1:8">
      <c r="A1342" s="31" t="s">
        <v>964</v>
      </c>
      <c r="B1342" s="32">
        <v>42585</v>
      </c>
      <c r="C1342" s="31">
        <v>77856.400000000009</v>
      </c>
      <c r="D1342" s="31">
        <v>868.18</v>
      </c>
      <c r="E1342" s="31">
        <v>132.68</v>
      </c>
      <c r="F1342" s="30">
        <v>0.23554915129432397</v>
      </c>
      <c r="G1342" s="30">
        <v>5.3501437949738495E-2</v>
      </c>
      <c r="H1342" s="30">
        <v>4.3327828890461717E-2</v>
      </c>
    </row>
    <row r="1343" spans="1:8">
      <c r="A1343" s="31" t="s">
        <v>4763</v>
      </c>
      <c r="B1343" s="32">
        <v>42586</v>
      </c>
      <c r="C1343" s="31">
        <v>78012.56666666668</v>
      </c>
      <c r="D1343" s="31">
        <v>876.04</v>
      </c>
      <c r="E1343" s="31">
        <v>133.46</v>
      </c>
      <c r="F1343" s="30">
        <v>0.24082954649683841</v>
      </c>
      <c r="G1343" s="30">
        <v>6.4654124738709795E-2</v>
      </c>
      <c r="H1343" s="30">
        <v>4.5023882233184764E-2</v>
      </c>
    </row>
    <row r="1344" spans="1:8">
      <c r="A1344" s="31" t="s">
        <v>4764</v>
      </c>
      <c r="B1344" s="32">
        <v>42587</v>
      </c>
      <c r="C1344" s="31">
        <v>78168.733333333337</v>
      </c>
      <c r="D1344" s="31">
        <v>885.52</v>
      </c>
      <c r="E1344" s="31">
        <v>134.07</v>
      </c>
      <c r="F1344" s="30">
        <v>0.24319679205392952</v>
      </c>
      <c r="G1344" s="30">
        <v>5.7792006116061723E-2</v>
      </c>
      <c r="H1344" s="30">
        <v>3.8336431226765777E-2</v>
      </c>
    </row>
    <row r="1345" spans="1:8">
      <c r="A1345" s="31" t="s">
        <v>963</v>
      </c>
      <c r="B1345" s="32">
        <v>42588</v>
      </c>
      <c r="C1345" s="31">
        <v>78324.900000000009</v>
      </c>
      <c r="D1345" s="31">
        <v>888.85666666666668</v>
      </c>
      <c r="E1345" s="31">
        <v>134.45000000000002</v>
      </c>
      <c r="F1345" s="30">
        <v>0.24556359339790812</v>
      </c>
      <c r="G1345" s="30">
        <v>5.3796968116216926E-2</v>
      </c>
      <c r="H1345" s="30">
        <v>3.359471094710953E-2</v>
      </c>
    </row>
    <row r="1346" spans="1:8">
      <c r="A1346" s="31" t="s">
        <v>962</v>
      </c>
      <c r="B1346" s="32">
        <v>42589</v>
      </c>
      <c r="C1346" s="31">
        <v>78704.600000000006</v>
      </c>
      <c r="D1346" s="31">
        <v>892.19333333333338</v>
      </c>
      <c r="E1346" s="31">
        <v>134.83000000000001</v>
      </c>
      <c r="F1346" s="30">
        <v>0.25148436133505081</v>
      </c>
      <c r="G1346" s="30">
        <v>5.8744417678307848E-2</v>
      </c>
      <c r="H1346" s="30">
        <v>3.827198521484676E-2</v>
      </c>
    </row>
    <row r="1347" spans="1:8">
      <c r="A1347" s="31" t="s">
        <v>961</v>
      </c>
      <c r="B1347" s="32">
        <v>42590</v>
      </c>
      <c r="C1347" s="31">
        <v>78324.900000000009</v>
      </c>
      <c r="D1347" s="31">
        <v>895.53</v>
      </c>
      <c r="E1347" s="31">
        <v>135.21</v>
      </c>
      <c r="F1347" s="30">
        <v>0.24475596712854752</v>
      </c>
      <c r="G1347" s="30">
        <v>6.3701152155837937E-2</v>
      </c>
      <c r="H1347" s="30">
        <v>4.29651342178341E-2</v>
      </c>
    </row>
    <row r="1348" spans="1:8">
      <c r="A1348" s="31" t="s">
        <v>960</v>
      </c>
      <c r="B1348" s="32">
        <v>42591</v>
      </c>
      <c r="C1348" s="31">
        <v>78368.400000000009</v>
      </c>
      <c r="D1348" s="31">
        <v>899.79</v>
      </c>
      <c r="E1348" s="31">
        <v>135.57</v>
      </c>
      <c r="F1348" s="30">
        <v>0.24798991013715921</v>
      </c>
      <c r="G1348" s="30">
        <v>6.9764953454363843E-2</v>
      </c>
      <c r="H1348" s="30">
        <v>4.7519703291608817E-2</v>
      </c>
    </row>
    <row r="1349" spans="1:8">
      <c r="A1349" s="31" t="s">
        <v>959</v>
      </c>
      <c r="B1349" s="32">
        <v>42592</v>
      </c>
      <c r="C1349" s="31">
        <v>78190.5</v>
      </c>
      <c r="D1349" s="31">
        <v>902.99</v>
      </c>
      <c r="E1349" s="31">
        <v>135.91</v>
      </c>
      <c r="F1349" s="30">
        <v>0.24664186897828322</v>
      </c>
      <c r="G1349" s="30">
        <v>7.5884665792922634E-2</v>
      </c>
      <c r="H1349" s="30">
        <v>5.2994499109010551E-2</v>
      </c>
    </row>
    <row r="1350" spans="1:8">
      <c r="A1350" s="31" t="s">
        <v>4765</v>
      </c>
      <c r="B1350" s="32">
        <v>42593</v>
      </c>
      <c r="C1350" s="31">
        <v>78199.933333333349</v>
      </c>
      <c r="D1350" s="31">
        <v>907.6</v>
      </c>
      <c r="E1350" s="31">
        <v>135.61000000000001</v>
      </c>
      <c r="F1350" s="30">
        <v>0.2465199958768105</v>
      </c>
      <c r="G1350" s="30">
        <v>8.5451175028404158E-2</v>
      </c>
      <c r="H1350" s="30">
        <v>4.3715846994535568E-2</v>
      </c>
    </row>
    <row r="1351" spans="1:8">
      <c r="A1351" s="31" t="s">
        <v>4766</v>
      </c>
      <c r="B1351" s="32">
        <v>42594</v>
      </c>
      <c r="C1351" s="31">
        <v>78209.366666666669</v>
      </c>
      <c r="D1351" s="31">
        <v>910.08</v>
      </c>
      <c r="E1351" s="31">
        <v>135.22999999999999</v>
      </c>
      <c r="F1351" s="30">
        <v>0.24732781654462443</v>
      </c>
      <c r="G1351" s="30">
        <v>8.5897695951508757E-2</v>
      </c>
      <c r="H1351" s="30">
        <v>4.3038951021982186E-2</v>
      </c>
    </row>
    <row r="1352" spans="1:8">
      <c r="A1352" s="31" t="s">
        <v>958</v>
      </c>
      <c r="B1352" s="32">
        <v>42595</v>
      </c>
      <c r="C1352" s="31">
        <v>78218.8</v>
      </c>
      <c r="D1352" s="31">
        <v>912.00666666666677</v>
      </c>
      <c r="E1352" s="31">
        <v>135.37</v>
      </c>
      <c r="F1352" s="30">
        <v>0.24813648969657254</v>
      </c>
      <c r="G1352" s="30">
        <v>0.10364328702583236</v>
      </c>
      <c r="H1352" s="30">
        <v>4.7836519854477899E-2</v>
      </c>
    </row>
    <row r="1353" spans="1:8">
      <c r="A1353" s="31" t="s">
        <v>957</v>
      </c>
      <c r="B1353" s="32">
        <v>42596</v>
      </c>
      <c r="C1353" s="31">
        <v>78205.100000000006</v>
      </c>
      <c r="D1353" s="31">
        <v>913.93333333333339</v>
      </c>
      <c r="E1353" s="31">
        <v>135.51</v>
      </c>
      <c r="F1353" s="30">
        <v>0.24857668347292439</v>
      </c>
      <c r="G1353" s="30">
        <v>0.11138134267253608</v>
      </c>
      <c r="H1353" s="30">
        <v>5.4880896777206756E-2</v>
      </c>
    </row>
    <row r="1354" spans="1:8">
      <c r="A1354" s="31" t="s">
        <v>956</v>
      </c>
      <c r="B1354" s="32">
        <v>42597</v>
      </c>
      <c r="C1354" s="31">
        <v>77828.800000000003</v>
      </c>
      <c r="D1354" s="31">
        <v>915.86</v>
      </c>
      <c r="E1354" s="31">
        <v>135.65</v>
      </c>
      <c r="F1354" s="30">
        <v>0.24249550201072512</v>
      </c>
      <c r="G1354" s="30">
        <v>0.11919542477270517</v>
      </c>
      <c r="H1354" s="30">
        <v>6.20057934706022E-2</v>
      </c>
    </row>
    <row r="1355" spans="1:8">
      <c r="A1355" s="31" t="s">
        <v>955</v>
      </c>
      <c r="B1355" s="32">
        <v>42598</v>
      </c>
      <c r="C1355" s="31">
        <v>77855.5</v>
      </c>
      <c r="D1355" s="31">
        <v>915.6</v>
      </c>
      <c r="E1355" s="31">
        <v>136.27000000000001</v>
      </c>
      <c r="F1355" s="30">
        <v>0.24275113052833541</v>
      </c>
      <c r="G1355" s="30">
        <v>0.12440132629252121</v>
      </c>
      <c r="H1355" s="30">
        <v>7.2992125984252088E-2</v>
      </c>
    </row>
    <row r="1356" spans="1:8">
      <c r="A1356" s="31" t="s">
        <v>954</v>
      </c>
      <c r="B1356" s="32">
        <v>42599</v>
      </c>
      <c r="C1356" s="31">
        <v>77879</v>
      </c>
      <c r="D1356" s="31">
        <v>909.67</v>
      </c>
      <c r="E1356" s="31">
        <v>135.41</v>
      </c>
      <c r="F1356" s="30">
        <v>0.24506794564348522</v>
      </c>
      <c r="G1356" s="30">
        <v>0.10198914570916306</v>
      </c>
      <c r="H1356" s="30">
        <v>4.97713001007829E-2</v>
      </c>
    </row>
    <row r="1357" spans="1:8">
      <c r="A1357" s="31" t="s">
        <v>4767</v>
      </c>
      <c r="B1357" s="32">
        <v>42600</v>
      </c>
      <c r="C1357" s="31">
        <v>77908.899999999994</v>
      </c>
      <c r="D1357" s="31">
        <v>916.4</v>
      </c>
      <c r="E1357" s="31">
        <v>135.66999999999999</v>
      </c>
      <c r="F1357" s="30">
        <v>0.24541106858529704</v>
      </c>
      <c r="G1357" s="30">
        <v>0.11514030519117036</v>
      </c>
      <c r="H1357" s="30">
        <v>5.2929763290648024E-2</v>
      </c>
    </row>
    <row r="1358" spans="1:8">
      <c r="A1358" s="31" t="s">
        <v>4768</v>
      </c>
      <c r="B1358" s="32">
        <v>42601</v>
      </c>
      <c r="C1358" s="31">
        <v>77938.8</v>
      </c>
      <c r="D1358" s="31">
        <v>910.34</v>
      </c>
      <c r="E1358" s="31">
        <v>134.69999999999999</v>
      </c>
      <c r="F1358" s="30">
        <v>0.24575411721361728</v>
      </c>
      <c r="G1358" s="30">
        <v>0.1111870613365884</v>
      </c>
      <c r="H1358" s="30">
        <v>4.8249027237353914E-2</v>
      </c>
    </row>
    <row r="1359" spans="1:8">
      <c r="A1359" s="31" t="s">
        <v>953</v>
      </c>
      <c r="B1359" s="32">
        <v>42602</v>
      </c>
      <c r="C1359" s="31">
        <v>77968.7</v>
      </c>
      <c r="D1359" s="31">
        <v>908.30000000000007</v>
      </c>
      <c r="E1359" s="31">
        <v>134.51</v>
      </c>
      <c r="F1359" s="30">
        <v>0.24609709155258508</v>
      </c>
      <c r="G1359" s="30">
        <v>0.11822423578366803</v>
      </c>
      <c r="H1359" s="30">
        <v>4.9711253316685022E-2</v>
      </c>
    </row>
    <row r="1360" spans="1:8">
      <c r="A1360" s="31" t="s">
        <v>328</v>
      </c>
      <c r="B1360" s="32">
        <v>42603</v>
      </c>
      <c r="C1360" s="31">
        <v>78086.400000000009</v>
      </c>
      <c r="D1360" s="31">
        <v>906.26</v>
      </c>
      <c r="E1360" s="31">
        <v>134.32</v>
      </c>
      <c r="F1360" s="30">
        <v>0.24784306080019713</v>
      </c>
      <c r="G1360" s="30">
        <v>0.11776773710804034</v>
      </c>
      <c r="H1360" s="30">
        <v>5.0469238790406656E-2</v>
      </c>
    </row>
    <row r="1361" spans="1:8">
      <c r="A1361" s="31" t="s">
        <v>952</v>
      </c>
      <c r="B1361" s="32">
        <v>42604</v>
      </c>
      <c r="C1361" s="31">
        <v>78086.100000000006</v>
      </c>
      <c r="D1361" s="31">
        <v>904.22</v>
      </c>
      <c r="E1361" s="31">
        <v>134.13</v>
      </c>
      <c r="F1361" s="30">
        <v>0.25097484468168951</v>
      </c>
      <c r="G1361" s="30">
        <v>0.11730955372036989</v>
      </c>
      <c r="H1361" s="30">
        <v>5.1230471811484435E-2</v>
      </c>
    </row>
    <row r="1362" spans="1:8">
      <c r="A1362" s="31" t="s">
        <v>951</v>
      </c>
      <c r="B1362" s="32">
        <v>42605</v>
      </c>
      <c r="C1362" s="31">
        <v>77964</v>
      </c>
      <c r="D1362" s="31">
        <v>906.5</v>
      </c>
      <c r="E1362" s="31">
        <v>133.74</v>
      </c>
      <c r="F1362" s="30">
        <v>0.24992785548009766</v>
      </c>
      <c r="G1362" s="30">
        <v>0.12219760086161013</v>
      </c>
      <c r="H1362" s="30">
        <v>5.0424128180961425E-2</v>
      </c>
    </row>
    <row r="1363" spans="1:8">
      <c r="A1363" s="31" t="s">
        <v>950</v>
      </c>
      <c r="B1363" s="32">
        <v>42606</v>
      </c>
      <c r="C1363" s="31">
        <v>78081.5</v>
      </c>
      <c r="D1363" s="31">
        <v>896.75</v>
      </c>
      <c r="E1363" s="31">
        <v>132.76</v>
      </c>
      <c r="F1363" s="30">
        <v>0.25145851097249028</v>
      </c>
      <c r="G1363" s="30">
        <v>0.12733512684484438</v>
      </c>
      <c r="H1363" s="30">
        <v>6.157044618583063E-2</v>
      </c>
    </row>
    <row r="1364" spans="1:8">
      <c r="A1364" s="31" t="s">
        <v>4769</v>
      </c>
      <c r="B1364" s="32">
        <v>42607</v>
      </c>
      <c r="C1364" s="31">
        <v>77973.53333333334</v>
      </c>
      <c r="D1364" s="31">
        <v>898.1</v>
      </c>
      <c r="E1364" s="31">
        <v>133.15</v>
      </c>
      <c r="F1364" s="30">
        <v>0.24937963802693375</v>
      </c>
      <c r="G1364" s="30">
        <v>0.12935880185606674</v>
      </c>
      <c r="H1364" s="30">
        <v>6.5029595264757711E-2</v>
      </c>
    </row>
    <row r="1365" spans="1:8">
      <c r="A1365" s="31" t="s">
        <v>4770</v>
      </c>
      <c r="B1365" s="32">
        <v>42608</v>
      </c>
      <c r="C1365" s="31">
        <v>77865.566666666666</v>
      </c>
      <c r="D1365" s="31">
        <v>901.39</v>
      </c>
      <c r="E1365" s="31">
        <v>133.11000000000001</v>
      </c>
      <c r="F1365" s="30">
        <v>0.24831040189643239</v>
      </c>
      <c r="G1365" s="30">
        <v>0.14241717573699031</v>
      </c>
      <c r="H1365" s="30">
        <v>7.3987413264482882E-2</v>
      </c>
    </row>
    <row r="1366" spans="1:8">
      <c r="A1366" s="31" t="s">
        <v>949</v>
      </c>
      <c r="B1366" s="32">
        <v>42609</v>
      </c>
      <c r="C1366" s="31">
        <v>77757.600000000006</v>
      </c>
      <c r="D1366" s="31">
        <v>899.58333333333337</v>
      </c>
      <c r="E1366" s="31">
        <v>132.8966666666667</v>
      </c>
      <c r="F1366" s="30">
        <v>0.2472400326790396</v>
      </c>
      <c r="G1366" s="30">
        <v>0.1629134564007102</v>
      </c>
      <c r="H1366" s="30">
        <v>8.3190697421686499E-2</v>
      </c>
    </row>
    <row r="1367" spans="1:8">
      <c r="A1367" s="31" t="s">
        <v>948</v>
      </c>
      <c r="B1367" s="32">
        <v>42610</v>
      </c>
      <c r="C1367" s="31">
        <v>77313.600000000006</v>
      </c>
      <c r="D1367" s="31">
        <v>897.77666666666664</v>
      </c>
      <c r="E1367" s="31">
        <v>132.68333333333334</v>
      </c>
      <c r="F1367" s="30">
        <v>0.2407756613230152</v>
      </c>
      <c r="G1367" s="30">
        <v>0.16233595290807323</v>
      </c>
      <c r="H1367" s="30">
        <v>9.1998957518895086E-2</v>
      </c>
    </row>
    <row r="1368" spans="1:8">
      <c r="A1368" s="31" t="s">
        <v>947</v>
      </c>
      <c r="B1368" s="32">
        <v>42611</v>
      </c>
      <c r="C1368" s="31">
        <v>77345.600000000006</v>
      </c>
      <c r="D1368" s="31">
        <v>895.97</v>
      </c>
      <c r="E1368" s="31">
        <v>132.47</v>
      </c>
      <c r="F1368" s="30">
        <v>0.24317260910725969</v>
      </c>
      <c r="G1368" s="30">
        <v>0.16175669718108976</v>
      </c>
      <c r="H1368" s="30">
        <v>0.10098071808510634</v>
      </c>
    </row>
    <row r="1369" spans="1:8">
      <c r="A1369" s="31" t="s">
        <v>946</v>
      </c>
      <c r="B1369" s="32">
        <v>42612</v>
      </c>
      <c r="C1369" s="31">
        <v>77358.600000000006</v>
      </c>
      <c r="D1369" s="31">
        <v>898.92</v>
      </c>
      <c r="E1369" s="31">
        <v>132.84</v>
      </c>
      <c r="F1369" s="30">
        <v>0.24304190843165951</v>
      </c>
      <c r="G1369" s="30">
        <v>0.15333393207682744</v>
      </c>
      <c r="H1369" s="30">
        <v>8.9477569097022869E-2</v>
      </c>
    </row>
    <row r="1370" spans="1:8">
      <c r="A1370" s="31" t="s">
        <v>945</v>
      </c>
      <c r="B1370" s="32">
        <v>42613</v>
      </c>
      <c r="C1370" s="31">
        <v>77167.900000000009</v>
      </c>
      <c r="D1370" s="31">
        <v>893.68</v>
      </c>
      <c r="E1370" s="31">
        <v>132.34</v>
      </c>
      <c r="F1370" s="30">
        <v>0.24169352489971407</v>
      </c>
      <c r="G1370" s="30">
        <v>0.13075385277222451</v>
      </c>
      <c r="H1370" s="30">
        <v>7.305602854131199E-2</v>
      </c>
    </row>
    <row r="1371" spans="1:8">
      <c r="A1371" s="31" t="s">
        <v>4771</v>
      </c>
      <c r="B1371" s="32">
        <v>42614</v>
      </c>
      <c r="C1371" s="31">
        <v>77027.600000000006</v>
      </c>
      <c r="D1371" s="31">
        <v>891.08</v>
      </c>
      <c r="E1371" s="31">
        <v>131.54</v>
      </c>
      <c r="F1371" s="30">
        <v>0.24218964180776492</v>
      </c>
      <c r="G1371" s="30">
        <v>0.11581662680474336</v>
      </c>
      <c r="H1371" s="30">
        <v>4.049992089859189E-2</v>
      </c>
    </row>
    <row r="1372" spans="1:8">
      <c r="A1372" s="31" t="s">
        <v>4772</v>
      </c>
      <c r="B1372" s="32">
        <v>42615</v>
      </c>
      <c r="C1372" s="31">
        <v>76887.3</v>
      </c>
      <c r="D1372" s="31">
        <v>899.61</v>
      </c>
      <c r="E1372" s="31">
        <v>131.68</v>
      </c>
      <c r="F1372" s="30">
        <v>0.24268796807159743</v>
      </c>
      <c r="G1372" s="30">
        <v>0.13916500994035785</v>
      </c>
      <c r="H1372" s="30">
        <v>4.6657658373738142E-2</v>
      </c>
    </row>
    <row r="1373" spans="1:8">
      <c r="A1373" s="31" t="s">
        <v>944</v>
      </c>
      <c r="B1373" s="32">
        <v>42616</v>
      </c>
      <c r="C1373" s="31">
        <v>76747</v>
      </c>
      <c r="D1373" s="31">
        <v>902.94</v>
      </c>
      <c r="E1373" s="31">
        <v>132.06333333333333</v>
      </c>
      <c r="F1373" s="30">
        <v>0.24318851848252176</v>
      </c>
      <c r="G1373" s="30">
        <v>0.14255224919332732</v>
      </c>
      <c r="H1373" s="30">
        <v>5.0623176876160025E-2</v>
      </c>
    </row>
    <row r="1374" spans="1:8">
      <c r="A1374" s="31" t="s">
        <v>943</v>
      </c>
      <c r="B1374" s="32">
        <v>42617</v>
      </c>
      <c r="C1374" s="31">
        <v>76509.400000000009</v>
      </c>
      <c r="D1374" s="31">
        <v>906.27</v>
      </c>
      <c r="E1374" s="31">
        <v>132.44666666666669</v>
      </c>
      <c r="F1374" s="30">
        <v>0.24402494248107787</v>
      </c>
      <c r="G1374" s="30">
        <v>0.1459345772727465</v>
      </c>
      <c r="H1374" s="30">
        <v>5.4595641903548708E-2</v>
      </c>
    </row>
    <row r="1375" spans="1:8">
      <c r="A1375" s="31" t="s">
        <v>942</v>
      </c>
      <c r="B1375" s="32">
        <v>42618</v>
      </c>
      <c r="C1375" s="31">
        <v>76522.2</v>
      </c>
      <c r="D1375" s="31">
        <v>909.6</v>
      </c>
      <c r="E1375" s="31">
        <v>132.83000000000001</v>
      </c>
      <c r="F1375" s="30">
        <v>0.24388923657111272</v>
      </c>
      <c r="G1375" s="30">
        <v>0.14931200485197693</v>
      </c>
      <c r="H1375" s="30">
        <v>5.8575071724577654E-2</v>
      </c>
    </row>
    <row r="1376" spans="1:8">
      <c r="A1376" s="31" t="s">
        <v>941</v>
      </c>
      <c r="B1376" s="32">
        <v>42619</v>
      </c>
      <c r="C1376" s="31">
        <v>76669.600000000006</v>
      </c>
      <c r="D1376" s="31">
        <v>923.45</v>
      </c>
      <c r="E1376" s="31">
        <v>133.29</v>
      </c>
      <c r="F1376" s="30">
        <v>0.24840183540614391</v>
      </c>
      <c r="G1376" s="30">
        <v>0.16214243465347788</v>
      </c>
      <c r="H1376" s="30">
        <v>4.8124557678697721E-2</v>
      </c>
    </row>
    <row r="1377" spans="1:8">
      <c r="A1377" s="31" t="s">
        <v>940</v>
      </c>
      <c r="B1377" s="32">
        <v>42620</v>
      </c>
      <c r="C1377" s="31">
        <v>76742.2</v>
      </c>
      <c r="D1377" s="31">
        <v>926.04</v>
      </c>
      <c r="E1377" s="31">
        <v>132.9</v>
      </c>
      <c r="F1377" s="30">
        <v>0.24945173207078386</v>
      </c>
      <c r="G1377" s="30">
        <v>0.15303873594561268</v>
      </c>
      <c r="H1377" s="30">
        <v>4.5057796650153303E-2</v>
      </c>
    </row>
    <row r="1378" spans="1:8">
      <c r="A1378" s="31" t="s">
        <v>4773</v>
      </c>
      <c r="B1378" s="32">
        <v>42621</v>
      </c>
      <c r="C1378" s="31">
        <v>76708.233333333337</v>
      </c>
      <c r="D1378" s="31">
        <v>927.29</v>
      </c>
      <c r="E1378" s="31">
        <v>132.53</v>
      </c>
      <c r="F1378" s="30">
        <v>0.24878892414353726</v>
      </c>
      <c r="G1378" s="30">
        <v>0.15325970698704072</v>
      </c>
      <c r="H1378" s="30">
        <v>4.1984432738422894E-2</v>
      </c>
    </row>
    <row r="1379" spans="1:8">
      <c r="A1379" s="31" t="s">
        <v>4774</v>
      </c>
      <c r="B1379" s="32">
        <v>42622</v>
      </c>
      <c r="C1379" s="31">
        <v>76674.266666666663</v>
      </c>
      <c r="D1379" s="31">
        <v>909.32</v>
      </c>
      <c r="E1379" s="31">
        <v>131.56</v>
      </c>
      <c r="F1379" s="30">
        <v>0.24812623274161738</v>
      </c>
      <c r="G1379" s="30">
        <v>0.13058722600057204</v>
      </c>
      <c r="H1379" s="30">
        <v>3.4358047016274984E-2</v>
      </c>
    </row>
    <row r="1380" spans="1:8">
      <c r="A1380" s="31" t="s">
        <v>939</v>
      </c>
      <c r="B1380" s="32">
        <v>42623</v>
      </c>
      <c r="C1380" s="31">
        <v>76640.3</v>
      </c>
      <c r="D1380" s="31">
        <v>901.55000000000018</v>
      </c>
      <c r="E1380" s="31">
        <v>131.34333333333333</v>
      </c>
      <c r="F1380" s="30">
        <v>0.24746365783429836</v>
      </c>
      <c r="G1380" s="30">
        <v>0.12277388019427971</v>
      </c>
      <c r="H1380" s="30">
        <v>3.1411145721540246E-2</v>
      </c>
    </row>
    <row r="1381" spans="1:8">
      <c r="A1381" s="31" t="s">
        <v>938</v>
      </c>
      <c r="B1381" s="32">
        <v>42624</v>
      </c>
      <c r="C1381" s="31">
        <v>76643.900000000009</v>
      </c>
      <c r="D1381" s="31">
        <v>893.78</v>
      </c>
      <c r="E1381" s="31">
        <v>131.12666666666667</v>
      </c>
      <c r="F1381" s="30">
        <v>0.2471487406293682</v>
      </c>
      <c r="G1381" s="30">
        <v>0.11493473822522904</v>
      </c>
      <c r="H1381" s="30">
        <v>2.8471332583858366E-2</v>
      </c>
    </row>
    <row r="1382" spans="1:8">
      <c r="A1382" s="31" t="s">
        <v>937</v>
      </c>
      <c r="B1382" s="32">
        <v>42626</v>
      </c>
      <c r="C1382" s="31">
        <v>76444.2</v>
      </c>
      <c r="D1382" s="31">
        <v>886.01</v>
      </c>
      <c r="E1382" s="31">
        <v>130.91</v>
      </c>
      <c r="F1382" s="30">
        <v>0.24361591884078715</v>
      </c>
      <c r="G1382" s="30">
        <v>0.10706967213114749</v>
      </c>
      <c r="H1382" s="30">
        <v>2.5538582060321113E-2</v>
      </c>
    </row>
    <row r="1383" spans="1:8">
      <c r="A1383" s="31" t="s">
        <v>936</v>
      </c>
      <c r="B1383" s="32">
        <v>42627</v>
      </c>
      <c r="C1383" s="31">
        <v>76455.400000000009</v>
      </c>
      <c r="D1383" s="31">
        <v>885.14</v>
      </c>
      <c r="E1383" s="31">
        <v>130</v>
      </c>
      <c r="F1383" s="30">
        <v>0.24155917125892046</v>
      </c>
      <c r="G1383" s="30">
        <v>0.10685390588853161</v>
      </c>
      <c r="H1383" s="30">
        <v>2.0728643216080478E-2</v>
      </c>
    </row>
    <row r="1384" spans="1:8">
      <c r="A1384" s="31" t="s">
        <v>4775</v>
      </c>
      <c r="B1384" s="32">
        <v>42628</v>
      </c>
      <c r="C1384" s="31">
        <v>76338.56666666668</v>
      </c>
      <c r="D1384" s="31">
        <v>888.98</v>
      </c>
      <c r="E1384" s="31">
        <v>130.41</v>
      </c>
      <c r="F1384" s="30">
        <v>0.2374344177702854</v>
      </c>
      <c r="G1384" s="30">
        <v>0.12320113207070382</v>
      </c>
      <c r="H1384" s="30">
        <v>2.23424270931325E-2</v>
      </c>
    </row>
    <row r="1385" spans="1:8">
      <c r="A1385" s="31" t="s">
        <v>4776</v>
      </c>
      <c r="B1385" s="32">
        <v>42629</v>
      </c>
      <c r="C1385" s="31">
        <v>76221.733333333337</v>
      </c>
      <c r="D1385" s="31">
        <v>885.45</v>
      </c>
      <c r="E1385" s="31">
        <v>129.91999999999999</v>
      </c>
      <c r="F1385" s="30">
        <v>0.23547982219782471</v>
      </c>
      <c r="G1385" s="30">
        <v>0.1149797264965875</v>
      </c>
      <c r="H1385" s="30">
        <v>1.9060318456349368E-2</v>
      </c>
    </row>
    <row r="1386" spans="1:8">
      <c r="A1386" s="31" t="s">
        <v>935</v>
      </c>
      <c r="B1386" s="32">
        <v>42630</v>
      </c>
      <c r="C1386" s="31">
        <v>76104.900000000009</v>
      </c>
      <c r="D1386" s="31">
        <v>889.52666666666664</v>
      </c>
      <c r="E1386" s="31">
        <v>129.63333333333333</v>
      </c>
      <c r="F1386" s="30">
        <v>0.23352541882055999</v>
      </c>
      <c r="G1386" s="30">
        <v>0.12001443782710686</v>
      </c>
      <c r="H1386" s="30">
        <v>1.6413151429616635E-2</v>
      </c>
    </row>
    <row r="1387" spans="1:8">
      <c r="A1387" s="31" t="s">
        <v>934</v>
      </c>
      <c r="B1387" s="32">
        <v>42631</v>
      </c>
      <c r="C1387" s="31">
        <v>76166.7</v>
      </c>
      <c r="D1387" s="31">
        <v>893.60333333333324</v>
      </c>
      <c r="E1387" s="31">
        <v>129.34666666666666</v>
      </c>
      <c r="F1387" s="30">
        <v>0.23446639470600528</v>
      </c>
      <c r="G1387" s="30">
        <v>0.13777326955805735</v>
      </c>
      <c r="H1387" s="30">
        <v>2.3690180973988006E-2</v>
      </c>
    </row>
    <row r="1388" spans="1:8">
      <c r="A1388" s="31" t="s">
        <v>933</v>
      </c>
      <c r="B1388" s="32">
        <v>42632</v>
      </c>
      <c r="C1388" s="31">
        <v>76272.600000000006</v>
      </c>
      <c r="D1388" s="31">
        <v>897.68</v>
      </c>
      <c r="E1388" s="31">
        <v>129.06</v>
      </c>
      <c r="F1388" s="30">
        <v>0.23598043759378506</v>
      </c>
      <c r="G1388" s="30">
        <v>0.15593518617877433</v>
      </c>
      <c r="H1388" s="30">
        <v>3.1105193075898763E-2</v>
      </c>
    </row>
    <row r="1389" spans="1:8">
      <c r="A1389" s="31" t="s">
        <v>4777</v>
      </c>
      <c r="B1389" s="32">
        <v>42633</v>
      </c>
      <c r="C1389" s="31">
        <v>76361.75</v>
      </c>
      <c r="D1389" s="31">
        <v>898.82</v>
      </c>
      <c r="E1389" s="31">
        <v>128.93</v>
      </c>
      <c r="F1389" s="30">
        <v>0.23706626317673796</v>
      </c>
      <c r="G1389" s="30">
        <v>0.17068913867434277</v>
      </c>
      <c r="H1389" s="30">
        <v>3.992579448298117E-2</v>
      </c>
    </row>
    <row r="1390" spans="1:8">
      <c r="A1390" s="31" t="s">
        <v>327</v>
      </c>
      <c r="B1390" s="32">
        <v>42634</v>
      </c>
      <c r="C1390" s="31">
        <v>76450.900000000009</v>
      </c>
      <c r="D1390" s="31">
        <v>905.65</v>
      </c>
      <c r="E1390" s="31">
        <v>128.97</v>
      </c>
      <c r="F1390" s="30">
        <v>0.23196827376607221</v>
      </c>
      <c r="G1390" s="30">
        <v>0.17852588293470051</v>
      </c>
      <c r="H1390" s="30">
        <v>4.0500201694231519E-2</v>
      </c>
    </row>
    <row r="1391" spans="1:8">
      <c r="A1391" s="31" t="s">
        <v>4778</v>
      </c>
      <c r="B1391" s="32">
        <v>42635</v>
      </c>
      <c r="C1391" s="31">
        <v>76602.900000000009</v>
      </c>
      <c r="D1391" s="31">
        <v>920.92</v>
      </c>
      <c r="E1391" s="31">
        <v>130.63</v>
      </c>
      <c r="F1391" s="30">
        <v>0.22304766831436562</v>
      </c>
      <c r="G1391" s="30">
        <v>0.21203985206828024</v>
      </c>
      <c r="H1391" s="30">
        <v>5.6791521721543559E-2</v>
      </c>
    </row>
    <row r="1392" spans="1:8">
      <c r="A1392" s="31" t="s">
        <v>4779</v>
      </c>
      <c r="B1392" s="32">
        <v>42636</v>
      </c>
      <c r="C1392" s="31">
        <v>76754.900000000009</v>
      </c>
      <c r="D1392" s="31">
        <v>917.5</v>
      </c>
      <c r="E1392" s="31">
        <v>131.09</v>
      </c>
      <c r="F1392" s="30">
        <v>0.22532974032649955</v>
      </c>
      <c r="G1392" s="30">
        <v>0.24177787402214213</v>
      </c>
      <c r="H1392" s="30">
        <v>8.5541570056310023E-2</v>
      </c>
    </row>
    <row r="1393" spans="1:8">
      <c r="A1393" s="31" t="s">
        <v>932</v>
      </c>
      <c r="B1393" s="32">
        <v>42637</v>
      </c>
      <c r="C1393" s="31">
        <v>76906.900000000009</v>
      </c>
      <c r="D1393" s="31">
        <v>913.49666666666667</v>
      </c>
      <c r="E1393" s="31">
        <v>130.94</v>
      </c>
      <c r="F1393" s="30">
        <v>0.22761127321717045</v>
      </c>
      <c r="G1393" s="30">
        <v>0.2343381932339732</v>
      </c>
      <c r="H1393" s="30">
        <v>8.6458679057417775E-2</v>
      </c>
    </row>
    <row r="1394" spans="1:8">
      <c r="A1394" s="31" t="s">
        <v>931</v>
      </c>
      <c r="B1394" s="32">
        <v>42638</v>
      </c>
      <c r="C1394" s="31">
        <v>77081.5</v>
      </c>
      <c r="D1394" s="31">
        <v>909.49333333333334</v>
      </c>
      <c r="E1394" s="31">
        <v>130.79</v>
      </c>
      <c r="F1394" s="30">
        <v>0.2302529726278828</v>
      </c>
      <c r="G1394" s="30">
        <v>0.23824824143408185</v>
      </c>
      <c r="H1394" s="30">
        <v>8.9220775615578729E-2</v>
      </c>
    </row>
    <row r="1395" spans="1:8">
      <c r="A1395" s="31" t="s">
        <v>930</v>
      </c>
      <c r="B1395" s="32">
        <v>42639</v>
      </c>
      <c r="C1395" s="31">
        <v>77089.8</v>
      </c>
      <c r="D1395" s="31">
        <v>905.49</v>
      </c>
      <c r="E1395" s="31">
        <v>130.63999999999999</v>
      </c>
      <c r="F1395" s="30">
        <v>0.23420694513376361</v>
      </c>
      <c r="G1395" s="30">
        <v>0.24221804562852389</v>
      </c>
      <c r="H1395" s="30">
        <v>9.2003343549735161E-2</v>
      </c>
    </row>
    <row r="1396" spans="1:8">
      <c r="A1396" s="31" t="s">
        <v>929</v>
      </c>
      <c r="B1396" s="32">
        <v>42640</v>
      </c>
      <c r="C1396" s="31">
        <v>77143.100000000006</v>
      </c>
      <c r="D1396" s="31">
        <v>911.13</v>
      </c>
      <c r="E1396" s="31">
        <v>130.1</v>
      </c>
      <c r="F1396" s="30">
        <v>0.22861438443541604</v>
      </c>
      <c r="G1396" s="30">
        <v>0.25958029197080279</v>
      </c>
      <c r="H1396" s="30">
        <v>9.1534524708448695E-2</v>
      </c>
    </row>
    <row r="1397" spans="1:8">
      <c r="A1397" s="31" t="s">
        <v>928</v>
      </c>
      <c r="B1397" s="32">
        <v>42641</v>
      </c>
      <c r="C1397" s="31">
        <v>77300.3</v>
      </c>
      <c r="D1397" s="31">
        <v>912.19</v>
      </c>
      <c r="E1397" s="31">
        <v>128.91</v>
      </c>
      <c r="F1397" s="30">
        <v>0.23008949542656731</v>
      </c>
      <c r="G1397" s="30">
        <v>0.26130722749961977</v>
      </c>
      <c r="H1397" s="30">
        <v>8.5283717797608904E-2</v>
      </c>
    </row>
    <row r="1398" spans="1:8">
      <c r="A1398" s="31" t="s">
        <v>4780</v>
      </c>
      <c r="B1398" s="32">
        <v>42642</v>
      </c>
      <c r="C1398" s="31">
        <v>77359.8</v>
      </c>
      <c r="D1398" s="31">
        <v>913.39</v>
      </c>
      <c r="E1398" s="31">
        <v>129.81</v>
      </c>
      <c r="F1398" s="30">
        <v>0.21794042215536336</v>
      </c>
      <c r="G1398" s="30">
        <v>0.25197379242283025</v>
      </c>
      <c r="H1398" s="30">
        <v>8.6367060005021479E-2</v>
      </c>
    </row>
    <row r="1399" spans="1:8">
      <c r="A1399" s="31" t="s">
        <v>4781</v>
      </c>
      <c r="B1399" s="32">
        <v>42643</v>
      </c>
      <c r="C1399" s="31">
        <v>77419.3</v>
      </c>
      <c r="D1399" s="31">
        <v>903.46</v>
      </c>
      <c r="E1399" s="31">
        <v>128.6</v>
      </c>
      <c r="F1399" s="30">
        <v>0.21034035854038691</v>
      </c>
      <c r="G1399" s="30">
        <v>0.24933969439258807</v>
      </c>
      <c r="H1399" s="30">
        <v>0.10074467174527091</v>
      </c>
    </row>
    <row r="1400" spans="1:8">
      <c r="A1400" s="31" t="s">
        <v>927</v>
      </c>
      <c r="B1400" s="32">
        <v>42644</v>
      </c>
      <c r="C1400" s="31">
        <v>77478.8</v>
      </c>
      <c r="D1400" s="31">
        <v>906.17666666666673</v>
      </c>
      <c r="E1400" s="31">
        <v>128.55333333333334</v>
      </c>
      <c r="F1400" s="30">
        <v>0.20284601376432354</v>
      </c>
      <c r="G1400" s="30">
        <v>0.27776289381782981</v>
      </c>
      <c r="H1400" s="30">
        <v>0.10270486647223653</v>
      </c>
    </row>
    <row r="1401" spans="1:8">
      <c r="A1401" s="31" t="s">
        <v>926</v>
      </c>
      <c r="B1401" s="32">
        <v>42645</v>
      </c>
      <c r="C1401" s="31">
        <v>77287.600000000006</v>
      </c>
      <c r="D1401" s="31">
        <v>908.89333333333343</v>
      </c>
      <c r="E1401" s="31">
        <v>128.50666666666666</v>
      </c>
      <c r="F1401" s="30">
        <v>0.1915900026055759</v>
      </c>
      <c r="G1401" s="30">
        <v>0.28508476333661692</v>
      </c>
      <c r="H1401" s="30">
        <v>0.11261183261183239</v>
      </c>
    </row>
    <row r="1402" spans="1:8">
      <c r="A1402" s="31" t="s">
        <v>925</v>
      </c>
      <c r="B1402" s="32">
        <v>42646</v>
      </c>
      <c r="C1402" s="31">
        <v>77265.3</v>
      </c>
      <c r="D1402" s="31">
        <v>911.61</v>
      </c>
      <c r="E1402" s="31">
        <v>128.46</v>
      </c>
      <c r="F1402" s="30">
        <v>0.18099140836480743</v>
      </c>
      <c r="G1402" s="30">
        <v>0.29244663304993845</v>
      </c>
      <c r="H1402" s="30">
        <v>0.12270582066072366</v>
      </c>
    </row>
    <row r="1403" spans="1:8">
      <c r="A1403" s="31" t="s">
        <v>924</v>
      </c>
      <c r="B1403" s="32">
        <v>42647</v>
      </c>
      <c r="C1403" s="31">
        <v>77335.3</v>
      </c>
      <c r="D1403" s="31">
        <v>915.61</v>
      </c>
      <c r="E1403" s="31">
        <v>129.13999999999999</v>
      </c>
      <c r="F1403" s="30">
        <v>0.1875905066838659</v>
      </c>
      <c r="G1403" s="30">
        <v>0.30167327732048177</v>
      </c>
      <c r="H1403" s="30">
        <v>0.13940356449620595</v>
      </c>
    </row>
    <row r="1404" spans="1:8">
      <c r="A1404" s="31" t="s">
        <v>923</v>
      </c>
      <c r="B1404" s="32">
        <v>42648</v>
      </c>
      <c r="C1404" s="31">
        <v>77183</v>
      </c>
      <c r="D1404" s="31">
        <v>915.26</v>
      </c>
      <c r="E1404" s="31">
        <v>129.13999999999999</v>
      </c>
      <c r="F1404" s="30">
        <v>0.16735054395089999</v>
      </c>
      <c r="G1404" s="30">
        <v>0.28121281688760713</v>
      </c>
      <c r="H1404" s="30">
        <v>0.11896716055801049</v>
      </c>
    </row>
    <row r="1405" spans="1:8">
      <c r="A1405" s="31" t="s">
        <v>4782</v>
      </c>
      <c r="B1405" s="32">
        <v>42649</v>
      </c>
      <c r="C1405" s="31">
        <v>77194.333333333343</v>
      </c>
      <c r="D1405" s="31">
        <v>917.04</v>
      </c>
      <c r="E1405" s="31">
        <v>129.13</v>
      </c>
      <c r="F1405" s="30">
        <v>0.15972707355242588</v>
      </c>
      <c r="G1405" s="30">
        <v>0.32374848432357517</v>
      </c>
      <c r="H1405" s="30">
        <v>0.15263768633401753</v>
      </c>
    </row>
    <row r="1406" spans="1:8">
      <c r="A1406" s="31" t="s">
        <v>4783</v>
      </c>
      <c r="B1406" s="32">
        <v>42650</v>
      </c>
      <c r="C1406" s="31">
        <v>77205.666666666672</v>
      </c>
      <c r="D1406" s="31">
        <v>914.81</v>
      </c>
      <c r="E1406" s="31">
        <v>129.01</v>
      </c>
      <c r="F1406" s="30">
        <v>0.15759070876735648</v>
      </c>
      <c r="G1406" s="30">
        <v>0.3286614767907976</v>
      </c>
      <c r="H1406" s="30">
        <v>0.15807899461400354</v>
      </c>
    </row>
    <row r="1407" spans="1:8">
      <c r="A1407" s="31" t="s">
        <v>922</v>
      </c>
      <c r="B1407" s="32">
        <v>42651</v>
      </c>
      <c r="C1407" s="31">
        <v>77217</v>
      </c>
      <c r="D1407" s="31">
        <v>916.09999999999991</v>
      </c>
      <c r="E1407" s="31">
        <v>128.87666666666667</v>
      </c>
      <c r="F1407" s="30">
        <v>0.15546282408559731</v>
      </c>
      <c r="G1407" s="30">
        <v>0.28908338727380167</v>
      </c>
      <c r="H1407" s="30">
        <v>0.1408043433359889</v>
      </c>
    </row>
    <row r="1408" spans="1:8">
      <c r="A1408" s="31" t="s">
        <v>921</v>
      </c>
      <c r="B1408" s="32">
        <v>42652</v>
      </c>
      <c r="C1408" s="31">
        <v>77435.8</v>
      </c>
      <c r="D1408" s="31">
        <v>917.38999999999987</v>
      </c>
      <c r="E1408" s="31">
        <v>128.74333333333334</v>
      </c>
      <c r="F1408" s="30">
        <v>0.15644171779141125</v>
      </c>
      <c r="G1408" s="30">
        <v>0.28762515205389705</v>
      </c>
      <c r="H1408" s="30">
        <v>0.13230724127821736</v>
      </c>
    </row>
    <row r="1409" spans="1:8">
      <c r="A1409" s="31" t="s">
        <v>920</v>
      </c>
      <c r="B1409" s="32">
        <v>42653</v>
      </c>
      <c r="C1409" s="31">
        <v>77655.100000000006</v>
      </c>
      <c r="D1409" s="31">
        <v>918.68</v>
      </c>
      <c r="E1409" s="31">
        <v>128.61000000000001</v>
      </c>
      <c r="F1409" s="30">
        <v>0.14636825159691225</v>
      </c>
      <c r="G1409" s="30">
        <v>0.28617429368775715</v>
      </c>
      <c r="H1409" s="30">
        <v>0.12391855282705588</v>
      </c>
    </row>
    <row r="1410" spans="1:8">
      <c r="A1410" s="31" t="s">
        <v>4784</v>
      </c>
      <c r="B1410" s="32">
        <v>42654</v>
      </c>
      <c r="C1410" s="31">
        <v>77701.360000000015</v>
      </c>
      <c r="D1410" s="31">
        <v>905.57</v>
      </c>
      <c r="E1410" s="31">
        <v>128.88999999999999</v>
      </c>
      <c r="F1410" s="30">
        <v>0.12843713466216489</v>
      </c>
      <c r="G1410" s="30">
        <v>0.26462127136632785</v>
      </c>
      <c r="H1410" s="30">
        <v>0.1192254254949634</v>
      </c>
    </row>
    <row r="1411" spans="1:8">
      <c r="A1411" s="31" t="s">
        <v>4785</v>
      </c>
      <c r="B1411" s="32">
        <v>42655</v>
      </c>
      <c r="C1411" s="31">
        <v>77747.62000000001</v>
      </c>
      <c r="D1411" s="31">
        <v>902.74</v>
      </c>
      <c r="E1411" s="31">
        <v>128.4</v>
      </c>
      <c r="F1411" s="30">
        <v>9.504461299023248E-2</v>
      </c>
      <c r="G1411" s="30">
        <v>0.27446246805867314</v>
      </c>
      <c r="H1411" s="30">
        <v>0.11778532253852192</v>
      </c>
    </row>
    <row r="1412" spans="1:8">
      <c r="A1412" s="31" t="s">
        <v>4786</v>
      </c>
      <c r="B1412" s="32">
        <v>42656</v>
      </c>
      <c r="C1412" s="31">
        <v>77793.88</v>
      </c>
      <c r="D1412" s="31">
        <v>890.65</v>
      </c>
      <c r="E1412" s="31">
        <v>128.1</v>
      </c>
      <c r="F1412" s="30">
        <v>9.5518722451451321E-2</v>
      </c>
      <c r="G1412" s="30">
        <v>0.24395932847286228</v>
      </c>
      <c r="H1412" s="30">
        <v>9.7592322851512314E-2</v>
      </c>
    </row>
    <row r="1413" spans="1:8">
      <c r="A1413" s="31" t="s">
        <v>4787</v>
      </c>
      <c r="B1413" s="32">
        <v>42657</v>
      </c>
      <c r="C1413" s="31">
        <v>77840.140000000014</v>
      </c>
      <c r="D1413" s="31">
        <v>897.03</v>
      </c>
      <c r="E1413" s="31">
        <v>128.54</v>
      </c>
      <c r="F1413" s="30">
        <v>9.4203477810228975E-2</v>
      </c>
      <c r="G1413" s="30">
        <v>0.24202816277363159</v>
      </c>
      <c r="H1413" s="30">
        <v>8.3171821016263525E-2</v>
      </c>
    </row>
    <row r="1414" spans="1:8">
      <c r="A1414" s="31" t="s">
        <v>919</v>
      </c>
      <c r="B1414" s="32">
        <v>42658</v>
      </c>
      <c r="C1414" s="31">
        <v>77886.400000000009</v>
      </c>
      <c r="D1414" s="31">
        <v>896.25666666666677</v>
      </c>
      <c r="E1414" s="31">
        <v>128.28666666666669</v>
      </c>
      <c r="F1414" s="30">
        <v>9.289294420735783E-2</v>
      </c>
      <c r="G1414" s="30">
        <v>0.20729106330625813</v>
      </c>
      <c r="H1414" s="30">
        <v>7.0304243840035863E-2</v>
      </c>
    </row>
    <row r="1415" spans="1:8">
      <c r="A1415" s="31" t="s">
        <v>918</v>
      </c>
      <c r="B1415" s="32">
        <v>42659</v>
      </c>
      <c r="C1415" s="31">
        <v>77569.100000000006</v>
      </c>
      <c r="D1415" s="31">
        <v>895.48333333333335</v>
      </c>
      <c r="E1415" s="31">
        <v>128.03333333333333</v>
      </c>
      <c r="F1415" s="30">
        <v>8.6494784568429406E-2</v>
      </c>
      <c r="G1415" s="30">
        <v>0.20604898809416916</v>
      </c>
      <c r="H1415" s="30">
        <v>6.3458663270391291E-2</v>
      </c>
    </row>
    <row r="1416" spans="1:8">
      <c r="A1416" s="31" t="s">
        <v>917</v>
      </c>
      <c r="B1416" s="32">
        <v>42660</v>
      </c>
      <c r="C1416" s="31">
        <v>77707.199999999997</v>
      </c>
      <c r="D1416" s="31">
        <v>894.71</v>
      </c>
      <c r="E1416" s="31">
        <v>127.78</v>
      </c>
      <c r="F1416" s="30">
        <v>9.2639358369376312E-2</v>
      </c>
      <c r="G1416" s="30">
        <v>0.20480732544830227</v>
      </c>
      <c r="H1416" s="30">
        <v>5.6673466012459262E-2</v>
      </c>
    </row>
    <row r="1417" spans="1:8">
      <c r="A1417" s="31" t="s">
        <v>916</v>
      </c>
      <c r="B1417" s="32">
        <v>42661</v>
      </c>
      <c r="C1417" s="31">
        <v>77849.5</v>
      </c>
      <c r="D1417" s="31">
        <v>908.55</v>
      </c>
      <c r="E1417" s="31">
        <v>128.43</v>
      </c>
      <c r="F1417" s="30">
        <v>6.7706904686145597E-2</v>
      </c>
      <c r="G1417" s="30">
        <v>0.22324097261491227</v>
      </c>
      <c r="H1417" s="30">
        <v>5.7385147373621104E-2</v>
      </c>
    </row>
    <row r="1418" spans="1:8">
      <c r="A1418" s="31" t="s">
        <v>915</v>
      </c>
      <c r="B1418" s="32">
        <v>42662</v>
      </c>
      <c r="C1418" s="31">
        <v>78091.5</v>
      </c>
      <c r="D1418" s="31">
        <v>913.35</v>
      </c>
      <c r="E1418" s="31">
        <v>129.04</v>
      </c>
      <c r="F1418" s="30">
        <v>5.9219672976107418E-2</v>
      </c>
      <c r="G1418" s="30">
        <v>0.25337925923892901</v>
      </c>
      <c r="H1418" s="30">
        <v>7.3722749209518934E-2</v>
      </c>
    </row>
    <row r="1419" spans="1:8">
      <c r="A1419" s="31" t="s">
        <v>4788</v>
      </c>
      <c r="B1419" s="32">
        <v>42663</v>
      </c>
      <c r="C1419" s="31">
        <v>78190.06666666668</v>
      </c>
      <c r="D1419" s="31">
        <v>913.38</v>
      </c>
      <c r="E1419" s="31">
        <v>129.56</v>
      </c>
      <c r="F1419" s="30">
        <v>6.1153936630295336E-2</v>
      </c>
      <c r="G1419" s="30">
        <v>0.26568281022656426</v>
      </c>
      <c r="H1419" s="30">
        <v>7.9936650829373956E-2</v>
      </c>
    </row>
    <row r="1420" spans="1:8">
      <c r="A1420" s="31" t="s">
        <v>326</v>
      </c>
      <c r="B1420" s="32">
        <v>42664</v>
      </c>
      <c r="C1420" s="31">
        <v>78288.633333333331</v>
      </c>
      <c r="D1420" s="31">
        <v>911.24</v>
      </c>
      <c r="E1420" s="31">
        <v>129.31</v>
      </c>
      <c r="F1420" s="30">
        <v>6.0478634732399117E-2</v>
      </c>
      <c r="G1420" s="30">
        <v>0.23215468866202427</v>
      </c>
      <c r="H1420" s="30">
        <v>5.2841556749715135E-2</v>
      </c>
    </row>
    <row r="1421" spans="1:8">
      <c r="A1421" s="31" t="s">
        <v>914</v>
      </c>
      <c r="B1421" s="32">
        <v>42665</v>
      </c>
      <c r="C1421" s="31">
        <v>78387.199999999997</v>
      </c>
      <c r="D1421" s="31">
        <v>913.62666666666678</v>
      </c>
      <c r="E1421" s="31">
        <v>129.58333333333334</v>
      </c>
      <c r="F1421" s="30">
        <v>5.9805886849050305E-2</v>
      </c>
      <c r="G1421" s="30">
        <v>0.23528165745009777</v>
      </c>
      <c r="H1421" s="30">
        <v>4.671513193322574E-2</v>
      </c>
    </row>
    <row r="1422" spans="1:8">
      <c r="A1422" s="31" t="s">
        <v>913</v>
      </c>
      <c r="B1422" s="32">
        <v>42666</v>
      </c>
      <c r="C1422" s="31">
        <v>78370.3</v>
      </c>
      <c r="D1422" s="31">
        <v>916.01333333333332</v>
      </c>
      <c r="E1422" s="31">
        <v>129.85666666666668</v>
      </c>
      <c r="F1422" s="30">
        <v>5.7577499608655991E-2</v>
      </c>
      <c r="G1422" s="30">
        <v>0.24157498814014966</v>
      </c>
      <c r="H1422" s="30">
        <v>4.9770951226084659E-2</v>
      </c>
    </row>
    <row r="1423" spans="1:8">
      <c r="A1423" s="31" t="s">
        <v>912</v>
      </c>
      <c r="B1423" s="32">
        <v>42667</v>
      </c>
      <c r="C1423" s="31">
        <v>78568.800000000003</v>
      </c>
      <c r="D1423" s="31">
        <v>918.4</v>
      </c>
      <c r="E1423" s="31">
        <v>130.13</v>
      </c>
      <c r="F1423" s="30">
        <v>5.3633259755341944E-2</v>
      </c>
      <c r="G1423" s="30">
        <v>0.24789955930376317</v>
      </c>
      <c r="H1423" s="30">
        <v>5.2831715210355901E-2</v>
      </c>
    </row>
    <row r="1424" spans="1:8">
      <c r="A1424" s="31" t="s">
        <v>911</v>
      </c>
      <c r="B1424" s="32">
        <v>42668</v>
      </c>
      <c r="C1424" s="31">
        <v>78808.800000000003</v>
      </c>
      <c r="D1424" s="31">
        <v>918.25</v>
      </c>
      <c r="E1424" s="31">
        <v>130.72999999999999</v>
      </c>
      <c r="F1424" s="30">
        <v>3.9916182614226248E-2</v>
      </c>
      <c r="G1424" s="30">
        <v>0.25080026698268698</v>
      </c>
      <c r="H1424" s="30">
        <v>5.8542510121457392E-2</v>
      </c>
    </row>
    <row r="1425" spans="1:8">
      <c r="A1425" s="31" t="s">
        <v>910</v>
      </c>
      <c r="B1425" s="32">
        <v>42669</v>
      </c>
      <c r="C1425" s="31">
        <v>79299.600000000006</v>
      </c>
      <c r="D1425" s="31">
        <v>910.58</v>
      </c>
      <c r="E1425" s="31">
        <v>130.19999999999999</v>
      </c>
      <c r="F1425" s="30">
        <v>1.407305199164699E-2</v>
      </c>
      <c r="G1425" s="30">
        <v>0.24757494382638257</v>
      </c>
      <c r="H1425" s="30">
        <v>5.8536585365853488E-2</v>
      </c>
    </row>
    <row r="1426" spans="1:8">
      <c r="A1426" s="31" t="s">
        <v>4789</v>
      </c>
      <c r="B1426" s="32">
        <v>42670</v>
      </c>
      <c r="C1426" s="31">
        <v>79646.633333333331</v>
      </c>
      <c r="D1426" s="31">
        <v>905.31</v>
      </c>
      <c r="E1426" s="31">
        <v>130.29</v>
      </c>
      <c r="F1426" s="30">
        <v>2.7726342692296457E-2</v>
      </c>
      <c r="G1426" s="30">
        <v>0.23916614196939401</v>
      </c>
      <c r="H1426" s="30">
        <v>6.4460784313725483E-2</v>
      </c>
    </row>
    <row r="1427" spans="1:8">
      <c r="A1427" s="31" t="s">
        <v>4790</v>
      </c>
      <c r="B1427" s="32">
        <v>42671</v>
      </c>
      <c r="C1427" s="31">
        <v>79993.666666666657</v>
      </c>
      <c r="D1427" s="31">
        <v>903.5</v>
      </c>
      <c r="E1427" s="31">
        <v>130.11000000000001</v>
      </c>
      <c r="F1427" s="30">
        <v>3.6232134375404623E-2</v>
      </c>
      <c r="G1427" s="30">
        <v>0.26710983956019296</v>
      </c>
      <c r="H1427" s="30">
        <v>7.0687952600395176E-2</v>
      </c>
    </row>
    <row r="1428" spans="1:8">
      <c r="A1428" s="31" t="s">
        <v>909</v>
      </c>
      <c r="B1428" s="32">
        <v>42672</v>
      </c>
      <c r="C1428" s="31">
        <v>80340.7</v>
      </c>
      <c r="D1428" s="31">
        <v>904.03</v>
      </c>
      <c r="E1428" s="31">
        <v>130.04666666666668</v>
      </c>
      <c r="F1428" s="30">
        <v>4.4804567934896733E-2</v>
      </c>
      <c r="G1428" s="30">
        <v>0.27106180754738207</v>
      </c>
      <c r="H1428" s="30">
        <v>7.6991028295376296E-2</v>
      </c>
    </row>
    <row r="1429" spans="1:8">
      <c r="A1429" s="31" t="s">
        <v>908</v>
      </c>
      <c r="B1429" s="32">
        <v>42673</v>
      </c>
      <c r="C1429" s="31">
        <v>80339.199999999997</v>
      </c>
      <c r="D1429" s="31">
        <v>904.56</v>
      </c>
      <c r="E1429" s="31">
        <v>129.98333333333332</v>
      </c>
      <c r="F1429" s="30">
        <v>4.8894041585394232E-2</v>
      </c>
      <c r="G1429" s="30">
        <v>0.26256432207096125</v>
      </c>
      <c r="H1429" s="30">
        <v>7.1291208791208538E-2</v>
      </c>
    </row>
    <row r="1430" spans="1:8">
      <c r="A1430" s="31" t="s">
        <v>907</v>
      </c>
      <c r="B1430" s="32">
        <v>42674</v>
      </c>
      <c r="C1430" s="31">
        <v>80263.7</v>
      </c>
      <c r="D1430" s="31">
        <v>905.09</v>
      </c>
      <c r="E1430" s="31">
        <v>129.91999999999999</v>
      </c>
      <c r="F1430" s="30">
        <v>4.6333244252667383E-2</v>
      </c>
      <c r="G1430" s="30">
        <v>0.2541894538467222</v>
      </c>
      <c r="H1430" s="30">
        <v>6.5645933014353952E-2</v>
      </c>
    </row>
    <row r="1431" spans="1:8">
      <c r="A1431" s="31" t="s">
        <v>906</v>
      </c>
      <c r="B1431" s="32">
        <v>42675</v>
      </c>
      <c r="C1431" s="31">
        <v>79659.199999999997</v>
      </c>
      <c r="D1431" s="31">
        <v>902.58</v>
      </c>
      <c r="E1431" s="31">
        <v>129.77000000000001</v>
      </c>
      <c r="F1431" s="30">
        <v>2.9487900229394848E-2</v>
      </c>
      <c r="G1431" s="30">
        <v>0.24175219437030515</v>
      </c>
      <c r="H1431" s="30">
        <v>5.9346938775510338E-2</v>
      </c>
    </row>
    <row r="1432" spans="1:8">
      <c r="A1432" s="31" t="s">
        <v>905</v>
      </c>
      <c r="B1432" s="32">
        <v>42676</v>
      </c>
      <c r="C1432" s="31">
        <v>79670.900000000009</v>
      </c>
      <c r="D1432" s="31">
        <v>890.21</v>
      </c>
      <c r="E1432" s="31">
        <v>129.03</v>
      </c>
      <c r="F1432" s="30">
        <v>3.2787756541217794E-2</v>
      </c>
      <c r="G1432" s="30">
        <v>0.21713152857533502</v>
      </c>
      <c r="H1432" s="30">
        <v>4.6981499513145231E-2</v>
      </c>
    </row>
    <row r="1433" spans="1:8">
      <c r="A1433" s="31" t="s">
        <v>4791</v>
      </c>
      <c r="B1433" s="32">
        <v>42677</v>
      </c>
      <c r="C1433" s="31">
        <v>79531.766666666677</v>
      </c>
      <c r="D1433" s="31">
        <v>884.93</v>
      </c>
      <c r="E1433" s="31">
        <v>128.54</v>
      </c>
      <c r="F1433" s="30">
        <v>2.1104235141057304E-2</v>
      </c>
      <c r="G1433" s="30">
        <v>0.20271004919948887</v>
      </c>
      <c r="H1433" s="30">
        <v>4.3513557395681079E-2</v>
      </c>
    </row>
    <row r="1434" spans="1:8">
      <c r="A1434" s="31" t="s">
        <v>4792</v>
      </c>
      <c r="B1434" s="32">
        <v>42678</v>
      </c>
      <c r="C1434" s="31">
        <v>79392.633333333331</v>
      </c>
      <c r="D1434" s="31">
        <v>880.12</v>
      </c>
      <c r="E1434" s="31">
        <v>128.04</v>
      </c>
      <c r="F1434" s="30">
        <v>2.0746825727092411E-2</v>
      </c>
      <c r="G1434" s="30">
        <v>0.17940608919382495</v>
      </c>
      <c r="H1434" s="30">
        <v>2.3583020225437679E-2</v>
      </c>
    </row>
    <row r="1435" spans="1:8">
      <c r="A1435" s="31" t="s">
        <v>904</v>
      </c>
      <c r="B1435" s="32">
        <v>42679</v>
      </c>
      <c r="C1435" s="31">
        <v>79253.5</v>
      </c>
      <c r="D1435" s="31">
        <v>885.00333333333344</v>
      </c>
      <c r="E1435" s="31">
        <v>128.28</v>
      </c>
      <c r="F1435" s="30">
        <v>2.0388412847871518E-2</v>
      </c>
      <c r="G1435" s="30">
        <v>0.19436871890379415</v>
      </c>
      <c r="H1435" s="30">
        <v>3.2517707662588657E-2</v>
      </c>
    </row>
    <row r="1436" spans="1:8">
      <c r="A1436" s="31" t="s">
        <v>903</v>
      </c>
      <c r="B1436" s="32">
        <v>42680</v>
      </c>
      <c r="C1436" s="31">
        <v>79137.5</v>
      </c>
      <c r="D1436" s="31">
        <v>889.88666666666677</v>
      </c>
      <c r="E1436" s="31">
        <v>128.51999999999998</v>
      </c>
      <c r="F1436" s="30">
        <v>2.0327252520277561E-2</v>
      </c>
      <c r="G1436" s="30">
        <v>0.1964165673260494</v>
      </c>
      <c r="H1436" s="30">
        <v>3.151586494729508E-2</v>
      </c>
    </row>
    <row r="1437" spans="1:8">
      <c r="A1437" s="31" t="s">
        <v>902</v>
      </c>
      <c r="B1437" s="32">
        <v>42681</v>
      </c>
      <c r="C1437" s="31">
        <v>79632.3</v>
      </c>
      <c r="D1437" s="31">
        <v>894.77</v>
      </c>
      <c r="E1437" s="31">
        <v>128.76</v>
      </c>
      <c r="F1437" s="30">
        <v>3.1040371645460807E-2</v>
      </c>
      <c r="G1437" s="30">
        <v>0.19844898250752285</v>
      </c>
      <c r="H1437" s="30">
        <v>3.0519688400384215E-2</v>
      </c>
    </row>
    <row r="1438" spans="1:8">
      <c r="A1438" s="31" t="s">
        <v>901</v>
      </c>
      <c r="B1438" s="32">
        <v>42682</v>
      </c>
      <c r="C1438" s="31">
        <v>79871.400000000009</v>
      </c>
      <c r="D1438" s="31">
        <v>902.45</v>
      </c>
      <c r="E1438" s="31">
        <v>130.54</v>
      </c>
      <c r="F1438" s="30">
        <v>2.9433789118636255E-2</v>
      </c>
      <c r="G1438" s="30">
        <v>0.20419791305276092</v>
      </c>
      <c r="H1438" s="30">
        <v>4.1819632881085367E-2</v>
      </c>
    </row>
    <row r="1439" spans="1:8">
      <c r="A1439" s="31" t="s">
        <v>900</v>
      </c>
      <c r="B1439" s="32">
        <v>42683</v>
      </c>
      <c r="C1439" s="31">
        <v>78411.600000000006</v>
      </c>
      <c r="D1439" s="31">
        <v>880.15</v>
      </c>
      <c r="E1439" s="31">
        <v>129.59</v>
      </c>
      <c r="F1439" s="30">
        <v>9.1063523113354972E-3</v>
      </c>
      <c r="G1439" s="30">
        <v>0.18179010688006869</v>
      </c>
      <c r="H1439" s="30">
        <v>3.1849669559678384E-2</v>
      </c>
    </row>
    <row r="1440" spans="1:8">
      <c r="A1440" s="31" t="s">
        <v>4793</v>
      </c>
      <c r="B1440" s="32">
        <v>42684</v>
      </c>
      <c r="C1440" s="31">
        <v>78611.3</v>
      </c>
      <c r="D1440" s="31">
        <v>875.63</v>
      </c>
      <c r="E1440" s="31">
        <v>129.78</v>
      </c>
      <c r="F1440" s="30">
        <v>9.9061924301326876E-3</v>
      </c>
      <c r="G1440" s="30">
        <v>0.18885856652139088</v>
      </c>
      <c r="H1440" s="30">
        <v>4.115523465703963E-2</v>
      </c>
    </row>
    <row r="1441" spans="1:8">
      <c r="A1441" s="31" t="s">
        <v>4794</v>
      </c>
      <c r="B1441" s="32">
        <v>42685</v>
      </c>
      <c r="C1441" s="31">
        <v>78811</v>
      </c>
      <c r="D1441" s="31">
        <v>849.1</v>
      </c>
      <c r="E1441" s="31">
        <v>127.52</v>
      </c>
      <c r="F1441" s="30">
        <v>1.0791817491183631E-2</v>
      </c>
      <c r="G1441" s="30">
        <v>0.15468824369347933</v>
      </c>
      <c r="H1441" s="30">
        <v>1.8286353110277043E-2</v>
      </c>
    </row>
    <row r="1442" spans="1:8">
      <c r="A1442" s="31" t="s">
        <v>899</v>
      </c>
      <c r="B1442" s="32">
        <v>42686</v>
      </c>
      <c r="C1442" s="31">
        <v>79010.7</v>
      </c>
      <c r="D1442" s="31">
        <v>845.72</v>
      </c>
      <c r="E1442" s="31">
        <v>126.68666666666667</v>
      </c>
      <c r="F1442" s="30">
        <v>1.1674508572033337E-2</v>
      </c>
      <c r="G1442" s="30">
        <v>0.14283397746006865</v>
      </c>
      <c r="H1442" s="30">
        <v>1.1389642876150852E-2</v>
      </c>
    </row>
    <row r="1443" spans="1:8">
      <c r="A1443" s="31" t="s">
        <v>898</v>
      </c>
      <c r="B1443" s="32">
        <v>42687</v>
      </c>
      <c r="C1443" s="31">
        <v>79048.5</v>
      </c>
      <c r="D1443" s="31">
        <v>842.33999999999992</v>
      </c>
      <c r="E1443" s="31">
        <v>125.85333333333332</v>
      </c>
      <c r="F1443" s="30">
        <v>1.0484696714615938E-2</v>
      </c>
      <c r="G1443" s="30">
        <v>0.13810761269518124</v>
      </c>
      <c r="H1443" s="30">
        <v>2.7088755510702445E-3</v>
      </c>
    </row>
    <row r="1444" spans="1:8">
      <c r="A1444" s="31" t="s">
        <v>897</v>
      </c>
      <c r="B1444" s="32">
        <v>42688</v>
      </c>
      <c r="C1444" s="31">
        <v>79341.5</v>
      </c>
      <c r="D1444" s="31">
        <v>838.96</v>
      </c>
      <c r="E1444" s="31">
        <v>125.02</v>
      </c>
      <c r="F1444" s="30">
        <v>2.0682122834597028E-2</v>
      </c>
      <c r="G1444" s="30">
        <v>0.13338256750184629</v>
      </c>
      <c r="H1444" s="30">
        <v>-5.9369202226343676E-3</v>
      </c>
    </row>
    <row r="1445" spans="1:8">
      <c r="A1445" s="31" t="s">
        <v>896</v>
      </c>
      <c r="B1445" s="32">
        <v>42689</v>
      </c>
      <c r="C1445" s="31">
        <v>79236.2</v>
      </c>
      <c r="D1445" s="31">
        <v>841.49</v>
      </c>
      <c r="E1445" s="31">
        <v>124.93</v>
      </c>
      <c r="F1445" s="30">
        <v>2.1885704263133965E-2</v>
      </c>
      <c r="G1445" s="30">
        <v>0.13664176786027848</v>
      </c>
      <c r="H1445" s="30">
        <v>-8.6494207268686951E-3</v>
      </c>
    </row>
    <row r="1446" spans="1:8">
      <c r="A1446" s="31" t="s">
        <v>895</v>
      </c>
      <c r="B1446" s="32">
        <v>42690</v>
      </c>
      <c r="C1446" s="31">
        <v>79268.400000000009</v>
      </c>
      <c r="D1446" s="31">
        <v>847.15</v>
      </c>
      <c r="E1446" s="31">
        <v>126.31</v>
      </c>
      <c r="F1446" s="30">
        <v>2.0858017123252415E-2</v>
      </c>
      <c r="G1446" s="30">
        <v>0.12515273867077514</v>
      </c>
      <c r="H1446" s="30">
        <v>-5.1197227473219753E-3</v>
      </c>
    </row>
    <row r="1447" spans="1:8">
      <c r="A1447" s="31" t="s">
        <v>4795</v>
      </c>
      <c r="B1447" s="32">
        <v>42691</v>
      </c>
      <c r="C1447" s="31">
        <v>79271.800000000017</v>
      </c>
      <c r="D1447" s="31">
        <v>847.19</v>
      </c>
      <c r="E1447" s="31">
        <v>126.25</v>
      </c>
      <c r="F1447" s="30">
        <v>2.025797384224548E-2</v>
      </c>
      <c r="G1447" s="30">
        <v>0.10153426082434014</v>
      </c>
      <c r="H1447" s="30">
        <v>-1.5210608424336858E-2</v>
      </c>
    </row>
    <row r="1448" spans="1:8">
      <c r="A1448" s="31" t="s">
        <v>4796</v>
      </c>
      <c r="B1448" s="32">
        <v>42692</v>
      </c>
      <c r="C1448" s="31">
        <v>79275.200000000012</v>
      </c>
      <c r="D1448" s="31">
        <v>844.53</v>
      </c>
      <c r="E1448" s="31">
        <v>125.7</v>
      </c>
      <c r="F1448" s="30">
        <v>1.8883735516314726E-2</v>
      </c>
      <c r="G1448" s="30">
        <v>8.2467091349542887E-2</v>
      </c>
      <c r="H1448" s="30">
        <v>-2.7089783281733615E-2</v>
      </c>
    </row>
    <row r="1449" spans="1:8">
      <c r="A1449" s="31" t="s">
        <v>894</v>
      </c>
      <c r="B1449" s="32">
        <v>42693</v>
      </c>
      <c r="C1449" s="31">
        <v>79278.600000000006</v>
      </c>
      <c r="D1449" s="31">
        <v>845.96499999999992</v>
      </c>
      <c r="E1449" s="31">
        <v>125.30500000000001</v>
      </c>
      <c r="F1449" s="30">
        <v>1.7513311674143717E-2</v>
      </c>
      <c r="G1449" s="30">
        <v>6.9528553548174887E-2</v>
      </c>
      <c r="H1449" s="30">
        <v>-3.0822182690076416E-2</v>
      </c>
    </row>
    <row r="1450" spans="1:8">
      <c r="A1450" s="31" t="s">
        <v>893</v>
      </c>
      <c r="B1450" s="32">
        <v>42695</v>
      </c>
      <c r="C1450" s="31">
        <v>79318.900000000009</v>
      </c>
      <c r="D1450" s="31">
        <v>847.4</v>
      </c>
      <c r="E1450" s="31">
        <v>124.91</v>
      </c>
      <c r="F1450" s="30">
        <v>1.6619628772323924E-2</v>
      </c>
      <c r="G1450" s="30">
        <v>6.9445379282493169E-2</v>
      </c>
      <c r="H1450" s="30">
        <v>-3.7450874624335495E-2</v>
      </c>
    </row>
    <row r="1451" spans="1:8">
      <c r="A1451" s="31" t="s">
        <v>892</v>
      </c>
      <c r="B1451" s="32">
        <v>42696</v>
      </c>
      <c r="C1451" s="31">
        <v>79393.8</v>
      </c>
      <c r="D1451" s="31">
        <v>857.45</v>
      </c>
      <c r="E1451" s="31">
        <v>124.8</v>
      </c>
      <c r="F1451" s="30">
        <v>1.6657062732895467E-2</v>
      </c>
      <c r="G1451" s="30">
        <v>8.0215677793502138E-2</v>
      </c>
      <c r="H1451" s="30">
        <v>-4.1842610364683286E-2</v>
      </c>
    </row>
    <row r="1452" spans="1:8">
      <c r="A1452" s="31" t="s">
        <v>891</v>
      </c>
      <c r="B1452" s="32">
        <v>42697</v>
      </c>
      <c r="C1452" s="31">
        <v>79385.600000000006</v>
      </c>
      <c r="D1452" s="31">
        <v>855.92</v>
      </c>
      <c r="E1452" s="31">
        <v>125.86</v>
      </c>
      <c r="F1452" s="30">
        <v>1.5701447317242989E-2</v>
      </c>
      <c r="G1452" s="30">
        <v>7.6385220956261435E-2</v>
      </c>
      <c r="H1452" s="30">
        <v>-3.725235217624101E-2</v>
      </c>
    </row>
    <row r="1453" spans="1:8">
      <c r="A1453" s="31" t="s">
        <v>4797</v>
      </c>
      <c r="B1453" s="32">
        <v>42698</v>
      </c>
      <c r="C1453" s="31">
        <v>79437.533333333355</v>
      </c>
      <c r="D1453" s="31">
        <v>852.02</v>
      </c>
      <c r="E1453" s="31">
        <v>124.79</v>
      </c>
      <c r="F1453" s="30">
        <v>1.5565499019858819E-2</v>
      </c>
      <c r="G1453" s="30">
        <v>8.1120176629572605E-2</v>
      </c>
      <c r="H1453" s="30">
        <v>-4.3534912240361767E-2</v>
      </c>
    </row>
    <row r="1454" spans="1:8">
      <c r="A1454" s="31" t="s">
        <v>4798</v>
      </c>
      <c r="B1454" s="32">
        <v>42699</v>
      </c>
      <c r="C1454" s="31">
        <v>79489.466666666674</v>
      </c>
      <c r="D1454" s="31">
        <v>855.78</v>
      </c>
      <c r="E1454" s="31">
        <v>124.89</v>
      </c>
      <c r="F1454" s="30">
        <v>1.5034288017645725E-2</v>
      </c>
      <c r="G1454" s="30">
        <v>8.6442636062410205E-2</v>
      </c>
      <c r="H1454" s="30">
        <v>-4.122524182404419E-2</v>
      </c>
    </row>
    <row r="1455" spans="1:8">
      <c r="A1455" s="31" t="s">
        <v>890</v>
      </c>
      <c r="B1455" s="32">
        <v>42700</v>
      </c>
      <c r="C1455" s="31">
        <v>79541.400000000009</v>
      </c>
      <c r="D1455" s="31">
        <v>858.24333333333334</v>
      </c>
      <c r="E1455" s="31">
        <v>125.07666666666667</v>
      </c>
      <c r="F1455" s="30">
        <v>1.1159338058660762E-2</v>
      </c>
      <c r="G1455" s="30">
        <v>8.5367293084115392E-2</v>
      </c>
      <c r="H1455" s="30">
        <v>-3.9571015383040198E-2</v>
      </c>
    </row>
    <row r="1456" spans="1:8">
      <c r="A1456" s="31" t="s">
        <v>889</v>
      </c>
      <c r="B1456" s="32">
        <v>42701</v>
      </c>
      <c r="C1456" s="31">
        <v>79625.900000000009</v>
      </c>
      <c r="D1456" s="31">
        <v>860.70666666666671</v>
      </c>
      <c r="E1456" s="31">
        <v>125.26333333333332</v>
      </c>
      <c r="F1456" s="30">
        <v>7.7310182745815581E-3</v>
      </c>
      <c r="G1456" s="30">
        <v>7.4660906552130424E-2</v>
      </c>
      <c r="H1456" s="30">
        <v>-4.0789238583863074E-2</v>
      </c>
    </row>
    <row r="1457" spans="1:8">
      <c r="A1457" s="31" t="s">
        <v>2302</v>
      </c>
      <c r="B1457" s="32">
        <v>42702</v>
      </c>
      <c r="C1457" s="31">
        <v>79822.25</v>
      </c>
      <c r="D1457" s="31">
        <v>863.17</v>
      </c>
      <c r="E1457" s="31">
        <v>125.45</v>
      </c>
      <c r="F1457" s="30">
        <v>5.7423472119848551E-3</v>
      </c>
      <c r="G1457" s="30">
        <v>7.6030317385125334E-2</v>
      </c>
      <c r="H1457" s="30">
        <v>-3.9727495407225866E-2</v>
      </c>
    </row>
    <row r="1458" spans="1:8">
      <c r="A1458" s="31" t="s">
        <v>888</v>
      </c>
      <c r="B1458" s="32">
        <v>42703</v>
      </c>
      <c r="C1458" s="31">
        <v>80018.600000000006</v>
      </c>
      <c r="D1458" s="31">
        <v>858.47</v>
      </c>
      <c r="E1458" s="31">
        <v>125.35</v>
      </c>
      <c r="F1458" s="30">
        <v>-2.7182075035487863E-3</v>
      </c>
      <c r="G1458" s="30">
        <v>6.8479681374074231E-2</v>
      </c>
      <c r="H1458" s="30">
        <v>-4.0860050501186018E-2</v>
      </c>
    </row>
    <row r="1459" spans="1:8">
      <c r="A1459" s="31" t="s">
        <v>4799</v>
      </c>
      <c r="B1459" s="32">
        <v>42704</v>
      </c>
      <c r="C1459" s="31">
        <v>80028.650000000009</v>
      </c>
      <c r="D1459" s="31">
        <v>862.83</v>
      </c>
      <c r="E1459" s="31">
        <v>125.96</v>
      </c>
      <c r="F1459" s="30">
        <v>-1.1057316882701063E-4</v>
      </c>
      <c r="G1459" s="30">
        <v>9.1250569130368886E-2</v>
      </c>
      <c r="H1459" s="30">
        <v>-2.6433761014067136E-2</v>
      </c>
    </row>
    <row r="1460" spans="1:8">
      <c r="A1460" s="31" t="s">
        <v>4800</v>
      </c>
      <c r="B1460" s="32">
        <v>42705</v>
      </c>
      <c r="C1460" s="31">
        <v>80038.700000000012</v>
      </c>
      <c r="D1460" s="31">
        <v>858.41</v>
      </c>
      <c r="E1460" s="31">
        <v>126.89</v>
      </c>
      <c r="F1460" s="30">
        <v>-2.2525723204112058E-3</v>
      </c>
      <c r="G1460" s="30">
        <v>8.4974342121893809E-2</v>
      </c>
      <c r="H1460" s="30">
        <v>-2.1816219549799509E-2</v>
      </c>
    </row>
    <row r="1461" spans="1:8">
      <c r="A1461" s="31" t="s">
        <v>4801</v>
      </c>
      <c r="B1461" s="32">
        <v>42706</v>
      </c>
      <c r="C1461" s="31">
        <v>80048.75</v>
      </c>
      <c r="D1461" s="31">
        <v>853.07</v>
      </c>
      <c r="E1461" s="31">
        <v>127.4</v>
      </c>
      <c r="F1461" s="30">
        <v>-3.6501761765055374E-3</v>
      </c>
      <c r="G1461" s="30">
        <v>4.4277145305422927E-2</v>
      </c>
      <c r="H1461" s="30">
        <v>-3.4921596848723424E-2</v>
      </c>
    </row>
    <row r="1462" spans="1:8">
      <c r="A1462" s="31" t="s">
        <v>887</v>
      </c>
      <c r="B1462" s="32">
        <v>42707</v>
      </c>
      <c r="C1462" s="31">
        <v>80058.8</v>
      </c>
      <c r="D1462" s="31">
        <v>853.37000000000012</v>
      </c>
      <c r="E1462" s="31">
        <v>127.50333333333334</v>
      </c>
      <c r="F1462" s="30">
        <v>-5.0435206775647501E-3</v>
      </c>
      <c r="G1462" s="30">
        <v>3.2198367100090941E-2</v>
      </c>
      <c r="H1462" s="30">
        <v>-3.6620073038659995E-2</v>
      </c>
    </row>
    <row r="1463" spans="1:8">
      <c r="A1463" s="31" t="s">
        <v>886</v>
      </c>
      <c r="B1463" s="32">
        <v>42708</v>
      </c>
      <c r="C1463" s="31">
        <v>80063.7</v>
      </c>
      <c r="D1463" s="31">
        <v>853.67000000000007</v>
      </c>
      <c r="E1463" s="31">
        <v>127.60666666666665</v>
      </c>
      <c r="F1463" s="30">
        <v>-6.4965311659929137E-3</v>
      </c>
      <c r="G1463" s="30">
        <v>2.9684220683666052E-2</v>
      </c>
      <c r="H1463" s="30">
        <v>-3.620342396777454E-2</v>
      </c>
    </row>
    <row r="1464" spans="1:8">
      <c r="A1464" s="31" t="s">
        <v>885</v>
      </c>
      <c r="B1464" s="32">
        <v>42709</v>
      </c>
      <c r="C1464" s="31">
        <v>80081.2</v>
      </c>
      <c r="D1464" s="31">
        <v>853.97</v>
      </c>
      <c r="E1464" s="31">
        <v>127.71</v>
      </c>
      <c r="F1464" s="30">
        <v>-7.7890121218167074E-3</v>
      </c>
      <c r="G1464" s="30">
        <v>2.8247703218504228E-2</v>
      </c>
      <c r="H1464" s="30">
        <v>-3.7168275030156739E-2</v>
      </c>
    </row>
    <row r="1465" spans="1:8">
      <c r="A1465" s="31" t="s">
        <v>884</v>
      </c>
      <c r="B1465" s="32">
        <v>42710</v>
      </c>
      <c r="C1465" s="31">
        <v>80830.5</v>
      </c>
      <c r="D1465" s="31">
        <v>861.49</v>
      </c>
      <c r="E1465" s="31">
        <v>128.74</v>
      </c>
      <c r="F1465" s="30">
        <v>-2.4278612073658223E-5</v>
      </c>
      <c r="G1465" s="30">
        <v>4.8411239975173714E-2</v>
      </c>
      <c r="H1465" s="30">
        <v>-2.6540642722117092E-2</v>
      </c>
    </row>
    <row r="1466" spans="1:8">
      <c r="A1466" s="31" t="s">
        <v>883</v>
      </c>
      <c r="B1466" s="32">
        <v>42711</v>
      </c>
      <c r="C1466" s="31">
        <v>81341.600000000006</v>
      </c>
      <c r="D1466" s="31">
        <v>867.61</v>
      </c>
      <c r="E1466" s="31">
        <v>128.97999999999999</v>
      </c>
      <c r="F1466" s="30">
        <v>4.7745616936305524E-3</v>
      </c>
      <c r="G1466" s="30">
        <v>6.6370865648160748E-2</v>
      </c>
      <c r="H1466" s="30">
        <v>-1.4968687948678894E-2</v>
      </c>
    </row>
    <row r="1467" spans="1:8">
      <c r="A1467" s="31" t="s">
        <v>4802</v>
      </c>
      <c r="B1467" s="32">
        <v>42712</v>
      </c>
      <c r="C1467" s="31">
        <v>81311.233333333337</v>
      </c>
      <c r="D1467" s="31">
        <v>879.32</v>
      </c>
      <c r="E1467" s="31">
        <v>129.72999999999999</v>
      </c>
      <c r="F1467" s="30">
        <v>2.880519172840712E-3</v>
      </c>
      <c r="G1467" s="30">
        <v>8.2479810911955775E-2</v>
      </c>
      <c r="H1467" s="30">
        <v>-7.1936940384174086E-3</v>
      </c>
    </row>
    <row r="1468" spans="1:8">
      <c r="A1468" s="31" t="s">
        <v>4803</v>
      </c>
      <c r="B1468" s="32">
        <v>42713</v>
      </c>
      <c r="C1468" s="31">
        <v>81280.866666666669</v>
      </c>
      <c r="D1468" s="31">
        <v>877.85</v>
      </c>
      <c r="E1468" s="31">
        <v>129.53</v>
      </c>
      <c r="F1468" s="30">
        <v>9.9219666265604189E-4</v>
      </c>
      <c r="G1468" s="30">
        <v>8.0350989465393319E-2</v>
      </c>
      <c r="H1468" s="30">
        <v>-6.0874235874874838E-3</v>
      </c>
    </row>
    <row r="1469" spans="1:8">
      <c r="A1469" s="31" t="s">
        <v>882</v>
      </c>
      <c r="B1469" s="32">
        <v>42714</v>
      </c>
      <c r="C1469" s="31">
        <v>81250.5</v>
      </c>
      <c r="D1469" s="31">
        <v>875.98000000000013</v>
      </c>
      <c r="E1469" s="31">
        <v>129.82333333333332</v>
      </c>
      <c r="F1469" s="30">
        <v>-1.2921327574111352E-4</v>
      </c>
      <c r="G1469" s="30">
        <v>7.7731299212598692E-2</v>
      </c>
      <c r="H1469" s="30">
        <v>-1.1796989203191055E-3</v>
      </c>
    </row>
    <row r="1470" spans="1:8">
      <c r="A1470" s="31" t="s">
        <v>881</v>
      </c>
      <c r="B1470" s="32">
        <v>42715</v>
      </c>
      <c r="C1470" s="31">
        <v>80925.900000000009</v>
      </c>
      <c r="D1470" s="31">
        <v>874.11000000000013</v>
      </c>
      <c r="E1470" s="31">
        <v>130.11666666666667</v>
      </c>
      <c r="F1470" s="30">
        <v>-1.2108377390929181E-4</v>
      </c>
      <c r="G1470" s="30">
        <v>7.5113155564302092E-2</v>
      </c>
      <c r="H1470" s="30">
        <v>3.7542749877859105E-3</v>
      </c>
    </row>
    <row r="1471" spans="1:8">
      <c r="A1471" s="31" t="s">
        <v>880</v>
      </c>
      <c r="B1471" s="32">
        <v>42716</v>
      </c>
      <c r="C1471" s="31">
        <v>80915.5</v>
      </c>
      <c r="D1471" s="31">
        <v>872.24</v>
      </c>
      <c r="E1471" s="31">
        <v>130.41</v>
      </c>
      <c r="F1471" s="30">
        <v>4.3966519904719004E-3</v>
      </c>
      <c r="G1471" s="30">
        <v>7.0456414221371277E-2</v>
      </c>
      <c r="H1471" s="30">
        <v>6.7937929437196232E-3</v>
      </c>
    </row>
    <row r="1472" spans="1:8">
      <c r="A1472" s="31" t="s">
        <v>879</v>
      </c>
      <c r="B1472" s="32">
        <v>42717</v>
      </c>
      <c r="C1472" s="31">
        <v>80741.2</v>
      </c>
      <c r="D1472" s="31">
        <v>877.2</v>
      </c>
      <c r="E1472" s="31">
        <v>130.19</v>
      </c>
      <c r="F1472" s="30">
        <v>-9.0721204117801824E-3</v>
      </c>
      <c r="G1472" s="30">
        <v>5.1823784743039392E-2</v>
      </c>
      <c r="H1472" s="30">
        <v>-1.1014889091461422E-2</v>
      </c>
    </row>
    <row r="1473" spans="1:8">
      <c r="A1473" s="31" t="s">
        <v>878</v>
      </c>
      <c r="B1473" s="32">
        <v>42718</v>
      </c>
      <c r="C1473" s="31">
        <v>80683.600000000006</v>
      </c>
      <c r="D1473" s="31">
        <v>872.76</v>
      </c>
      <c r="E1473" s="31">
        <v>129.66</v>
      </c>
      <c r="F1473" s="30">
        <v>-1.0007865104661451E-2</v>
      </c>
      <c r="G1473" s="30">
        <v>4.2973231357552599E-2</v>
      </c>
      <c r="H1473" s="30">
        <v>-1.705708437571074E-2</v>
      </c>
    </row>
    <row r="1474" spans="1:8">
      <c r="A1474" s="31" t="s">
        <v>4804</v>
      </c>
      <c r="B1474" s="32">
        <v>42719</v>
      </c>
      <c r="C1474" s="31">
        <v>80692.06666666668</v>
      </c>
      <c r="D1474" s="31">
        <v>858.65</v>
      </c>
      <c r="E1474" s="31">
        <v>128.83000000000001</v>
      </c>
      <c r="F1474" s="30">
        <v>-1.0132723134585242E-2</v>
      </c>
      <c r="G1474" s="30">
        <v>3.9288783451748355E-2</v>
      </c>
      <c r="H1474" s="30">
        <v>-2.4310814904574207E-2</v>
      </c>
    </row>
    <row r="1475" spans="1:8">
      <c r="A1475" s="31" t="s">
        <v>4805</v>
      </c>
      <c r="B1475" s="32">
        <v>42720</v>
      </c>
      <c r="C1475" s="31">
        <v>80700.53333333334</v>
      </c>
      <c r="D1475" s="31">
        <v>856.4</v>
      </c>
      <c r="E1475" s="31">
        <v>128.87</v>
      </c>
      <c r="F1475" s="30">
        <v>-1.0257523485276865E-2</v>
      </c>
      <c r="G1475" s="30">
        <v>3.63187531260587E-2</v>
      </c>
      <c r="H1475" s="30">
        <v>-2.4992434177342981E-2</v>
      </c>
    </row>
    <row r="1476" spans="1:8">
      <c r="A1476" s="31" t="s">
        <v>877</v>
      </c>
      <c r="B1476" s="32">
        <v>42722</v>
      </c>
      <c r="C1476" s="31">
        <v>80709</v>
      </c>
      <c r="D1476" s="31">
        <v>853.76499999999999</v>
      </c>
      <c r="E1476" s="31">
        <v>128.51999999999998</v>
      </c>
      <c r="F1476" s="30">
        <v>-1.7773061381994859E-3</v>
      </c>
      <c r="G1476" s="30">
        <v>3.2884363343079093E-2</v>
      </c>
      <c r="H1476" s="30">
        <v>-2.8620376902146694E-2</v>
      </c>
    </row>
    <row r="1477" spans="1:8">
      <c r="A1477" s="31" t="s">
        <v>876</v>
      </c>
      <c r="B1477" s="32">
        <v>42723</v>
      </c>
      <c r="C1477" s="31">
        <v>80413.100000000006</v>
      </c>
      <c r="D1477" s="31">
        <v>851.13</v>
      </c>
      <c r="E1477" s="31">
        <v>128.16999999999999</v>
      </c>
      <c r="F1477" s="30">
        <v>-5.675628554223322E-3</v>
      </c>
      <c r="G1477" s="30">
        <v>2.9451607440915462E-2</v>
      </c>
      <c r="H1477" s="30">
        <v>-3.2241014799154422E-2</v>
      </c>
    </row>
    <row r="1478" spans="1:8">
      <c r="A1478" s="31" t="s">
        <v>325</v>
      </c>
      <c r="B1478" s="32">
        <v>42724</v>
      </c>
      <c r="C1478" s="31">
        <v>80122.7</v>
      </c>
      <c r="D1478" s="31">
        <v>851.31</v>
      </c>
      <c r="E1478" s="31">
        <v>127.96</v>
      </c>
      <c r="F1478" s="30">
        <v>-1.0413038591602919E-2</v>
      </c>
      <c r="G1478" s="30">
        <v>4.716041182331443E-2</v>
      </c>
      <c r="H1478" s="30">
        <v>-2.3355212944588755E-2</v>
      </c>
    </row>
    <row r="1479" spans="1:8">
      <c r="A1479" s="31" t="s">
        <v>875</v>
      </c>
      <c r="B1479" s="32">
        <v>42725</v>
      </c>
      <c r="C1479" s="31">
        <v>80250</v>
      </c>
      <c r="D1479" s="31">
        <v>851.17</v>
      </c>
      <c r="E1479" s="31">
        <v>127.81</v>
      </c>
      <c r="F1479" s="30">
        <v>-6.2251788485090387E-3</v>
      </c>
      <c r="G1479" s="30">
        <v>5.2087067228656414E-2</v>
      </c>
      <c r="H1479" s="30">
        <v>-2.5020977954077317E-2</v>
      </c>
    </row>
    <row r="1480" spans="1:8">
      <c r="A1480" s="31" t="s">
        <v>4806</v>
      </c>
      <c r="B1480" s="32">
        <v>42726</v>
      </c>
      <c r="C1480" s="31">
        <v>80220.400000000009</v>
      </c>
      <c r="D1480" s="31">
        <v>842.51</v>
      </c>
      <c r="E1480" s="31">
        <v>127.49</v>
      </c>
      <c r="F1480" s="30">
        <v>-6.1868339614319368E-3</v>
      </c>
      <c r="G1480" s="30">
        <v>4.1048326310716865E-2</v>
      </c>
      <c r="H1480" s="30">
        <v>-3.4532374100719521E-2</v>
      </c>
    </row>
    <row r="1481" spans="1:8">
      <c r="A1481" s="31" t="s">
        <v>4807</v>
      </c>
      <c r="B1481" s="32">
        <v>42727</v>
      </c>
      <c r="C1481" s="31">
        <v>80190.8</v>
      </c>
      <c r="D1481" s="31">
        <v>841.6</v>
      </c>
      <c r="E1481" s="31">
        <v>127.35</v>
      </c>
      <c r="F1481" s="30">
        <v>-6.1484578041787197E-3</v>
      </c>
      <c r="G1481" s="30">
        <v>3.0337161186063E-2</v>
      </c>
      <c r="H1481" s="30">
        <v>-3.7123846968093122E-2</v>
      </c>
    </row>
    <row r="1482" spans="1:8">
      <c r="A1482" s="31" t="s">
        <v>874</v>
      </c>
      <c r="B1482" s="32">
        <v>42728</v>
      </c>
      <c r="C1482" s="31">
        <v>80161.2</v>
      </c>
      <c r="D1482" s="31">
        <v>841.88333333333344</v>
      </c>
      <c r="E1482" s="31">
        <v>127.40666666666667</v>
      </c>
      <c r="F1482" s="30">
        <v>-6.1100503384828864E-3</v>
      </c>
      <c r="G1482" s="30">
        <v>2.7668707912029911E-2</v>
      </c>
      <c r="H1482" s="30">
        <v>-3.7665542071604663E-2</v>
      </c>
    </row>
    <row r="1483" spans="1:8">
      <c r="A1483" s="31" t="s">
        <v>873</v>
      </c>
      <c r="B1483" s="32">
        <v>42729</v>
      </c>
      <c r="C1483" s="31">
        <v>79898.900000000009</v>
      </c>
      <c r="D1483" s="31">
        <v>842.16666666666674</v>
      </c>
      <c r="E1483" s="31">
        <v>127.46333333333332</v>
      </c>
      <c r="F1483" s="30">
        <v>-4.7558130409922628E-3</v>
      </c>
      <c r="G1483" s="30">
        <v>2.5015822528034581E-2</v>
      </c>
      <c r="H1483" s="30">
        <v>-3.8206147190502637E-2</v>
      </c>
    </row>
    <row r="1484" spans="1:8">
      <c r="A1484" s="31" t="s">
        <v>872</v>
      </c>
      <c r="B1484" s="32">
        <v>42730</v>
      </c>
      <c r="C1484" s="31">
        <v>79966.5</v>
      </c>
      <c r="D1484" s="31">
        <v>842.45</v>
      </c>
      <c r="E1484" s="31">
        <v>127.52</v>
      </c>
      <c r="F1484" s="30">
        <v>-3.6866577625389585E-3</v>
      </c>
      <c r="G1484" s="30">
        <v>2.237836919454872E-2</v>
      </c>
      <c r="H1484" s="30">
        <v>-3.8745665611337299E-2</v>
      </c>
    </row>
    <row r="1485" spans="1:8">
      <c r="A1485" s="31" t="s">
        <v>871</v>
      </c>
      <c r="B1485" s="32">
        <v>42731</v>
      </c>
      <c r="C1485" s="31">
        <v>79800.800000000003</v>
      </c>
      <c r="D1485" s="31">
        <v>844.66</v>
      </c>
      <c r="E1485" s="31">
        <v>127.77</v>
      </c>
      <c r="F1485" s="30">
        <v>-3.8509885868431848E-3</v>
      </c>
      <c r="G1485" s="30">
        <v>1.6584825726940089E-2</v>
      </c>
      <c r="H1485" s="30">
        <v>-3.8311004064428889E-2</v>
      </c>
    </row>
    <row r="1486" spans="1:8">
      <c r="A1486" s="31" t="s">
        <v>870</v>
      </c>
      <c r="B1486" s="32">
        <v>42732</v>
      </c>
      <c r="C1486" s="31">
        <v>79691.8</v>
      </c>
      <c r="D1486" s="31">
        <v>851.18</v>
      </c>
      <c r="E1486" s="31">
        <v>128.47999999999999</v>
      </c>
      <c r="F1486" s="30">
        <v>1.3004424017097893E-3</v>
      </c>
      <c r="G1486" s="30">
        <v>8.3279038085648516E-3</v>
      </c>
      <c r="H1486" s="30">
        <v>-3.7747153984421966E-2</v>
      </c>
    </row>
    <row r="1487" spans="1:8">
      <c r="A1487" s="31" t="s">
        <v>4808</v>
      </c>
      <c r="B1487" s="32">
        <v>42733</v>
      </c>
      <c r="C1487" s="31">
        <v>79623.400000000009</v>
      </c>
      <c r="D1487" s="31">
        <v>858.44</v>
      </c>
      <c r="E1487" s="31">
        <v>129.5</v>
      </c>
      <c r="F1487" s="30">
        <v>7.205219736432511E-3</v>
      </c>
      <c r="G1487" s="30">
        <v>1.5364598734401769E-2</v>
      </c>
      <c r="H1487" s="30">
        <v>-3.1630898078217284E-2</v>
      </c>
    </row>
    <row r="1488" spans="1:8">
      <c r="A1488" s="31" t="s">
        <v>4809</v>
      </c>
      <c r="B1488" s="32">
        <v>42734</v>
      </c>
      <c r="C1488" s="31">
        <v>79555</v>
      </c>
      <c r="D1488" s="31">
        <v>862.27</v>
      </c>
      <c r="E1488" s="31">
        <v>129.41</v>
      </c>
      <c r="F1488" s="30">
        <v>1.3190387586236696E-2</v>
      </c>
      <c r="G1488" s="30">
        <v>1.8389039801582463E-2</v>
      </c>
      <c r="H1488" s="30">
        <v>-3.497390007457124E-2</v>
      </c>
    </row>
    <row r="1489" spans="1:8">
      <c r="A1489" s="31" t="s">
        <v>869</v>
      </c>
      <c r="B1489" s="32">
        <v>42735</v>
      </c>
      <c r="C1489" s="31">
        <v>79486.600000000006</v>
      </c>
      <c r="D1489" s="31">
        <v>862.14</v>
      </c>
      <c r="E1489" s="31">
        <v>129.44</v>
      </c>
      <c r="F1489" s="30">
        <v>1.9257598916712082E-2</v>
      </c>
      <c r="G1489" s="30">
        <v>1.9447553880839408E-2</v>
      </c>
      <c r="H1489" s="30">
        <v>-3.3861617694623369E-2</v>
      </c>
    </row>
    <row r="1490" spans="1:8">
      <c r="A1490" s="31" t="s">
        <v>868</v>
      </c>
      <c r="B1490" s="32">
        <v>42736</v>
      </c>
      <c r="C1490" s="31">
        <v>78896</v>
      </c>
      <c r="D1490" s="31">
        <v>862.01</v>
      </c>
      <c r="E1490" s="31">
        <v>129.47</v>
      </c>
      <c r="F1490" s="30">
        <v>1.7800150162159634E-2</v>
      </c>
      <c r="G1490" s="30">
        <v>2.0508590956804351E-2</v>
      </c>
      <c r="H1490" s="30">
        <v>-3.2747285586213759E-2</v>
      </c>
    </row>
    <row r="1491" spans="1:8">
      <c r="A1491" s="31" t="s">
        <v>867</v>
      </c>
      <c r="B1491" s="32">
        <v>42737</v>
      </c>
      <c r="C1491" s="31">
        <v>78968.900000000009</v>
      </c>
      <c r="D1491" s="31">
        <v>861.88</v>
      </c>
      <c r="E1491" s="31">
        <v>129.5</v>
      </c>
      <c r="F1491" s="30">
        <v>6.8017757288163505E-3</v>
      </c>
      <c r="G1491" s="30">
        <v>2.1572160060686629E-2</v>
      </c>
      <c r="H1491" s="30">
        <v>-3.1630898078217284E-2</v>
      </c>
    </row>
    <row r="1492" spans="1:8">
      <c r="A1492" s="31" t="s">
        <v>866</v>
      </c>
      <c r="B1492" s="32">
        <v>42738</v>
      </c>
      <c r="C1492" s="31">
        <v>78983.7</v>
      </c>
      <c r="D1492" s="31">
        <v>868.44</v>
      </c>
      <c r="E1492" s="31">
        <v>129.28</v>
      </c>
      <c r="F1492" s="30">
        <v>7.0482424656606035E-3</v>
      </c>
      <c r="G1492" s="30">
        <v>1.8423182015409267E-2</v>
      </c>
      <c r="H1492" s="30">
        <v>-3.9453154023330161E-2</v>
      </c>
    </row>
    <row r="1493" spans="1:8">
      <c r="A1493" s="31" t="s">
        <v>865</v>
      </c>
      <c r="B1493" s="32">
        <v>42739</v>
      </c>
      <c r="C1493" s="31">
        <v>78990.3</v>
      </c>
      <c r="D1493" s="31">
        <v>871.45</v>
      </c>
      <c r="E1493" s="31">
        <v>129.85</v>
      </c>
      <c r="F1493" s="30">
        <v>9.2156537070871014E-3</v>
      </c>
      <c r="G1493" s="30">
        <v>2.5899111189593205E-2</v>
      </c>
      <c r="H1493" s="30">
        <v>-3.2486401907458551E-2</v>
      </c>
    </row>
    <row r="1494" spans="1:8">
      <c r="A1494" s="31" t="s">
        <v>4810</v>
      </c>
      <c r="B1494" s="32">
        <v>42740</v>
      </c>
      <c r="C1494" s="31">
        <v>78935.700000000012</v>
      </c>
      <c r="D1494" s="31">
        <v>881.72</v>
      </c>
      <c r="E1494" s="31">
        <v>130.72999999999999</v>
      </c>
      <c r="F1494" s="30">
        <v>8.4635147732494698E-3</v>
      </c>
      <c r="G1494" s="30">
        <v>3.2833932692194923E-2</v>
      </c>
      <c r="H1494" s="30">
        <v>-2.9833024118738449E-2</v>
      </c>
    </row>
    <row r="1495" spans="1:8">
      <c r="A1495" s="31" t="s">
        <v>4811</v>
      </c>
      <c r="B1495" s="32">
        <v>42741</v>
      </c>
      <c r="C1495" s="31">
        <v>78881.100000000006</v>
      </c>
      <c r="D1495" s="31">
        <v>881.11</v>
      </c>
      <c r="E1495" s="31">
        <v>131.13</v>
      </c>
      <c r="F1495" s="30">
        <v>7.7114571924488118E-3</v>
      </c>
      <c r="G1495" s="30">
        <v>4.2474651270098418E-2</v>
      </c>
      <c r="H1495" s="30">
        <v>-2.7586206896551668E-2</v>
      </c>
    </row>
    <row r="1496" spans="1:8">
      <c r="A1496" s="31" t="s">
        <v>864</v>
      </c>
      <c r="B1496" s="32">
        <v>42742</v>
      </c>
      <c r="C1496" s="31">
        <v>78826.5</v>
      </c>
      <c r="D1496" s="31">
        <v>880.22</v>
      </c>
      <c r="E1496" s="31">
        <v>130.93666666666667</v>
      </c>
      <c r="F1496" s="30">
        <v>6.9594809514867961E-3</v>
      </c>
      <c r="G1496" s="30">
        <v>4.3895921126493098E-2</v>
      </c>
      <c r="H1496" s="30">
        <v>-3.1366360072004551E-2</v>
      </c>
    </row>
    <row r="1497" spans="1:8">
      <c r="A1497" s="31" t="s">
        <v>863</v>
      </c>
      <c r="B1497" s="32">
        <v>42743</v>
      </c>
      <c r="C1497" s="31">
        <v>78833.400000000009</v>
      </c>
      <c r="D1497" s="31">
        <v>879.33</v>
      </c>
      <c r="E1497" s="31">
        <v>130.74333333333334</v>
      </c>
      <c r="F1497" s="30">
        <v>4.9089655225160733E-3</v>
      </c>
      <c r="G1497" s="30">
        <v>4.5323960516878703E-2</v>
      </c>
      <c r="H1497" s="30">
        <v>-3.5128287127007884E-2</v>
      </c>
    </row>
    <row r="1498" spans="1:8">
      <c r="A1498" s="31" t="s">
        <v>862</v>
      </c>
      <c r="B1498" s="32">
        <v>42744</v>
      </c>
      <c r="C1498" s="31">
        <v>78609.5</v>
      </c>
      <c r="D1498" s="31">
        <v>878.44</v>
      </c>
      <c r="E1498" s="31">
        <v>130.55000000000001</v>
      </c>
      <c r="F1498" s="30">
        <v>-1.0026890875911576E-3</v>
      </c>
      <c r="G1498" s="30">
        <v>4.6758817921830342E-2</v>
      </c>
      <c r="H1498" s="30">
        <v>-3.8872119561216278E-2</v>
      </c>
    </row>
    <row r="1499" spans="1:8">
      <c r="A1499" s="31" t="s">
        <v>4812</v>
      </c>
      <c r="B1499" s="32">
        <v>42745</v>
      </c>
      <c r="C1499" s="31">
        <v>78615.75</v>
      </c>
      <c r="D1499" s="31">
        <v>885.7</v>
      </c>
      <c r="E1499" s="31">
        <v>130.44999999999999</v>
      </c>
      <c r="F1499" s="30">
        <v>2.8235435184145175E-3</v>
      </c>
      <c r="G1499" s="30">
        <v>5.111377472912193E-2</v>
      </c>
      <c r="H1499" s="30">
        <v>-2.8739483284937917E-2</v>
      </c>
    </row>
    <row r="1500" spans="1:8">
      <c r="A1500" s="31" t="s">
        <v>861</v>
      </c>
      <c r="B1500" s="32">
        <v>42746</v>
      </c>
      <c r="C1500" s="31">
        <v>78622</v>
      </c>
      <c r="D1500" s="31">
        <v>886.73</v>
      </c>
      <c r="E1500" s="31">
        <v>129.83000000000001</v>
      </c>
      <c r="F1500" s="30">
        <v>2.7715175238218759E-3</v>
      </c>
      <c r="G1500" s="30">
        <v>5.1662179631628335E-2</v>
      </c>
      <c r="H1500" s="30">
        <v>-3.6082856930729768E-2</v>
      </c>
    </row>
    <row r="1501" spans="1:8">
      <c r="A1501" s="31" t="s">
        <v>4813</v>
      </c>
      <c r="B1501" s="32">
        <v>42747</v>
      </c>
      <c r="C1501" s="31">
        <v>78706.733333333337</v>
      </c>
      <c r="D1501" s="31">
        <v>896.64</v>
      </c>
      <c r="E1501" s="31">
        <v>130.79</v>
      </c>
      <c r="F1501" s="30">
        <v>3.8099853756419222E-3</v>
      </c>
      <c r="G1501" s="30">
        <v>6.2294149704997359E-2</v>
      </c>
      <c r="H1501" s="30">
        <v>-2.5046589638464511E-2</v>
      </c>
    </row>
    <row r="1502" spans="1:8">
      <c r="A1502" s="31" t="s">
        <v>4814</v>
      </c>
      <c r="B1502" s="32">
        <v>42748</v>
      </c>
      <c r="C1502" s="31">
        <v>78791.466666666674</v>
      </c>
      <c r="D1502" s="31">
        <v>895.98</v>
      </c>
      <c r="E1502" s="31">
        <v>130.80000000000001</v>
      </c>
      <c r="F1502" s="30">
        <v>4.8483658180220601E-3</v>
      </c>
      <c r="G1502" s="30">
        <v>6.6401647246456141E-2</v>
      </c>
      <c r="H1502" s="30">
        <v>-2.6206075044669319E-2</v>
      </c>
    </row>
    <row r="1503" spans="1:8">
      <c r="A1503" s="31" t="s">
        <v>860</v>
      </c>
      <c r="B1503" s="32">
        <v>42749</v>
      </c>
      <c r="C1503" s="31">
        <v>78876.2</v>
      </c>
      <c r="D1503" s="31">
        <v>893.69</v>
      </c>
      <c r="E1503" s="31">
        <v>130.49333333333334</v>
      </c>
      <c r="F1503" s="30">
        <v>5.8866588619974625E-3</v>
      </c>
      <c r="G1503" s="30">
        <v>6.5629285160674788E-2</v>
      </c>
      <c r="H1503" s="30">
        <v>-2.4834973222069956E-2</v>
      </c>
    </row>
    <row r="1504" spans="1:8">
      <c r="A1504" s="31" t="s">
        <v>859</v>
      </c>
      <c r="B1504" s="32">
        <v>42750</v>
      </c>
      <c r="C1504" s="31">
        <v>79073.2</v>
      </c>
      <c r="D1504" s="31">
        <v>891.40000000000009</v>
      </c>
      <c r="E1504" s="31">
        <v>130.18666666666667</v>
      </c>
      <c r="F1504" s="30">
        <v>8.7874628114776865E-3</v>
      </c>
      <c r="G1504" s="30">
        <v>6.485408130353254E-2</v>
      </c>
      <c r="H1504" s="30">
        <v>-2.3453518027704123E-2</v>
      </c>
    </row>
    <row r="1505" spans="1:8">
      <c r="A1505" s="31" t="s">
        <v>858</v>
      </c>
      <c r="B1505" s="32">
        <v>42751</v>
      </c>
      <c r="C1505" s="31">
        <v>79084.2</v>
      </c>
      <c r="D1505" s="31">
        <v>889.11</v>
      </c>
      <c r="E1505" s="31">
        <v>129.88</v>
      </c>
      <c r="F1505" s="30">
        <v>1.0203690598757698E-2</v>
      </c>
      <c r="G1505" s="30">
        <v>6.4076019962420849E-2</v>
      </c>
      <c r="H1505" s="30">
        <v>-2.2061591747609466E-2</v>
      </c>
    </row>
    <row r="1506" spans="1:8">
      <c r="A1506" s="31" t="s">
        <v>857</v>
      </c>
      <c r="B1506" s="32">
        <v>42752</v>
      </c>
      <c r="C1506" s="31">
        <v>79280.400000000009</v>
      </c>
      <c r="D1506" s="31">
        <v>894.87</v>
      </c>
      <c r="E1506" s="31">
        <v>130.72999999999999</v>
      </c>
      <c r="F1506" s="30">
        <v>1.5837138859418509E-2</v>
      </c>
      <c r="G1506" s="30">
        <v>8.9856166802664728E-2</v>
      </c>
      <c r="H1506" s="30">
        <v>-4.4170284060620624E-3</v>
      </c>
    </row>
    <row r="1507" spans="1:8">
      <c r="A1507" s="31" t="s">
        <v>856</v>
      </c>
      <c r="B1507" s="32">
        <v>42753</v>
      </c>
      <c r="C1507" s="31">
        <v>79382.2</v>
      </c>
      <c r="D1507" s="31">
        <v>897.89</v>
      </c>
      <c r="E1507" s="31">
        <v>131</v>
      </c>
      <c r="F1507" s="30">
        <v>1.7279691620810445E-2</v>
      </c>
      <c r="G1507" s="30">
        <v>0.10370980430720822</v>
      </c>
      <c r="H1507" s="30">
        <v>4.2931616068691003E-3</v>
      </c>
    </row>
    <row r="1508" spans="1:8">
      <c r="A1508" s="31" t="s">
        <v>324</v>
      </c>
      <c r="B1508" s="32">
        <v>42754</v>
      </c>
      <c r="C1508" s="31">
        <v>79323.666666666672</v>
      </c>
      <c r="D1508" s="31">
        <v>894.52</v>
      </c>
      <c r="E1508" s="31">
        <v>130.68</v>
      </c>
      <c r="F1508" s="30">
        <v>1.9184852553519205E-2</v>
      </c>
      <c r="G1508" s="30">
        <v>0.1050824006127542</v>
      </c>
      <c r="H1508" s="30">
        <v>2.8393830097459549E-3</v>
      </c>
    </row>
    <row r="1509" spans="1:8">
      <c r="A1509" s="31" t="s">
        <v>4815</v>
      </c>
      <c r="B1509" s="32">
        <v>42755</v>
      </c>
      <c r="C1509" s="31">
        <v>79265.133333333331</v>
      </c>
      <c r="D1509" s="31">
        <v>893.28</v>
      </c>
      <c r="E1509" s="31">
        <v>130.72</v>
      </c>
      <c r="F1509" s="30">
        <v>2.1099992442511484E-2</v>
      </c>
      <c r="G1509" s="30">
        <v>0.10919611592619249</v>
      </c>
      <c r="H1509" s="30">
        <v>1.9929480300473479E-3</v>
      </c>
    </row>
    <row r="1510" spans="1:8">
      <c r="A1510" s="31" t="s">
        <v>855</v>
      </c>
      <c r="B1510" s="32">
        <v>42756</v>
      </c>
      <c r="C1510" s="31">
        <v>79206.600000000006</v>
      </c>
      <c r="D1510" s="31">
        <v>896.23333333333335</v>
      </c>
      <c r="E1510" s="31">
        <v>131.13</v>
      </c>
      <c r="F1510" s="30">
        <v>2.3025189896143106E-2</v>
      </c>
      <c r="G1510" s="30">
        <v>0.11490759208654855</v>
      </c>
      <c r="H1510" s="30">
        <v>6.7562380038388437E-3</v>
      </c>
    </row>
    <row r="1511" spans="1:8">
      <c r="A1511" s="31" t="s">
        <v>854</v>
      </c>
      <c r="B1511" s="32">
        <v>42757</v>
      </c>
      <c r="C1511" s="31">
        <v>79218</v>
      </c>
      <c r="D1511" s="31">
        <v>899.18666666666672</v>
      </c>
      <c r="E1511" s="31">
        <v>131.54</v>
      </c>
      <c r="F1511" s="30">
        <v>2.820029255515899E-2</v>
      </c>
      <c r="G1511" s="30">
        <v>0.12064009039698242</v>
      </c>
      <c r="H1511" s="30">
        <v>1.153491233466597E-2</v>
      </c>
    </row>
    <row r="1512" spans="1:8">
      <c r="A1512" s="31" t="s">
        <v>853</v>
      </c>
      <c r="B1512" s="32">
        <v>42758</v>
      </c>
      <c r="C1512" s="31">
        <v>79263.5</v>
      </c>
      <c r="D1512" s="31">
        <v>902.14</v>
      </c>
      <c r="E1512" s="31">
        <v>131.94999999999999</v>
      </c>
      <c r="F1512" s="30">
        <v>2.7980961274090221E-2</v>
      </c>
      <c r="G1512" s="30">
        <v>0.12639372713538344</v>
      </c>
      <c r="H1512" s="30">
        <v>1.6329045675113507E-2</v>
      </c>
    </row>
    <row r="1513" spans="1:8">
      <c r="A1513" s="31" t="s">
        <v>852</v>
      </c>
      <c r="B1513" s="32">
        <v>42759</v>
      </c>
      <c r="C1513" s="31">
        <v>78249.100000000006</v>
      </c>
      <c r="D1513" s="31">
        <v>908.63</v>
      </c>
      <c r="E1513" s="31">
        <v>133.38999999999999</v>
      </c>
      <c r="F1513" s="30">
        <v>2.1123470580866055E-2</v>
      </c>
      <c r="G1513" s="30">
        <v>0.12606114684413394</v>
      </c>
      <c r="H1513" s="30">
        <v>2.9323250250790744E-2</v>
      </c>
    </row>
    <row r="1514" spans="1:8">
      <c r="A1514" s="31" t="s">
        <v>851</v>
      </c>
      <c r="B1514" s="32">
        <v>42760</v>
      </c>
      <c r="C1514" s="31">
        <v>78049</v>
      </c>
      <c r="D1514" s="31">
        <v>912.16</v>
      </c>
      <c r="E1514" s="31">
        <v>132.79</v>
      </c>
      <c r="F1514" s="30">
        <v>2.7195700068173512E-2</v>
      </c>
      <c r="G1514" s="30">
        <v>0.12895280765374939</v>
      </c>
      <c r="H1514" s="30">
        <v>2.4614197530864246E-2</v>
      </c>
    </row>
    <row r="1515" spans="1:8">
      <c r="A1515" s="31" t="s">
        <v>4816</v>
      </c>
      <c r="B1515" s="32">
        <v>42761</v>
      </c>
      <c r="C1515" s="31">
        <v>77937.366666666669</v>
      </c>
      <c r="D1515" s="31">
        <v>916.73</v>
      </c>
      <c r="E1515" s="31">
        <v>133.22</v>
      </c>
      <c r="F1515" s="30">
        <v>2.5025010543445525E-2</v>
      </c>
      <c r="G1515" s="30">
        <v>0.13642336490305951</v>
      </c>
      <c r="H1515" s="30">
        <v>2.6269162622294173E-2</v>
      </c>
    </row>
    <row r="1516" spans="1:8">
      <c r="A1516" s="31" t="s">
        <v>4817</v>
      </c>
      <c r="B1516" s="32">
        <v>42762</v>
      </c>
      <c r="C1516" s="31">
        <v>77825.733333333337</v>
      </c>
      <c r="D1516" s="31">
        <v>915.92</v>
      </c>
      <c r="E1516" s="31">
        <v>133</v>
      </c>
      <c r="F1516" s="30">
        <v>2.2857288055102121E-2</v>
      </c>
      <c r="G1516" s="30">
        <v>0.15055208712801615</v>
      </c>
      <c r="H1516" s="30">
        <v>3.3571650606154746E-2</v>
      </c>
    </row>
    <row r="1517" spans="1:8">
      <c r="A1517" s="31" t="s">
        <v>850</v>
      </c>
      <c r="B1517" s="32">
        <v>42763</v>
      </c>
      <c r="C1517" s="31">
        <v>77714.100000000006</v>
      </c>
      <c r="D1517" s="31">
        <v>914.97666666666669</v>
      </c>
      <c r="E1517" s="31">
        <v>132.99666666666667</v>
      </c>
      <c r="F1517" s="30">
        <v>2.0692526523997001E-2</v>
      </c>
      <c r="G1517" s="30">
        <v>0.14871294835472471</v>
      </c>
      <c r="H1517" s="30">
        <v>3.47251037344396E-2</v>
      </c>
    </row>
    <row r="1518" spans="1:8">
      <c r="A1518" s="31" t="s">
        <v>849</v>
      </c>
      <c r="B1518" s="32">
        <v>42764</v>
      </c>
      <c r="C1518" s="31">
        <v>77707.3</v>
      </c>
      <c r="D1518" s="31">
        <v>914.0333333333333</v>
      </c>
      <c r="E1518" s="31">
        <v>132.99333333333334</v>
      </c>
      <c r="F1518" s="30">
        <v>2.4308228495502515E-2</v>
      </c>
      <c r="G1518" s="30">
        <v>0.1468759018457253</v>
      </c>
      <c r="H1518" s="30">
        <v>3.5881192231799641E-2</v>
      </c>
    </row>
    <row r="1519" spans="1:8">
      <c r="A1519" s="31" t="s">
        <v>848</v>
      </c>
      <c r="B1519" s="32">
        <v>42765</v>
      </c>
      <c r="C1519" s="31">
        <v>77961.400000000009</v>
      </c>
      <c r="D1519" s="31">
        <v>913.09</v>
      </c>
      <c r="E1519" s="31">
        <v>132.99</v>
      </c>
      <c r="F1519" s="30">
        <v>2.6071162995768837E-2</v>
      </c>
      <c r="G1519" s="30">
        <v>0.14504094403270518</v>
      </c>
      <c r="H1519" s="30">
        <v>3.7039925140361918E-2</v>
      </c>
    </row>
    <row r="1520" spans="1:8">
      <c r="A1520" s="31" t="s">
        <v>847</v>
      </c>
      <c r="B1520" s="32">
        <v>42766</v>
      </c>
      <c r="C1520" s="31">
        <v>77975.400000000009</v>
      </c>
      <c r="D1520" s="31">
        <v>909.23</v>
      </c>
      <c r="E1520" s="31">
        <v>132.04</v>
      </c>
      <c r="F1520" s="30">
        <v>2.2053166153075843E-2</v>
      </c>
      <c r="G1520" s="30">
        <v>0.13421236465246245</v>
      </c>
      <c r="H1520" s="30">
        <v>2.6270791232706259E-2</v>
      </c>
    </row>
    <row r="1521" spans="1:8">
      <c r="A1521" s="31" t="s">
        <v>846</v>
      </c>
      <c r="B1521" s="32">
        <v>42767</v>
      </c>
      <c r="C1521" s="31">
        <v>77414.900000000009</v>
      </c>
      <c r="D1521" s="31">
        <v>913</v>
      </c>
      <c r="E1521" s="31">
        <v>132.4</v>
      </c>
      <c r="F1521" s="30">
        <v>1.3107665812103431E-2</v>
      </c>
      <c r="G1521" s="30">
        <v>0.14955553876759575</v>
      </c>
      <c r="H1521" s="30">
        <v>3.251969117991127E-2</v>
      </c>
    </row>
    <row r="1522" spans="1:8">
      <c r="A1522" s="31" t="s">
        <v>4818</v>
      </c>
      <c r="B1522" s="32">
        <v>42768</v>
      </c>
      <c r="C1522" s="31">
        <v>77218.5</v>
      </c>
      <c r="D1522" s="31">
        <v>915.21</v>
      </c>
      <c r="E1522" s="31">
        <v>132.79</v>
      </c>
      <c r="F1522" s="30">
        <v>1.0383168851016755E-2</v>
      </c>
      <c r="G1522" s="30">
        <v>0.17058477437838948</v>
      </c>
      <c r="H1522" s="30">
        <v>5.0055353471453401E-2</v>
      </c>
    </row>
    <row r="1523" spans="1:8">
      <c r="A1523" s="31" t="s">
        <v>4819</v>
      </c>
      <c r="B1523" s="32">
        <v>42769</v>
      </c>
      <c r="C1523" s="31">
        <v>77022.100000000006</v>
      </c>
      <c r="D1523" s="31">
        <v>918.87</v>
      </c>
      <c r="E1523" s="31">
        <v>133.25</v>
      </c>
      <c r="F1523" s="30">
        <v>7.6595035800897104E-3</v>
      </c>
      <c r="G1523" s="30">
        <v>0.17014746708096684</v>
      </c>
      <c r="H1523" s="30">
        <v>5.4443301416475354E-2</v>
      </c>
    </row>
    <row r="1524" spans="1:8">
      <c r="A1524" s="31" t="s">
        <v>845</v>
      </c>
      <c r="B1524" s="32">
        <v>42770</v>
      </c>
      <c r="C1524" s="31">
        <v>76825.7</v>
      </c>
      <c r="D1524" s="31">
        <v>920.24333333333334</v>
      </c>
      <c r="E1524" s="31">
        <v>133.35666666666668</v>
      </c>
      <c r="F1524" s="30">
        <v>4.9366696185526582E-3</v>
      </c>
      <c r="G1524" s="30">
        <v>0.16918652911182264</v>
      </c>
      <c r="H1524" s="30">
        <v>5.8596282331150551E-2</v>
      </c>
    </row>
    <row r="1525" spans="1:8">
      <c r="A1525" s="31" t="s">
        <v>844</v>
      </c>
      <c r="B1525" s="32">
        <v>42771</v>
      </c>
      <c r="C1525" s="31">
        <v>76616</v>
      </c>
      <c r="D1525" s="31">
        <v>921.61666666666656</v>
      </c>
      <c r="E1525" s="31">
        <v>133.46333333333331</v>
      </c>
      <c r="F1525" s="30">
        <v>2.7410169694874753E-5</v>
      </c>
      <c r="G1525" s="30">
        <v>0.16823002492922634</v>
      </c>
      <c r="H1525" s="30">
        <v>6.2775388862345238E-2</v>
      </c>
    </row>
    <row r="1526" spans="1:8">
      <c r="A1526" s="31" t="s">
        <v>843</v>
      </c>
      <c r="B1526" s="32">
        <v>42772</v>
      </c>
      <c r="C1526" s="31">
        <v>76678.7</v>
      </c>
      <c r="D1526" s="31">
        <v>922.99</v>
      </c>
      <c r="E1526" s="31">
        <v>133.57</v>
      </c>
      <c r="F1526" s="30">
        <v>-1.838503744810982E-4</v>
      </c>
      <c r="G1526" s="30">
        <v>0.17132197109100367</v>
      </c>
      <c r="H1526" s="30">
        <v>6.2863054030396937E-2</v>
      </c>
    </row>
    <row r="1527" spans="1:8">
      <c r="A1527" s="31" t="s">
        <v>842</v>
      </c>
      <c r="B1527" s="32">
        <v>42773</v>
      </c>
      <c r="C1527" s="31">
        <v>76766</v>
      </c>
      <c r="D1527" s="31">
        <v>919.8</v>
      </c>
      <c r="E1527" s="31">
        <v>132.96</v>
      </c>
      <c r="F1527" s="30">
        <v>-1.1320312804965482E-3</v>
      </c>
      <c r="G1527" s="30">
        <v>0.15021008403361336</v>
      </c>
      <c r="H1527" s="30">
        <v>4.7176498385445464E-2</v>
      </c>
    </row>
    <row r="1528" spans="1:8">
      <c r="A1528" s="31" t="s">
        <v>841</v>
      </c>
      <c r="B1528" s="32">
        <v>42774</v>
      </c>
      <c r="C1528" s="31">
        <v>76792.800000000003</v>
      </c>
      <c r="D1528" s="31">
        <v>921.68</v>
      </c>
      <c r="E1528" s="31">
        <v>133.08000000000001</v>
      </c>
      <c r="F1528" s="30">
        <v>-7.8994221268890996E-5</v>
      </c>
      <c r="G1528" s="30">
        <v>0.14789583151706864</v>
      </c>
      <c r="H1528" s="30">
        <v>4.8947741782927379E-2</v>
      </c>
    </row>
    <row r="1529" spans="1:8">
      <c r="A1529" s="31" t="s">
        <v>4820</v>
      </c>
      <c r="B1529" s="32">
        <v>42775</v>
      </c>
      <c r="C1529" s="31">
        <v>76800.800000000003</v>
      </c>
      <c r="D1529" s="31">
        <v>925.57</v>
      </c>
      <c r="E1529" s="31">
        <v>133.04</v>
      </c>
      <c r="F1529" s="30">
        <v>7.3056044671027109E-4</v>
      </c>
      <c r="G1529" s="30">
        <v>0.14509643815957163</v>
      </c>
      <c r="H1529" s="30">
        <v>4.5747523974217774E-2</v>
      </c>
    </row>
    <row r="1530" spans="1:8">
      <c r="A1530" s="31" t="s">
        <v>4821</v>
      </c>
      <c r="B1530" s="32">
        <v>42776</v>
      </c>
      <c r="C1530" s="31">
        <v>76808.800000000003</v>
      </c>
      <c r="D1530" s="31">
        <v>930.16</v>
      </c>
      <c r="E1530" s="31">
        <v>133.09</v>
      </c>
      <c r="F1530" s="30">
        <v>1.5412579898970158E-3</v>
      </c>
      <c r="G1530" s="30">
        <v>0.15107415107415112</v>
      </c>
      <c r="H1530" s="30">
        <v>4.9219530141378032E-2</v>
      </c>
    </row>
    <row r="1531" spans="1:8">
      <c r="A1531" s="31" t="s">
        <v>840</v>
      </c>
      <c r="B1531" s="32">
        <v>42777</v>
      </c>
      <c r="C1531" s="31">
        <v>76816.800000000003</v>
      </c>
      <c r="D1531" s="31">
        <v>931.9233333333334</v>
      </c>
      <c r="E1531" s="31">
        <v>133.31333333333333</v>
      </c>
      <c r="F1531" s="30">
        <v>5.6266118580388103E-3</v>
      </c>
      <c r="G1531" s="30">
        <v>0.15355605893687541</v>
      </c>
      <c r="H1531" s="30">
        <v>5.4082547045490426E-2</v>
      </c>
    </row>
    <row r="1532" spans="1:8">
      <c r="A1532" s="31" t="s">
        <v>839</v>
      </c>
      <c r="B1532" s="32">
        <v>42778</v>
      </c>
      <c r="C1532" s="31">
        <v>76827.7</v>
      </c>
      <c r="D1532" s="31">
        <v>933.68666666666672</v>
      </c>
      <c r="E1532" s="31">
        <v>133.53666666666666</v>
      </c>
      <c r="F1532" s="30">
        <v>5.1837266048684327E-3</v>
      </c>
      <c r="G1532" s="30">
        <v>0.15603925744331382</v>
      </c>
      <c r="H1532" s="30">
        <v>5.8974358974358987E-2</v>
      </c>
    </row>
    <row r="1533" spans="1:8">
      <c r="A1533" s="31" t="s">
        <v>838</v>
      </c>
      <c r="B1533" s="32">
        <v>42779</v>
      </c>
      <c r="C1533" s="31">
        <v>76975.5</v>
      </c>
      <c r="D1533" s="31">
        <v>935.45</v>
      </c>
      <c r="E1533" s="31">
        <v>133.76</v>
      </c>
      <c r="F1533" s="30">
        <v>1.0917443482235001E-2</v>
      </c>
      <c r="G1533" s="30">
        <v>0.15852374760047061</v>
      </c>
      <c r="H1533" s="30">
        <v>6.150305531307021E-2</v>
      </c>
    </row>
    <row r="1534" spans="1:8">
      <c r="A1534" s="31" t="s">
        <v>837</v>
      </c>
      <c r="B1534" s="32">
        <v>42780</v>
      </c>
      <c r="C1534" s="31">
        <v>77000.2</v>
      </c>
      <c r="D1534" s="31">
        <v>934.08</v>
      </c>
      <c r="E1534" s="31">
        <v>133.33000000000001</v>
      </c>
      <c r="F1534" s="30">
        <v>1.2039293309254795E-2</v>
      </c>
      <c r="G1534" s="30">
        <v>0.1571566611332722</v>
      </c>
      <c r="H1534" s="30">
        <v>5.4242112754012917E-2</v>
      </c>
    </row>
    <row r="1535" spans="1:8">
      <c r="A1535" s="31" t="s">
        <v>836</v>
      </c>
      <c r="B1535" s="32">
        <v>42781</v>
      </c>
      <c r="C1535" s="31">
        <v>77189.7</v>
      </c>
      <c r="D1535" s="31">
        <v>941.78</v>
      </c>
      <c r="E1535" s="31">
        <v>133.44999999999999</v>
      </c>
      <c r="F1535" s="30">
        <v>1.4190488286638825E-2</v>
      </c>
      <c r="G1535" s="30">
        <v>0.16363950873551292</v>
      </c>
      <c r="H1535" s="30">
        <v>5.5858849592530957E-2</v>
      </c>
    </row>
    <row r="1536" spans="1:8">
      <c r="A1536" s="31" t="s">
        <v>4822</v>
      </c>
      <c r="B1536" s="32">
        <v>42782</v>
      </c>
      <c r="C1536" s="31">
        <v>77326.166666666672</v>
      </c>
      <c r="D1536" s="31">
        <v>945.62</v>
      </c>
      <c r="E1536" s="31">
        <v>134.4</v>
      </c>
      <c r="F1536" s="30">
        <v>1.5643675674918534E-2</v>
      </c>
      <c r="G1536" s="30">
        <v>0.15859246734788912</v>
      </c>
      <c r="H1536" s="30">
        <v>5.7934508816120944E-2</v>
      </c>
    </row>
    <row r="1537" spans="1:8">
      <c r="A1537" s="31" t="s">
        <v>4823</v>
      </c>
      <c r="B1537" s="32">
        <v>42783</v>
      </c>
      <c r="C1537" s="31">
        <v>77462.633333333331</v>
      </c>
      <c r="D1537" s="31">
        <v>939.03</v>
      </c>
      <c r="E1537" s="31">
        <v>134.26</v>
      </c>
      <c r="F1537" s="30">
        <v>1.7095891226347026E-2</v>
      </c>
      <c r="G1537" s="30">
        <v>0.14554969989752586</v>
      </c>
      <c r="H1537" s="30">
        <v>5.005474737994664E-2</v>
      </c>
    </row>
    <row r="1538" spans="1:8">
      <c r="A1538" s="31" t="s">
        <v>323</v>
      </c>
      <c r="B1538" s="32">
        <v>42784</v>
      </c>
      <c r="C1538" s="31">
        <v>77599.100000000006</v>
      </c>
      <c r="D1538" s="31">
        <v>940.54666666666674</v>
      </c>
      <c r="E1538" s="31">
        <v>133.98333333333335</v>
      </c>
      <c r="F1538" s="30">
        <v>1.9315999506098969E-2</v>
      </c>
      <c r="G1538" s="30">
        <v>0.14246613058653002</v>
      </c>
      <c r="H1538" s="30">
        <v>4.1213345767278087E-2</v>
      </c>
    </row>
    <row r="1539" spans="1:8">
      <c r="A1539" s="31" t="s">
        <v>835</v>
      </c>
      <c r="B1539" s="32">
        <v>42785</v>
      </c>
      <c r="C1539" s="31">
        <v>77658.600000000006</v>
      </c>
      <c r="D1539" s="31">
        <v>942.06333333333328</v>
      </c>
      <c r="E1539" s="31">
        <v>133.70666666666668</v>
      </c>
      <c r="F1539" s="30">
        <v>2.3513828756696942E-2</v>
      </c>
      <c r="G1539" s="30">
        <v>0.12700482513857314</v>
      </c>
      <c r="H1539" s="30">
        <v>2.7090694935217874E-2</v>
      </c>
    </row>
    <row r="1540" spans="1:8">
      <c r="A1540" s="31" t="s">
        <v>834</v>
      </c>
      <c r="B1540" s="32">
        <v>42786</v>
      </c>
      <c r="C1540" s="31">
        <v>77698.2</v>
      </c>
      <c r="D1540" s="31">
        <v>943.58</v>
      </c>
      <c r="E1540" s="31">
        <v>133.43</v>
      </c>
      <c r="F1540" s="30">
        <v>2.4012799797564988E-2</v>
      </c>
      <c r="G1540" s="30">
        <v>0.12013580569339255</v>
      </c>
      <c r="H1540" s="30">
        <v>2.3393158459886543E-2</v>
      </c>
    </row>
    <row r="1541" spans="1:8">
      <c r="A1541" s="31" t="s">
        <v>833</v>
      </c>
      <c r="B1541" s="32">
        <v>42787</v>
      </c>
      <c r="C1541" s="31">
        <v>77800.2</v>
      </c>
      <c r="D1541" s="31">
        <v>945.64</v>
      </c>
      <c r="E1541" s="31">
        <v>133.4</v>
      </c>
      <c r="F1541" s="30">
        <v>3.0000110325349327E-2</v>
      </c>
      <c r="G1541" s="30">
        <v>0.12975640060690785</v>
      </c>
      <c r="H1541" s="30">
        <v>2.7181027181027106E-2</v>
      </c>
    </row>
    <row r="1542" spans="1:8">
      <c r="A1542" s="31" t="s">
        <v>832</v>
      </c>
      <c r="B1542" s="32">
        <v>42788</v>
      </c>
      <c r="C1542" s="31">
        <v>77847.199999999997</v>
      </c>
      <c r="D1542" s="31">
        <v>950.95</v>
      </c>
      <c r="E1542" s="31">
        <v>133.77000000000001</v>
      </c>
      <c r="F1542" s="30">
        <v>3.531043141037804E-2</v>
      </c>
      <c r="G1542" s="30">
        <v>0.15431769075768975</v>
      </c>
      <c r="H1542" s="30">
        <v>3.6013011152416396E-2</v>
      </c>
    </row>
    <row r="1543" spans="1:8">
      <c r="A1543" s="31" t="s">
        <v>4824</v>
      </c>
      <c r="B1543" s="32">
        <v>42789</v>
      </c>
      <c r="C1543" s="31">
        <v>77852.633333333331</v>
      </c>
      <c r="D1543" s="31">
        <v>952.12</v>
      </c>
      <c r="E1543" s="31">
        <v>133.82</v>
      </c>
      <c r="F1543" s="30">
        <v>4.0113952196901836E-2</v>
      </c>
      <c r="G1543" s="30">
        <v>0.16249236905294828</v>
      </c>
      <c r="H1543" s="30">
        <v>3.811543235415793E-2</v>
      </c>
    </row>
    <row r="1544" spans="1:8">
      <c r="A1544" s="31" t="s">
        <v>4825</v>
      </c>
      <c r="B1544" s="32">
        <v>42790</v>
      </c>
      <c r="C1544" s="31">
        <v>77858.066666666666</v>
      </c>
      <c r="D1544" s="31">
        <v>943.52</v>
      </c>
      <c r="E1544" s="31">
        <v>133.6</v>
      </c>
      <c r="F1544" s="30">
        <v>4.0635606321846707E-2</v>
      </c>
      <c r="G1544" s="30">
        <v>0.15876433840687088</v>
      </c>
      <c r="H1544" s="30">
        <v>3.8126813095731515E-2</v>
      </c>
    </row>
    <row r="1545" spans="1:8">
      <c r="A1545" s="31" t="s">
        <v>831</v>
      </c>
      <c r="B1545" s="32">
        <v>42791</v>
      </c>
      <c r="C1545" s="31">
        <v>77863.5</v>
      </c>
      <c r="D1545" s="31">
        <v>942.45333333333338</v>
      </c>
      <c r="E1545" s="31">
        <v>133.41666666666669</v>
      </c>
      <c r="F1545" s="30">
        <v>4.2342420733462394E-2</v>
      </c>
      <c r="G1545" s="30">
        <v>0.16429883296683379</v>
      </c>
      <c r="H1545" s="30">
        <v>3.8423619759236471E-2</v>
      </c>
    </row>
    <row r="1546" spans="1:8">
      <c r="A1546" s="31" t="s">
        <v>830</v>
      </c>
      <c r="B1546" s="32">
        <v>42792</v>
      </c>
      <c r="C1546" s="31">
        <v>77574.7</v>
      </c>
      <c r="D1546" s="31">
        <v>941.38666666666677</v>
      </c>
      <c r="E1546" s="31">
        <v>133.23333333333335</v>
      </c>
      <c r="F1546" s="30">
        <v>4.887797002962424E-2</v>
      </c>
      <c r="G1546" s="30">
        <v>0.17224947907586841</v>
      </c>
      <c r="H1546" s="30">
        <v>3.6109598983850466E-2</v>
      </c>
    </row>
    <row r="1547" spans="1:8">
      <c r="A1547" s="31" t="s">
        <v>829</v>
      </c>
      <c r="B1547" s="32">
        <v>42793</v>
      </c>
      <c r="C1547" s="31">
        <v>77590.7</v>
      </c>
      <c r="D1547" s="31">
        <v>940.32</v>
      </c>
      <c r="E1547" s="31">
        <v>133.05000000000001</v>
      </c>
      <c r="F1547" s="30">
        <v>5.0267268206250604E-2</v>
      </c>
      <c r="G1547" s="30">
        <v>0.16348878357811891</v>
      </c>
      <c r="H1547" s="30">
        <v>3.1235467369400194E-2</v>
      </c>
    </row>
    <row r="1548" spans="1:8">
      <c r="A1548" s="31" t="s">
        <v>828</v>
      </c>
      <c r="B1548" s="32">
        <v>42794</v>
      </c>
      <c r="C1548" s="31">
        <v>77602.3</v>
      </c>
      <c r="D1548" s="31">
        <v>936.37</v>
      </c>
      <c r="E1548" s="31">
        <v>132.29</v>
      </c>
      <c r="F1548" s="30">
        <v>5.0284962557638702E-2</v>
      </c>
      <c r="G1548" s="30">
        <v>0.17078446572807526</v>
      </c>
      <c r="H1548" s="30">
        <v>3.1420552003742497E-2</v>
      </c>
    </row>
    <row r="1549" spans="1:8">
      <c r="A1549" s="31" t="s">
        <v>827</v>
      </c>
      <c r="B1549" s="32">
        <v>42795</v>
      </c>
      <c r="C1549" s="31">
        <v>77475.199999999997</v>
      </c>
      <c r="D1549" s="31">
        <v>938.47</v>
      </c>
      <c r="E1549" s="31">
        <v>131.37</v>
      </c>
      <c r="F1549" s="30">
        <v>4.8425707778561033E-2</v>
      </c>
      <c r="G1549" s="30">
        <v>0.16403711145841093</v>
      </c>
      <c r="H1549" s="30">
        <v>1.8924998060963372E-2</v>
      </c>
    </row>
    <row r="1550" spans="1:8">
      <c r="A1550" s="31" t="s">
        <v>4826</v>
      </c>
      <c r="B1550" s="32">
        <v>42796</v>
      </c>
      <c r="C1550" s="31">
        <v>77361.833333333343</v>
      </c>
      <c r="D1550" s="31">
        <v>936.37</v>
      </c>
      <c r="E1550" s="31">
        <v>131.99</v>
      </c>
      <c r="F1550" s="30">
        <v>4.6752766445892435E-2</v>
      </c>
      <c r="G1550" s="30">
        <v>0.15429752507591599</v>
      </c>
      <c r="H1550" s="30">
        <v>2.2306560297420841E-2</v>
      </c>
    </row>
    <row r="1551" spans="1:8">
      <c r="A1551" s="31" t="s">
        <v>4827</v>
      </c>
      <c r="B1551" s="32">
        <v>42797</v>
      </c>
      <c r="C1551" s="31">
        <v>77248.466666666674</v>
      </c>
      <c r="D1551" s="31">
        <v>931.07</v>
      </c>
      <c r="E1551" s="31">
        <v>131.77000000000001</v>
      </c>
      <c r="F1551" s="30">
        <v>5.779389338412666E-2</v>
      </c>
      <c r="G1551" s="30">
        <v>0.14075619956219154</v>
      </c>
      <c r="H1551" s="30">
        <v>1.9181684585041214E-2</v>
      </c>
    </row>
    <row r="1552" spans="1:8">
      <c r="A1552" s="31" t="s">
        <v>826</v>
      </c>
      <c r="B1552" s="32">
        <v>42798</v>
      </c>
      <c r="C1552" s="31">
        <v>77135.100000000006</v>
      </c>
      <c r="D1552" s="31">
        <v>932.18666666666672</v>
      </c>
      <c r="E1552" s="31">
        <v>131.99333333333334</v>
      </c>
      <c r="F1552" s="30">
        <v>6.2247469531088617E-2</v>
      </c>
      <c r="G1552" s="30">
        <v>0.13519328113139406</v>
      </c>
      <c r="H1552" s="30">
        <v>1.9489714476970343E-2</v>
      </c>
    </row>
    <row r="1553" spans="1:8">
      <c r="A1553" s="31" t="s">
        <v>825</v>
      </c>
      <c r="B1553" s="32">
        <v>42799</v>
      </c>
      <c r="C1553" s="31">
        <v>76766.900000000009</v>
      </c>
      <c r="D1553" s="31">
        <v>933.30333333333328</v>
      </c>
      <c r="E1553" s="31">
        <v>132.21666666666667</v>
      </c>
      <c r="F1553" s="30">
        <v>5.4501972549149125E-2</v>
      </c>
      <c r="G1553" s="30">
        <v>0.13079703560105815</v>
      </c>
      <c r="H1553" s="30">
        <v>1.9010918432883717E-2</v>
      </c>
    </row>
    <row r="1554" spans="1:8">
      <c r="A1554" s="31" t="s">
        <v>824</v>
      </c>
      <c r="B1554" s="32">
        <v>42800</v>
      </c>
      <c r="C1554" s="31">
        <v>76789.7</v>
      </c>
      <c r="D1554" s="31">
        <v>934.42</v>
      </c>
      <c r="E1554" s="31">
        <v>132.44</v>
      </c>
      <c r="F1554" s="30">
        <v>4.2703626053706367E-2</v>
      </c>
      <c r="G1554" s="30">
        <v>0.1267167472538071</v>
      </c>
      <c r="H1554" s="30">
        <v>2.0653514180024812E-2</v>
      </c>
    </row>
    <row r="1555" spans="1:8">
      <c r="A1555" s="31" t="s">
        <v>823</v>
      </c>
      <c r="B1555" s="32">
        <v>42801</v>
      </c>
      <c r="C1555" s="31">
        <v>76800.400000000009</v>
      </c>
      <c r="D1555" s="31">
        <v>936.5</v>
      </c>
      <c r="E1555" s="31">
        <v>132.47</v>
      </c>
      <c r="F1555" s="30">
        <v>4.2720545108290375E-2</v>
      </c>
      <c r="G1555" s="30">
        <v>0.12097961528793566</v>
      </c>
      <c r="H1555" s="30">
        <v>1.947052485762657E-2</v>
      </c>
    </row>
    <row r="1556" spans="1:8">
      <c r="A1556" s="31" t="s">
        <v>822</v>
      </c>
      <c r="B1556" s="32">
        <v>42802</v>
      </c>
      <c r="C1556" s="31">
        <v>76285.5</v>
      </c>
      <c r="D1556" s="31">
        <v>934.9</v>
      </c>
      <c r="E1556" s="31">
        <v>132.11000000000001</v>
      </c>
      <c r="F1556" s="30">
        <v>3.5602256765953744E-2</v>
      </c>
      <c r="G1556" s="30">
        <v>0.16011267325995515</v>
      </c>
      <c r="H1556" s="30">
        <v>2.5141615581594001E-2</v>
      </c>
    </row>
    <row r="1557" spans="1:8">
      <c r="A1557" s="31" t="s">
        <v>4828</v>
      </c>
      <c r="B1557" s="32">
        <v>42803</v>
      </c>
      <c r="C1557" s="31">
        <v>76295.53333333334</v>
      </c>
      <c r="D1557" s="31">
        <v>922.94</v>
      </c>
      <c r="E1557" s="31">
        <v>131.82</v>
      </c>
      <c r="F1557" s="30">
        <v>3.561099648894217E-2</v>
      </c>
      <c r="G1557" s="30">
        <v>0.15065453185388344</v>
      </c>
      <c r="H1557" s="30">
        <v>2.6076126722191839E-2</v>
      </c>
    </row>
    <row r="1558" spans="1:8">
      <c r="A1558" s="31" t="s">
        <v>4829</v>
      </c>
      <c r="B1558" s="32">
        <v>42804</v>
      </c>
      <c r="C1558" s="31">
        <v>76305.566666666666</v>
      </c>
      <c r="D1558" s="31">
        <v>926.14</v>
      </c>
      <c r="E1558" s="31">
        <v>131.97999999999999</v>
      </c>
      <c r="F1558" s="30">
        <v>3.4742949096078446E-2</v>
      </c>
      <c r="G1558" s="30">
        <v>0.16009670186514358</v>
      </c>
      <c r="H1558" s="30">
        <v>3.0530178808464203E-2</v>
      </c>
    </row>
    <row r="1559" spans="1:8">
      <c r="A1559" s="31" t="s">
        <v>821</v>
      </c>
      <c r="B1559" s="32">
        <v>42805</v>
      </c>
      <c r="C1559" s="31">
        <v>76315.600000000006</v>
      </c>
      <c r="D1559" s="31">
        <v>930.26</v>
      </c>
      <c r="E1559" s="31">
        <v>131.95333333333332</v>
      </c>
      <c r="F1559" s="30">
        <v>3.1751997512404317E-2</v>
      </c>
      <c r="G1559" s="30">
        <v>0.17078634716069274</v>
      </c>
      <c r="H1559" s="30">
        <v>3.3550037858019355E-2</v>
      </c>
    </row>
    <row r="1560" spans="1:8">
      <c r="A1560" s="31" t="s">
        <v>820</v>
      </c>
      <c r="B1560" s="32">
        <v>42806</v>
      </c>
      <c r="C1560" s="31">
        <v>76329</v>
      </c>
      <c r="D1560" s="31">
        <v>934.38</v>
      </c>
      <c r="E1560" s="31">
        <v>131.92666666666668</v>
      </c>
      <c r="F1560" s="30">
        <v>2.882444517829108E-2</v>
      </c>
      <c r="G1560" s="30">
        <v>0.16037454671899054</v>
      </c>
      <c r="H1560" s="30">
        <v>2.5788559728377791E-2</v>
      </c>
    </row>
    <row r="1561" spans="1:8">
      <c r="A1561" s="31" t="s">
        <v>819</v>
      </c>
      <c r="B1561" s="32">
        <v>42807</v>
      </c>
      <c r="C1561" s="31">
        <v>76332</v>
      </c>
      <c r="D1561" s="31">
        <v>938.5</v>
      </c>
      <c r="E1561" s="31">
        <v>131.9</v>
      </c>
      <c r="F1561" s="30">
        <v>3.2346365919532438E-2</v>
      </c>
      <c r="G1561" s="30">
        <v>0.14197756199654421</v>
      </c>
      <c r="H1561" s="30">
        <v>1.3835511145273038E-2</v>
      </c>
    </row>
    <row r="1562" spans="1:8">
      <c r="A1562" s="31" t="s">
        <v>818</v>
      </c>
      <c r="B1562" s="32">
        <v>42808</v>
      </c>
      <c r="C1562" s="31">
        <v>76639</v>
      </c>
      <c r="D1562" s="31">
        <v>939.97</v>
      </c>
      <c r="E1562" s="31">
        <v>131.75</v>
      </c>
      <c r="F1562" s="30">
        <v>3.6380626028584606E-2</v>
      </c>
      <c r="G1562" s="30">
        <v>0.12692722695120495</v>
      </c>
      <c r="H1562" s="30">
        <v>9.8106844485321698E-3</v>
      </c>
    </row>
    <row r="1563" spans="1:8">
      <c r="A1563" s="31" t="s">
        <v>817</v>
      </c>
      <c r="B1563" s="32">
        <v>42809</v>
      </c>
      <c r="C1563" s="31">
        <v>76737.900000000009</v>
      </c>
      <c r="D1563" s="31">
        <v>943.52</v>
      </c>
      <c r="E1563" s="31">
        <v>131.75</v>
      </c>
      <c r="F1563" s="30">
        <v>3.7600176318433265E-2</v>
      </c>
      <c r="G1563" s="30">
        <v>0.1242418826333036</v>
      </c>
      <c r="H1563" s="30">
        <v>8.9600245060499351E-3</v>
      </c>
    </row>
    <row r="1564" spans="1:8">
      <c r="A1564" s="31" t="s">
        <v>4830</v>
      </c>
      <c r="B1564" s="32">
        <v>42810</v>
      </c>
      <c r="C1564" s="31">
        <v>76901.933333333349</v>
      </c>
      <c r="D1564" s="31">
        <v>963.2</v>
      </c>
      <c r="E1564" s="31">
        <v>133.86000000000001</v>
      </c>
      <c r="F1564" s="30">
        <v>3.970004033411989E-2</v>
      </c>
      <c r="G1564" s="30">
        <v>0.14579368100494849</v>
      </c>
      <c r="H1564" s="30">
        <v>2.375975118543816E-2</v>
      </c>
    </row>
    <row r="1565" spans="1:8">
      <c r="A1565" s="31" t="s">
        <v>4831</v>
      </c>
      <c r="B1565" s="32">
        <v>42811</v>
      </c>
      <c r="C1565" s="31">
        <v>77065.966666666674</v>
      </c>
      <c r="D1565" s="31">
        <v>965.57</v>
      </c>
      <c r="E1565" s="31">
        <v>134.52000000000001</v>
      </c>
      <c r="F1565" s="30">
        <v>4.0532062360481236E-2</v>
      </c>
      <c r="G1565" s="30">
        <v>0.14671686281961449</v>
      </c>
      <c r="H1565" s="30">
        <v>2.7445389276439691E-2</v>
      </c>
    </row>
    <row r="1566" spans="1:8">
      <c r="A1566" s="31" t="s">
        <v>322</v>
      </c>
      <c r="B1566" s="32">
        <v>42812</v>
      </c>
      <c r="C1566" s="31">
        <v>77230</v>
      </c>
      <c r="D1566" s="31">
        <v>968.96</v>
      </c>
      <c r="E1566" s="31">
        <v>134.57</v>
      </c>
      <c r="F1566" s="30">
        <v>4.4393837765324573E-2</v>
      </c>
      <c r="G1566" s="30">
        <v>0.14884636361480652</v>
      </c>
      <c r="H1566" s="30">
        <v>2.6468344774980945E-2</v>
      </c>
    </row>
    <row r="1567" spans="1:8">
      <c r="A1567" s="31" t="s">
        <v>2303</v>
      </c>
      <c r="B1567" s="32">
        <v>42814</v>
      </c>
      <c r="C1567" s="31">
        <v>77272.633333333331</v>
      </c>
      <c r="D1567" s="31">
        <v>972.35</v>
      </c>
      <c r="E1567" s="31">
        <v>134.62</v>
      </c>
      <c r="F1567" s="30">
        <v>4.353237694088552E-2</v>
      </c>
      <c r="G1567" s="30">
        <v>0.1691395729126588</v>
      </c>
      <c r="H1567" s="30">
        <v>3.046540110226581E-2</v>
      </c>
    </row>
    <row r="1568" spans="1:8">
      <c r="A1568" s="31" t="s">
        <v>4832</v>
      </c>
      <c r="B1568" s="32">
        <v>42815</v>
      </c>
      <c r="C1568" s="31">
        <v>77315.266666666663</v>
      </c>
      <c r="D1568" s="31">
        <v>973.08</v>
      </c>
      <c r="E1568" s="31">
        <v>135.1</v>
      </c>
      <c r="F1568" s="30">
        <v>4.5673237313289983E-2</v>
      </c>
      <c r="G1568" s="30">
        <v>0.17665268020169544</v>
      </c>
      <c r="H1568" s="30">
        <v>3.4614795527645681E-2</v>
      </c>
    </row>
    <row r="1569" spans="1:8">
      <c r="A1569" s="31" t="s">
        <v>4833</v>
      </c>
      <c r="B1569" s="32">
        <v>42816</v>
      </c>
      <c r="C1569" s="31">
        <v>77357.899999999994</v>
      </c>
      <c r="D1569" s="31">
        <v>966.97</v>
      </c>
      <c r="E1569" s="31">
        <v>134.58000000000001</v>
      </c>
      <c r="F1569" s="30">
        <v>4.7820525613107678E-2</v>
      </c>
      <c r="G1569" s="30">
        <v>0.16665460161189127</v>
      </c>
      <c r="H1569" s="30">
        <v>3.1896948320809804E-2</v>
      </c>
    </row>
    <row r="1570" spans="1:8">
      <c r="A1570" s="31" t="s">
        <v>4834</v>
      </c>
      <c r="B1570" s="32">
        <v>42817</v>
      </c>
      <c r="C1570" s="31">
        <v>77400.533333333326</v>
      </c>
      <c r="D1570" s="31">
        <v>967.92</v>
      </c>
      <c r="E1570" s="31">
        <v>134.93</v>
      </c>
      <c r="F1570" s="30">
        <v>4.9974270833615719E-2</v>
      </c>
      <c r="G1570" s="30">
        <v>0.15945871482704499</v>
      </c>
      <c r="H1570" s="30">
        <v>2.9292852238919753E-2</v>
      </c>
    </row>
    <row r="1571" spans="1:8">
      <c r="A1571" s="31" t="s">
        <v>4835</v>
      </c>
      <c r="B1571" s="32">
        <v>42818</v>
      </c>
      <c r="C1571" s="31">
        <v>77443.166666666672</v>
      </c>
      <c r="D1571" s="31">
        <v>969.13</v>
      </c>
      <c r="E1571" s="31">
        <v>134.79</v>
      </c>
      <c r="F1571" s="30">
        <v>4.9874690793998644E-2</v>
      </c>
      <c r="G1571" s="30">
        <v>0.15267414661221901</v>
      </c>
      <c r="H1571" s="30">
        <v>2.299635701275049E-2</v>
      </c>
    </row>
    <row r="1572" spans="1:8">
      <c r="A1572" s="31" t="s">
        <v>816</v>
      </c>
      <c r="B1572" s="32">
        <v>42819</v>
      </c>
      <c r="C1572" s="31">
        <v>77485.8</v>
      </c>
      <c r="D1572" s="31">
        <v>967.99</v>
      </c>
      <c r="E1572" s="31">
        <v>134.66333333333333</v>
      </c>
      <c r="F1572" s="30">
        <v>4.970555443415936E-2</v>
      </c>
      <c r="G1572" s="30">
        <v>0.14320975989985008</v>
      </c>
      <c r="H1572" s="30">
        <v>1.686425532985969E-2</v>
      </c>
    </row>
    <row r="1573" spans="1:8">
      <c r="A1573" s="31" t="s">
        <v>815</v>
      </c>
      <c r="B1573" s="32">
        <v>42820</v>
      </c>
      <c r="C1573" s="31">
        <v>77502.900000000009</v>
      </c>
      <c r="D1573" s="31">
        <v>966.84999999999991</v>
      </c>
      <c r="E1573" s="31">
        <v>134.53666666666666</v>
      </c>
      <c r="F1573" s="30">
        <v>5.1086307909298245E-2</v>
      </c>
      <c r="G1573" s="30">
        <v>0.13203681153990243</v>
      </c>
      <c r="H1573" s="30">
        <v>1.1629947113817929E-2</v>
      </c>
    </row>
    <row r="1574" spans="1:8">
      <c r="A1574" s="31" t="s">
        <v>814</v>
      </c>
      <c r="B1574" s="32">
        <v>42821</v>
      </c>
      <c r="C1574" s="31">
        <v>77523.3</v>
      </c>
      <c r="D1574" s="31">
        <v>965.71</v>
      </c>
      <c r="E1574" s="31">
        <v>134.41</v>
      </c>
      <c r="F1574" s="30">
        <v>5.0978132668139997E-2</v>
      </c>
      <c r="G1574" s="30">
        <v>0.12769162501751596</v>
      </c>
      <c r="H1574" s="30">
        <v>-1.0405053883315585E-3</v>
      </c>
    </row>
    <row r="1575" spans="1:8">
      <c r="A1575" s="31" t="s">
        <v>813</v>
      </c>
      <c r="B1575" s="32">
        <v>42822</v>
      </c>
      <c r="C1575" s="31">
        <v>77548.5</v>
      </c>
      <c r="D1575" s="31">
        <v>970.32</v>
      </c>
      <c r="E1575" s="31">
        <v>134.27000000000001</v>
      </c>
      <c r="F1575" s="30">
        <v>5.082116046505325E-2</v>
      </c>
      <c r="G1575" s="30">
        <v>0.12055246959915933</v>
      </c>
      <c r="H1575" s="30">
        <v>-5.9545962039442291E-4</v>
      </c>
    </row>
    <row r="1576" spans="1:8">
      <c r="A1576" s="31" t="s">
        <v>812</v>
      </c>
      <c r="B1576" s="32">
        <v>42823</v>
      </c>
      <c r="C1576" s="31">
        <v>77584.400000000009</v>
      </c>
      <c r="D1576" s="31">
        <v>971.86</v>
      </c>
      <c r="E1576" s="31">
        <v>134.11000000000001</v>
      </c>
      <c r="F1576" s="30">
        <v>5.080925873254527E-2</v>
      </c>
      <c r="G1576" s="30">
        <v>0.11986080383480813</v>
      </c>
      <c r="H1576" s="30">
        <v>-5.856189770200082E-3</v>
      </c>
    </row>
    <row r="1577" spans="1:8">
      <c r="A1577" s="31" t="s">
        <v>4836</v>
      </c>
      <c r="B1577" s="32">
        <v>42824</v>
      </c>
      <c r="C1577" s="31">
        <v>77595.200000000012</v>
      </c>
      <c r="D1577" s="31">
        <v>969.47</v>
      </c>
      <c r="E1577" s="31">
        <v>134.47</v>
      </c>
      <c r="F1577" s="30">
        <v>5.0457572967997022E-2</v>
      </c>
      <c r="G1577" s="30">
        <v>0.11612512040402034</v>
      </c>
      <c r="H1577" s="30">
        <v>-2.5220680958386588E-3</v>
      </c>
    </row>
    <row r="1578" spans="1:8">
      <c r="A1578" s="31" t="s">
        <v>4837</v>
      </c>
      <c r="B1578" s="32">
        <v>42825</v>
      </c>
      <c r="C1578" s="31">
        <v>77606</v>
      </c>
      <c r="D1578" s="31">
        <v>958.37</v>
      </c>
      <c r="E1578" s="31">
        <v>133.88</v>
      </c>
      <c r="F1578" s="30">
        <v>4.597626787861131E-2</v>
      </c>
      <c r="G1578" s="30">
        <v>0.10237720946282747</v>
      </c>
      <c r="H1578" s="30">
        <v>-6.2351543942993359E-3</v>
      </c>
    </row>
    <row r="1579" spans="1:8">
      <c r="A1579" s="31" t="s">
        <v>811</v>
      </c>
      <c r="B1579" s="32">
        <v>42828</v>
      </c>
      <c r="C1579" s="31">
        <v>77616.800000000003</v>
      </c>
      <c r="D1579" s="31">
        <v>965.15</v>
      </c>
      <c r="E1579" s="31">
        <v>134.03</v>
      </c>
      <c r="F1579" s="30">
        <v>4.6092222181789211E-2</v>
      </c>
      <c r="G1579" s="30">
        <v>0.10920207325342179</v>
      </c>
      <c r="H1579" s="30">
        <v>-4.4566589913094257E-3</v>
      </c>
    </row>
    <row r="1580" spans="1:8">
      <c r="A1580" s="31" t="s">
        <v>810</v>
      </c>
      <c r="B1580" s="32">
        <v>42829</v>
      </c>
      <c r="C1580" s="31">
        <v>77647.100000000006</v>
      </c>
      <c r="D1580" s="31">
        <v>965.17</v>
      </c>
      <c r="E1580" s="31">
        <v>135.05000000000001</v>
      </c>
      <c r="F1580" s="30">
        <v>4.4857199758859823E-2</v>
      </c>
      <c r="G1580" s="30">
        <v>0.1117933004653735</v>
      </c>
      <c r="H1580" s="30">
        <v>8.889884954429883E-3</v>
      </c>
    </row>
    <row r="1581" spans="1:8">
      <c r="A1581" s="31" t="s">
        <v>809</v>
      </c>
      <c r="B1581" s="32">
        <v>42830</v>
      </c>
      <c r="C1581" s="31">
        <v>77689.900000000009</v>
      </c>
      <c r="D1581" s="31">
        <v>969.22</v>
      </c>
      <c r="E1581" s="31">
        <v>135.62</v>
      </c>
      <c r="F1581" s="30">
        <v>4.2620121560885904E-2</v>
      </c>
      <c r="G1581" s="30">
        <v>0.1130736368230052</v>
      </c>
      <c r="H1581" s="30">
        <v>1.4739992517770251E-2</v>
      </c>
    </row>
    <row r="1582" spans="1:8">
      <c r="A1582" s="31" t="s">
        <v>4838</v>
      </c>
      <c r="B1582" s="32">
        <v>42831</v>
      </c>
      <c r="C1582" s="31">
        <v>77728.166666666672</v>
      </c>
      <c r="D1582" s="31">
        <v>963.29</v>
      </c>
      <c r="E1582" s="31">
        <v>135.07</v>
      </c>
      <c r="F1582" s="30">
        <v>4.1176536250488338E-2</v>
      </c>
      <c r="G1582" s="30">
        <v>0.10574285156743235</v>
      </c>
      <c r="H1582" s="30">
        <v>2.00891171361679E-2</v>
      </c>
    </row>
    <row r="1583" spans="1:8">
      <c r="A1583" s="31" t="s">
        <v>4839</v>
      </c>
      <c r="B1583" s="32">
        <v>42832</v>
      </c>
      <c r="C1583" s="31">
        <v>77766.433333333334</v>
      </c>
      <c r="D1583" s="31">
        <v>961.61</v>
      </c>
      <c r="E1583" s="31">
        <v>134.78</v>
      </c>
      <c r="F1583" s="30">
        <v>3.9738357725439544E-2</v>
      </c>
      <c r="G1583" s="30">
        <v>0.10618888761072132</v>
      </c>
      <c r="H1583" s="30">
        <v>1.7207547169811432E-2</v>
      </c>
    </row>
    <row r="1584" spans="1:8">
      <c r="A1584" s="31" t="s">
        <v>808</v>
      </c>
      <c r="B1584" s="32">
        <v>42833</v>
      </c>
      <c r="C1584" s="31">
        <v>77804.7</v>
      </c>
      <c r="D1584" s="31">
        <v>960.40666666666675</v>
      </c>
      <c r="E1584" s="31">
        <v>134.91666666666669</v>
      </c>
      <c r="F1584" s="30">
        <v>3.8305555666763969E-2</v>
      </c>
      <c r="G1584" s="30">
        <v>0.10488936610806476</v>
      </c>
      <c r="H1584" s="30">
        <v>1.7010905070606652E-2</v>
      </c>
    </row>
    <row r="1585" spans="1:8">
      <c r="A1585" s="31" t="s">
        <v>807</v>
      </c>
      <c r="B1585" s="32">
        <v>42834</v>
      </c>
      <c r="C1585" s="31">
        <v>77860.400000000009</v>
      </c>
      <c r="D1585" s="31">
        <v>959.20333333333338</v>
      </c>
      <c r="E1585" s="31">
        <v>135.05333333333334</v>
      </c>
      <c r="F1585" s="30">
        <v>3.5599376994276621E-2</v>
      </c>
      <c r="G1585" s="30">
        <v>0.10358964525407477</v>
      </c>
      <c r="H1585" s="30">
        <v>1.6814736736435298E-2</v>
      </c>
    </row>
    <row r="1586" spans="1:8">
      <c r="A1586" s="31" t="s">
        <v>806</v>
      </c>
      <c r="B1586" s="32">
        <v>42835</v>
      </c>
      <c r="C1586" s="31">
        <v>78107.8</v>
      </c>
      <c r="D1586" s="31">
        <v>958</v>
      </c>
      <c r="E1586" s="31">
        <v>135.19</v>
      </c>
      <c r="F1586" s="30">
        <v>3.4999635599902046E-2</v>
      </c>
      <c r="G1586" s="30">
        <v>0.10228972500287647</v>
      </c>
      <c r="H1586" s="30">
        <v>1.6619040457211742E-2</v>
      </c>
    </row>
    <row r="1587" spans="1:8">
      <c r="A1587" s="31" t="s">
        <v>4840</v>
      </c>
      <c r="B1587" s="32">
        <v>42836</v>
      </c>
      <c r="C1587" s="31">
        <v>78120.100000000006</v>
      </c>
      <c r="D1587" s="31">
        <v>954.44</v>
      </c>
      <c r="E1587" s="31">
        <v>135.08000000000001</v>
      </c>
      <c r="F1587" s="30">
        <v>3.4689606760175407E-2</v>
      </c>
      <c r="G1587" s="30">
        <v>9.6150312385152592E-2</v>
      </c>
      <c r="H1587" s="30">
        <v>1.6556291390728672E-2</v>
      </c>
    </row>
    <row r="1588" spans="1:8">
      <c r="A1588" s="31" t="s">
        <v>805</v>
      </c>
      <c r="B1588" s="32">
        <v>42837</v>
      </c>
      <c r="C1588" s="31">
        <v>78132.400000000009</v>
      </c>
      <c r="D1588" s="31">
        <v>958.2</v>
      </c>
      <c r="E1588" s="31">
        <v>135.83000000000001</v>
      </c>
      <c r="F1588" s="30">
        <v>2.5013873273712406E-2</v>
      </c>
      <c r="G1588" s="30">
        <v>9.6275956753046232E-2</v>
      </c>
      <c r="H1588" s="30">
        <v>1.585520903447768E-2</v>
      </c>
    </row>
    <row r="1589" spans="1:8">
      <c r="A1589" s="31" t="s">
        <v>4841</v>
      </c>
      <c r="B1589" s="32">
        <v>42838</v>
      </c>
      <c r="C1589" s="31">
        <v>78216.03333333334</v>
      </c>
      <c r="D1589" s="31">
        <v>962.85</v>
      </c>
      <c r="E1589" s="31">
        <v>134.94</v>
      </c>
      <c r="F1589" s="30">
        <v>2.4525053584425693E-2</v>
      </c>
      <c r="G1589" s="30">
        <v>9.9746436403508776E-2</v>
      </c>
      <c r="H1589" s="30">
        <v>8.5201793721971786E-3</v>
      </c>
    </row>
    <row r="1590" spans="1:8">
      <c r="A1590" s="31" t="s">
        <v>4842</v>
      </c>
      <c r="B1590" s="32">
        <v>42839</v>
      </c>
      <c r="C1590" s="31">
        <v>78299.666666666672</v>
      </c>
      <c r="D1590" s="31">
        <v>960.43</v>
      </c>
      <c r="E1590" s="31">
        <v>134.81</v>
      </c>
      <c r="F1590" s="30">
        <v>2.4037742643266746E-2</v>
      </c>
      <c r="G1590" s="30">
        <v>9.9556939562892799E-2</v>
      </c>
      <c r="H1590" s="30">
        <v>1.6973445986723013E-2</v>
      </c>
    </row>
    <row r="1591" spans="1:8">
      <c r="A1591" s="31" t="s">
        <v>804</v>
      </c>
      <c r="B1591" s="32">
        <v>42840</v>
      </c>
      <c r="C1591" s="31">
        <v>78383.3</v>
      </c>
      <c r="D1591" s="31">
        <v>961.19</v>
      </c>
      <c r="E1591" s="31">
        <v>134.49666666666667</v>
      </c>
      <c r="F1591" s="30">
        <v>2.3551933475842945E-2</v>
      </c>
      <c r="G1591" s="30">
        <v>9.4736961993599156E-2</v>
      </c>
      <c r="H1591" s="30">
        <v>6.9376856080458627E-3</v>
      </c>
    </row>
    <row r="1592" spans="1:8">
      <c r="A1592" s="31" t="s">
        <v>803</v>
      </c>
      <c r="B1592" s="32">
        <v>42841</v>
      </c>
      <c r="C1592" s="31">
        <v>78471.7</v>
      </c>
      <c r="D1592" s="31">
        <v>961.95</v>
      </c>
      <c r="E1592" s="31">
        <v>134.18333333333334</v>
      </c>
      <c r="F1592" s="30">
        <v>2.3801198736030038E-2</v>
      </c>
      <c r="G1592" s="30">
        <v>8.9966574131777444E-2</v>
      </c>
      <c r="H1592" s="30">
        <v>-2.9474414226978718E-3</v>
      </c>
    </row>
    <row r="1593" spans="1:8">
      <c r="A1593" s="31" t="s">
        <v>802</v>
      </c>
      <c r="B1593" s="32">
        <v>42842</v>
      </c>
      <c r="C1593" s="31">
        <v>78247.5</v>
      </c>
      <c r="D1593" s="31">
        <v>962.71</v>
      </c>
      <c r="E1593" s="31">
        <v>133.87</v>
      </c>
      <c r="F1593" s="30">
        <v>1.5017550960049197E-2</v>
      </c>
      <c r="G1593" s="30">
        <v>9.801886469655674E-2</v>
      </c>
      <c r="H1593" s="30">
        <v>3.7489690335157366E-3</v>
      </c>
    </row>
    <row r="1594" spans="1:8">
      <c r="A1594" s="31" t="s">
        <v>801</v>
      </c>
      <c r="B1594" s="32">
        <v>42843</v>
      </c>
      <c r="C1594" s="31">
        <v>78339.8</v>
      </c>
      <c r="D1594" s="31">
        <v>957.7</v>
      </c>
      <c r="E1594" s="31">
        <v>133.61000000000001</v>
      </c>
      <c r="F1594" s="30">
        <v>6.2088665800112963E-3</v>
      </c>
      <c r="G1594" s="30">
        <v>0.10311225782671807</v>
      </c>
      <c r="H1594" s="30">
        <v>7.0093457943924964E-3</v>
      </c>
    </row>
    <row r="1595" spans="1:8">
      <c r="A1595" s="31" t="s">
        <v>800</v>
      </c>
      <c r="B1595" s="32">
        <v>42844</v>
      </c>
      <c r="C1595" s="31">
        <v>78651.400000000009</v>
      </c>
      <c r="D1595" s="31">
        <v>952.92</v>
      </c>
      <c r="E1595" s="31">
        <v>133.5</v>
      </c>
      <c r="F1595" s="30">
        <v>8.1888516251868992E-3</v>
      </c>
      <c r="G1595" s="30">
        <v>8.7758549837906985E-2</v>
      </c>
      <c r="H1595" s="30">
        <v>2.9971527049288404E-4</v>
      </c>
    </row>
    <row r="1596" spans="1:8">
      <c r="A1596" s="31" t="s">
        <v>321</v>
      </c>
      <c r="B1596" s="32">
        <v>42845</v>
      </c>
      <c r="C1596" s="31">
        <v>78868.5</v>
      </c>
      <c r="D1596" s="31">
        <v>958.45</v>
      </c>
      <c r="E1596" s="31">
        <v>133.30000000000001</v>
      </c>
      <c r="F1596" s="30">
        <v>8.9520021219053891E-3</v>
      </c>
      <c r="G1596" s="30">
        <v>8.2358388291625229E-2</v>
      </c>
      <c r="H1596" s="30">
        <v>-5.7432684418585733E-3</v>
      </c>
    </row>
    <row r="1597" spans="1:8">
      <c r="A1597" s="31" t="s">
        <v>4843</v>
      </c>
      <c r="B1597" s="32">
        <v>42846</v>
      </c>
      <c r="C1597" s="31">
        <v>79085.600000000006</v>
      </c>
      <c r="D1597" s="31">
        <v>961.78</v>
      </c>
      <c r="E1597" s="31">
        <v>133.99</v>
      </c>
      <c r="F1597" s="30">
        <v>9.7121094313556977E-3</v>
      </c>
      <c r="G1597" s="30">
        <v>8.2041724012495321E-2</v>
      </c>
      <c r="H1597" s="30">
        <v>-3.4213462253626092E-3</v>
      </c>
    </row>
    <row r="1598" spans="1:8">
      <c r="A1598" s="31" t="s">
        <v>799</v>
      </c>
      <c r="B1598" s="32">
        <v>42847</v>
      </c>
      <c r="C1598" s="31">
        <v>79302.7</v>
      </c>
      <c r="D1598" s="31">
        <v>964.97333333333336</v>
      </c>
      <c r="E1598" s="31">
        <v>134.06</v>
      </c>
      <c r="F1598" s="30">
        <v>7.5993016926583223E-3</v>
      </c>
      <c r="G1598" s="30">
        <v>8.1574247734048644E-2</v>
      </c>
      <c r="H1598" s="30">
        <v>-5.7108952013648073E-3</v>
      </c>
    </row>
    <row r="1599" spans="1:8">
      <c r="A1599" s="31" t="s">
        <v>798</v>
      </c>
      <c r="B1599" s="32">
        <v>42848</v>
      </c>
      <c r="C1599" s="31">
        <v>79390.600000000006</v>
      </c>
      <c r="D1599" s="31">
        <v>968.16666666666663</v>
      </c>
      <c r="E1599" s="31">
        <v>134.13</v>
      </c>
      <c r="F1599" s="30">
        <v>1.360614568291818E-2</v>
      </c>
      <c r="G1599" s="30">
        <v>8.1110255007276866E-2</v>
      </c>
      <c r="H1599" s="30">
        <v>-7.9875748835146476E-3</v>
      </c>
    </row>
    <row r="1600" spans="1:8">
      <c r="A1600" s="31" t="s">
        <v>797</v>
      </c>
      <c r="B1600" s="32">
        <v>42849</v>
      </c>
      <c r="C1600" s="31">
        <v>79425.900000000009</v>
      </c>
      <c r="D1600" s="31">
        <v>971.36</v>
      </c>
      <c r="E1600" s="31">
        <v>134.19999999999999</v>
      </c>
      <c r="F1600" s="30">
        <v>1.349395929992192E-2</v>
      </c>
      <c r="G1600" s="30">
        <v>7.9540781737961197E-2</v>
      </c>
      <c r="H1600" s="30">
        <v>-1.0105480563546543E-2</v>
      </c>
    </row>
    <row r="1601" spans="1:8">
      <c r="A1601" s="31" t="s">
        <v>4844</v>
      </c>
      <c r="B1601" s="32">
        <v>42850</v>
      </c>
      <c r="C1601" s="31">
        <v>79511.400000000009</v>
      </c>
      <c r="D1601" s="31">
        <v>982.65</v>
      </c>
      <c r="E1601" s="31">
        <v>134.74</v>
      </c>
      <c r="F1601" s="30">
        <v>1.6893356609818388E-2</v>
      </c>
      <c r="G1601" s="30">
        <v>8.821803120743299E-2</v>
      </c>
      <c r="H1601" s="30">
        <v>-8.6086380693104481E-3</v>
      </c>
    </row>
    <row r="1602" spans="1:8">
      <c r="A1602" s="31" t="s">
        <v>796</v>
      </c>
      <c r="B1602" s="32">
        <v>42851</v>
      </c>
      <c r="C1602" s="31">
        <v>79596.900000000009</v>
      </c>
      <c r="D1602" s="31">
        <v>982.53</v>
      </c>
      <c r="E1602" s="31">
        <v>135.36000000000001</v>
      </c>
      <c r="F1602" s="30">
        <v>1.7864039099777518E-2</v>
      </c>
      <c r="G1602" s="30">
        <v>8.255839576906121E-2</v>
      </c>
      <c r="H1602" s="30">
        <v>-1.8435218641693618E-3</v>
      </c>
    </row>
    <row r="1603" spans="1:8">
      <c r="A1603" s="31" t="s">
        <v>4845</v>
      </c>
      <c r="B1603" s="32">
        <v>42852</v>
      </c>
      <c r="C1603" s="31">
        <v>79649.800000000017</v>
      </c>
      <c r="D1603" s="31">
        <v>979.66</v>
      </c>
      <c r="E1603" s="31">
        <v>135.25</v>
      </c>
      <c r="F1603" s="30">
        <v>1.8417657561051071E-2</v>
      </c>
      <c r="G1603" s="30">
        <v>7.6454817158930988E-2</v>
      </c>
      <c r="H1603" s="30">
        <v>1.4789617688393264E-4</v>
      </c>
    </row>
    <row r="1604" spans="1:8">
      <c r="A1604" s="31" t="s">
        <v>4846</v>
      </c>
      <c r="B1604" s="32">
        <v>42853</v>
      </c>
      <c r="C1604" s="31">
        <v>79702.700000000012</v>
      </c>
      <c r="D1604" s="31">
        <v>977.96</v>
      </c>
      <c r="E1604" s="31">
        <v>135.04</v>
      </c>
      <c r="F1604" s="30">
        <v>1.8971142487483883E-2</v>
      </c>
      <c r="G1604" s="30">
        <v>7.2316722830973346E-2</v>
      </c>
      <c r="H1604" s="30">
        <v>-2.4377631676147926E-3</v>
      </c>
    </row>
    <row r="1605" spans="1:8">
      <c r="A1605" s="31" t="s">
        <v>795</v>
      </c>
      <c r="B1605" s="32">
        <v>42854</v>
      </c>
      <c r="C1605" s="31">
        <v>79755.600000000006</v>
      </c>
      <c r="D1605" s="31">
        <v>978.56000000000017</v>
      </c>
      <c r="E1605" s="31">
        <v>135.19</v>
      </c>
      <c r="F1605" s="30">
        <v>1.9826072724157484E-2</v>
      </c>
      <c r="G1605" s="30">
        <v>7.0712670508425335E-2</v>
      </c>
      <c r="H1605" s="30">
        <v>-2.3614493395320846E-3</v>
      </c>
    </row>
    <row r="1606" spans="1:8">
      <c r="A1606" s="31" t="s">
        <v>794</v>
      </c>
      <c r="B1606" s="32">
        <v>42855</v>
      </c>
      <c r="C1606" s="31">
        <v>79785</v>
      </c>
      <c r="D1606" s="31">
        <v>979.16000000000008</v>
      </c>
      <c r="E1606" s="31">
        <v>135.34</v>
      </c>
      <c r="F1606" s="30">
        <v>2.5134654523775168E-2</v>
      </c>
      <c r="G1606" s="30">
        <v>6.911536697748577E-2</v>
      </c>
      <c r="H1606" s="30">
        <v>-2.2852930335421906E-3</v>
      </c>
    </row>
    <row r="1607" spans="1:8">
      <c r="A1607" s="31" t="s">
        <v>793</v>
      </c>
      <c r="B1607" s="32">
        <v>42856</v>
      </c>
      <c r="C1607" s="31">
        <v>79826.600000000006</v>
      </c>
      <c r="D1607" s="31">
        <v>979.76</v>
      </c>
      <c r="E1607" s="31">
        <v>135.49</v>
      </c>
      <c r="F1607" s="30">
        <v>2.5317414954627582E-2</v>
      </c>
      <c r="G1607" s="30">
        <v>7.0074268239405768E-2</v>
      </c>
      <c r="H1607" s="30">
        <v>-5.7239304322301843E-3</v>
      </c>
    </row>
    <row r="1608" spans="1:8">
      <c r="A1608" s="31" t="s">
        <v>792</v>
      </c>
      <c r="B1608" s="32">
        <v>42857</v>
      </c>
      <c r="C1608" s="31">
        <v>79942.100000000006</v>
      </c>
      <c r="D1608" s="31">
        <v>988.19</v>
      </c>
      <c r="E1608" s="31">
        <v>135.43</v>
      </c>
      <c r="F1608" s="30">
        <v>2.6491095160441347E-2</v>
      </c>
      <c r="G1608" s="30">
        <v>8.6317016060769358E-2</v>
      </c>
      <c r="H1608" s="30">
        <v>1.4769957905635955E-4</v>
      </c>
    </row>
    <row r="1609" spans="1:8">
      <c r="A1609" s="31" t="s">
        <v>791</v>
      </c>
      <c r="B1609" s="32">
        <v>42858</v>
      </c>
      <c r="C1609" s="31">
        <v>79969.2</v>
      </c>
      <c r="D1609" s="31">
        <v>985.74</v>
      </c>
      <c r="E1609" s="31">
        <v>134.9</v>
      </c>
      <c r="F1609" s="30">
        <v>2.6444988955048876E-2</v>
      </c>
      <c r="G1609" s="30">
        <v>7.5665648188564028E-2</v>
      </c>
      <c r="H1609" s="30">
        <v>-5.6755362276109667E-3</v>
      </c>
    </row>
    <row r="1610" spans="1:8">
      <c r="A1610" s="31" t="s">
        <v>4847</v>
      </c>
      <c r="B1610" s="32">
        <v>42859</v>
      </c>
      <c r="C1610" s="31">
        <v>79878.600000000006</v>
      </c>
      <c r="D1610" s="31">
        <v>980.07</v>
      </c>
      <c r="E1610" s="31">
        <v>134.61000000000001</v>
      </c>
      <c r="F1610" s="30">
        <v>2.4888758872346095E-2</v>
      </c>
      <c r="G1610" s="30">
        <v>7.6597754685062691E-2</v>
      </c>
      <c r="H1610" s="30">
        <v>-6.6815144766130263E-4</v>
      </c>
    </row>
    <row r="1611" spans="1:8">
      <c r="A1611" s="31" t="s">
        <v>4848</v>
      </c>
      <c r="B1611" s="32">
        <v>42860</v>
      </c>
      <c r="C1611" s="31">
        <v>79788</v>
      </c>
      <c r="D1611" s="31">
        <v>978.27</v>
      </c>
      <c r="E1611" s="31">
        <v>134.79</v>
      </c>
      <c r="F1611" s="30">
        <v>2.3333722378338972E-2</v>
      </c>
      <c r="G1611" s="30">
        <v>7.7034019597049364E-2</v>
      </c>
      <c r="H1611" s="30">
        <v>2.081629618615688E-3</v>
      </c>
    </row>
    <row r="1612" spans="1:8">
      <c r="A1612" s="31" t="s">
        <v>790</v>
      </c>
      <c r="B1612" s="32">
        <v>42861</v>
      </c>
      <c r="C1612" s="31">
        <v>79697.400000000009</v>
      </c>
      <c r="D1612" s="31">
        <v>980.55000000000007</v>
      </c>
      <c r="E1612" s="31">
        <v>134.70666666666665</v>
      </c>
      <c r="F1612" s="30">
        <v>2.063099336119989E-2</v>
      </c>
      <c r="G1612" s="30">
        <v>8.1974267870147832E-2</v>
      </c>
      <c r="H1612" s="30">
        <v>2.8786976374826079E-3</v>
      </c>
    </row>
    <row r="1613" spans="1:8">
      <c r="A1613" s="31" t="s">
        <v>789</v>
      </c>
      <c r="B1613" s="32">
        <v>42862</v>
      </c>
      <c r="C1613" s="31">
        <v>79660.900000000009</v>
      </c>
      <c r="D1613" s="31">
        <v>982.83</v>
      </c>
      <c r="E1613" s="31">
        <v>134.62333333333333</v>
      </c>
      <c r="F1613" s="30">
        <v>2.0167481792534137E-2</v>
      </c>
      <c r="G1613" s="30">
        <v>8.6936807414124795E-2</v>
      </c>
      <c r="H1613" s="30">
        <v>3.6780238077487315E-3</v>
      </c>
    </row>
    <row r="1614" spans="1:8">
      <c r="A1614" s="31" t="s">
        <v>788</v>
      </c>
      <c r="B1614" s="32">
        <v>42863</v>
      </c>
      <c r="C1614" s="31">
        <v>79744.100000000006</v>
      </c>
      <c r="D1614" s="31">
        <v>985.11</v>
      </c>
      <c r="E1614" s="31">
        <v>134.54</v>
      </c>
      <c r="F1614" s="30">
        <v>2.2832332871581817E-2</v>
      </c>
      <c r="G1614" s="30">
        <v>8.6718146718146816E-2</v>
      </c>
      <c r="H1614" s="30">
        <v>5.9817556452816945E-3</v>
      </c>
    </row>
    <row r="1615" spans="1:8">
      <c r="A1615" s="31" t="s">
        <v>787</v>
      </c>
      <c r="B1615" s="32">
        <v>42864</v>
      </c>
      <c r="C1615" s="31">
        <v>79858.8</v>
      </c>
      <c r="D1615" s="31">
        <v>990.6</v>
      </c>
      <c r="E1615" s="31">
        <v>135.16</v>
      </c>
      <c r="F1615" s="30">
        <v>2.2762113945044682E-2</v>
      </c>
      <c r="G1615" s="30">
        <v>0.10465570114301648</v>
      </c>
      <c r="H1615" s="30">
        <v>1.807773425730641E-2</v>
      </c>
    </row>
    <row r="1616" spans="1:8">
      <c r="A1616" s="31" t="s">
        <v>786</v>
      </c>
      <c r="B1616" s="32">
        <v>42865</v>
      </c>
      <c r="C1616" s="31">
        <v>80127.100000000006</v>
      </c>
      <c r="D1616" s="31">
        <v>995.09</v>
      </c>
      <c r="E1616" s="31">
        <v>135.37</v>
      </c>
      <c r="F1616" s="30">
        <v>2.7619200703144609E-2</v>
      </c>
      <c r="G1616" s="30">
        <v>0.10799465538358755</v>
      </c>
      <c r="H1616" s="30">
        <v>1.6672925272249284E-2</v>
      </c>
    </row>
    <row r="1617" spans="1:8">
      <c r="A1617" s="31" t="s">
        <v>4849</v>
      </c>
      <c r="B1617" s="32">
        <v>42866</v>
      </c>
      <c r="C1617" s="31">
        <v>80132.06666666668</v>
      </c>
      <c r="D1617" s="31">
        <v>1000.35</v>
      </c>
      <c r="E1617" s="31">
        <v>135.83000000000001</v>
      </c>
      <c r="F1617" s="30">
        <v>2.9107859828499505E-2</v>
      </c>
      <c r="G1617" s="30">
        <v>0.10978599718212978</v>
      </c>
      <c r="H1617" s="30">
        <v>2.0434227330779153E-2</v>
      </c>
    </row>
    <row r="1618" spans="1:8">
      <c r="A1618" s="31" t="s">
        <v>4850</v>
      </c>
      <c r="B1618" s="32">
        <v>42867</v>
      </c>
      <c r="C1618" s="31">
        <v>80137.03333333334</v>
      </c>
      <c r="D1618" s="31">
        <v>1002.37</v>
      </c>
      <c r="E1618" s="31">
        <v>135.94999999999999</v>
      </c>
      <c r="F1618" s="30">
        <v>3.0600652969398956E-2</v>
      </c>
      <c r="G1618" s="30">
        <v>0.1142603056970819</v>
      </c>
      <c r="H1618" s="30">
        <v>2.2975243923850197E-2</v>
      </c>
    </row>
    <row r="1619" spans="1:8">
      <c r="A1619" s="31" t="s">
        <v>785</v>
      </c>
      <c r="B1619" s="32">
        <v>42868</v>
      </c>
      <c r="C1619" s="31">
        <v>80142</v>
      </c>
      <c r="D1619" s="31">
        <v>1004.9900000000001</v>
      </c>
      <c r="E1619" s="31">
        <v>136.08666666666667</v>
      </c>
      <c r="F1619" s="30">
        <v>3.6583473024150992E-2</v>
      </c>
      <c r="G1619" s="30">
        <v>0.1194209398774011</v>
      </c>
      <c r="H1619" s="30">
        <v>2.565004396432613E-2</v>
      </c>
    </row>
    <row r="1620" spans="1:8">
      <c r="A1620" s="31" t="s">
        <v>784</v>
      </c>
      <c r="B1620" s="32">
        <v>42869</v>
      </c>
      <c r="C1620" s="31">
        <v>79963</v>
      </c>
      <c r="D1620" s="31">
        <v>1007.6100000000001</v>
      </c>
      <c r="E1620" s="31">
        <v>136.22333333333333</v>
      </c>
      <c r="F1620" s="30">
        <v>3.3840321879977653E-2</v>
      </c>
      <c r="G1620" s="30">
        <v>0.12460238624061093</v>
      </c>
      <c r="H1620" s="30">
        <v>2.8333459147983131E-2</v>
      </c>
    </row>
    <row r="1621" spans="1:8">
      <c r="A1621" s="31" t="s">
        <v>783</v>
      </c>
      <c r="B1621" s="32">
        <v>42870</v>
      </c>
      <c r="C1621" s="31">
        <v>79957.5</v>
      </c>
      <c r="D1621" s="31">
        <v>1010.23</v>
      </c>
      <c r="E1621" s="31">
        <v>136.36000000000001</v>
      </c>
      <c r="F1621" s="30">
        <v>3.359548906003984E-2</v>
      </c>
      <c r="G1621" s="30">
        <v>0.12382636942108305</v>
      </c>
      <c r="H1621" s="30">
        <v>2.6498042758205331E-2</v>
      </c>
    </row>
    <row r="1622" spans="1:8">
      <c r="A1622" s="31" t="s">
        <v>782</v>
      </c>
      <c r="B1622" s="32">
        <v>42871</v>
      </c>
      <c r="C1622" s="31">
        <v>80129.3</v>
      </c>
      <c r="D1622" s="31">
        <v>1015.05</v>
      </c>
      <c r="E1622" s="31">
        <v>136.22</v>
      </c>
      <c r="F1622" s="30">
        <v>3.8376060512207655E-2</v>
      </c>
      <c r="G1622" s="30">
        <v>0.13580923820606938</v>
      </c>
      <c r="H1622" s="30">
        <v>2.9318422245730558E-2</v>
      </c>
    </row>
    <row r="1623" spans="1:8">
      <c r="A1623" s="31" t="s">
        <v>781</v>
      </c>
      <c r="B1623" s="32">
        <v>42872</v>
      </c>
      <c r="C1623" s="31">
        <v>80344.2</v>
      </c>
      <c r="D1623" s="31">
        <v>1008.63</v>
      </c>
      <c r="E1623" s="31">
        <v>136.12</v>
      </c>
      <c r="F1623" s="30">
        <v>4.3057293749253489E-2</v>
      </c>
      <c r="G1623" s="30">
        <v>0.13191857072316737</v>
      </c>
      <c r="H1623" s="30">
        <v>3.4818306218640904E-2</v>
      </c>
    </row>
    <row r="1624" spans="1:8">
      <c r="A1624" s="31" t="s">
        <v>4851</v>
      </c>
      <c r="B1624" s="32">
        <v>42873</v>
      </c>
      <c r="C1624" s="31">
        <v>80588.666666666672</v>
      </c>
      <c r="D1624" s="31">
        <v>988.38</v>
      </c>
      <c r="E1624" s="31">
        <v>135.44</v>
      </c>
      <c r="F1624" s="30">
        <v>4.8140156653526223E-2</v>
      </c>
      <c r="G1624" s="30">
        <v>9.8676092973621898E-2</v>
      </c>
      <c r="H1624" s="30">
        <v>2.8554070473876036E-2</v>
      </c>
    </row>
    <row r="1625" spans="1:8">
      <c r="A1625" s="31" t="s">
        <v>4852</v>
      </c>
      <c r="B1625" s="32">
        <v>42874</v>
      </c>
      <c r="C1625" s="31">
        <v>80833.133333333331</v>
      </c>
      <c r="D1625" s="31">
        <v>995.67</v>
      </c>
      <c r="E1625" s="31">
        <v>136.36000000000001</v>
      </c>
      <c r="F1625" s="30">
        <v>5.3241603363432199E-2</v>
      </c>
      <c r="G1625" s="30">
        <v>0.10269785367798523</v>
      </c>
      <c r="H1625" s="30">
        <v>3.2534894873671893E-2</v>
      </c>
    </row>
    <row r="1626" spans="1:8">
      <c r="A1626" s="31" t="s">
        <v>780</v>
      </c>
      <c r="B1626" s="32">
        <v>42875</v>
      </c>
      <c r="C1626" s="31">
        <v>81077.600000000006</v>
      </c>
      <c r="D1626" s="31">
        <v>998.33333333333337</v>
      </c>
      <c r="E1626" s="31">
        <v>136.63666666666668</v>
      </c>
      <c r="F1626" s="30">
        <v>5.9707696047805792E-2</v>
      </c>
      <c r="G1626" s="30">
        <v>0.10158488456346726</v>
      </c>
      <c r="H1626" s="30">
        <v>3.1635375245381736E-2</v>
      </c>
    </row>
    <row r="1627" spans="1:8">
      <c r="A1627" s="31" t="s">
        <v>320</v>
      </c>
      <c r="B1627" s="32">
        <v>42876</v>
      </c>
      <c r="C1627" s="31">
        <v>81194</v>
      </c>
      <c r="D1627" s="31">
        <v>1000.9966666666667</v>
      </c>
      <c r="E1627" s="31">
        <v>136.91333333333333</v>
      </c>
      <c r="F1627" s="30">
        <v>6.105156412126167E-2</v>
      </c>
      <c r="G1627" s="30">
        <v>0.1004800644972148</v>
      </c>
      <c r="H1627" s="30">
        <v>3.0741047454139192E-2</v>
      </c>
    </row>
    <row r="1628" spans="1:8">
      <c r="A1628" s="31" t="s">
        <v>779</v>
      </c>
      <c r="B1628" s="32">
        <v>42877</v>
      </c>
      <c r="C1628" s="31">
        <v>81124.400000000009</v>
      </c>
      <c r="D1628" s="31">
        <v>1003.66</v>
      </c>
      <c r="E1628" s="31">
        <v>137.19</v>
      </c>
      <c r="F1628" s="30">
        <v>5.8103863852165594E-2</v>
      </c>
      <c r="G1628" s="30">
        <v>8.685906112946018E-2</v>
      </c>
      <c r="H1628" s="30">
        <v>2.9259509340535672E-2</v>
      </c>
    </row>
    <row r="1629" spans="1:8">
      <c r="A1629" s="31" t="s">
        <v>778</v>
      </c>
      <c r="B1629" s="32">
        <v>42878</v>
      </c>
      <c r="C1629" s="31">
        <v>81124.400000000009</v>
      </c>
      <c r="D1629" s="31">
        <v>1004.47</v>
      </c>
      <c r="E1629" s="31">
        <v>136.94</v>
      </c>
      <c r="F1629" s="30">
        <v>5.7102871692497947E-2</v>
      </c>
      <c r="G1629" s="30">
        <v>8.4693965703425356E-2</v>
      </c>
      <c r="H1629" s="30">
        <v>3.0398796087283575E-2</v>
      </c>
    </row>
    <row r="1630" spans="1:8">
      <c r="A1630" s="31" t="s">
        <v>777</v>
      </c>
      <c r="B1630" s="32">
        <v>42879</v>
      </c>
      <c r="C1630" s="31">
        <v>81146.2</v>
      </c>
      <c r="D1630" s="31">
        <v>1005.03</v>
      </c>
      <c r="E1630" s="31">
        <v>136.30000000000001</v>
      </c>
      <c r="F1630" s="30">
        <v>5.7855154183796831E-2</v>
      </c>
      <c r="G1630" s="30">
        <v>8.3835693256694155E-2</v>
      </c>
      <c r="H1630" s="30">
        <v>2.8446389496717739E-2</v>
      </c>
    </row>
    <row r="1631" spans="1:8">
      <c r="A1631" s="31" t="s">
        <v>4853</v>
      </c>
      <c r="B1631" s="32">
        <v>42880</v>
      </c>
      <c r="C1631" s="31">
        <v>81071.199999999997</v>
      </c>
      <c r="D1631" s="31">
        <v>1014.55</v>
      </c>
      <c r="E1631" s="31">
        <v>136.36000000000001</v>
      </c>
      <c r="F1631" s="30">
        <v>5.7345619651617108E-2</v>
      </c>
      <c r="G1631" s="30">
        <v>0.11572383759292637</v>
      </c>
      <c r="H1631" s="30">
        <v>3.6485253876558321E-2</v>
      </c>
    </row>
    <row r="1632" spans="1:8">
      <c r="A1632" s="31" t="s">
        <v>4854</v>
      </c>
      <c r="B1632" s="32">
        <v>42881</v>
      </c>
      <c r="C1632" s="31">
        <v>80996.2</v>
      </c>
      <c r="D1632" s="31">
        <v>1017</v>
      </c>
      <c r="E1632" s="31">
        <v>136.41</v>
      </c>
      <c r="F1632" s="30">
        <v>5.6835633472207103E-2</v>
      </c>
      <c r="G1632" s="30">
        <v>0.12805723476235342</v>
      </c>
      <c r="H1632" s="30">
        <v>3.8575742963733672E-2</v>
      </c>
    </row>
    <row r="1633" spans="1:8">
      <c r="A1633" s="31" t="s">
        <v>776</v>
      </c>
      <c r="B1633" s="32">
        <v>42882</v>
      </c>
      <c r="C1633" s="31">
        <v>80921.2</v>
      </c>
      <c r="D1633" s="31">
        <v>1016.3966666666668</v>
      </c>
      <c r="E1633" s="31">
        <v>136.35666666666668</v>
      </c>
      <c r="F1633" s="30">
        <v>5.5807441949065506E-2</v>
      </c>
      <c r="G1633" s="30">
        <v>0.13718886825244114</v>
      </c>
      <c r="H1633" s="30">
        <v>3.9885098378158679E-2</v>
      </c>
    </row>
    <row r="1634" spans="1:8">
      <c r="A1634" s="31" t="s">
        <v>775</v>
      </c>
      <c r="B1634" s="32">
        <v>42883</v>
      </c>
      <c r="C1634" s="31">
        <v>80713.2</v>
      </c>
      <c r="D1634" s="31">
        <v>1015.7933333333333</v>
      </c>
      <c r="E1634" s="31">
        <v>136.30333333333334</v>
      </c>
      <c r="F1634" s="30">
        <v>5.5844655317211833E-2</v>
      </c>
      <c r="G1634" s="30">
        <v>0.14648066425134409</v>
      </c>
      <c r="H1634" s="30">
        <v>4.1198787971379991E-2</v>
      </c>
    </row>
    <row r="1635" spans="1:8">
      <c r="A1635" s="31" t="s">
        <v>774</v>
      </c>
      <c r="B1635" s="32">
        <v>42884</v>
      </c>
      <c r="C1635" s="31">
        <v>80607.900000000009</v>
      </c>
      <c r="D1635" s="31">
        <v>1015.19</v>
      </c>
      <c r="E1635" s="31">
        <v>136.25</v>
      </c>
      <c r="F1635" s="30">
        <v>5.4312710416791976E-2</v>
      </c>
      <c r="G1635" s="30">
        <v>0.14692591002553268</v>
      </c>
      <c r="H1635" s="30">
        <v>4.8076923076923128E-2</v>
      </c>
    </row>
    <row r="1636" spans="1:8">
      <c r="A1636" s="31" t="s">
        <v>773</v>
      </c>
      <c r="B1636" s="32">
        <v>42885</v>
      </c>
      <c r="C1636" s="31">
        <v>80511.5</v>
      </c>
      <c r="D1636" s="31">
        <v>1011.77</v>
      </c>
      <c r="E1636" s="31">
        <v>136.6</v>
      </c>
      <c r="F1636" s="30">
        <v>5.4663501235941325E-2</v>
      </c>
      <c r="G1636" s="30">
        <v>0.13812459222929641</v>
      </c>
      <c r="H1636" s="30">
        <v>4.7465685146844461E-2</v>
      </c>
    </row>
    <row r="1637" spans="1:8">
      <c r="A1637" s="31" t="s">
        <v>772</v>
      </c>
      <c r="B1637" s="32">
        <v>42886</v>
      </c>
      <c r="C1637" s="31">
        <v>80513.3</v>
      </c>
      <c r="D1637" s="31">
        <v>1005.33</v>
      </c>
      <c r="E1637" s="31">
        <v>136.58000000000001</v>
      </c>
      <c r="F1637" s="30">
        <v>5.630371390137201E-2</v>
      </c>
      <c r="G1637" s="30">
        <v>0.13538878536337462</v>
      </c>
      <c r="H1637" s="30">
        <v>5.1262315270936165E-2</v>
      </c>
    </row>
    <row r="1638" spans="1:8">
      <c r="A1638" s="31" t="s">
        <v>4855</v>
      </c>
      <c r="B1638" s="32">
        <v>42887</v>
      </c>
      <c r="C1638" s="31">
        <v>80438.5</v>
      </c>
      <c r="D1638" s="31">
        <v>1008.47</v>
      </c>
      <c r="E1638" s="31">
        <v>136.77000000000001</v>
      </c>
      <c r="F1638" s="30">
        <v>5.6942457055984441E-2</v>
      </c>
      <c r="G1638" s="30">
        <v>0.13371530926560204</v>
      </c>
      <c r="H1638" s="30">
        <v>5.5052712779634971E-2</v>
      </c>
    </row>
    <row r="1639" spans="1:8">
      <c r="A1639" s="31" t="s">
        <v>4856</v>
      </c>
      <c r="B1639" s="32">
        <v>42888</v>
      </c>
      <c r="C1639" s="31">
        <v>80363.700000000012</v>
      </c>
      <c r="D1639" s="31">
        <v>1015.08</v>
      </c>
      <c r="E1639" s="31">
        <v>137.49</v>
      </c>
      <c r="F1639" s="30">
        <v>5.5102820523929896E-2</v>
      </c>
      <c r="G1639" s="30">
        <v>0.13594025686266487</v>
      </c>
      <c r="H1639" s="30">
        <v>6.2957427069374461E-2</v>
      </c>
    </row>
    <row r="1640" spans="1:8">
      <c r="A1640" s="31" t="s">
        <v>771</v>
      </c>
      <c r="B1640" s="32">
        <v>42889</v>
      </c>
      <c r="C1640" s="31">
        <v>80288.900000000009</v>
      </c>
      <c r="D1640" s="31">
        <v>1016.335</v>
      </c>
      <c r="E1640" s="31">
        <v>137.215</v>
      </c>
      <c r="F1640" s="30">
        <v>5.2657179642492835E-2</v>
      </c>
      <c r="G1640" s="30">
        <v>0.13217961857231986</v>
      </c>
      <c r="H1640" s="30">
        <v>6.3187664652099906E-2</v>
      </c>
    </row>
    <row r="1641" spans="1:8">
      <c r="A1641" s="31" t="s">
        <v>2304</v>
      </c>
      <c r="B1641" s="32">
        <v>42891</v>
      </c>
      <c r="C1641" s="31">
        <v>80291.200000000012</v>
      </c>
      <c r="D1641" s="31">
        <v>1017.59</v>
      </c>
      <c r="E1641" s="31">
        <v>136.94</v>
      </c>
      <c r="F1641" s="30">
        <v>5.1458354477208923E-2</v>
      </c>
      <c r="G1641" s="30">
        <v>0.13213991677977788</v>
      </c>
      <c r="H1641" s="30">
        <v>6.2126735437834313E-2</v>
      </c>
    </row>
    <row r="1642" spans="1:8">
      <c r="A1642" s="31" t="s">
        <v>770</v>
      </c>
      <c r="B1642" s="32">
        <v>42892</v>
      </c>
      <c r="C1642" s="31">
        <v>80293.5</v>
      </c>
      <c r="D1642" s="31">
        <v>1015.89</v>
      </c>
      <c r="E1642" s="31">
        <v>136.88</v>
      </c>
      <c r="F1642" s="30">
        <v>5.0262325230965077E-2</v>
      </c>
      <c r="G1642" s="30">
        <v>0.12172472809584267</v>
      </c>
      <c r="H1642" s="30">
        <v>6.1332092734744492E-2</v>
      </c>
    </row>
    <row r="1643" spans="1:8">
      <c r="A1643" s="31" t="s">
        <v>769</v>
      </c>
      <c r="B1643" s="32">
        <v>42893</v>
      </c>
      <c r="C1643" s="31">
        <v>79758.5</v>
      </c>
      <c r="D1643" s="31">
        <v>1015.75</v>
      </c>
      <c r="E1643" s="31">
        <v>136.77000000000001</v>
      </c>
      <c r="F1643" s="30">
        <v>4.1194262880386967E-2</v>
      </c>
      <c r="G1643" s="30">
        <v>0.10297311384267904</v>
      </c>
      <c r="H1643" s="30">
        <v>4.7002985531654495E-2</v>
      </c>
    </row>
    <row r="1644" spans="1:8">
      <c r="A1644" s="31" t="s">
        <v>4857</v>
      </c>
      <c r="B1644" s="32">
        <v>42894</v>
      </c>
      <c r="C1644" s="31">
        <v>79790.899999999994</v>
      </c>
      <c r="D1644" s="31">
        <v>1019.06</v>
      </c>
      <c r="E1644" s="31">
        <v>136.88</v>
      </c>
      <c r="F1644" s="30">
        <v>3.95544779551531E-2</v>
      </c>
      <c r="G1644" s="30">
        <v>0.11069209809264291</v>
      </c>
      <c r="H1644" s="30">
        <v>4.416812876649634E-2</v>
      </c>
    </row>
    <row r="1645" spans="1:8">
      <c r="A1645" s="31" t="s">
        <v>4858</v>
      </c>
      <c r="B1645" s="32">
        <v>42895</v>
      </c>
      <c r="C1645" s="31">
        <v>79823.3</v>
      </c>
      <c r="D1645" s="31">
        <v>1018.19</v>
      </c>
      <c r="E1645" s="31">
        <v>137</v>
      </c>
      <c r="F1645" s="30">
        <v>3.7921174823065229E-2</v>
      </c>
      <c r="G1645" s="30">
        <v>0.11460724177063231</v>
      </c>
      <c r="H1645" s="30">
        <v>4.6280739269894733E-2</v>
      </c>
    </row>
    <row r="1646" spans="1:8">
      <c r="A1646" s="31" t="s">
        <v>768</v>
      </c>
      <c r="B1646" s="32">
        <v>42896</v>
      </c>
      <c r="C1646" s="31">
        <v>79855.7</v>
      </c>
      <c r="D1646" s="31">
        <v>1015.1</v>
      </c>
      <c r="E1646" s="31">
        <v>136.89333333333335</v>
      </c>
      <c r="F1646" s="30">
        <v>3.5990477611359317E-2</v>
      </c>
      <c r="G1646" s="30">
        <v>0.11611593268046683</v>
      </c>
      <c r="H1646" s="30">
        <v>4.6665137497770015E-2</v>
      </c>
    </row>
    <row r="1647" spans="1:8">
      <c r="A1647" s="31" t="s">
        <v>767</v>
      </c>
      <c r="B1647" s="32">
        <v>42897</v>
      </c>
      <c r="C1647" s="31">
        <v>79870.7</v>
      </c>
      <c r="D1647" s="31">
        <v>1012.01</v>
      </c>
      <c r="E1647" s="31">
        <v>136.78666666666669</v>
      </c>
      <c r="F1647" s="30">
        <v>3.6073514265181572E-2</v>
      </c>
      <c r="G1647" s="30">
        <v>0.11763796397530624</v>
      </c>
      <c r="H1647" s="30">
        <v>4.7050418452745824E-2</v>
      </c>
    </row>
    <row r="1648" spans="1:8">
      <c r="A1648" s="31" t="s">
        <v>766</v>
      </c>
      <c r="B1648" s="32">
        <v>42898</v>
      </c>
      <c r="C1648" s="31">
        <v>79564.100000000006</v>
      </c>
      <c r="D1648" s="31">
        <v>1008.92</v>
      </c>
      <c r="E1648" s="31">
        <v>136.68</v>
      </c>
      <c r="F1648" s="30">
        <v>3.1383234534261728E-2</v>
      </c>
      <c r="G1648" s="30">
        <v>0.10732826270674867</v>
      </c>
      <c r="H1648" s="30">
        <v>5.0576479631053051E-2</v>
      </c>
    </row>
    <row r="1649" spans="1:8">
      <c r="A1649" s="31" t="s">
        <v>765</v>
      </c>
      <c r="B1649" s="32">
        <v>42899</v>
      </c>
      <c r="C1649" s="31">
        <v>79426.900000000009</v>
      </c>
      <c r="D1649" s="31">
        <v>1009.78</v>
      </c>
      <c r="E1649" s="31">
        <v>136.99</v>
      </c>
      <c r="F1649" s="30">
        <v>2.7510889349718015E-2</v>
      </c>
      <c r="G1649" s="30">
        <v>0.106984290553503</v>
      </c>
      <c r="H1649" s="30">
        <v>6.2679388720813023E-2</v>
      </c>
    </row>
    <row r="1650" spans="1:8">
      <c r="A1650" s="31" t="s">
        <v>764</v>
      </c>
      <c r="B1650" s="32">
        <v>42900</v>
      </c>
      <c r="C1650" s="31">
        <v>79465.7</v>
      </c>
      <c r="D1650" s="31">
        <v>1013.69</v>
      </c>
      <c r="E1650" s="31">
        <v>137.58000000000001</v>
      </c>
      <c r="F1650" s="30">
        <v>2.7222148971429494E-2</v>
      </c>
      <c r="G1650" s="30">
        <v>0.1098107051752264</v>
      </c>
      <c r="H1650" s="30">
        <v>5.9856713658423821E-2</v>
      </c>
    </row>
    <row r="1651" spans="1:8">
      <c r="A1651" s="31" t="s">
        <v>4859</v>
      </c>
      <c r="B1651" s="32">
        <v>42901</v>
      </c>
      <c r="C1651" s="31">
        <v>79405.466666666674</v>
      </c>
      <c r="D1651" s="31">
        <v>1003.64</v>
      </c>
      <c r="E1651" s="31">
        <v>137.13999999999999</v>
      </c>
      <c r="F1651" s="30">
        <v>2.5654670949836422E-2</v>
      </c>
      <c r="G1651" s="30">
        <v>0.11088482057866411</v>
      </c>
      <c r="H1651" s="30">
        <v>6.6407465007775945E-2</v>
      </c>
    </row>
    <row r="1652" spans="1:8">
      <c r="A1652" s="31" t="s">
        <v>4860</v>
      </c>
      <c r="B1652" s="32">
        <v>42902</v>
      </c>
      <c r="C1652" s="31">
        <v>79345.233333333337</v>
      </c>
      <c r="D1652" s="31">
        <v>1003.12</v>
      </c>
      <c r="E1652" s="31">
        <v>136.75</v>
      </c>
      <c r="F1652" s="30">
        <v>2.4089600424030078E-2</v>
      </c>
      <c r="G1652" s="30">
        <v>0.10698061084483146</v>
      </c>
      <c r="H1652" s="30">
        <v>6.3760825597676707E-2</v>
      </c>
    </row>
    <row r="1653" spans="1:8">
      <c r="A1653" s="31" t="s">
        <v>763</v>
      </c>
      <c r="B1653" s="32">
        <v>42903</v>
      </c>
      <c r="C1653" s="31">
        <v>79285</v>
      </c>
      <c r="D1653" s="31">
        <v>1006.3966666666668</v>
      </c>
      <c r="E1653" s="31">
        <v>137.23666666666668</v>
      </c>
      <c r="F1653" s="30">
        <v>2.5843731724105812E-2</v>
      </c>
      <c r="G1653" s="30">
        <v>0.10727698153065268</v>
      </c>
      <c r="H1653" s="30">
        <v>6.7934218717576433E-2</v>
      </c>
    </row>
    <row r="1654" spans="1:8">
      <c r="A1654" s="31" t="s">
        <v>762</v>
      </c>
      <c r="B1654" s="32">
        <v>42904</v>
      </c>
      <c r="C1654" s="31">
        <v>78990.400000000009</v>
      </c>
      <c r="D1654" s="31">
        <v>1009.6733333333334</v>
      </c>
      <c r="E1654" s="31">
        <v>137.72333333333333</v>
      </c>
      <c r="F1654" s="30">
        <v>2.2326969545190423E-2</v>
      </c>
      <c r="G1654" s="30">
        <v>0.10757158580240822</v>
      </c>
      <c r="H1654" s="30">
        <v>7.2110644039649063E-2</v>
      </c>
    </row>
    <row r="1655" spans="1:8">
      <c r="A1655" s="31" t="s">
        <v>761</v>
      </c>
      <c r="B1655" s="32">
        <v>42905</v>
      </c>
      <c r="C1655" s="31">
        <v>78859.199999999997</v>
      </c>
      <c r="D1655" s="31">
        <v>1012.95</v>
      </c>
      <c r="E1655" s="31">
        <v>138.21</v>
      </c>
      <c r="F1655" s="30">
        <v>1.9705102327139068E-2</v>
      </c>
      <c r="G1655" s="30">
        <v>0.10631163923504561</v>
      </c>
      <c r="H1655" s="30">
        <v>7.0233854731299505E-2</v>
      </c>
    </row>
    <row r="1656" spans="1:8">
      <c r="A1656" s="31" t="s">
        <v>760</v>
      </c>
      <c r="B1656" s="32">
        <v>42906</v>
      </c>
      <c r="C1656" s="31">
        <v>78867.5</v>
      </c>
      <c r="D1656" s="31">
        <v>1008.67</v>
      </c>
      <c r="E1656" s="31">
        <v>137.93</v>
      </c>
      <c r="F1656" s="30">
        <v>2.1824754155707948E-2</v>
      </c>
      <c r="G1656" s="30">
        <v>0.10205843148394989</v>
      </c>
      <c r="H1656" s="30">
        <v>6.8065665169583456E-2</v>
      </c>
    </row>
    <row r="1657" spans="1:8">
      <c r="A1657" s="31" t="s">
        <v>319</v>
      </c>
      <c r="B1657" s="32">
        <v>42907</v>
      </c>
      <c r="C1657" s="31">
        <v>78736.2</v>
      </c>
      <c r="D1657" s="31">
        <v>1006.47</v>
      </c>
      <c r="E1657" s="31">
        <v>138.97</v>
      </c>
      <c r="F1657" s="30">
        <v>1.997383227611671E-2</v>
      </c>
      <c r="G1657" s="30">
        <v>9.7520282648521306E-2</v>
      </c>
      <c r="H1657" s="30">
        <v>7.6202276775342748E-2</v>
      </c>
    </row>
    <row r="1658" spans="1:8">
      <c r="A1658" s="31" t="s">
        <v>4861</v>
      </c>
      <c r="B1658" s="32">
        <v>42908</v>
      </c>
      <c r="C1658" s="31">
        <v>78708.366666666669</v>
      </c>
      <c r="D1658" s="31">
        <v>1008.81</v>
      </c>
      <c r="E1658" s="31">
        <v>139.54</v>
      </c>
      <c r="F1658" s="30">
        <v>1.9463597231636598E-2</v>
      </c>
      <c r="G1658" s="30">
        <v>0.10275357724554834</v>
      </c>
      <c r="H1658" s="30">
        <v>8.1621579722502169E-2</v>
      </c>
    </row>
    <row r="1659" spans="1:8">
      <c r="A1659" s="31" t="s">
        <v>4862</v>
      </c>
      <c r="B1659" s="32">
        <v>42909</v>
      </c>
      <c r="C1659" s="31">
        <v>78680.533333333326</v>
      </c>
      <c r="D1659" s="31">
        <v>1011.67</v>
      </c>
      <c r="E1659" s="31">
        <v>139.53</v>
      </c>
      <c r="F1659" s="30">
        <v>1.895351196411843E-2</v>
      </c>
      <c r="G1659" s="30">
        <v>0.10432267219735847</v>
      </c>
      <c r="H1659" s="30">
        <v>8.2663011147608767E-2</v>
      </c>
    </row>
    <row r="1660" spans="1:8">
      <c r="A1660" s="31" t="s">
        <v>759</v>
      </c>
      <c r="B1660" s="32">
        <v>42910</v>
      </c>
      <c r="C1660" s="31">
        <v>78652.7</v>
      </c>
      <c r="D1660" s="31">
        <v>1014.1500000000001</v>
      </c>
      <c r="E1660" s="31">
        <v>139.54333333333335</v>
      </c>
      <c r="F1660" s="30">
        <v>1.5714953548616961E-2</v>
      </c>
      <c r="G1660" s="30">
        <v>0.10547313574379524</v>
      </c>
      <c r="H1660" s="30">
        <v>8.3887838852497287E-2</v>
      </c>
    </row>
    <row r="1661" spans="1:8">
      <c r="A1661" s="31" t="s">
        <v>758</v>
      </c>
      <c r="B1661" s="32">
        <v>42911</v>
      </c>
      <c r="C1661" s="31">
        <v>78665.5</v>
      </c>
      <c r="D1661" s="31">
        <v>1016.63</v>
      </c>
      <c r="E1661" s="31">
        <v>139.55666666666667</v>
      </c>
      <c r="F1661" s="30">
        <v>1.30113798063487E-2</v>
      </c>
      <c r="G1661" s="30">
        <v>0.10662036835459587</v>
      </c>
      <c r="H1661" s="30">
        <v>8.5115206178886904E-2</v>
      </c>
    </row>
    <row r="1662" spans="1:8">
      <c r="A1662" s="31" t="s">
        <v>2305</v>
      </c>
      <c r="B1662" s="32">
        <v>42912</v>
      </c>
      <c r="C1662" s="31">
        <v>78678.5</v>
      </c>
      <c r="D1662" s="31">
        <v>1019.11</v>
      </c>
      <c r="E1662" s="31">
        <v>139.57</v>
      </c>
      <c r="F1662" s="30">
        <v>1.2575584262617623E-2</v>
      </c>
      <c r="G1662" s="30">
        <v>0.12537959517210151</v>
      </c>
      <c r="H1662" s="30">
        <v>8.2861354643494423E-2</v>
      </c>
    </row>
    <row r="1663" spans="1:8">
      <c r="A1663" s="31" t="s">
        <v>4863</v>
      </c>
      <c r="B1663" s="32">
        <v>42913</v>
      </c>
      <c r="C1663" s="31">
        <v>78691.5</v>
      </c>
      <c r="D1663" s="31">
        <v>1016.68</v>
      </c>
      <c r="E1663" s="31">
        <v>139.56</v>
      </c>
      <c r="F1663" s="30">
        <v>1.2140307317445753E-2</v>
      </c>
      <c r="G1663" s="30">
        <v>0.12621574318186846</v>
      </c>
      <c r="H1663" s="30">
        <v>8.6915887850467222E-2</v>
      </c>
    </row>
    <row r="1664" spans="1:8">
      <c r="A1664" s="31" t="s">
        <v>757</v>
      </c>
      <c r="B1664" s="32">
        <v>42914</v>
      </c>
      <c r="C1664" s="31">
        <v>78704.5</v>
      </c>
      <c r="D1664" s="31">
        <v>1012.1</v>
      </c>
      <c r="E1664" s="31">
        <v>139.72999999999999</v>
      </c>
      <c r="F1664" s="30">
        <v>1.170554804568158E-2</v>
      </c>
      <c r="G1664" s="30">
        <v>0.13636108460113405</v>
      </c>
      <c r="H1664" s="30">
        <v>9.0788446526151478E-2</v>
      </c>
    </row>
    <row r="1665" spans="1:8">
      <c r="A1665" s="31" t="s">
        <v>4864</v>
      </c>
      <c r="B1665" s="32">
        <v>42915</v>
      </c>
      <c r="C1665" s="31">
        <v>78736.233333333337</v>
      </c>
      <c r="D1665" s="31">
        <v>1014.02</v>
      </c>
      <c r="E1665" s="31">
        <v>139.82</v>
      </c>
      <c r="F1665" s="30">
        <v>1.1511969702692193E-2</v>
      </c>
      <c r="G1665" s="30">
        <v>0.1304192724880997</v>
      </c>
      <c r="H1665" s="30">
        <v>8.7754784502878547E-2</v>
      </c>
    </row>
    <row r="1666" spans="1:8">
      <c r="A1666" s="31" t="s">
        <v>4865</v>
      </c>
      <c r="B1666" s="32">
        <v>42916</v>
      </c>
      <c r="C1666" s="31">
        <v>78767.966666666674</v>
      </c>
      <c r="D1666" s="31">
        <v>1010.8</v>
      </c>
      <c r="E1666" s="31">
        <v>139.71</v>
      </c>
      <c r="F1666" s="30">
        <v>1.1318621308298527E-2</v>
      </c>
      <c r="G1666" s="30">
        <v>0.1278019317383039</v>
      </c>
      <c r="H1666" s="30">
        <v>8.9045367146494803E-2</v>
      </c>
    </row>
    <row r="1667" spans="1:8">
      <c r="A1667" s="31" t="s">
        <v>756</v>
      </c>
      <c r="B1667" s="32">
        <v>42917</v>
      </c>
      <c r="C1667" s="31">
        <v>78799.7</v>
      </c>
      <c r="D1667" s="31">
        <v>1011.9466666666667</v>
      </c>
      <c r="E1667" s="31">
        <v>139.93666666666667</v>
      </c>
      <c r="F1667" s="30">
        <v>1.5864564626893785E-2</v>
      </c>
      <c r="G1667" s="30">
        <v>0.13005639412607728</v>
      </c>
      <c r="H1667" s="30">
        <v>9.2970580577974582E-2</v>
      </c>
    </row>
    <row r="1668" spans="1:8">
      <c r="A1668" s="31" t="s">
        <v>755</v>
      </c>
      <c r="B1668" s="32">
        <v>42918</v>
      </c>
      <c r="C1668" s="31">
        <v>78765.3</v>
      </c>
      <c r="D1668" s="31">
        <v>1013.0933333333332</v>
      </c>
      <c r="E1668" s="31">
        <v>140.16333333333333</v>
      </c>
      <c r="F1668" s="30">
        <v>1.3616498857248915E-2</v>
      </c>
      <c r="G1668" s="30">
        <v>0.13231475375633805</v>
      </c>
      <c r="H1668" s="30">
        <v>9.691135806333806E-2</v>
      </c>
    </row>
    <row r="1669" spans="1:8">
      <c r="A1669" s="31" t="s">
        <v>754</v>
      </c>
      <c r="B1669" s="32">
        <v>42919</v>
      </c>
      <c r="C1669" s="31">
        <v>78659.199999999997</v>
      </c>
      <c r="D1669" s="31">
        <v>1014.24</v>
      </c>
      <c r="E1669" s="31">
        <v>140.38999999999999</v>
      </c>
      <c r="F1669" s="30">
        <v>1.0400837513407257E-2</v>
      </c>
      <c r="G1669" s="30">
        <v>0.11632821528809645</v>
      </c>
      <c r="H1669" s="30">
        <v>9.3124659347504357E-2</v>
      </c>
    </row>
    <row r="1670" spans="1:8">
      <c r="A1670" s="31" t="s">
        <v>753</v>
      </c>
      <c r="B1670" s="32">
        <v>42920</v>
      </c>
      <c r="C1670" s="31">
        <v>78632.5</v>
      </c>
      <c r="D1670" s="31">
        <v>1006.72</v>
      </c>
      <c r="E1670" s="31">
        <v>138.91999999999999</v>
      </c>
      <c r="F1670" s="30">
        <v>6.9277706280452822E-3</v>
      </c>
      <c r="G1670" s="30">
        <v>0.10222806153172392</v>
      </c>
      <c r="H1670" s="30">
        <v>7.6565406075635334E-2</v>
      </c>
    </row>
    <row r="1671" spans="1:8">
      <c r="A1671" s="31" t="s">
        <v>752</v>
      </c>
      <c r="B1671" s="32">
        <v>42921</v>
      </c>
      <c r="C1671" s="31">
        <v>78700.2</v>
      </c>
      <c r="D1671" s="31">
        <v>1009.85</v>
      </c>
      <c r="E1671" s="31">
        <v>138.13</v>
      </c>
      <c r="F1671" s="30">
        <v>6.5242729042305214E-3</v>
      </c>
      <c r="G1671" s="30">
        <v>0.10561869101578747</v>
      </c>
      <c r="H1671" s="30">
        <v>6.6146958937943756E-2</v>
      </c>
    </row>
    <row r="1672" spans="1:8">
      <c r="A1672" s="31" t="s">
        <v>4866</v>
      </c>
      <c r="B1672" s="32">
        <v>42922</v>
      </c>
      <c r="C1672" s="31">
        <v>78760.666666666672</v>
      </c>
      <c r="D1672" s="31">
        <v>1006.16</v>
      </c>
      <c r="E1672" s="31">
        <v>138.1</v>
      </c>
      <c r="F1672" s="30">
        <v>6.0293980522503343E-3</v>
      </c>
      <c r="G1672" s="30">
        <v>0.10416575216188928</v>
      </c>
      <c r="H1672" s="30">
        <v>6.7976181269816749E-2</v>
      </c>
    </row>
    <row r="1673" spans="1:8">
      <c r="A1673" s="31" t="s">
        <v>4867</v>
      </c>
      <c r="B1673" s="32">
        <v>42923</v>
      </c>
      <c r="C1673" s="31">
        <v>78821.133333333331</v>
      </c>
      <c r="D1673" s="31">
        <v>1002.48</v>
      </c>
      <c r="E1673" s="31">
        <v>137.41999999999999</v>
      </c>
      <c r="F1673" s="30">
        <v>5.5357677443936826E-3</v>
      </c>
      <c r="G1673" s="30">
        <v>9.7253436852397623E-2</v>
      </c>
      <c r="H1673" s="30">
        <v>6.0475884244372891E-2</v>
      </c>
    </row>
    <row r="1674" spans="1:8">
      <c r="A1674" s="31" t="s">
        <v>751</v>
      </c>
      <c r="B1674" s="32">
        <v>42924</v>
      </c>
      <c r="C1674" s="31">
        <v>78881.600000000006</v>
      </c>
      <c r="D1674" s="31">
        <v>1004.75</v>
      </c>
      <c r="E1674" s="31">
        <v>137.47333333333333</v>
      </c>
      <c r="F1674" s="30">
        <v>6.5241551965478095E-3</v>
      </c>
      <c r="G1674" s="30">
        <v>9.6872680164771907E-2</v>
      </c>
      <c r="H1674" s="30">
        <v>5.8654413840901309E-2</v>
      </c>
    </row>
    <row r="1675" spans="1:8">
      <c r="A1675" s="31" t="s">
        <v>750</v>
      </c>
      <c r="B1675" s="32">
        <v>42925</v>
      </c>
      <c r="C1675" s="31">
        <v>78985.400000000009</v>
      </c>
      <c r="D1675" s="31">
        <v>1007.02</v>
      </c>
      <c r="E1675" s="31">
        <v>137.52666666666667</v>
      </c>
      <c r="F1675" s="30">
        <v>5.3023592061989255E-3</v>
      </c>
      <c r="G1675" s="30">
        <v>9.6493902439024337E-2</v>
      </c>
      <c r="H1675" s="30">
        <v>5.6840595302133812E-2</v>
      </c>
    </row>
    <row r="1676" spans="1:8">
      <c r="A1676" s="31" t="s">
        <v>749</v>
      </c>
      <c r="B1676" s="32">
        <v>42926</v>
      </c>
      <c r="C1676" s="31">
        <v>79377</v>
      </c>
      <c r="D1676" s="31">
        <v>1009.29</v>
      </c>
      <c r="E1676" s="31">
        <v>137.58000000000001</v>
      </c>
      <c r="F1676" s="30">
        <v>7.2098547370345045E-3</v>
      </c>
      <c r="G1676" s="30">
        <v>9.9145112986659401E-2</v>
      </c>
      <c r="H1676" s="30">
        <v>5.2398072362885406E-2</v>
      </c>
    </row>
    <row r="1677" spans="1:8">
      <c r="A1677" s="31" t="s">
        <v>748</v>
      </c>
      <c r="B1677" s="32">
        <v>42927</v>
      </c>
      <c r="C1677" s="31">
        <v>79490.400000000009</v>
      </c>
      <c r="D1677" s="31">
        <v>1018.2</v>
      </c>
      <c r="E1677" s="31">
        <v>138.08000000000001</v>
      </c>
      <c r="F1677" s="30">
        <v>2.4060650999500055E-3</v>
      </c>
      <c r="G1677" s="30">
        <v>0.1181884073886974</v>
      </c>
      <c r="H1677" s="30">
        <v>6.0522273425499318E-2</v>
      </c>
    </row>
    <row r="1678" spans="1:8">
      <c r="A1678" s="31" t="s">
        <v>747</v>
      </c>
      <c r="B1678" s="32">
        <v>42928</v>
      </c>
      <c r="C1678" s="31">
        <v>79509.600000000006</v>
      </c>
      <c r="D1678" s="31">
        <v>1029.9000000000001</v>
      </c>
      <c r="E1678" s="31">
        <v>139.36000000000001</v>
      </c>
      <c r="F1678" s="30">
        <v>-1.7205163306754923E-3</v>
      </c>
      <c r="G1678" s="30">
        <v>0.13762136726646146</v>
      </c>
      <c r="H1678" s="30">
        <v>6.9613938138000098E-2</v>
      </c>
    </row>
    <row r="1679" spans="1:8">
      <c r="A1679" s="31" t="s">
        <v>4868</v>
      </c>
      <c r="B1679" s="32">
        <v>42929</v>
      </c>
      <c r="C1679" s="31">
        <v>79559.366666666669</v>
      </c>
      <c r="D1679" s="31">
        <v>1040.72</v>
      </c>
      <c r="E1679" s="31">
        <v>139.85</v>
      </c>
      <c r="F1679" s="30">
        <v>-5.4291798100681854E-3</v>
      </c>
      <c r="G1679" s="30">
        <v>0.15187603763143342</v>
      </c>
      <c r="H1679" s="30">
        <v>7.4859734071170303E-2</v>
      </c>
    </row>
    <row r="1680" spans="1:8">
      <c r="A1680" s="31" t="s">
        <v>4869</v>
      </c>
      <c r="B1680" s="32">
        <v>42930</v>
      </c>
      <c r="C1680" s="31">
        <v>79609.133333333331</v>
      </c>
      <c r="D1680" s="31">
        <v>1047.05</v>
      </c>
      <c r="E1680" s="31">
        <v>140.16999999999999</v>
      </c>
      <c r="F1680" s="30">
        <v>-9.105803990588357E-3</v>
      </c>
      <c r="G1680" s="30">
        <v>0.15820271451168644</v>
      </c>
      <c r="H1680" s="30">
        <v>7.7843850925308544E-2</v>
      </c>
    </row>
    <row r="1681" spans="1:8">
      <c r="A1681" s="31" t="s">
        <v>746</v>
      </c>
      <c r="B1681" s="32">
        <v>42931</v>
      </c>
      <c r="C1681" s="31">
        <v>79658.900000000009</v>
      </c>
      <c r="D1681" s="31">
        <v>1048.5500000000002</v>
      </c>
      <c r="E1681" s="31">
        <v>140.26</v>
      </c>
      <c r="F1681" s="30">
        <v>-8.4678463315540631E-3</v>
      </c>
      <c r="G1681" s="30">
        <v>0.15918236490669524</v>
      </c>
      <c r="H1681" s="30">
        <v>7.9061418130529582E-2</v>
      </c>
    </row>
    <row r="1682" spans="1:8">
      <c r="A1682" s="31" t="s">
        <v>745</v>
      </c>
      <c r="B1682" s="32">
        <v>42932</v>
      </c>
      <c r="C1682" s="31">
        <v>79620.800000000003</v>
      </c>
      <c r="D1682" s="31">
        <v>1050.05</v>
      </c>
      <c r="E1682" s="31">
        <v>140.35</v>
      </c>
      <c r="F1682" s="30">
        <v>-8.0098475400460778E-3</v>
      </c>
      <c r="G1682" s="30">
        <v>0.16016086797997975</v>
      </c>
      <c r="H1682" s="30">
        <v>8.0280172413793149E-2</v>
      </c>
    </row>
    <row r="1683" spans="1:8">
      <c r="A1683" s="31" t="s">
        <v>744</v>
      </c>
      <c r="B1683" s="32">
        <v>42933</v>
      </c>
      <c r="C1683" s="31">
        <v>79692.900000000009</v>
      </c>
      <c r="D1683" s="31">
        <v>1051.55</v>
      </c>
      <c r="E1683" s="31">
        <v>140.44</v>
      </c>
      <c r="F1683" s="30">
        <v>4.2305220238225694E-4</v>
      </c>
      <c r="G1683" s="30">
        <v>0.16504908152185949</v>
      </c>
      <c r="H1683" s="30">
        <v>8.2222393465361643E-2</v>
      </c>
    </row>
    <row r="1684" spans="1:8">
      <c r="A1684" s="31" t="s">
        <v>743</v>
      </c>
      <c r="B1684" s="32">
        <v>42934</v>
      </c>
      <c r="C1684" s="31">
        <v>79735.7</v>
      </c>
      <c r="D1684" s="31">
        <v>1053.23</v>
      </c>
      <c r="E1684" s="31">
        <v>140.43</v>
      </c>
      <c r="F1684" s="30">
        <v>8.1334590170301091E-4</v>
      </c>
      <c r="G1684" s="30">
        <v>0.18312532997831976</v>
      </c>
      <c r="H1684" s="30">
        <v>8.8351546152057647E-2</v>
      </c>
    </row>
    <row r="1685" spans="1:8">
      <c r="A1685" s="31" t="s">
        <v>742</v>
      </c>
      <c r="B1685" s="32">
        <v>42935</v>
      </c>
      <c r="C1685" s="31">
        <v>80162.5</v>
      </c>
      <c r="D1685" s="31">
        <v>1060.1199999999999</v>
      </c>
      <c r="E1685" s="31">
        <v>140.54</v>
      </c>
      <c r="F1685" s="30">
        <v>7.9305837122523037E-3</v>
      </c>
      <c r="G1685" s="30">
        <v>0.19797046094041337</v>
      </c>
      <c r="H1685" s="30">
        <v>9.335615372646644E-2</v>
      </c>
    </row>
    <row r="1686" spans="1:8">
      <c r="A1686" s="31" t="s">
        <v>4870</v>
      </c>
      <c r="B1686" s="32">
        <v>42936</v>
      </c>
      <c r="C1686" s="31">
        <v>80331.933333333334</v>
      </c>
      <c r="D1686" s="31">
        <v>1059.4000000000001</v>
      </c>
      <c r="E1686" s="31">
        <v>140.69</v>
      </c>
      <c r="F1686" s="30">
        <v>1.1831072488253547E-2</v>
      </c>
      <c r="G1686" s="30">
        <v>0.20369949552333777</v>
      </c>
      <c r="H1686" s="30">
        <v>9.8797250859106622E-2</v>
      </c>
    </row>
    <row r="1687" spans="1:8">
      <c r="A1687" s="31" t="s">
        <v>4871</v>
      </c>
      <c r="B1687" s="32">
        <v>42937</v>
      </c>
      <c r="C1687" s="31">
        <v>80501.366666666669</v>
      </c>
      <c r="D1687" s="31">
        <v>1060.18</v>
      </c>
      <c r="E1687" s="31">
        <v>140.56</v>
      </c>
      <c r="F1687" s="30">
        <v>1.5745256255770057E-2</v>
      </c>
      <c r="G1687" s="30">
        <v>0.19793899081359378</v>
      </c>
      <c r="H1687" s="30">
        <v>9.5728094792641105E-2</v>
      </c>
    </row>
    <row r="1688" spans="1:8">
      <c r="A1688" s="31" t="s">
        <v>318</v>
      </c>
      <c r="B1688" s="32">
        <v>42938</v>
      </c>
      <c r="C1688" s="31">
        <v>80670.8</v>
      </c>
      <c r="D1688" s="31">
        <v>1061.5433333333335</v>
      </c>
      <c r="E1688" s="31">
        <v>140.81666666666666</v>
      </c>
      <c r="F1688" s="30">
        <v>1.9375138208813869E-2</v>
      </c>
      <c r="G1688" s="30">
        <v>0.19289722286733157</v>
      </c>
      <c r="H1688" s="30">
        <v>9.5679012345679215E-2</v>
      </c>
    </row>
    <row r="1689" spans="1:8">
      <c r="A1689" s="31" t="s">
        <v>741</v>
      </c>
      <c r="B1689" s="32">
        <v>42939</v>
      </c>
      <c r="C1689" s="31">
        <v>80863</v>
      </c>
      <c r="D1689" s="31">
        <v>1062.9066666666668</v>
      </c>
      <c r="E1689" s="31">
        <v>141.07333333333332</v>
      </c>
      <c r="F1689" s="30">
        <v>1.5454784051195158E-2</v>
      </c>
      <c r="G1689" s="30">
        <v>0.18791048723880643</v>
      </c>
      <c r="H1689" s="30">
        <v>9.5630112871492257E-2</v>
      </c>
    </row>
    <row r="1690" spans="1:8">
      <c r="A1690" s="31" t="s">
        <v>740</v>
      </c>
      <c r="B1690" s="32">
        <v>42940</v>
      </c>
      <c r="C1690" s="31">
        <v>80933.900000000009</v>
      </c>
      <c r="D1690" s="31">
        <v>1064.27</v>
      </c>
      <c r="E1690" s="31">
        <v>141.33000000000001</v>
      </c>
      <c r="F1690" s="30">
        <v>1.3302633984129564E-2</v>
      </c>
      <c r="G1690" s="30">
        <v>0.17931187323397402</v>
      </c>
      <c r="H1690" s="30">
        <v>8.2656656963383091E-2</v>
      </c>
    </row>
    <row r="1691" spans="1:8">
      <c r="A1691" s="31" t="s">
        <v>739</v>
      </c>
      <c r="B1691" s="32">
        <v>42941</v>
      </c>
      <c r="C1691" s="31">
        <v>81181.7</v>
      </c>
      <c r="D1691" s="31">
        <v>1061.69</v>
      </c>
      <c r="E1691" s="31">
        <v>141.33000000000001</v>
      </c>
      <c r="F1691" s="30">
        <v>3.5327681108407338E-2</v>
      </c>
      <c r="G1691" s="30">
        <v>0.2062602965403626</v>
      </c>
      <c r="H1691" s="30">
        <v>9.0593409985338491E-2</v>
      </c>
    </row>
    <row r="1692" spans="1:8">
      <c r="A1692" s="31" t="s">
        <v>738</v>
      </c>
      <c r="B1692" s="32">
        <v>42942</v>
      </c>
      <c r="C1692" s="31">
        <v>81509.3</v>
      </c>
      <c r="D1692" s="31">
        <v>1062.29</v>
      </c>
      <c r="E1692" s="31">
        <v>141.22</v>
      </c>
      <c r="F1692" s="30">
        <v>3.6864929087802922E-2</v>
      </c>
      <c r="G1692" s="30">
        <v>0.21317223027991261</v>
      </c>
      <c r="H1692" s="30">
        <v>8.8149175527816315E-2</v>
      </c>
    </row>
    <row r="1693" spans="1:8">
      <c r="A1693" s="31" t="s">
        <v>4872</v>
      </c>
      <c r="B1693" s="32">
        <v>42943</v>
      </c>
      <c r="C1693" s="31">
        <v>81479.833333333343</v>
      </c>
      <c r="D1693" s="31">
        <v>1068.95</v>
      </c>
      <c r="E1693" s="31">
        <v>141.32</v>
      </c>
      <c r="F1693" s="30">
        <v>3.3863716147915168E-2</v>
      </c>
      <c r="G1693" s="30">
        <v>0.25892121069367557</v>
      </c>
      <c r="H1693" s="30">
        <v>0.10821831869510667</v>
      </c>
    </row>
    <row r="1694" spans="1:8">
      <c r="A1694" s="31" t="s">
        <v>4873</v>
      </c>
      <c r="B1694" s="32">
        <v>42944</v>
      </c>
      <c r="C1694" s="31">
        <v>81450.366666666669</v>
      </c>
      <c r="D1694" s="31">
        <v>1062.97</v>
      </c>
      <c r="E1694" s="31">
        <v>141.04</v>
      </c>
      <c r="F1694" s="30">
        <v>3.0877674374061526E-2</v>
      </c>
      <c r="G1694" s="30">
        <v>0.25688171025871442</v>
      </c>
      <c r="H1694" s="30">
        <v>0.11329790033152642</v>
      </c>
    </row>
    <row r="1695" spans="1:8">
      <c r="A1695" s="31" t="s">
        <v>737</v>
      </c>
      <c r="B1695" s="32">
        <v>42945</v>
      </c>
      <c r="C1695" s="31">
        <v>81420.900000000009</v>
      </c>
      <c r="D1695" s="31">
        <v>1064.0566666666668</v>
      </c>
      <c r="E1695" s="31">
        <v>140.80333333333334</v>
      </c>
      <c r="F1695" s="30">
        <v>3.0011954686047337E-2</v>
      </c>
      <c r="G1695" s="30">
        <v>0.26321517043790754</v>
      </c>
      <c r="H1695" s="30">
        <v>0.11878906663841526</v>
      </c>
    </row>
    <row r="1696" spans="1:8">
      <c r="A1696" s="31" t="s">
        <v>736</v>
      </c>
      <c r="B1696" s="32">
        <v>42946</v>
      </c>
      <c r="C1696" s="31">
        <v>81491.400000000009</v>
      </c>
      <c r="D1696" s="31">
        <v>1065.1433333333334</v>
      </c>
      <c r="E1696" s="31">
        <v>140.56666666666666</v>
      </c>
      <c r="F1696" s="30">
        <v>2.7096790456444753E-2</v>
      </c>
      <c r="G1696" s="30">
        <v>0.26959966307491823</v>
      </c>
      <c r="H1696" s="30">
        <v>0.12435343678344801</v>
      </c>
    </row>
    <row r="1697" spans="1:8">
      <c r="A1697" s="31" t="s">
        <v>735</v>
      </c>
      <c r="B1697" s="32">
        <v>42947</v>
      </c>
      <c r="C1697" s="31">
        <v>81533.5</v>
      </c>
      <c r="D1697" s="31">
        <v>1066.23</v>
      </c>
      <c r="E1697" s="31">
        <v>140.33000000000001</v>
      </c>
      <c r="F1697" s="30">
        <v>2.8993061252306385E-2</v>
      </c>
      <c r="G1697" s="30">
        <v>0.26707388085419903</v>
      </c>
      <c r="H1697" s="30">
        <v>0.12326903065716799</v>
      </c>
    </row>
    <row r="1698" spans="1:8">
      <c r="A1698" s="31" t="s">
        <v>734</v>
      </c>
      <c r="B1698" s="32">
        <v>42948</v>
      </c>
      <c r="C1698" s="31">
        <v>81415.900000000009</v>
      </c>
      <c r="D1698" s="31">
        <v>1069</v>
      </c>
      <c r="E1698" s="31">
        <v>139.76</v>
      </c>
      <c r="F1698" s="30">
        <v>2.7091501783812921E-2</v>
      </c>
      <c r="G1698" s="30">
        <v>0.26187806173641026</v>
      </c>
      <c r="H1698" s="30">
        <v>0.10648404718549598</v>
      </c>
    </row>
    <row r="1699" spans="1:8">
      <c r="A1699" s="31" t="s">
        <v>733</v>
      </c>
      <c r="B1699" s="32">
        <v>42949</v>
      </c>
      <c r="C1699" s="31">
        <v>81265.900000000009</v>
      </c>
      <c r="D1699" s="31">
        <v>1069.97</v>
      </c>
      <c r="E1699" s="31">
        <v>140.13</v>
      </c>
      <c r="F1699" s="30">
        <v>2.51552254395635E-2</v>
      </c>
      <c r="G1699" s="30">
        <v>0.26296344385556947</v>
      </c>
      <c r="H1699" s="30">
        <v>0.10994059405940582</v>
      </c>
    </row>
    <row r="1700" spans="1:8">
      <c r="A1700" s="31" t="s">
        <v>4874</v>
      </c>
      <c r="B1700" s="32">
        <v>42950</v>
      </c>
      <c r="C1700" s="31">
        <v>81305.300000000017</v>
      </c>
      <c r="D1700" s="31">
        <v>1064.07</v>
      </c>
      <c r="E1700" s="31">
        <v>139.91999999999999</v>
      </c>
      <c r="F1700" s="30">
        <v>2.560826084323975E-2</v>
      </c>
      <c r="G1700" s="30">
        <v>0.25995524137686044</v>
      </c>
      <c r="H1700" s="30">
        <v>0.11312649164677802</v>
      </c>
    </row>
    <row r="1701" spans="1:8">
      <c r="A1701" s="31" t="s">
        <v>4875</v>
      </c>
      <c r="B1701" s="32">
        <v>42951</v>
      </c>
      <c r="C1701" s="31">
        <v>81344.700000000012</v>
      </c>
      <c r="D1701" s="31">
        <v>1067.26</v>
      </c>
      <c r="E1701" s="31">
        <v>140.22999999999999</v>
      </c>
      <c r="F1701" s="30">
        <v>2.6061257388500847E-2</v>
      </c>
      <c r="G1701" s="30">
        <v>0.26158883641758246</v>
      </c>
      <c r="H1701" s="30">
        <v>0.11910937312956382</v>
      </c>
    </row>
    <row r="1702" spans="1:8">
      <c r="A1702" s="31" t="s">
        <v>732</v>
      </c>
      <c r="B1702" s="32">
        <v>42953</v>
      </c>
      <c r="C1702" s="31">
        <v>81384.100000000006</v>
      </c>
      <c r="D1702" s="31">
        <v>1071.31</v>
      </c>
      <c r="E1702" s="31">
        <v>140.32</v>
      </c>
      <c r="F1702" s="30">
        <v>2.6036669696629655E-2</v>
      </c>
      <c r="G1702" s="30">
        <v>0.26423176776020774</v>
      </c>
      <c r="H1702" s="30">
        <v>0.12336882555439921</v>
      </c>
    </row>
    <row r="1703" spans="1:8">
      <c r="A1703" s="31" t="s">
        <v>731</v>
      </c>
      <c r="B1703" s="32">
        <v>42954</v>
      </c>
      <c r="C1703" s="31">
        <v>81285.7</v>
      </c>
      <c r="D1703" s="31">
        <v>1075.3599999999999</v>
      </c>
      <c r="E1703" s="31">
        <v>140.41</v>
      </c>
      <c r="F1703" s="30">
        <v>2.3829316646891696E-2</v>
      </c>
      <c r="G1703" s="30">
        <v>0.25413726747915311</v>
      </c>
      <c r="H1703" s="30">
        <v>0.12508012820512815</v>
      </c>
    </row>
    <row r="1704" spans="1:8">
      <c r="A1704" s="31" t="s">
        <v>730</v>
      </c>
      <c r="B1704" s="32">
        <v>42955</v>
      </c>
      <c r="C1704" s="31">
        <v>81313.900000000009</v>
      </c>
      <c r="D1704" s="31">
        <v>1078.53</v>
      </c>
      <c r="E1704" s="31">
        <v>140.83000000000001</v>
      </c>
      <c r="F1704" s="30">
        <v>2.4290299500161261E-2</v>
      </c>
      <c r="G1704" s="30">
        <v>0.260082718011029</v>
      </c>
      <c r="H1704" s="30">
        <v>0.11894168123311633</v>
      </c>
    </row>
    <row r="1705" spans="1:8">
      <c r="A1705" s="31" t="s">
        <v>729</v>
      </c>
      <c r="B1705" s="32">
        <v>42956</v>
      </c>
      <c r="C1705" s="31">
        <v>81579.3</v>
      </c>
      <c r="D1705" s="31">
        <v>1068.92</v>
      </c>
      <c r="E1705" s="31">
        <v>140.69</v>
      </c>
      <c r="F1705" s="30">
        <v>2.6961646173974563E-2</v>
      </c>
      <c r="G1705" s="30">
        <v>0.25457148893218484</v>
      </c>
      <c r="H1705" s="30">
        <v>0.12741405561343044</v>
      </c>
    </row>
    <row r="1706" spans="1:8">
      <c r="A1706" s="31" t="s">
        <v>4876</v>
      </c>
      <c r="B1706" s="32">
        <v>42957</v>
      </c>
      <c r="C1706" s="31">
        <v>81640.56666666668</v>
      </c>
      <c r="D1706" s="31">
        <v>1056.21</v>
      </c>
      <c r="E1706" s="31">
        <v>140.51</v>
      </c>
      <c r="F1706" s="30">
        <v>2.7061447135134031E-2</v>
      </c>
      <c r="G1706" s="30">
        <v>0.23420738974970212</v>
      </c>
      <c r="H1706" s="30">
        <v>0.12507006165425572</v>
      </c>
    </row>
    <row r="1707" spans="1:8">
      <c r="A1707" s="31" t="s">
        <v>4877</v>
      </c>
      <c r="B1707" s="32">
        <v>42958</v>
      </c>
      <c r="C1707" s="31">
        <v>81701.833333333343</v>
      </c>
      <c r="D1707" s="31">
        <v>1042.8</v>
      </c>
      <c r="E1707" s="31">
        <v>139.66999999999999</v>
      </c>
      <c r="F1707" s="30">
        <v>2.7161117774307852E-2</v>
      </c>
      <c r="G1707" s="30">
        <v>0.21504002361412655</v>
      </c>
      <c r="H1707" s="30">
        <v>0.11667510593502639</v>
      </c>
    </row>
    <row r="1708" spans="1:8">
      <c r="A1708" s="31" t="s">
        <v>728</v>
      </c>
      <c r="B1708" s="32">
        <v>42959</v>
      </c>
      <c r="C1708" s="31">
        <v>81763.100000000006</v>
      </c>
      <c r="D1708" s="31">
        <v>1046.4166666666667</v>
      </c>
      <c r="E1708" s="31">
        <v>139.76333333333332</v>
      </c>
      <c r="F1708" s="30">
        <v>2.6840512948676176E-2</v>
      </c>
      <c r="G1708" s="30">
        <v>0.21576456555078782</v>
      </c>
      <c r="H1708" s="30">
        <v>0.11575614039756243</v>
      </c>
    </row>
    <row r="1709" spans="1:8">
      <c r="A1709" s="31" t="s">
        <v>727</v>
      </c>
      <c r="B1709" s="32">
        <v>42960</v>
      </c>
      <c r="C1709" s="31">
        <v>81661.5</v>
      </c>
      <c r="D1709" s="31">
        <v>1050.0333333333333</v>
      </c>
      <c r="E1709" s="31">
        <v>139.85666666666665</v>
      </c>
      <c r="F1709" s="30">
        <v>2.3041821046136945E-2</v>
      </c>
      <c r="G1709" s="30">
        <v>0.21648497206035122</v>
      </c>
      <c r="H1709" s="30">
        <v>0.11483990965856239</v>
      </c>
    </row>
    <row r="1710" spans="1:8">
      <c r="A1710" s="31" t="s">
        <v>726</v>
      </c>
      <c r="B1710" s="32">
        <v>42961</v>
      </c>
      <c r="C1710" s="31">
        <v>81659.3</v>
      </c>
      <c r="D1710" s="31">
        <v>1053.6500000000001</v>
      </c>
      <c r="E1710" s="31">
        <v>139.94999999999999</v>
      </c>
      <c r="F1710" s="30">
        <v>2.0503982823993461E-2</v>
      </c>
      <c r="G1710" s="30">
        <v>0.22735797407014813</v>
      </c>
      <c r="H1710" s="30">
        <v>0.11647387315516555</v>
      </c>
    </row>
    <row r="1711" spans="1:8">
      <c r="A1711" s="31" t="s">
        <v>725</v>
      </c>
      <c r="B1711" s="32">
        <v>42962</v>
      </c>
      <c r="C1711" s="31">
        <v>81696.3</v>
      </c>
      <c r="D1711" s="31">
        <v>1052.51</v>
      </c>
      <c r="E1711" s="31">
        <v>139.62</v>
      </c>
      <c r="F1711" s="30">
        <v>2.0838162333114418E-2</v>
      </c>
      <c r="G1711" s="30">
        <v>0.21983472990044373</v>
      </c>
      <c r="H1711" s="30">
        <v>0.10844712607176898</v>
      </c>
    </row>
    <row r="1712" spans="1:8">
      <c r="A1712" s="31" t="s">
        <v>724</v>
      </c>
      <c r="B1712" s="32">
        <v>42963</v>
      </c>
      <c r="C1712" s="31">
        <v>81741.900000000009</v>
      </c>
      <c r="D1712" s="31">
        <v>1060.27</v>
      </c>
      <c r="E1712" s="31">
        <v>139.93</v>
      </c>
      <c r="F1712" s="30">
        <v>2.1279705942250482E-2</v>
      </c>
      <c r="G1712" s="30">
        <v>0.23515569483114129</v>
      </c>
      <c r="H1712" s="30">
        <v>0.10276617542753574</v>
      </c>
    </row>
    <row r="1713" spans="1:8">
      <c r="A1713" s="31" t="s">
        <v>4878</v>
      </c>
      <c r="B1713" s="32">
        <v>42964</v>
      </c>
      <c r="C1713" s="31">
        <v>81812.900000000023</v>
      </c>
      <c r="D1713" s="31">
        <v>1063.33</v>
      </c>
      <c r="E1713" s="31">
        <v>140.44999999999999</v>
      </c>
      <c r="F1713" s="30">
        <v>2.2038445322381861E-2</v>
      </c>
      <c r="G1713" s="30">
        <v>0.24647449798961385</v>
      </c>
      <c r="H1713" s="30">
        <v>0.1024332810047095</v>
      </c>
    </row>
    <row r="1714" spans="1:8">
      <c r="A1714" s="31" t="s">
        <v>4879</v>
      </c>
      <c r="B1714" s="32">
        <v>42965</v>
      </c>
      <c r="C1714" s="31">
        <v>81883.900000000009</v>
      </c>
      <c r="D1714" s="31">
        <v>1059.54</v>
      </c>
      <c r="E1714" s="31">
        <v>140.75</v>
      </c>
      <c r="F1714" s="30">
        <v>2.2796994209256294E-2</v>
      </c>
      <c r="G1714" s="30">
        <v>0.24159508771107463</v>
      </c>
      <c r="H1714" s="30">
        <v>0.10389270868735445</v>
      </c>
    </row>
    <row r="1715" spans="1:8">
      <c r="A1715" s="31" t="s">
        <v>723</v>
      </c>
      <c r="B1715" s="32">
        <v>42966</v>
      </c>
      <c r="C1715" s="31">
        <v>81954.900000000009</v>
      </c>
      <c r="D1715" s="31">
        <v>1060.9133333333334</v>
      </c>
      <c r="E1715" s="31">
        <v>140.86333333333334</v>
      </c>
      <c r="F1715" s="30">
        <v>2.3621191626167715E-2</v>
      </c>
      <c r="G1715" s="30">
        <v>0.2427675018840223</v>
      </c>
      <c r="H1715" s="30">
        <v>0.10388694425578615</v>
      </c>
    </row>
    <row r="1716" spans="1:8">
      <c r="A1716" s="31" t="s">
        <v>722</v>
      </c>
      <c r="B1716" s="32">
        <v>42967</v>
      </c>
      <c r="C1716" s="31">
        <v>82016.2</v>
      </c>
      <c r="D1716" s="31">
        <v>1062.2866666666666</v>
      </c>
      <c r="E1716" s="31">
        <v>140.97666666666669</v>
      </c>
      <c r="F1716" s="30">
        <v>2.4162974580800523E-2</v>
      </c>
      <c r="G1716" s="30">
        <v>0.24393909231784083</v>
      </c>
      <c r="H1716" s="30">
        <v>0.1038811891525071</v>
      </c>
    </row>
    <row r="1717" spans="1:8">
      <c r="A1717" s="31" t="s">
        <v>721</v>
      </c>
      <c r="B1717" s="32">
        <v>42968</v>
      </c>
      <c r="C1717" s="31">
        <v>82075</v>
      </c>
      <c r="D1717" s="31">
        <v>1063.6600000000001</v>
      </c>
      <c r="E1717" s="31">
        <v>141.09</v>
      </c>
      <c r="F1717" s="30">
        <v>1.5396415956848042E-2</v>
      </c>
      <c r="G1717" s="30">
        <v>0.23467480760078474</v>
      </c>
      <c r="H1717" s="30">
        <v>9.59297809538604E-2</v>
      </c>
    </row>
    <row r="1718" spans="1:8">
      <c r="A1718" s="31" t="s">
        <v>317</v>
      </c>
      <c r="B1718" s="32">
        <v>42969</v>
      </c>
      <c r="C1718" s="31">
        <v>82372.400000000009</v>
      </c>
      <c r="D1718" s="31">
        <v>1072.52</v>
      </c>
      <c r="E1718" s="31">
        <v>141.69</v>
      </c>
      <c r="F1718" s="30">
        <v>1.2672482468994994E-2</v>
      </c>
      <c r="G1718" s="30">
        <v>0.23617754521040557</v>
      </c>
      <c r="H1718" s="30">
        <v>9.8542409675918874E-2</v>
      </c>
    </row>
    <row r="1719" spans="1:8">
      <c r="A1719" s="31" t="s">
        <v>720</v>
      </c>
      <c r="B1719" s="32">
        <v>42970</v>
      </c>
      <c r="C1719" s="31">
        <v>82541.8</v>
      </c>
      <c r="D1719" s="31">
        <v>1075.5999999999999</v>
      </c>
      <c r="E1719" s="31">
        <v>142.02000000000001</v>
      </c>
      <c r="F1719" s="30">
        <v>1.5134030271340082E-2</v>
      </c>
      <c r="G1719" s="30">
        <v>0.22321794113633242</v>
      </c>
      <c r="H1719" s="30">
        <v>9.473521930162665E-2</v>
      </c>
    </row>
    <row r="1720" spans="1:8">
      <c r="A1720" s="31" t="s">
        <v>4880</v>
      </c>
      <c r="B1720" s="32">
        <v>42971</v>
      </c>
      <c r="C1720" s="31">
        <v>82660.233333333337</v>
      </c>
      <c r="D1720" s="31">
        <v>1082.45</v>
      </c>
      <c r="E1720" s="31">
        <v>141.84</v>
      </c>
      <c r="F1720" s="30">
        <v>1.6970373511437264E-2</v>
      </c>
      <c r="G1720" s="30">
        <v>0.23306943099618382</v>
      </c>
      <c r="H1720" s="30">
        <v>9.5035899019532133E-2</v>
      </c>
    </row>
    <row r="1721" spans="1:8">
      <c r="A1721" s="31" t="s">
        <v>4881</v>
      </c>
      <c r="B1721" s="32">
        <v>42972</v>
      </c>
      <c r="C1721" s="31">
        <v>82778.666666666672</v>
      </c>
      <c r="D1721" s="31">
        <v>1085.3699999999999</v>
      </c>
      <c r="E1721" s="31">
        <v>142</v>
      </c>
      <c r="F1721" s="30">
        <v>1.8808089386116666E-2</v>
      </c>
      <c r="G1721" s="30">
        <v>0.23903513778853358</v>
      </c>
      <c r="H1721" s="30">
        <v>9.3794130485018279E-2</v>
      </c>
    </row>
    <row r="1722" spans="1:8">
      <c r="A1722" s="31" t="s">
        <v>719</v>
      </c>
      <c r="B1722" s="32">
        <v>42973</v>
      </c>
      <c r="C1722" s="31">
        <v>82897.100000000006</v>
      </c>
      <c r="D1722" s="31">
        <v>1085.2733333333333</v>
      </c>
      <c r="E1722" s="31">
        <v>142.06666666666666</v>
      </c>
      <c r="F1722" s="30">
        <v>2.4358085606709379E-2</v>
      </c>
      <c r="G1722" s="30">
        <v>0.24157524033969779</v>
      </c>
      <c r="H1722" s="30">
        <v>9.1840655821698425E-2</v>
      </c>
    </row>
    <row r="1723" spans="1:8">
      <c r="A1723" s="31" t="s">
        <v>718</v>
      </c>
      <c r="B1723" s="32">
        <v>42974</v>
      </c>
      <c r="C1723" s="31">
        <v>82885</v>
      </c>
      <c r="D1723" s="31">
        <v>1085.1766666666665</v>
      </c>
      <c r="E1723" s="31">
        <v>142.13333333333333</v>
      </c>
      <c r="F1723" s="30">
        <v>2.4340206758902916E-2</v>
      </c>
      <c r="G1723" s="30">
        <v>0.24412623436974523</v>
      </c>
      <c r="H1723" s="30">
        <v>8.9895969123022335E-2</v>
      </c>
    </row>
    <row r="1724" spans="1:8">
      <c r="A1724" s="31" t="s">
        <v>717</v>
      </c>
      <c r="B1724" s="32">
        <v>42975</v>
      </c>
      <c r="C1724" s="31">
        <v>83012.100000000006</v>
      </c>
      <c r="D1724" s="31">
        <v>1085.08</v>
      </c>
      <c r="E1724" s="31">
        <v>142.19999999999999</v>
      </c>
      <c r="F1724" s="30">
        <v>2.8125665707222636E-2</v>
      </c>
      <c r="G1724" s="30">
        <v>0.23698130414956675</v>
      </c>
      <c r="H1724" s="30">
        <v>9.2249788770258689E-2</v>
      </c>
    </row>
    <row r="1725" spans="1:8">
      <c r="A1725" s="31" t="s">
        <v>716</v>
      </c>
      <c r="B1725" s="32">
        <v>42976</v>
      </c>
      <c r="C1725" s="31">
        <v>83252</v>
      </c>
      <c r="D1725" s="31">
        <v>1081.23</v>
      </c>
      <c r="E1725" s="31">
        <v>142.19999999999999</v>
      </c>
      <c r="F1725" s="30">
        <v>3.1832987125016698E-2</v>
      </c>
      <c r="G1725" s="30">
        <v>0.23886291764058853</v>
      </c>
      <c r="H1725" s="30">
        <v>9.6714484035168802E-2</v>
      </c>
    </row>
    <row r="1726" spans="1:8">
      <c r="A1726" s="31" t="s">
        <v>715</v>
      </c>
      <c r="B1726" s="32">
        <v>42977</v>
      </c>
      <c r="C1726" s="31">
        <v>83272.900000000009</v>
      </c>
      <c r="D1726" s="31">
        <v>1088</v>
      </c>
      <c r="E1726" s="31">
        <v>141.85</v>
      </c>
      <c r="F1726" s="30">
        <v>3.1983730742633831E-2</v>
      </c>
      <c r="G1726" s="30">
        <v>0.26710533977755779</v>
      </c>
      <c r="H1726" s="30">
        <v>0.10106341690600007</v>
      </c>
    </row>
    <row r="1727" spans="1:8">
      <c r="A1727" s="31" t="s">
        <v>4882</v>
      </c>
      <c r="B1727" s="32">
        <v>42978</v>
      </c>
      <c r="C1727" s="31">
        <v>83350.55</v>
      </c>
      <c r="D1727" s="31">
        <v>1087.7</v>
      </c>
      <c r="E1727" s="31">
        <v>141.78</v>
      </c>
      <c r="F1727" s="30">
        <v>3.2837659891549631E-2</v>
      </c>
      <c r="G1727" s="30">
        <v>0.27008407286314817</v>
      </c>
      <c r="H1727" s="30">
        <v>0.10017847443159766</v>
      </c>
    </row>
    <row r="1728" spans="1:8">
      <c r="A1728" s="31" t="s">
        <v>714</v>
      </c>
      <c r="B1728" s="32">
        <v>42980</v>
      </c>
      <c r="C1728" s="31">
        <v>83428.2</v>
      </c>
      <c r="D1728" s="31">
        <v>1086.2466666666667</v>
      </c>
      <c r="E1728" s="31">
        <v>141.72666666666669</v>
      </c>
      <c r="F1728" s="30">
        <v>3.3691409879939016E-2</v>
      </c>
      <c r="G1728" s="30">
        <v>0.27230170675381005</v>
      </c>
      <c r="H1728" s="30">
        <v>0.10275962236746583</v>
      </c>
    </row>
    <row r="1729" spans="1:8">
      <c r="A1729" s="31" t="s">
        <v>713</v>
      </c>
      <c r="B1729" s="32">
        <v>42981</v>
      </c>
      <c r="C1729" s="31">
        <v>83345.2</v>
      </c>
      <c r="D1729" s="31">
        <v>1084.7933333333333</v>
      </c>
      <c r="E1729" s="31">
        <v>141.67333333333335</v>
      </c>
      <c r="F1729" s="30">
        <v>3.6462964367745876E-2</v>
      </c>
      <c r="G1729" s="30">
        <v>0.27453307172034047</v>
      </c>
      <c r="H1729" s="30">
        <v>0.1053548672336222</v>
      </c>
    </row>
    <row r="1730" spans="1:8">
      <c r="A1730" s="31" t="s">
        <v>712</v>
      </c>
      <c r="B1730" s="32">
        <v>42982</v>
      </c>
      <c r="C1730" s="31">
        <v>83452.100000000006</v>
      </c>
      <c r="D1730" s="31">
        <v>1083.3399999999999</v>
      </c>
      <c r="E1730" s="31">
        <v>141.62</v>
      </c>
      <c r="F1730" s="30">
        <v>4.1553766910001899E-2</v>
      </c>
      <c r="G1730" s="30">
        <v>0.27255641305752309</v>
      </c>
      <c r="H1730" s="30">
        <v>0.10675211003438578</v>
      </c>
    </row>
    <row r="1731" spans="1:8">
      <c r="A1731" s="31" t="s">
        <v>711</v>
      </c>
      <c r="B1731" s="32">
        <v>42983</v>
      </c>
      <c r="C1731" s="31">
        <v>83733.5</v>
      </c>
      <c r="D1731" s="31">
        <v>1084.93</v>
      </c>
      <c r="E1731" s="31">
        <v>141.78</v>
      </c>
      <c r="F1731" s="30">
        <v>4.3408099688473589E-2</v>
      </c>
      <c r="G1731" s="30">
        <v>0.27463373944100478</v>
      </c>
      <c r="H1731" s="30">
        <v>0.10930287144980833</v>
      </c>
    </row>
    <row r="1732" spans="1:8">
      <c r="A1732" s="31" t="s">
        <v>710</v>
      </c>
      <c r="B1732" s="32">
        <v>42984</v>
      </c>
      <c r="C1732" s="31">
        <v>83675.3</v>
      </c>
      <c r="D1732" s="31">
        <v>1083.18</v>
      </c>
      <c r="E1732" s="31">
        <v>142.05000000000001</v>
      </c>
      <c r="F1732" s="30">
        <v>4.3067598765401227E-2</v>
      </c>
      <c r="G1732" s="30">
        <v>0.28565833046492028</v>
      </c>
      <c r="H1732" s="30">
        <v>0.11420503568907381</v>
      </c>
    </row>
    <row r="1733" spans="1:8">
      <c r="A1733" s="31" t="s">
        <v>4883</v>
      </c>
      <c r="B1733" s="32">
        <v>42985</v>
      </c>
      <c r="C1733" s="31">
        <v>83535.433333333334</v>
      </c>
      <c r="D1733" s="31">
        <v>1090.0999999999999</v>
      </c>
      <c r="E1733" s="31">
        <v>143.15</v>
      </c>
      <c r="F1733" s="30">
        <v>4.1708442032419413E-2</v>
      </c>
      <c r="G1733" s="30">
        <v>0.29527091254752835</v>
      </c>
      <c r="H1733" s="30">
        <v>0.1240675304279546</v>
      </c>
    </row>
    <row r="1734" spans="1:8">
      <c r="A1734" s="31" t="s">
        <v>4884</v>
      </c>
      <c r="B1734" s="32">
        <v>42986</v>
      </c>
      <c r="C1734" s="31">
        <v>83395.566666666666</v>
      </c>
      <c r="D1734" s="31">
        <v>1091.17</v>
      </c>
      <c r="E1734" s="31">
        <v>143.49</v>
      </c>
      <c r="F1734" s="30">
        <v>4.0348281546018105E-2</v>
      </c>
      <c r="G1734" s="30">
        <v>0.2961059529230099</v>
      </c>
      <c r="H1734" s="30">
        <v>0.12623619904766903</v>
      </c>
    </row>
    <row r="1735" spans="1:8">
      <c r="A1735" s="31" t="s">
        <v>709</v>
      </c>
      <c r="B1735" s="32">
        <v>42988</v>
      </c>
      <c r="C1735" s="31">
        <v>83255.7</v>
      </c>
      <c r="D1735" s="31">
        <v>1095.1750000000002</v>
      </c>
      <c r="E1735" s="31">
        <v>143.745</v>
      </c>
      <c r="F1735" s="30">
        <v>4.2013094047602451E-2</v>
      </c>
      <c r="G1735" s="30">
        <v>0.30042548980803496</v>
      </c>
      <c r="H1735" s="30">
        <v>0.12773608096446054</v>
      </c>
    </row>
    <row r="1736" spans="1:8">
      <c r="A1736" s="31" t="s">
        <v>708</v>
      </c>
      <c r="B1736" s="32">
        <v>42989</v>
      </c>
      <c r="C1736" s="31">
        <v>83369.100000000006</v>
      </c>
      <c r="D1736" s="31">
        <v>1099.18</v>
      </c>
      <c r="E1736" s="31">
        <v>144</v>
      </c>
      <c r="F1736" s="30">
        <v>4.2550317945639904E-2</v>
      </c>
      <c r="G1736" s="30">
        <v>0.30474212119413613</v>
      </c>
      <c r="H1736" s="30">
        <v>0.12923462986198242</v>
      </c>
    </row>
    <row r="1737" spans="1:8">
      <c r="A1737" s="31" t="s">
        <v>707</v>
      </c>
      <c r="B1737" s="32">
        <v>42990</v>
      </c>
      <c r="C1737" s="31">
        <v>83469.2</v>
      </c>
      <c r="D1737" s="31">
        <v>1102.26</v>
      </c>
      <c r="E1737" s="31">
        <v>143.54</v>
      </c>
      <c r="F1737" s="30">
        <v>4.596946396527346E-2</v>
      </c>
      <c r="G1737" s="30">
        <v>0.30497478275282375</v>
      </c>
      <c r="H1737" s="30">
        <v>0.12342490412459894</v>
      </c>
    </row>
    <row r="1738" spans="1:8">
      <c r="A1738" s="31" t="s">
        <v>706</v>
      </c>
      <c r="B1738" s="32">
        <v>42991</v>
      </c>
      <c r="C1738" s="31">
        <v>83523.8</v>
      </c>
      <c r="D1738" s="31">
        <v>1099.46</v>
      </c>
      <c r="E1738" s="31">
        <v>143.08000000000001</v>
      </c>
      <c r="F1738" s="30">
        <v>4.8085248419536208E-2</v>
      </c>
      <c r="G1738" s="30">
        <v>0.29168918442632585</v>
      </c>
      <c r="H1738" s="30">
        <v>0.11363636363636376</v>
      </c>
    </row>
    <row r="1739" spans="1:8">
      <c r="A1739" s="31" t="s">
        <v>4885</v>
      </c>
      <c r="B1739" s="32">
        <v>42992</v>
      </c>
      <c r="C1739" s="31">
        <v>83576.933333333334</v>
      </c>
      <c r="D1739" s="31">
        <v>1099.8900000000001</v>
      </c>
      <c r="E1739" s="31">
        <v>143.08000000000001</v>
      </c>
      <c r="F1739" s="30">
        <v>4.9652907729804685E-2</v>
      </c>
      <c r="G1739" s="30">
        <v>0.28126601742696056</v>
      </c>
      <c r="H1739" s="30">
        <v>0.1048648648648649</v>
      </c>
    </row>
    <row r="1740" spans="1:8">
      <c r="A1740" s="31" t="s">
        <v>4886</v>
      </c>
      <c r="B1740" s="32">
        <v>42993</v>
      </c>
      <c r="C1740" s="31">
        <v>83630.066666666666</v>
      </c>
      <c r="D1740" s="31">
        <v>1102.1600000000001</v>
      </c>
      <c r="E1740" s="31">
        <v>143.46</v>
      </c>
      <c r="F1740" s="30">
        <v>5.1223262732281727E-2</v>
      </c>
      <c r="G1740" s="30">
        <v>0.2782075220058684</v>
      </c>
      <c r="H1740" s="30">
        <v>0.10856966231357701</v>
      </c>
    </row>
    <row r="1741" spans="1:8">
      <c r="A1741" s="31" t="s">
        <v>705</v>
      </c>
      <c r="B1741" s="32">
        <v>42994</v>
      </c>
      <c r="C1741" s="31">
        <v>83683.199999999997</v>
      </c>
      <c r="D1741" s="31">
        <v>1105.7466666666669</v>
      </c>
      <c r="E1741" s="31">
        <v>143.24666666666667</v>
      </c>
      <c r="F1741" s="30">
        <v>5.2796320386077511E-2</v>
      </c>
      <c r="G1741" s="30">
        <v>0.28256045035222455</v>
      </c>
      <c r="H1741" s="30">
        <v>0.10666460651009491</v>
      </c>
    </row>
    <row r="1742" spans="1:8">
      <c r="A1742" s="31" t="s">
        <v>704</v>
      </c>
      <c r="B1742" s="32">
        <v>42995</v>
      </c>
      <c r="C1742" s="31">
        <v>83916.6</v>
      </c>
      <c r="D1742" s="31">
        <v>1109.3333333333335</v>
      </c>
      <c r="E1742" s="31">
        <v>143.03333333333333</v>
      </c>
      <c r="F1742" s="30">
        <v>6.3635672277428501E-2</v>
      </c>
      <c r="G1742" s="30">
        <v>0.28691469163157435</v>
      </c>
      <c r="H1742" s="30">
        <v>0.10476043356247255</v>
      </c>
    </row>
    <row r="1743" spans="1:8">
      <c r="A1743" s="31" t="s">
        <v>703</v>
      </c>
      <c r="B1743" s="32">
        <v>42996</v>
      </c>
      <c r="C1743" s="31">
        <v>84414.5</v>
      </c>
      <c r="D1743" s="31">
        <v>1112.92</v>
      </c>
      <c r="E1743" s="31">
        <v>142.82</v>
      </c>
      <c r="F1743" s="30">
        <v>6.8958792638620814E-2</v>
      </c>
      <c r="G1743" s="30">
        <v>0.29127024643801924</v>
      </c>
      <c r="H1743" s="30">
        <v>0.10285714285714276</v>
      </c>
    </row>
    <row r="1744" spans="1:8">
      <c r="A1744" s="31" t="s">
        <v>702</v>
      </c>
      <c r="B1744" s="32">
        <v>42997</v>
      </c>
      <c r="C1744" s="31">
        <v>85343.900000000009</v>
      </c>
      <c r="D1744" s="31">
        <v>1109.6300000000001</v>
      </c>
      <c r="E1744" s="31">
        <v>142.44999999999999</v>
      </c>
      <c r="F1744" s="30">
        <v>8.0525475509503952E-2</v>
      </c>
      <c r="G1744" s="30">
        <v>0.27772787987656034</v>
      </c>
      <c r="H1744" s="30">
        <v>0.10187190594059392</v>
      </c>
    </row>
    <row r="1745" spans="1:8">
      <c r="A1745" s="31" t="s">
        <v>316</v>
      </c>
      <c r="B1745" s="32">
        <v>42998</v>
      </c>
      <c r="C1745" s="31">
        <v>85831.8</v>
      </c>
      <c r="D1745" s="31">
        <v>1112.07</v>
      </c>
      <c r="E1745" s="31">
        <v>142.38999999999999</v>
      </c>
      <c r="F1745" s="30">
        <v>8.6611900448536172E-2</v>
      </c>
      <c r="G1745" s="30">
        <v>0.2761145217740546</v>
      </c>
      <c r="H1745" s="30">
        <v>9.6572968810165527E-2</v>
      </c>
    </row>
    <row r="1746" spans="1:8">
      <c r="A1746" s="31" t="s">
        <v>4887</v>
      </c>
      <c r="B1746" s="32">
        <v>42999</v>
      </c>
      <c r="C1746" s="31">
        <v>85820.666666666686</v>
      </c>
      <c r="D1746" s="31">
        <v>1108.19</v>
      </c>
      <c r="E1746" s="31">
        <v>142</v>
      </c>
      <c r="F1746" s="30">
        <v>8.7222469258734225E-2</v>
      </c>
      <c r="G1746" s="30">
        <v>0.25685024724402306</v>
      </c>
      <c r="H1746" s="30">
        <v>8.6208215405798372E-2</v>
      </c>
    </row>
    <row r="1747" spans="1:8">
      <c r="A1747" s="31" t="s">
        <v>4888</v>
      </c>
      <c r="B1747" s="32">
        <v>43000</v>
      </c>
      <c r="C1747" s="31">
        <v>85809.53333333334</v>
      </c>
      <c r="D1747" s="31">
        <v>1102.25</v>
      </c>
      <c r="E1747" s="31">
        <v>141.54</v>
      </c>
      <c r="F1747" s="30">
        <v>8.7833883317212091E-2</v>
      </c>
      <c r="G1747" s="30">
        <v>0.25097887891409698</v>
      </c>
      <c r="H1747" s="30">
        <v>7.9386867993594068E-2</v>
      </c>
    </row>
    <row r="1748" spans="1:8">
      <c r="A1748" s="31" t="s">
        <v>701</v>
      </c>
      <c r="B1748" s="32">
        <v>43001</v>
      </c>
      <c r="C1748" s="31">
        <v>85798.400000000009</v>
      </c>
      <c r="D1748" s="31">
        <v>1097.5866666666666</v>
      </c>
      <c r="E1748" s="31">
        <v>141.10666666666668</v>
      </c>
      <c r="F1748" s="30">
        <v>8.8446144380379899E-2</v>
      </c>
      <c r="G1748" s="30">
        <v>0.24694583929775127</v>
      </c>
      <c r="H1748" s="30">
        <v>7.7671138718464539E-2</v>
      </c>
    </row>
    <row r="1749" spans="1:8">
      <c r="A1749" s="31" t="s">
        <v>700</v>
      </c>
      <c r="B1749" s="32">
        <v>43002</v>
      </c>
      <c r="C1749" s="31">
        <v>85588.800000000003</v>
      </c>
      <c r="D1749" s="31">
        <v>1092.9233333333334</v>
      </c>
      <c r="E1749" s="31">
        <v>140.67333333333335</v>
      </c>
      <c r="F1749" s="30">
        <v>8.5692105122955331E-2</v>
      </c>
      <c r="G1749" s="30">
        <v>0.24290463572644327</v>
      </c>
      <c r="H1749" s="30">
        <v>7.5950335262473523E-2</v>
      </c>
    </row>
    <row r="1750" spans="1:8">
      <c r="A1750" s="31" t="s">
        <v>699</v>
      </c>
      <c r="B1750" s="32">
        <v>43003</v>
      </c>
      <c r="C1750" s="31">
        <v>85516.900000000009</v>
      </c>
      <c r="D1750" s="31">
        <v>1088.26</v>
      </c>
      <c r="E1750" s="31">
        <v>140.24</v>
      </c>
      <c r="F1750" s="30">
        <v>8.7869786730611521E-2</v>
      </c>
      <c r="G1750" s="30">
        <v>0.23885524338600228</v>
      </c>
      <c r="H1750" s="30">
        <v>7.4224435082343998E-2</v>
      </c>
    </row>
    <row r="1751" spans="1:8">
      <c r="A1751" s="31" t="s">
        <v>698</v>
      </c>
      <c r="B1751" s="32">
        <v>43004</v>
      </c>
      <c r="C1751" s="31">
        <v>85628.800000000003</v>
      </c>
      <c r="D1751" s="31">
        <v>1080.1099999999999</v>
      </c>
      <c r="E1751" s="31">
        <v>140.61000000000001</v>
      </c>
      <c r="F1751" s="30">
        <v>8.9206679323163618E-2</v>
      </c>
      <c r="G1751" s="30">
        <v>0.21949870159196094</v>
      </c>
      <c r="H1751" s="30">
        <v>7.7884246837869098E-2</v>
      </c>
    </row>
    <row r="1752" spans="1:8">
      <c r="A1752" s="31" t="s">
        <v>697</v>
      </c>
      <c r="B1752" s="32">
        <v>43005</v>
      </c>
      <c r="C1752" s="31">
        <v>85819</v>
      </c>
      <c r="D1752" s="31">
        <v>1078.57</v>
      </c>
      <c r="E1752" s="31">
        <v>139.99</v>
      </c>
      <c r="F1752" s="30">
        <v>9.153926381928712E-2</v>
      </c>
      <c r="G1752" s="30">
        <v>0.2163454490092811</v>
      </c>
      <c r="H1752" s="30">
        <v>7.8256181159978455E-2</v>
      </c>
    </row>
    <row r="1753" spans="1:8">
      <c r="A1753" s="31" t="s">
        <v>4889</v>
      </c>
      <c r="B1753" s="32">
        <v>43006</v>
      </c>
      <c r="C1753" s="31">
        <v>85717.633333333331</v>
      </c>
      <c r="D1753" s="31">
        <v>1072.3800000000001</v>
      </c>
      <c r="E1753" s="31">
        <v>139.79</v>
      </c>
      <c r="F1753" s="30">
        <v>8.9076241676908641E-2</v>
      </c>
      <c r="G1753" s="30">
        <v>0.19599839400428287</v>
      </c>
      <c r="H1753" s="30">
        <v>6.8812600351708886E-2</v>
      </c>
    </row>
    <row r="1754" spans="1:8">
      <c r="A1754" s="31" t="s">
        <v>4890</v>
      </c>
      <c r="B1754" s="32">
        <v>43007</v>
      </c>
      <c r="C1754" s="31">
        <v>85616.266666666663</v>
      </c>
      <c r="D1754" s="31">
        <v>1081.72</v>
      </c>
      <c r="E1754" s="31">
        <v>139.91</v>
      </c>
      <c r="F1754" s="30">
        <v>8.661851706445356E-2</v>
      </c>
      <c r="G1754" s="30">
        <v>0.20730373445835837</v>
      </c>
      <c r="H1754" s="30">
        <v>6.9648318042813351E-2</v>
      </c>
    </row>
    <row r="1755" spans="1:8">
      <c r="A1755" s="31" t="s">
        <v>696</v>
      </c>
      <c r="B1755" s="32">
        <v>43010</v>
      </c>
      <c r="C1755" s="31">
        <v>85514.900000000009</v>
      </c>
      <c r="D1755" s="31">
        <v>1082.97</v>
      </c>
      <c r="E1755" s="31">
        <v>140.21</v>
      </c>
      <c r="F1755" s="30">
        <v>8.416607290919198E-2</v>
      </c>
      <c r="G1755" s="30">
        <v>0.21179603665700619</v>
      </c>
      <c r="H1755" s="30">
        <v>7.4461019720036825E-2</v>
      </c>
    </row>
    <row r="1756" spans="1:8">
      <c r="A1756" s="31" t="s">
        <v>695</v>
      </c>
      <c r="B1756" s="32">
        <v>43011</v>
      </c>
      <c r="C1756" s="31">
        <v>85355</v>
      </c>
      <c r="D1756" s="31">
        <v>1097.03</v>
      </c>
      <c r="E1756" s="31">
        <v>140.66999999999999</v>
      </c>
      <c r="F1756" s="30">
        <v>7.9442845363536518E-2</v>
      </c>
      <c r="G1756" s="30">
        <v>0.23068207314336986</v>
      </c>
      <c r="H1756" s="30">
        <v>8.0525399426464528E-2</v>
      </c>
    </row>
    <row r="1757" spans="1:8">
      <c r="A1757" s="31" t="s">
        <v>694</v>
      </c>
      <c r="B1757" s="32">
        <v>43012</v>
      </c>
      <c r="C1757" s="31">
        <v>85429.5</v>
      </c>
      <c r="D1757" s="31">
        <v>1101.8399999999999</v>
      </c>
      <c r="E1757" s="31">
        <v>141.13999999999999</v>
      </c>
      <c r="F1757" s="30">
        <v>8.0234737153565439E-2</v>
      </c>
      <c r="G1757" s="30">
        <v>0.23926173364375591</v>
      </c>
      <c r="H1757" s="30">
        <v>8.6695411148752566E-2</v>
      </c>
    </row>
    <row r="1758" spans="1:8">
      <c r="A1758" s="31" t="s">
        <v>4891</v>
      </c>
      <c r="B1758" s="32">
        <v>43013</v>
      </c>
      <c r="C1758" s="31">
        <v>85309.5</v>
      </c>
      <c r="D1758" s="31">
        <v>1102.76</v>
      </c>
      <c r="E1758" s="31">
        <v>140.51</v>
      </c>
      <c r="F1758" s="30">
        <v>7.6047799960645923E-2</v>
      </c>
      <c r="G1758" s="30">
        <v>0.23231307340731044</v>
      </c>
      <c r="H1758" s="30">
        <v>7.4810678497666983E-2</v>
      </c>
    </row>
    <row r="1759" spans="1:8">
      <c r="A1759" s="31" t="s">
        <v>4892</v>
      </c>
      <c r="B1759" s="32">
        <v>43014</v>
      </c>
      <c r="C1759" s="31">
        <v>85189.5</v>
      </c>
      <c r="D1759" s="31">
        <v>1103.1199999999999</v>
      </c>
      <c r="E1759" s="31">
        <v>140.51</v>
      </c>
      <c r="F1759" s="30">
        <v>7.3156198744806833E-2</v>
      </c>
      <c r="G1759" s="30">
        <v>0.22856920112708679</v>
      </c>
      <c r="H1759" s="30">
        <v>7.2595419847328202E-2</v>
      </c>
    </row>
    <row r="1760" spans="1:8">
      <c r="A1760" s="31" t="s">
        <v>693</v>
      </c>
      <c r="B1760" s="32">
        <v>43015</v>
      </c>
      <c r="C1760" s="31">
        <v>85069.5</v>
      </c>
      <c r="D1760" s="31">
        <v>1102.2166666666667</v>
      </c>
      <c r="E1760" s="31">
        <v>140.19</v>
      </c>
      <c r="F1760" s="30">
        <v>7.2435296737837662E-2</v>
      </c>
      <c r="G1760" s="30">
        <v>0.23218784003338855</v>
      </c>
      <c r="H1760" s="30">
        <v>7.2773186409549995E-2</v>
      </c>
    </row>
    <row r="1761" spans="1:8">
      <c r="A1761" s="31" t="s">
        <v>692</v>
      </c>
      <c r="B1761" s="32">
        <v>43016</v>
      </c>
      <c r="C1761" s="31">
        <v>84564.900000000009</v>
      </c>
      <c r="D1761" s="31">
        <v>1101.3133333333333</v>
      </c>
      <c r="E1761" s="31">
        <v>139.87</v>
      </c>
      <c r="F1761" s="30">
        <v>6.6861259721592736E-2</v>
      </c>
      <c r="G1761" s="30">
        <v>0.2328870380321213</v>
      </c>
      <c r="H1761" s="30">
        <v>6.9996940024479759E-2</v>
      </c>
    </row>
    <row r="1762" spans="1:8">
      <c r="A1762" s="31" t="s">
        <v>691</v>
      </c>
      <c r="B1762" s="32">
        <v>43017</v>
      </c>
      <c r="C1762" s="31">
        <v>84611.6</v>
      </c>
      <c r="D1762" s="31">
        <v>1100.4100000000001</v>
      </c>
      <c r="E1762" s="31">
        <v>139.55000000000001</v>
      </c>
      <c r="F1762" s="30">
        <v>6.8239262889708607E-2</v>
      </c>
      <c r="G1762" s="30">
        <v>0.22781641685572951</v>
      </c>
      <c r="H1762" s="30">
        <v>6.4211088233051328E-2</v>
      </c>
    </row>
    <row r="1763" spans="1:8">
      <c r="A1763" s="31" t="s">
        <v>690</v>
      </c>
      <c r="B1763" s="32">
        <v>43018</v>
      </c>
      <c r="C1763" s="31">
        <v>84734.400000000009</v>
      </c>
      <c r="D1763" s="31">
        <v>1112.52</v>
      </c>
      <c r="E1763" s="31">
        <v>139.84</v>
      </c>
      <c r="F1763" s="30">
        <v>6.9635688858592948E-2</v>
      </c>
      <c r="G1763" s="30">
        <v>0.23725144204392112</v>
      </c>
      <c r="H1763" s="30">
        <v>6.3098677208453857E-2</v>
      </c>
    </row>
    <row r="1764" spans="1:8">
      <c r="A1764" s="31" t="s">
        <v>689</v>
      </c>
      <c r="B1764" s="32">
        <v>43019</v>
      </c>
      <c r="C1764" s="31">
        <v>84744.1</v>
      </c>
      <c r="D1764" s="31">
        <v>1117.33</v>
      </c>
      <c r="E1764" s="31">
        <v>139.08000000000001</v>
      </c>
      <c r="F1764" s="30">
        <v>6.9144057479167742E-2</v>
      </c>
      <c r="G1764" s="30">
        <v>0.23853282195668069</v>
      </c>
      <c r="H1764" s="30">
        <v>5.4035619552861069E-2</v>
      </c>
    </row>
    <row r="1765" spans="1:8">
      <c r="A1765" s="31" t="s">
        <v>4893</v>
      </c>
      <c r="B1765" s="32">
        <v>43020</v>
      </c>
      <c r="C1765" s="31">
        <v>84917.266666666677</v>
      </c>
      <c r="D1765" s="31">
        <v>1121.6199999999999</v>
      </c>
      <c r="E1765" s="31">
        <v>139.97999999999999</v>
      </c>
      <c r="F1765" s="30">
        <v>8.5217167566996599E-2</v>
      </c>
      <c r="G1765" s="30">
        <v>0.23440784477730192</v>
      </c>
      <c r="H1765" s="30">
        <v>4.9404003298598065E-2</v>
      </c>
    </row>
    <row r="1766" spans="1:8">
      <c r="A1766" s="31" t="s">
        <v>4894</v>
      </c>
      <c r="B1766" s="32">
        <v>43021</v>
      </c>
      <c r="C1766" s="31">
        <v>85090.433333333349</v>
      </c>
      <c r="D1766" s="31">
        <v>1125.9100000000001</v>
      </c>
      <c r="E1766" s="31">
        <v>140.16999999999999</v>
      </c>
      <c r="F1766" s="30">
        <v>9.0218110844896726E-2</v>
      </c>
      <c r="G1766" s="30">
        <v>0.23433388879144013</v>
      </c>
      <c r="H1766" s="30">
        <v>5.5576474132088327E-2</v>
      </c>
    </row>
    <row r="1767" spans="1:8">
      <c r="A1767" s="31" t="s">
        <v>688</v>
      </c>
      <c r="B1767" s="32">
        <v>43022</v>
      </c>
      <c r="C1767" s="31">
        <v>85263.6</v>
      </c>
      <c r="D1767" s="31">
        <v>1127.8800000000001</v>
      </c>
      <c r="E1767" s="31">
        <v>140.26333333333332</v>
      </c>
      <c r="F1767" s="30">
        <v>9.4001550817943258E-2</v>
      </c>
      <c r="G1767" s="30">
        <v>0.23032954086808566</v>
      </c>
      <c r="H1767" s="30">
        <v>5.2869939448531245E-2</v>
      </c>
    </row>
    <row r="1768" spans="1:8">
      <c r="A1768" s="31" t="s">
        <v>687</v>
      </c>
      <c r="B1768" s="32">
        <v>43023</v>
      </c>
      <c r="C1768" s="31">
        <v>85394.900000000009</v>
      </c>
      <c r="D1768" s="31">
        <v>1129.8499999999999</v>
      </c>
      <c r="E1768" s="31">
        <v>140.35666666666665</v>
      </c>
      <c r="F1768" s="30">
        <v>9.7257890706244687E-2</v>
      </c>
      <c r="G1768" s="30">
        <v>0.23356843392436022</v>
      </c>
      <c r="H1768" s="30">
        <v>5.531328320801987E-2</v>
      </c>
    </row>
    <row r="1769" spans="1:8">
      <c r="A1769" s="31" t="s">
        <v>686</v>
      </c>
      <c r="B1769" s="32">
        <v>43024</v>
      </c>
      <c r="C1769" s="31">
        <v>85590.7</v>
      </c>
      <c r="D1769" s="31">
        <v>1131.82</v>
      </c>
      <c r="E1769" s="31">
        <v>140.44999999999999</v>
      </c>
      <c r="F1769" s="30">
        <v>0.10135355102870647</v>
      </c>
      <c r="G1769" s="30">
        <v>0.23699329308944117</v>
      </c>
      <c r="H1769" s="30">
        <v>5.6041504799619002E-2</v>
      </c>
    </row>
    <row r="1770" spans="1:8">
      <c r="A1770" s="31" t="s">
        <v>685</v>
      </c>
      <c r="B1770" s="32">
        <v>43025</v>
      </c>
      <c r="C1770" s="31">
        <v>85660</v>
      </c>
      <c r="D1770" s="31">
        <v>1125.6600000000001</v>
      </c>
      <c r="E1770" s="31">
        <v>140.01</v>
      </c>
      <c r="F1770" s="30">
        <v>0.10234173623327525</v>
      </c>
      <c r="G1770" s="30">
        <v>0.23153057875351024</v>
      </c>
      <c r="H1770" s="30">
        <v>5.2759536818888009E-2</v>
      </c>
    </row>
    <row r="1771" spans="1:8">
      <c r="A1771" s="31" t="s">
        <v>684</v>
      </c>
      <c r="B1771" s="32">
        <v>43026</v>
      </c>
      <c r="C1771" s="31">
        <v>85768</v>
      </c>
      <c r="D1771" s="31">
        <v>1126.9000000000001</v>
      </c>
      <c r="E1771" s="31">
        <v>139.72999999999999</v>
      </c>
      <c r="F1771" s="30">
        <v>0.10013416896053684</v>
      </c>
      <c r="G1771" s="30">
        <v>0.23416092608614703</v>
      </c>
      <c r="H1771" s="30">
        <v>5.0680502293405372E-2</v>
      </c>
    </row>
    <row r="1772" spans="1:8">
      <c r="A1772" s="31" t="s">
        <v>4895</v>
      </c>
      <c r="B1772" s="32">
        <v>43027</v>
      </c>
      <c r="C1772" s="31">
        <v>85988.833333333343</v>
      </c>
      <c r="D1772" s="31">
        <v>1116.9100000000001</v>
      </c>
      <c r="E1772" s="31">
        <v>139.88</v>
      </c>
      <c r="F1772" s="30">
        <v>0.10276873646474827</v>
      </c>
      <c r="G1772" s="30">
        <v>0.22841305280292112</v>
      </c>
      <c r="H1772" s="30">
        <v>5.9375946682823422E-2</v>
      </c>
    </row>
    <row r="1773" spans="1:8">
      <c r="A1773" s="31" t="s">
        <v>4896</v>
      </c>
      <c r="B1773" s="32">
        <v>43028</v>
      </c>
      <c r="C1773" s="31">
        <v>86209.666666666657</v>
      </c>
      <c r="D1773" s="31">
        <v>1119.69</v>
      </c>
      <c r="E1773" s="31">
        <v>139.66</v>
      </c>
      <c r="F1773" s="30">
        <v>0.11360560650038498</v>
      </c>
      <c r="G1773" s="30">
        <v>0.22638554216867468</v>
      </c>
      <c r="H1773" s="30">
        <v>5.4833836858005913E-2</v>
      </c>
    </row>
    <row r="1774" spans="1:8">
      <c r="A1774" s="31" t="s">
        <v>683</v>
      </c>
      <c r="B1774" s="32">
        <v>43029</v>
      </c>
      <c r="C1774" s="31">
        <v>86430.5</v>
      </c>
      <c r="D1774" s="31">
        <v>1118.4266666666667</v>
      </c>
      <c r="E1774" s="31">
        <v>139.32666666666665</v>
      </c>
      <c r="F1774" s="30">
        <v>0.11929783665831373</v>
      </c>
      <c r="G1774" s="30">
        <v>0.22204375680627031</v>
      </c>
      <c r="H1774" s="30">
        <v>4.9225594296759212E-2</v>
      </c>
    </row>
    <row r="1775" spans="1:8">
      <c r="A1775" s="31" t="s">
        <v>315</v>
      </c>
      <c r="B1775" s="32">
        <v>43030</v>
      </c>
      <c r="C1775" s="31">
        <v>86480.2</v>
      </c>
      <c r="D1775" s="31">
        <v>1117.1633333333334</v>
      </c>
      <c r="E1775" s="31">
        <v>138.99333333333334</v>
      </c>
      <c r="F1775" s="30">
        <v>0.12279722313465857</v>
      </c>
      <c r="G1775" s="30">
        <v>0.2158012921668282</v>
      </c>
      <c r="H1775" s="30">
        <v>4.3101938711694876E-2</v>
      </c>
    </row>
    <row r="1776" spans="1:8">
      <c r="A1776" s="31" t="s">
        <v>682</v>
      </c>
      <c r="B1776" s="32">
        <v>43031</v>
      </c>
      <c r="C1776" s="31">
        <v>86346.2</v>
      </c>
      <c r="D1776" s="31">
        <v>1115.9000000000001</v>
      </c>
      <c r="E1776" s="31">
        <v>138.66</v>
      </c>
      <c r="F1776" s="30">
        <v>0.12392337459990599</v>
      </c>
      <c r="G1776" s="30">
        <v>0.21261405497821229</v>
      </c>
      <c r="H1776" s="30">
        <v>3.9768040592896181E-2</v>
      </c>
    </row>
    <row r="1777" spans="1:8">
      <c r="A1777" s="31" t="s">
        <v>681</v>
      </c>
      <c r="B1777" s="32">
        <v>43032</v>
      </c>
      <c r="C1777" s="31">
        <v>86529.2</v>
      </c>
      <c r="D1777" s="31">
        <v>1113.32</v>
      </c>
      <c r="E1777" s="31">
        <v>138.53</v>
      </c>
      <c r="F1777" s="30">
        <v>0.12938811736451905</v>
      </c>
      <c r="G1777" s="30">
        <v>0.2080076676854079</v>
      </c>
      <c r="H1777" s="30">
        <v>3.7962986088563744E-2</v>
      </c>
    </row>
    <row r="1778" spans="1:8">
      <c r="A1778" s="31" t="s">
        <v>680</v>
      </c>
      <c r="B1778" s="32">
        <v>43033</v>
      </c>
      <c r="C1778" s="31">
        <v>86636.800000000003</v>
      </c>
      <c r="D1778" s="31">
        <v>1114.0899999999999</v>
      </c>
      <c r="E1778" s="31">
        <v>139.38</v>
      </c>
      <c r="F1778" s="30">
        <v>0.12986787725926496</v>
      </c>
      <c r="G1778" s="30">
        <v>0.20704449669010483</v>
      </c>
      <c r="H1778" s="30">
        <v>4.3497791420229026E-2</v>
      </c>
    </row>
    <row r="1779" spans="1:8">
      <c r="A1779" s="31" t="s">
        <v>4897</v>
      </c>
      <c r="B1779" s="32">
        <v>43034</v>
      </c>
      <c r="C1779" s="31">
        <v>86736.333333333343</v>
      </c>
      <c r="D1779" s="31">
        <v>1108.1600000000001</v>
      </c>
      <c r="E1779" s="31">
        <v>138.61000000000001</v>
      </c>
      <c r="F1779" s="30">
        <v>0.12987954736906104</v>
      </c>
      <c r="G1779" s="30">
        <v>0.20478364861926512</v>
      </c>
      <c r="H1779" s="30">
        <v>4.249398315282793E-2</v>
      </c>
    </row>
    <row r="1780" spans="1:8">
      <c r="A1780" s="31" t="s">
        <v>4898</v>
      </c>
      <c r="B1780" s="32">
        <v>43035</v>
      </c>
      <c r="C1780" s="31">
        <v>86835.866666666669</v>
      </c>
      <c r="D1780" s="31">
        <v>1110.22</v>
      </c>
      <c r="E1780" s="31">
        <v>138.69</v>
      </c>
      <c r="F1780" s="30">
        <v>0.13078135797453228</v>
      </c>
      <c r="G1780" s="30">
        <v>0.20456123600381915</v>
      </c>
      <c r="H1780" s="30">
        <v>4.2155094679891647E-2</v>
      </c>
    </row>
    <row r="1781" spans="1:8">
      <c r="A1781" s="31" t="s">
        <v>679</v>
      </c>
      <c r="B1781" s="32">
        <v>43036</v>
      </c>
      <c r="C1781" s="31">
        <v>86935.400000000009</v>
      </c>
      <c r="D1781" s="31">
        <v>1111.99</v>
      </c>
      <c r="E1781" s="31">
        <v>138.91666666666669</v>
      </c>
      <c r="F1781" s="30">
        <v>0.13195956292121958</v>
      </c>
      <c r="G1781" s="30">
        <v>0.20141102239700936</v>
      </c>
      <c r="H1781" s="30">
        <v>4.4172178793345562E-2</v>
      </c>
    </row>
    <row r="1782" spans="1:8">
      <c r="A1782" s="31" t="s">
        <v>678</v>
      </c>
      <c r="B1782" s="32">
        <v>43037</v>
      </c>
      <c r="C1782" s="31">
        <v>87416.6</v>
      </c>
      <c r="D1782" s="31">
        <v>1113.76</v>
      </c>
      <c r="E1782" s="31">
        <v>139.14333333333332</v>
      </c>
      <c r="F1782" s="30">
        <v>0.13810657112205904</v>
      </c>
      <c r="G1782" s="30">
        <v>0.19738539606089267</v>
      </c>
      <c r="H1782" s="30">
        <v>4.548300648683834E-2</v>
      </c>
    </row>
    <row r="1783" spans="1:8">
      <c r="A1783" s="31" t="s">
        <v>677</v>
      </c>
      <c r="B1783" s="32">
        <v>43038</v>
      </c>
      <c r="C1783" s="31">
        <v>87477.2</v>
      </c>
      <c r="D1783" s="31">
        <v>1115.53</v>
      </c>
      <c r="E1783" s="31">
        <v>139.37</v>
      </c>
      <c r="F1783" s="30">
        <v>0.13877693421230775</v>
      </c>
      <c r="G1783" s="30">
        <v>0.1970190680921533</v>
      </c>
      <c r="H1783" s="30">
        <v>4.5431814772215917E-2</v>
      </c>
    </row>
    <row r="1784" spans="1:8">
      <c r="A1784" s="31" t="s">
        <v>676</v>
      </c>
      <c r="B1784" s="32">
        <v>43039</v>
      </c>
      <c r="C1784" s="31">
        <v>87649.900000000009</v>
      </c>
      <c r="D1784" s="31">
        <v>1119.08</v>
      </c>
      <c r="E1784" s="31">
        <v>139.49</v>
      </c>
      <c r="F1784" s="30">
        <v>0.14086325635155039</v>
      </c>
      <c r="G1784" s="30">
        <v>0.1985605449365595</v>
      </c>
      <c r="H1784" s="30">
        <v>4.4582012431042761E-2</v>
      </c>
    </row>
    <row r="1785" spans="1:8">
      <c r="A1785" s="31" t="s">
        <v>675</v>
      </c>
      <c r="B1785" s="32">
        <v>43040</v>
      </c>
      <c r="C1785" s="31">
        <v>87844.900000000009</v>
      </c>
      <c r="D1785" s="31">
        <v>1128.94</v>
      </c>
      <c r="E1785" s="31">
        <v>139.93</v>
      </c>
      <c r="F1785" s="30">
        <v>0.14120596813271757</v>
      </c>
      <c r="G1785" s="30">
        <v>0.20684162702442666</v>
      </c>
      <c r="H1785" s="30">
        <v>4.6127392344497808E-2</v>
      </c>
    </row>
    <row r="1786" spans="1:8">
      <c r="A1786" s="31" t="s">
        <v>4899</v>
      </c>
      <c r="B1786" s="32">
        <v>43041</v>
      </c>
      <c r="C1786" s="31">
        <v>87852.800000000017</v>
      </c>
      <c r="D1786" s="31">
        <v>1127.31</v>
      </c>
      <c r="E1786" s="31">
        <v>139.77000000000001</v>
      </c>
      <c r="F1786" s="30">
        <v>0.14094249105846512</v>
      </c>
      <c r="G1786" s="30">
        <v>0.20686664953751266</v>
      </c>
      <c r="H1786" s="30">
        <v>4.8301207530188295E-2</v>
      </c>
    </row>
    <row r="1787" spans="1:8">
      <c r="A1787" s="31" t="s">
        <v>4900</v>
      </c>
      <c r="B1787" s="32">
        <v>43042</v>
      </c>
      <c r="C1787" s="31">
        <v>87860.700000000012</v>
      </c>
      <c r="D1787" s="31">
        <v>1126.18</v>
      </c>
      <c r="E1787" s="31">
        <v>139.93</v>
      </c>
      <c r="F1787" s="30">
        <v>0.13824383305026466</v>
      </c>
      <c r="G1787" s="30">
        <v>0.19579944360678736</v>
      </c>
      <c r="H1787" s="30">
        <v>4.8557512176845341E-2</v>
      </c>
    </row>
    <row r="1788" spans="1:8">
      <c r="A1788" s="31" t="s">
        <v>674</v>
      </c>
      <c r="B1788" s="32">
        <v>43043</v>
      </c>
      <c r="C1788" s="31">
        <v>87868.6</v>
      </c>
      <c r="D1788" s="31">
        <v>1127.7966666666666</v>
      </c>
      <c r="E1788" s="31">
        <v>139.92000000000002</v>
      </c>
      <c r="F1788" s="30">
        <v>0.13633720366327062</v>
      </c>
      <c r="G1788" s="30">
        <v>0.19265314467404093</v>
      </c>
      <c r="H1788" s="30">
        <v>4.1071428571428648E-2</v>
      </c>
    </row>
    <row r="1789" spans="1:8">
      <c r="A1789" s="31" t="s">
        <v>673</v>
      </c>
      <c r="B1789" s="32">
        <v>43044</v>
      </c>
      <c r="C1789" s="31">
        <v>87905.1</v>
      </c>
      <c r="D1789" s="31">
        <v>1129.4133333333334</v>
      </c>
      <c r="E1789" s="31">
        <v>139.91</v>
      </c>
      <c r="F1789" s="30">
        <v>0.13480650240395486</v>
      </c>
      <c r="G1789" s="30">
        <v>0.20274467624392556</v>
      </c>
      <c r="H1789" s="30">
        <v>4.2082526441233448E-2</v>
      </c>
    </row>
    <row r="1790" spans="1:8">
      <c r="A1790" s="31" t="s">
        <v>672</v>
      </c>
      <c r="B1790" s="32">
        <v>43045</v>
      </c>
      <c r="C1790" s="31">
        <v>87843.7</v>
      </c>
      <c r="D1790" s="31">
        <v>1131.03</v>
      </c>
      <c r="E1790" s="31">
        <v>139.9</v>
      </c>
      <c r="F1790" s="30">
        <v>0.13201957239194773</v>
      </c>
      <c r="G1790" s="30">
        <v>0.20252406401950629</v>
      </c>
      <c r="H1790" s="30">
        <v>4.4159721358377757E-2</v>
      </c>
    </row>
    <row r="1791" spans="1:8">
      <c r="A1791" s="31" t="s">
        <v>671</v>
      </c>
      <c r="B1791" s="32">
        <v>43046</v>
      </c>
      <c r="C1791" s="31">
        <v>87883.1</v>
      </c>
      <c r="D1791" s="31">
        <v>1134.55</v>
      </c>
      <c r="E1791" s="31">
        <v>139.01</v>
      </c>
      <c r="F1791" s="30">
        <v>0.13165959726289178</v>
      </c>
      <c r="G1791" s="30">
        <v>0.204324550012561</v>
      </c>
      <c r="H1791" s="30">
        <v>3.9663940965297018E-2</v>
      </c>
    </row>
    <row r="1792" spans="1:8">
      <c r="A1792" s="31" t="s">
        <v>670</v>
      </c>
      <c r="B1792" s="32">
        <v>43047</v>
      </c>
      <c r="C1792" s="31">
        <v>87897.400000000009</v>
      </c>
      <c r="D1792" s="31">
        <v>1134.68</v>
      </c>
      <c r="E1792" s="31">
        <v>138.49</v>
      </c>
      <c r="F1792" s="30">
        <v>0.1312668761953304</v>
      </c>
      <c r="G1792" s="30">
        <v>0.20252654782848301</v>
      </c>
      <c r="H1792" s="30">
        <v>3.792250618301729E-2</v>
      </c>
    </row>
    <row r="1793" spans="1:8">
      <c r="A1793" s="31" t="s">
        <v>4901</v>
      </c>
      <c r="B1793" s="32">
        <v>43048</v>
      </c>
      <c r="C1793" s="31">
        <v>87863.333333333343</v>
      </c>
      <c r="D1793" s="31">
        <v>1133.78</v>
      </c>
      <c r="E1793" s="31">
        <v>138.77000000000001</v>
      </c>
      <c r="F1793" s="30">
        <v>0.12934585429514756</v>
      </c>
      <c r="G1793" s="30">
        <v>0.1989552049405694</v>
      </c>
      <c r="H1793" s="30">
        <v>4.025487256371818E-2</v>
      </c>
    </row>
    <row r="1794" spans="1:8">
      <c r="A1794" s="31" t="s">
        <v>4902</v>
      </c>
      <c r="B1794" s="32">
        <v>43049</v>
      </c>
      <c r="C1794" s="31">
        <v>87829.266666666663</v>
      </c>
      <c r="D1794" s="31">
        <v>1128.49</v>
      </c>
      <c r="E1794" s="31">
        <v>138.22999999999999</v>
      </c>
      <c r="F1794" s="30">
        <v>0.12822640591654766</v>
      </c>
      <c r="G1794" s="30">
        <v>0.1866975130133024</v>
      </c>
      <c r="H1794" s="30">
        <v>3.334080885101276E-2</v>
      </c>
    </row>
    <row r="1795" spans="1:8">
      <c r="A1795" s="31" t="s">
        <v>669</v>
      </c>
      <c r="B1795" s="32">
        <v>43050</v>
      </c>
      <c r="C1795" s="31">
        <v>87795.199999999997</v>
      </c>
      <c r="D1795" s="31">
        <v>1126.7466666666667</v>
      </c>
      <c r="E1795" s="31">
        <v>138.19</v>
      </c>
      <c r="F1795" s="30">
        <v>0.12771008816229301</v>
      </c>
      <c r="G1795" s="30">
        <v>0.18340825386155801</v>
      </c>
      <c r="H1795" s="30">
        <v>3.2655806306979507E-2</v>
      </c>
    </row>
    <row r="1796" spans="1:8">
      <c r="A1796" s="31" t="s">
        <v>668</v>
      </c>
      <c r="B1796" s="32">
        <v>43051</v>
      </c>
      <c r="C1796" s="31">
        <v>87744.7</v>
      </c>
      <c r="D1796" s="31">
        <v>1125.0033333333333</v>
      </c>
      <c r="E1796" s="31">
        <v>138.15</v>
      </c>
      <c r="F1796" s="30">
        <v>0.12698277463863739</v>
      </c>
      <c r="G1796" s="30">
        <v>0.19234709739415523</v>
      </c>
      <c r="H1796" s="30">
        <v>3.4056886227544991E-2</v>
      </c>
    </row>
    <row r="1797" spans="1:8">
      <c r="A1797" s="31" t="s">
        <v>667</v>
      </c>
      <c r="B1797" s="32">
        <v>43052</v>
      </c>
      <c r="C1797" s="31">
        <v>87832.5</v>
      </c>
      <c r="D1797" s="31">
        <v>1123.26</v>
      </c>
      <c r="E1797" s="31">
        <v>138.11000000000001</v>
      </c>
      <c r="F1797" s="30">
        <v>0.12803174786645855</v>
      </c>
      <c r="G1797" s="30">
        <v>0.19184681115952684</v>
      </c>
      <c r="H1797" s="30">
        <v>3.5178013741411496E-2</v>
      </c>
    </row>
    <row r="1798" spans="1:8">
      <c r="A1798" s="31" t="s">
        <v>666</v>
      </c>
      <c r="B1798" s="32">
        <v>43053</v>
      </c>
      <c r="C1798" s="31">
        <v>87949.8</v>
      </c>
      <c r="D1798" s="31">
        <v>1118.32</v>
      </c>
      <c r="E1798" s="31">
        <v>138.26</v>
      </c>
      <c r="F1798" s="30">
        <v>0.13374334673546917</v>
      </c>
      <c r="G1798" s="30">
        <v>0.18794969123562377</v>
      </c>
      <c r="H1798" s="30">
        <v>3.7728296222166335E-2</v>
      </c>
    </row>
    <row r="1799" spans="1:8">
      <c r="A1799" s="31" t="s">
        <v>665</v>
      </c>
      <c r="B1799" s="32">
        <v>43054</v>
      </c>
      <c r="C1799" s="31">
        <v>88005.900000000009</v>
      </c>
      <c r="D1799" s="31">
        <v>1111.1199999999999</v>
      </c>
      <c r="E1799" s="31">
        <v>137.54</v>
      </c>
      <c r="F1799" s="30">
        <v>0.13423258199758492</v>
      </c>
      <c r="G1799" s="30">
        <v>0.18164029266632609</v>
      </c>
      <c r="H1799" s="30">
        <v>3.3746711762495218E-2</v>
      </c>
    </row>
    <row r="1800" spans="1:8">
      <c r="A1800" s="31" t="s">
        <v>4903</v>
      </c>
      <c r="B1800" s="32">
        <v>43055</v>
      </c>
      <c r="C1800" s="31">
        <v>88071.366666666683</v>
      </c>
      <c r="D1800" s="31">
        <v>1125.3599999999999</v>
      </c>
      <c r="E1800" s="31">
        <v>137.74</v>
      </c>
      <c r="F1800" s="30">
        <v>0.13490665439898919</v>
      </c>
      <c r="G1800" s="30">
        <v>0.20183260890459964</v>
      </c>
      <c r="H1800" s="30">
        <v>4.1197369415677754E-2</v>
      </c>
    </row>
    <row r="1801" spans="1:8">
      <c r="A1801" s="31" t="s">
        <v>4904</v>
      </c>
      <c r="B1801" s="32">
        <v>43056</v>
      </c>
      <c r="C1801" s="31">
        <v>88136.833333333343</v>
      </c>
      <c r="D1801" s="31">
        <v>1136.45</v>
      </c>
      <c r="E1801" s="31">
        <v>137.99</v>
      </c>
      <c r="F1801" s="30">
        <v>0.13761349868517092</v>
      </c>
      <c r="G1801" s="30">
        <v>0.21096039298006342</v>
      </c>
      <c r="H1801" s="30">
        <v>5.0392022531780434E-2</v>
      </c>
    </row>
    <row r="1802" spans="1:8">
      <c r="A1802" s="31" t="s">
        <v>664</v>
      </c>
      <c r="B1802" s="32">
        <v>43057</v>
      </c>
      <c r="C1802" s="31">
        <v>88202.3</v>
      </c>
      <c r="D1802" s="31">
        <v>1136.2750000000001</v>
      </c>
      <c r="E1802" s="31">
        <v>137.57499999999999</v>
      </c>
      <c r="F1802" s="30">
        <v>0.14012680671562849</v>
      </c>
      <c r="G1802" s="30">
        <v>0.21348932580069846</v>
      </c>
      <c r="H1802" s="30">
        <v>4.2313811652397781E-2</v>
      </c>
    </row>
    <row r="1803" spans="1:8">
      <c r="A1803" s="31" t="s">
        <v>663</v>
      </c>
      <c r="B1803" s="32">
        <v>43059</v>
      </c>
      <c r="C1803" s="31">
        <v>88261.2</v>
      </c>
      <c r="D1803" s="31">
        <v>1136.0999999999999</v>
      </c>
      <c r="E1803" s="31">
        <v>137.16</v>
      </c>
      <c r="F1803" s="30">
        <v>0.14256248451964937</v>
      </c>
      <c r="G1803" s="30">
        <v>0.22020900684159073</v>
      </c>
      <c r="H1803" s="30">
        <v>4.090460651134542E-2</v>
      </c>
    </row>
    <row r="1804" spans="1:8">
      <c r="A1804" s="31" t="s">
        <v>314</v>
      </c>
      <c r="B1804" s="32">
        <v>43060</v>
      </c>
      <c r="C1804" s="31">
        <v>88774.6</v>
      </c>
      <c r="D1804" s="31">
        <v>1150.98</v>
      </c>
      <c r="E1804" s="31">
        <v>137.05000000000001</v>
      </c>
      <c r="F1804" s="30">
        <v>0.15089758099749662</v>
      </c>
      <c r="G1804" s="30">
        <v>0.23470978630889383</v>
      </c>
      <c r="H1804" s="30">
        <v>3.8310015657356367E-2</v>
      </c>
    </row>
    <row r="1805" spans="1:8">
      <c r="A1805" s="31" t="s">
        <v>662</v>
      </c>
      <c r="B1805" s="32">
        <v>43061</v>
      </c>
      <c r="C1805" s="31">
        <v>89339.1</v>
      </c>
      <c r="D1805" s="31">
        <v>1156.67</v>
      </c>
      <c r="E1805" s="31">
        <v>137.68</v>
      </c>
      <c r="F1805" s="30">
        <v>0.16377110447341225</v>
      </c>
      <c r="G1805" s="30">
        <v>0.23932912129318451</v>
      </c>
      <c r="H1805" s="30">
        <v>4.1321063910248368E-2</v>
      </c>
    </row>
    <row r="1806" spans="1:8">
      <c r="A1806" s="31" t="s">
        <v>4905</v>
      </c>
      <c r="B1806" s="32">
        <v>43062</v>
      </c>
      <c r="C1806" s="31">
        <v>89715.900000000009</v>
      </c>
      <c r="D1806" s="31">
        <v>1152.4000000000001</v>
      </c>
      <c r="E1806" s="31">
        <v>138.1</v>
      </c>
      <c r="F1806" s="30">
        <v>0.16833247167263332</v>
      </c>
      <c r="G1806" s="30">
        <v>0.23327839729457867</v>
      </c>
      <c r="H1806" s="30">
        <v>4.2736333434007845E-2</v>
      </c>
    </row>
    <row r="1807" spans="1:8">
      <c r="A1807" s="31" t="s">
        <v>4906</v>
      </c>
      <c r="B1807" s="32">
        <v>43063</v>
      </c>
      <c r="C1807" s="31">
        <v>90092.700000000012</v>
      </c>
      <c r="D1807" s="31">
        <v>1154.26</v>
      </c>
      <c r="E1807" s="31">
        <v>137.88999999999999</v>
      </c>
      <c r="F1807" s="30">
        <v>0.17307592147957562</v>
      </c>
      <c r="G1807" s="30">
        <v>0.23252536038440996</v>
      </c>
      <c r="H1807" s="30">
        <v>4.0914924133766073E-2</v>
      </c>
    </row>
    <row r="1808" spans="1:8">
      <c r="A1808" s="31" t="s">
        <v>661</v>
      </c>
      <c r="B1808" s="32">
        <v>43064</v>
      </c>
      <c r="C1808" s="31">
        <v>90469.5</v>
      </c>
      <c r="D1808" s="31">
        <v>1150.95</v>
      </c>
      <c r="E1808" s="31">
        <v>137.96666666666667</v>
      </c>
      <c r="F1808" s="30">
        <v>0.18593310655367001</v>
      </c>
      <c r="G1808" s="30">
        <v>0.23109423467750578</v>
      </c>
      <c r="H1808" s="30">
        <v>4.4331743748895924E-2</v>
      </c>
    </row>
    <row r="1809" spans="1:8">
      <c r="A1809" s="31" t="s">
        <v>660</v>
      </c>
      <c r="B1809" s="32">
        <v>43065</v>
      </c>
      <c r="C1809" s="31">
        <v>90655.5</v>
      </c>
      <c r="D1809" s="31">
        <v>1147.6399999999999</v>
      </c>
      <c r="E1809" s="31">
        <v>138.04333333333332</v>
      </c>
      <c r="F1809" s="30">
        <v>0.18821503749018054</v>
      </c>
      <c r="G1809" s="30">
        <v>0.24346111339848719</v>
      </c>
      <c r="H1809" s="30">
        <v>4.7210843068831165E-2</v>
      </c>
    </row>
    <row r="1810" spans="1:8">
      <c r="A1810" s="31" t="s">
        <v>2306</v>
      </c>
      <c r="B1810" s="32">
        <v>43066</v>
      </c>
      <c r="C1810" s="31">
        <v>90955.35</v>
      </c>
      <c r="D1810" s="31">
        <v>1144.33</v>
      </c>
      <c r="E1810" s="31">
        <v>138.12</v>
      </c>
      <c r="F1810" s="30">
        <v>0.19198839577890126</v>
      </c>
      <c r="G1810" s="30">
        <v>0.23559073142289488</v>
      </c>
      <c r="H1810" s="30">
        <v>4.6522200333384056E-2</v>
      </c>
    </row>
    <row r="1811" spans="1:8">
      <c r="A1811" s="31" t="s">
        <v>659</v>
      </c>
      <c r="B1811" s="32">
        <v>43067</v>
      </c>
      <c r="C1811" s="31">
        <v>91255.2</v>
      </c>
      <c r="D1811" s="31">
        <v>1146.5</v>
      </c>
      <c r="E1811" s="31">
        <v>137.99</v>
      </c>
      <c r="F1811" s="30">
        <v>0.19576076188878799</v>
      </c>
      <c r="G1811" s="30">
        <v>0.23245114269129052</v>
      </c>
      <c r="H1811" s="30">
        <v>4.5748496943363914E-2</v>
      </c>
    </row>
    <row r="1812" spans="1:8">
      <c r="A1812" s="31" t="s">
        <v>658</v>
      </c>
      <c r="B1812" s="32">
        <v>43068</v>
      </c>
      <c r="C1812" s="31">
        <v>91152.2</v>
      </c>
      <c r="D1812" s="31">
        <v>1141.3800000000001</v>
      </c>
      <c r="E1812" s="31">
        <v>138.51</v>
      </c>
      <c r="F1812" s="30">
        <v>0.19420141754772091</v>
      </c>
      <c r="G1812" s="30">
        <v>0.2215372760547103</v>
      </c>
      <c r="H1812" s="30">
        <v>4.9901460407296927E-2</v>
      </c>
    </row>
    <row r="1813" spans="1:8">
      <c r="A1813" s="31" t="s">
        <v>4907</v>
      </c>
      <c r="B1813" s="32">
        <v>43069</v>
      </c>
      <c r="C1813" s="31">
        <v>91200.366666666669</v>
      </c>
      <c r="D1813" s="31">
        <v>1120.79</v>
      </c>
      <c r="E1813" s="31">
        <v>137.74</v>
      </c>
      <c r="F1813" s="30">
        <v>0.19478549843665394</v>
      </c>
      <c r="G1813" s="30">
        <v>0.19423548215237085</v>
      </c>
      <c r="H1813" s="30">
        <v>4.4275966641394993E-2</v>
      </c>
    </row>
    <row r="1814" spans="1:8">
      <c r="A1814" s="31" t="s">
        <v>4908</v>
      </c>
      <c r="B1814" s="32">
        <v>43070</v>
      </c>
      <c r="C1814" s="31">
        <v>91248.533333333326</v>
      </c>
      <c r="D1814" s="31">
        <v>1115.94</v>
      </c>
      <c r="E1814" s="31">
        <v>137.66999999999999</v>
      </c>
      <c r="F1814" s="30">
        <v>0.1906279222502032</v>
      </c>
      <c r="G1814" s="30">
        <v>0.18720810238624641</v>
      </c>
      <c r="H1814" s="30">
        <v>4.49335863377609E-2</v>
      </c>
    </row>
    <row r="1815" spans="1:8">
      <c r="A1815" s="31" t="s">
        <v>657</v>
      </c>
      <c r="B1815" s="32">
        <v>43071</v>
      </c>
      <c r="C1815" s="31">
        <v>91296.7</v>
      </c>
      <c r="D1815" s="31">
        <v>1117.9433333333336</v>
      </c>
      <c r="E1815" s="31">
        <v>138.07</v>
      </c>
      <c r="F1815" s="30">
        <v>0.18972111564168403</v>
      </c>
      <c r="G1815" s="30">
        <v>0.18486447911367399</v>
      </c>
      <c r="H1815" s="30">
        <v>4.7969639468690595E-2</v>
      </c>
    </row>
    <row r="1816" spans="1:8">
      <c r="A1816" s="31" t="s">
        <v>656</v>
      </c>
      <c r="B1816" s="32">
        <v>43072</v>
      </c>
      <c r="C1816" s="31">
        <v>90951.8</v>
      </c>
      <c r="D1816" s="31">
        <v>1119.9466666666667</v>
      </c>
      <c r="E1816" s="31">
        <v>138.47</v>
      </c>
      <c r="F1816" s="30">
        <v>0.18269848439007585</v>
      </c>
      <c r="G1816" s="30">
        <v>0.16273532668881496</v>
      </c>
      <c r="H1816" s="30">
        <v>3.4438966083968126E-2</v>
      </c>
    </row>
    <row r="1817" spans="1:8">
      <c r="A1817" s="31" t="s">
        <v>655</v>
      </c>
      <c r="B1817" s="32">
        <v>43073</v>
      </c>
      <c r="C1817" s="31">
        <v>90936.6</v>
      </c>
      <c r="D1817" s="31">
        <v>1121.95</v>
      </c>
      <c r="E1817" s="31">
        <v>138.87</v>
      </c>
      <c r="F1817" s="30">
        <v>0.17998390123785724</v>
      </c>
      <c r="G1817" s="30">
        <v>0.1619561502532183</v>
      </c>
      <c r="H1817" s="30">
        <v>3.2337198929527133E-2</v>
      </c>
    </row>
    <row r="1818" spans="1:8">
      <c r="A1818" s="31" t="s">
        <v>654</v>
      </c>
      <c r="B1818" s="32">
        <v>43074</v>
      </c>
      <c r="C1818" s="31">
        <v>91092.2</v>
      </c>
      <c r="D1818" s="31">
        <v>1117.69</v>
      </c>
      <c r="E1818" s="31">
        <v>138.47</v>
      </c>
      <c r="F1818" s="30">
        <v>0.17949242522335873</v>
      </c>
      <c r="G1818" s="30">
        <v>0.15349446829590496</v>
      </c>
      <c r="H1818" s="30">
        <v>2.8981199375789579E-2</v>
      </c>
    </row>
    <row r="1819" spans="1:8">
      <c r="A1819" s="31" t="s">
        <v>4909</v>
      </c>
      <c r="B1819" s="32">
        <v>43075</v>
      </c>
      <c r="C1819" s="31">
        <v>91109.224999999991</v>
      </c>
      <c r="D1819" s="31">
        <v>1101.19</v>
      </c>
      <c r="E1819" s="31">
        <v>138.26</v>
      </c>
      <c r="F1819" s="30">
        <v>0.17906199219301011</v>
      </c>
      <c r="G1819" s="30">
        <v>0.13250372808145228</v>
      </c>
      <c r="H1819" s="30">
        <v>2.7039072946070331E-2</v>
      </c>
    </row>
    <row r="1820" spans="1:8">
      <c r="A1820" s="31" t="s">
        <v>4910</v>
      </c>
      <c r="B1820" s="32">
        <v>43076</v>
      </c>
      <c r="C1820" s="31">
        <v>91126.25</v>
      </c>
      <c r="D1820" s="31">
        <v>1100.54</v>
      </c>
      <c r="E1820" s="31">
        <v>138.35</v>
      </c>
      <c r="F1820" s="30">
        <v>0.17863203386308357</v>
      </c>
      <c r="G1820" s="30">
        <v>0.13098614707937672</v>
      </c>
      <c r="H1820" s="30">
        <v>2.4056254626202866E-2</v>
      </c>
    </row>
    <row r="1821" spans="1:8">
      <c r="A1821" s="31" t="s">
        <v>4911</v>
      </c>
      <c r="B1821" s="32">
        <v>43077</v>
      </c>
      <c r="C1821" s="31">
        <v>91143.275000000009</v>
      </c>
      <c r="D1821" s="31">
        <v>1110.78</v>
      </c>
      <c r="E1821" s="31">
        <v>138.54</v>
      </c>
      <c r="F1821" s="30">
        <v>0.17820254944873137</v>
      </c>
      <c r="G1821" s="30">
        <v>0.14872229748596122</v>
      </c>
      <c r="H1821" s="30">
        <v>2.9424877396343918E-2</v>
      </c>
    </row>
    <row r="1822" spans="1:8">
      <c r="A1822" s="31" t="s">
        <v>653</v>
      </c>
      <c r="B1822" s="32">
        <v>43078</v>
      </c>
      <c r="C1822" s="31">
        <v>91160.3</v>
      </c>
      <c r="D1822" s="31">
        <v>1113.8433333333335</v>
      </c>
      <c r="E1822" s="31">
        <v>138.65333333333334</v>
      </c>
      <c r="F1822" s="30">
        <v>0.17777353816683439</v>
      </c>
      <c r="G1822" s="30">
        <v>0.15075970465878741</v>
      </c>
      <c r="H1822" s="30">
        <v>2.7594555201462478E-2</v>
      </c>
    </row>
    <row r="1823" spans="1:8">
      <c r="A1823" s="31" t="s">
        <v>652</v>
      </c>
      <c r="B1823" s="32">
        <v>43079</v>
      </c>
      <c r="C1823" s="31">
        <v>91198.900000000009</v>
      </c>
      <c r="D1823" s="31">
        <v>1116.9066666666668</v>
      </c>
      <c r="E1823" s="31">
        <v>138.76666666666665</v>
      </c>
      <c r="F1823" s="30">
        <v>0.17762359063313093</v>
      </c>
      <c r="G1823" s="30">
        <v>0.15248384289689376</v>
      </c>
      <c r="H1823" s="30">
        <v>2.950268318619087E-2</v>
      </c>
    </row>
    <row r="1824" spans="1:8">
      <c r="A1824" s="31" t="s">
        <v>651</v>
      </c>
      <c r="B1824" s="32">
        <v>43080</v>
      </c>
      <c r="C1824" s="31">
        <v>91552.400000000009</v>
      </c>
      <c r="D1824" s="31">
        <v>1119.97</v>
      </c>
      <c r="E1824" s="31">
        <v>138.88</v>
      </c>
      <c r="F1824" s="30">
        <v>0.18153777853490571</v>
      </c>
      <c r="G1824" s="30">
        <v>0.15700575419167562</v>
      </c>
      <c r="H1824" s="30">
        <v>3.1312656253867699E-2</v>
      </c>
    </row>
    <row r="1825" spans="1:8">
      <c r="A1825" s="31" t="s">
        <v>650</v>
      </c>
      <c r="B1825" s="32">
        <v>43081</v>
      </c>
      <c r="C1825" s="31">
        <v>92628.900000000009</v>
      </c>
      <c r="D1825" s="31">
        <v>1112.3699999999999</v>
      </c>
      <c r="E1825" s="31">
        <v>139.58000000000001</v>
      </c>
      <c r="F1825" s="30">
        <v>0.19516689052925762</v>
      </c>
      <c r="G1825" s="30">
        <v>0.15050938615090237</v>
      </c>
      <c r="H1825" s="30">
        <v>3.7486682688734341E-2</v>
      </c>
    </row>
    <row r="1826" spans="1:8">
      <c r="A1826" s="31" t="s">
        <v>649</v>
      </c>
      <c r="B1826" s="32">
        <v>43082</v>
      </c>
      <c r="C1826" s="31">
        <v>93283.7</v>
      </c>
      <c r="D1826" s="31">
        <v>1118.81</v>
      </c>
      <c r="E1826" s="31">
        <v>140.13</v>
      </c>
      <c r="F1826" s="30">
        <v>0.20329887917568001</v>
      </c>
      <c r="G1826" s="30">
        <v>0.15853620652162648</v>
      </c>
      <c r="H1826" s="30">
        <v>4.2556357413882973E-2</v>
      </c>
    </row>
    <row r="1827" spans="1:8">
      <c r="A1827" s="31" t="s">
        <v>4912</v>
      </c>
      <c r="B1827" s="32">
        <v>43083</v>
      </c>
      <c r="C1827" s="31">
        <v>93283.65</v>
      </c>
      <c r="D1827" s="31">
        <v>1121.22</v>
      </c>
      <c r="E1827" s="31">
        <v>140.72999999999999</v>
      </c>
      <c r="F1827" s="30">
        <v>0.20290721290547209</v>
      </c>
      <c r="G1827" s="30">
        <v>0.15551570615879284</v>
      </c>
      <c r="H1827" s="30">
        <v>4.8112013107916685E-2</v>
      </c>
    </row>
    <row r="1828" spans="1:8">
      <c r="A1828" s="31" t="s">
        <v>4913</v>
      </c>
      <c r="B1828" s="32">
        <v>43084</v>
      </c>
      <c r="C1828" s="31">
        <v>93283.6</v>
      </c>
      <c r="D1828" s="31">
        <v>1118.5</v>
      </c>
      <c r="E1828" s="31">
        <v>140.58000000000001</v>
      </c>
      <c r="F1828" s="30">
        <v>0.20234995695010838</v>
      </c>
      <c r="G1828" s="30">
        <v>0.1508859300722325</v>
      </c>
      <c r="H1828" s="30">
        <v>4.8243978823353961E-2</v>
      </c>
    </row>
    <row r="1829" spans="1:8">
      <c r="A1829" s="31" t="s">
        <v>648</v>
      </c>
      <c r="B1829" s="32">
        <v>43085</v>
      </c>
      <c r="C1829" s="31">
        <v>94606.400000000009</v>
      </c>
      <c r="D1829" s="31">
        <v>1122.4633333333334</v>
      </c>
      <c r="E1829" s="31">
        <v>140.9</v>
      </c>
      <c r="F1829" s="30">
        <v>0.21923005546734853</v>
      </c>
      <c r="G1829" s="30">
        <v>0.15781131271038129</v>
      </c>
      <c r="H1829" s="30">
        <v>4.7817357031308072E-2</v>
      </c>
    </row>
    <row r="1830" spans="1:8">
      <c r="A1830" s="31" t="s">
        <v>647</v>
      </c>
      <c r="B1830" s="32">
        <v>43086</v>
      </c>
      <c r="C1830" s="31">
        <v>95600.7</v>
      </c>
      <c r="D1830" s="31">
        <v>1126.4266666666667</v>
      </c>
      <c r="E1830" s="31">
        <v>141.22</v>
      </c>
      <c r="F1830" s="30">
        <v>0.23187253562868837</v>
      </c>
      <c r="G1830" s="30">
        <v>0.17535676895840524</v>
      </c>
      <c r="H1830" s="30">
        <v>5.4825216611891214E-2</v>
      </c>
    </row>
    <row r="1831" spans="1:8">
      <c r="A1831" s="31" t="s">
        <v>646</v>
      </c>
      <c r="B1831" s="32">
        <v>43087</v>
      </c>
      <c r="C1831" s="31">
        <v>95477.400000000009</v>
      </c>
      <c r="D1831" s="31">
        <v>1130.3900000000001</v>
      </c>
      <c r="E1831" s="31">
        <v>141.54</v>
      </c>
      <c r="F1831" s="30">
        <v>0.2301125529524537</v>
      </c>
      <c r="G1831" s="30">
        <v>0.1712065482049423</v>
      </c>
      <c r="H1831" s="30">
        <v>5.6032231589942416E-2</v>
      </c>
    </row>
    <row r="1832" spans="1:8">
      <c r="A1832" s="31" t="s">
        <v>645</v>
      </c>
      <c r="B1832" s="32">
        <v>43088</v>
      </c>
      <c r="C1832" s="31">
        <v>95590.6</v>
      </c>
      <c r="D1832" s="31">
        <v>1132.2</v>
      </c>
      <c r="E1832" s="31">
        <v>141.16</v>
      </c>
      <c r="F1832" s="30">
        <v>0.23109040775508682</v>
      </c>
      <c r="G1832" s="30">
        <v>0.17305759607115845</v>
      </c>
      <c r="H1832" s="30">
        <v>4.5242502776749349E-2</v>
      </c>
    </row>
    <row r="1833" spans="1:8">
      <c r="A1833" s="31" t="s">
        <v>644</v>
      </c>
      <c r="B1833" s="32">
        <v>43089</v>
      </c>
      <c r="C1833" s="31">
        <v>95508.6</v>
      </c>
      <c r="D1833" s="31">
        <v>1132.8499999999999</v>
      </c>
      <c r="E1833" s="31">
        <v>140.85</v>
      </c>
      <c r="F1833" s="30">
        <v>0.22935671174760164</v>
      </c>
      <c r="G1833" s="30">
        <v>0.16882647902437009</v>
      </c>
      <c r="H1833" s="30">
        <v>3.8563633682347609E-2</v>
      </c>
    </row>
    <row r="1834" spans="1:8">
      <c r="A1834" s="31" t="s">
        <v>4914</v>
      </c>
      <c r="B1834" s="32">
        <v>43090</v>
      </c>
      <c r="C1834" s="31">
        <v>95944.400000000009</v>
      </c>
      <c r="D1834" s="31">
        <v>1134.3800000000001</v>
      </c>
      <c r="E1834" s="31">
        <v>141.58000000000001</v>
      </c>
      <c r="F1834" s="30">
        <v>0.23435820133842511</v>
      </c>
      <c r="G1834" s="30">
        <v>0.17761006550467684</v>
      </c>
      <c r="H1834" s="30">
        <v>4.8197231065373547E-2</v>
      </c>
    </row>
    <row r="1835" spans="1:8">
      <c r="A1835" s="31" t="s">
        <v>4915</v>
      </c>
      <c r="B1835" s="32">
        <v>43091</v>
      </c>
      <c r="C1835" s="31">
        <v>96380.200000000012</v>
      </c>
      <c r="D1835" s="31">
        <v>1141.0899999999999</v>
      </c>
      <c r="E1835" s="31">
        <v>142.16</v>
      </c>
      <c r="F1835" s="30">
        <v>0.23935476874555572</v>
      </c>
      <c r="G1835" s="30">
        <v>0.18664531358866898</v>
      </c>
      <c r="H1835" s="30">
        <v>5.475589850126128E-2</v>
      </c>
    </row>
    <row r="1836" spans="1:8">
      <c r="A1836" s="31" t="s">
        <v>643</v>
      </c>
      <c r="B1836" s="32">
        <v>43092</v>
      </c>
      <c r="C1836" s="31">
        <v>96816</v>
      </c>
      <c r="D1836" s="31">
        <v>1141.0966666666666</v>
      </c>
      <c r="E1836" s="31">
        <v>142.08333333333334</v>
      </c>
      <c r="F1836" s="30">
        <v>0.2443464212316222</v>
      </c>
      <c r="G1836" s="30">
        <v>0.18813905220705096</v>
      </c>
      <c r="H1836" s="30">
        <v>5.3119209388511335E-2</v>
      </c>
    </row>
    <row r="1837" spans="1:8">
      <c r="A1837" s="31" t="s">
        <v>642</v>
      </c>
      <c r="B1837" s="32">
        <v>43093</v>
      </c>
      <c r="C1837" s="31">
        <v>97529.3</v>
      </c>
      <c r="D1837" s="31">
        <v>1141.1033333333332</v>
      </c>
      <c r="E1837" s="31">
        <v>142.00666666666666</v>
      </c>
      <c r="F1837" s="30">
        <v>0.25261750517593007</v>
      </c>
      <c r="G1837" s="30">
        <v>0.18963653865534225</v>
      </c>
      <c r="H1837" s="30">
        <v>5.1485832757429018E-2</v>
      </c>
    </row>
    <row r="1838" spans="1:8">
      <c r="A1838" s="31" t="s">
        <v>641</v>
      </c>
      <c r="B1838" s="32">
        <v>43094</v>
      </c>
      <c r="C1838" s="31">
        <v>98358.400000000009</v>
      </c>
      <c r="D1838" s="31">
        <v>1141.1099999999999</v>
      </c>
      <c r="E1838" s="31">
        <v>141.93</v>
      </c>
      <c r="F1838" s="30">
        <v>0.25926475972950214</v>
      </c>
      <c r="G1838" s="30">
        <v>0.1911377870563673</v>
      </c>
      <c r="H1838" s="30">
        <v>4.9855758562023844E-2</v>
      </c>
    </row>
    <row r="1839" spans="1:8">
      <c r="A1839" s="31" t="s">
        <v>640</v>
      </c>
      <c r="B1839" s="32">
        <v>43095</v>
      </c>
      <c r="C1839" s="31">
        <v>98152.7</v>
      </c>
      <c r="D1839" s="31">
        <v>1138.6300000000001</v>
      </c>
      <c r="E1839" s="31">
        <v>141.71</v>
      </c>
      <c r="F1839" s="30">
        <v>0.25643336350055868</v>
      </c>
      <c r="G1839" s="30">
        <v>0.19298227232722853</v>
      </c>
      <c r="H1839" s="30">
        <v>4.9082025466390178E-2</v>
      </c>
    </row>
    <row r="1840" spans="1:8">
      <c r="A1840" s="31" t="s">
        <v>639</v>
      </c>
      <c r="B1840" s="32">
        <v>43096</v>
      </c>
      <c r="C1840" s="31">
        <v>97899.1</v>
      </c>
      <c r="D1840" s="31">
        <v>1144.3900000000001</v>
      </c>
      <c r="E1840" s="31">
        <v>142.38</v>
      </c>
      <c r="F1840" s="30">
        <v>0.25298979680644651</v>
      </c>
      <c r="G1840" s="30">
        <v>0.19431225213942804</v>
      </c>
      <c r="H1840" s="30">
        <v>4.8222042258705633E-2</v>
      </c>
    </row>
    <row r="1841" spans="1:8">
      <c r="A1841" s="31" t="s">
        <v>4916</v>
      </c>
      <c r="B1841" s="32">
        <v>43097</v>
      </c>
      <c r="C1841" s="31">
        <v>97669.866666666683</v>
      </c>
      <c r="D1841" s="31">
        <v>1153.58</v>
      </c>
      <c r="E1841" s="31">
        <v>143.75</v>
      </c>
      <c r="F1841" s="30">
        <v>0.24871925236130199</v>
      </c>
      <c r="G1841" s="30">
        <v>0.19808900659500428</v>
      </c>
      <c r="H1841" s="30">
        <v>6.5288276270935253E-2</v>
      </c>
    </row>
    <row r="1842" spans="1:8">
      <c r="A1842" s="31" t="s">
        <v>4917</v>
      </c>
      <c r="B1842" s="32">
        <v>43098</v>
      </c>
      <c r="C1842" s="31">
        <v>97440.633333333346</v>
      </c>
      <c r="D1842" s="31">
        <v>1158.45</v>
      </c>
      <c r="E1842" s="31">
        <v>144.49</v>
      </c>
      <c r="F1842" s="30">
        <v>0.2444578308123917</v>
      </c>
      <c r="G1842" s="30">
        <v>0.20617848255468907</v>
      </c>
      <c r="H1842" s="30">
        <v>7.1804762257992705E-2</v>
      </c>
    </row>
    <row r="1843" spans="1:8">
      <c r="A1843" s="31" t="s">
        <v>638</v>
      </c>
      <c r="B1843" s="32">
        <v>43099</v>
      </c>
      <c r="C1843" s="31">
        <v>97211.400000000009</v>
      </c>
      <c r="D1843" s="31">
        <v>1158.1500000000001</v>
      </c>
      <c r="E1843" s="31">
        <v>144.48333333333335</v>
      </c>
      <c r="F1843" s="30">
        <v>0.24020550295790044</v>
      </c>
      <c r="G1843" s="30">
        <v>0.20491266034811018</v>
      </c>
      <c r="H1843" s="30">
        <v>7.4252149991325789E-2</v>
      </c>
    </row>
    <row r="1844" spans="1:8">
      <c r="A1844" s="31" t="s">
        <v>637</v>
      </c>
      <c r="B1844" s="32">
        <v>43100</v>
      </c>
      <c r="C1844" s="31">
        <v>95561.5</v>
      </c>
      <c r="D1844" s="31">
        <v>1157.8499999999999</v>
      </c>
      <c r="E1844" s="31">
        <v>144.47666666666669</v>
      </c>
      <c r="F1844" s="30">
        <v>0.21778297144065961</v>
      </c>
      <c r="G1844" s="30">
        <v>0.20364883829720859</v>
      </c>
      <c r="H1844" s="30">
        <v>7.6710967581667067E-2</v>
      </c>
    </row>
    <row r="1845" spans="1:8">
      <c r="A1845" s="31" t="s">
        <v>636</v>
      </c>
      <c r="B1845" s="32">
        <v>43101</v>
      </c>
      <c r="C1845" s="31">
        <v>96207.900000000009</v>
      </c>
      <c r="D1845" s="31">
        <v>1157.55</v>
      </c>
      <c r="E1845" s="31">
        <v>144.47</v>
      </c>
      <c r="F1845" s="30">
        <v>0.22953321192370368</v>
      </c>
      <c r="G1845" s="30">
        <v>0.20238701166498729</v>
      </c>
      <c r="H1845" s="30">
        <v>7.9181295286471887E-2</v>
      </c>
    </row>
    <row r="1846" spans="1:8">
      <c r="A1846" s="31" t="s">
        <v>635</v>
      </c>
      <c r="B1846" s="32">
        <v>43102</v>
      </c>
      <c r="C1846" s="31">
        <v>96241.2</v>
      </c>
      <c r="D1846" s="31">
        <v>1177.98</v>
      </c>
      <c r="E1846" s="31">
        <v>145.07</v>
      </c>
      <c r="F1846" s="30">
        <v>0.22850964643769833</v>
      </c>
      <c r="G1846" s="30">
        <v>0.23000939751487937</v>
      </c>
      <c r="H1846" s="30">
        <v>8.5772023052166579E-2</v>
      </c>
    </row>
    <row r="1847" spans="1:8">
      <c r="A1847" s="31" t="s">
        <v>634</v>
      </c>
      <c r="B1847" s="32">
        <v>43103</v>
      </c>
      <c r="C1847" s="31">
        <v>95929.400000000009</v>
      </c>
      <c r="D1847" s="31">
        <v>1184.21</v>
      </c>
      <c r="E1847" s="31">
        <v>145.12</v>
      </c>
      <c r="F1847" s="30">
        <v>0.21967822568956175</v>
      </c>
      <c r="G1847" s="30">
        <v>0.24271712210888641</v>
      </c>
      <c r="H1847" s="30">
        <v>8.7041198501872641E-2</v>
      </c>
    </row>
    <row r="1848" spans="1:8">
      <c r="A1848" s="31" t="s">
        <v>4918</v>
      </c>
      <c r="B1848" s="32">
        <v>43104</v>
      </c>
      <c r="C1848" s="31">
        <v>96043.033333333355</v>
      </c>
      <c r="D1848" s="31">
        <v>1192.56</v>
      </c>
      <c r="E1848" s="31">
        <v>146.49</v>
      </c>
      <c r="F1848" s="30">
        <v>0.21776163276001648</v>
      </c>
      <c r="G1848" s="30">
        <v>0.2442589597788094</v>
      </c>
      <c r="H1848" s="30">
        <v>9.8949737434358642E-2</v>
      </c>
    </row>
    <row r="1849" spans="1:8">
      <c r="A1849" s="31" t="s">
        <v>4919</v>
      </c>
      <c r="B1849" s="32">
        <v>43105</v>
      </c>
      <c r="C1849" s="31">
        <v>96156.666666666672</v>
      </c>
      <c r="D1849" s="31">
        <v>1201.01</v>
      </c>
      <c r="E1849" s="31">
        <v>147.43</v>
      </c>
      <c r="F1849" s="30">
        <v>0.21585556241169912</v>
      </c>
      <c r="G1849" s="30">
        <v>0.24873671733660507</v>
      </c>
      <c r="H1849" s="30">
        <v>0.10030599298455112</v>
      </c>
    </row>
    <row r="1850" spans="1:8">
      <c r="A1850" s="31" t="s">
        <v>633</v>
      </c>
      <c r="B1850" s="32">
        <v>43106</v>
      </c>
      <c r="C1850" s="31">
        <v>96270.3</v>
      </c>
      <c r="D1850" s="31">
        <v>1202.96</v>
      </c>
      <c r="E1850" s="31">
        <v>147.72333333333336</v>
      </c>
      <c r="F1850" s="30">
        <v>0.21395992822438581</v>
      </c>
      <c r="G1850" s="30">
        <v>0.2466251226286047</v>
      </c>
      <c r="H1850" s="30">
        <v>0.10191953851509283</v>
      </c>
    </row>
    <row r="1851" spans="1:8">
      <c r="A1851" s="31" t="s">
        <v>632</v>
      </c>
      <c r="B1851" s="32">
        <v>43107</v>
      </c>
      <c r="C1851" s="31">
        <v>96234.5</v>
      </c>
      <c r="D1851" s="31">
        <v>1204.9099999999999</v>
      </c>
      <c r="E1851" s="31">
        <v>148.01666666666668</v>
      </c>
      <c r="F1851" s="30">
        <v>0.21216491624953071</v>
      </c>
      <c r="G1851" s="30">
        <v>0.2445274573936993</v>
      </c>
      <c r="H1851" s="30">
        <v>0.10353139988568327</v>
      </c>
    </row>
    <row r="1852" spans="1:8">
      <c r="A1852" s="31" t="s">
        <v>631</v>
      </c>
      <c r="B1852" s="32">
        <v>43108</v>
      </c>
      <c r="C1852" s="31">
        <v>96332.5</v>
      </c>
      <c r="D1852" s="31">
        <v>1206.8599999999999</v>
      </c>
      <c r="E1852" s="31">
        <v>148.31</v>
      </c>
      <c r="F1852" s="30">
        <v>0.21286003683936849</v>
      </c>
      <c r="G1852" s="30">
        <v>0.24244358425300594</v>
      </c>
      <c r="H1852" s="30">
        <v>0.10514157973174387</v>
      </c>
    </row>
    <row r="1853" spans="1:8">
      <c r="A1853" s="31" t="s">
        <v>630</v>
      </c>
      <c r="B1853" s="32">
        <v>43109</v>
      </c>
      <c r="C1853" s="31">
        <v>96149.2</v>
      </c>
      <c r="D1853" s="31">
        <v>1205.1400000000001</v>
      </c>
      <c r="E1853" s="31">
        <v>147.78</v>
      </c>
      <c r="F1853" s="30">
        <v>0.20925049741294943</v>
      </c>
      <c r="G1853" s="30">
        <v>0.22641835852032788</v>
      </c>
      <c r="H1853" s="30">
        <v>9.6778981742615233E-2</v>
      </c>
    </row>
    <row r="1854" spans="1:8">
      <c r="A1854" s="31" t="s">
        <v>629</v>
      </c>
      <c r="B1854" s="32">
        <v>43110</v>
      </c>
      <c r="C1854" s="31">
        <v>96185.900000000009</v>
      </c>
      <c r="D1854" s="31">
        <v>1197.53</v>
      </c>
      <c r="E1854" s="31">
        <v>147.86000000000001</v>
      </c>
      <c r="F1854" s="30">
        <v>0.20841263918569686</v>
      </c>
      <c r="G1854" s="30">
        <v>0.21882283492616006</v>
      </c>
      <c r="H1854" s="30">
        <v>9.2346335697399473E-2</v>
      </c>
    </row>
    <row r="1855" spans="1:8">
      <c r="A1855" s="31" t="s">
        <v>4920</v>
      </c>
      <c r="B1855" s="32">
        <v>43111</v>
      </c>
      <c r="C1855" s="31">
        <v>96333.1</v>
      </c>
      <c r="D1855" s="31">
        <v>1197</v>
      </c>
      <c r="E1855" s="31">
        <v>148.19</v>
      </c>
      <c r="F1855" s="30">
        <v>0.20945815306504212</v>
      </c>
      <c r="G1855" s="30">
        <v>0.22185247943163966</v>
      </c>
      <c r="H1855" s="30">
        <v>9.5674676524953872E-2</v>
      </c>
    </row>
    <row r="1856" spans="1:8">
      <c r="A1856" s="31" t="s">
        <v>4921</v>
      </c>
      <c r="B1856" s="32">
        <v>43112</v>
      </c>
      <c r="C1856" s="31">
        <v>96480.3</v>
      </c>
      <c r="D1856" s="31">
        <v>1208.17</v>
      </c>
      <c r="E1856" s="31">
        <v>148.19999999999999</v>
      </c>
      <c r="F1856" s="30">
        <v>0.21050227909468555</v>
      </c>
      <c r="G1856" s="30">
        <v>0.23539817579451094</v>
      </c>
      <c r="H1856" s="30">
        <v>9.745260663507116E-2</v>
      </c>
    </row>
    <row r="1857" spans="1:8">
      <c r="A1857" s="31" t="s">
        <v>628</v>
      </c>
      <c r="B1857" s="32">
        <v>43113</v>
      </c>
      <c r="C1857" s="31">
        <v>96627.5</v>
      </c>
      <c r="D1857" s="31">
        <v>1208.9933333333336</v>
      </c>
      <c r="E1857" s="31">
        <v>148.43333333333334</v>
      </c>
      <c r="F1857" s="30">
        <v>0.21154502003621056</v>
      </c>
      <c r="G1857" s="30">
        <v>0.23548206889034229</v>
      </c>
      <c r="H1857" s="30">
        <v>9.7960894543482002E-2</v>
      </c>
    </row>
    <row r="1858" spans="1:8">
      <c r="A1858" s="31" t="s">
        <v>627</v>
      </c>
      <c r="B1858" s="32">
        <v>43114</v>
      </c>
      <c r="C1858" s="31">
        <v>97228.6</v>
      </c>
      <c r="D1858" s="31">
        <v>1209.8166666666668</v>
      </c>
      <c r="E1858" s="31">
        <v>148.66666666666666</v>
      </c>
      <c r="F1858" s="30">
        <v>0.21863257504543476</v>
      </c>
      <c r="G1858" s="30">
        <v>0.23556585917180728</v>
      </c>
      <c r="H1858" s="30">
        <v>9.8468055760799755E-2</v>
      </c>
    </row>
    <row r="1859" spans="1:8">
      <c r="A1859" s="31" t="s">
        <v>626</v>
      </c>
      <c r="B1859" s="32">
        <v>43115</v>
      </c>
      <c r="C1859" s="31">
        <v>97944</v>
      </c>
      <c r="D1859" s="31">
        <v>1210.6400000000001</v>
      </c>
      <c r="E1859" s="31">
        <v>148.9</v>
      </c>
      <c r="F1859" s="30">
        <v>0.2269594345744399</v>
      </c>
      <c r="G1859" s="30">
        <v>0.2356495468277946</v>
      </c>
      <c r="H1859" s="30">
        <v>9.8974094029079529E-2</v>
      </c>
    </row>
    <row r="1860" spans="1:8">
      <c r="A1860" s="31" t="s">
        <v>625</v>
      </c>
      <c r="B1860" s="32">
        <v>43116</v>
      </c>
      <c r="C1860" s="31">
        <v>98596.900000000009</v>
      </c>
      <c r="D1860" s="31">
        <v>1217.8699999999999</v>
      </c>
      <c r="E1860" s="31">
        <v>150.07</v>
      </c>
      <c r="F1860" s="30">
        <v>0.23335388987779915</v>
      </c>
      <c r="G1860" s="30">
        <v>0.23242493852396784</v>
      </c>
      <c r="H1860" s="30">
        <v>0.10810012552610204</v>
      </c>
    </row>
    <row r="1861" spans="1:8">
      <c r="A1861" s="31" t="s">
        <v>624</v>
      </c>
      <c r="B1861" s="32">
        <v>43117</v>
      </c>
      <c r="C1861" s="31">
        <v>98923.5</v>
      </c>
      <c r="D1861" s="31">
        <v>1222.6199999999999</v>
      </c>
      <c r="E1861" s="31">
        <v>150.80000000000001</v>
      </c>
      <c r="F1861" s="30">
        <v>0.23702000270103984</v>
      </c>
      <c r="G1861" s="30">
        <v>0.24030677460587979</v>
      </c>
      <c r="H1861" s="30">
        <v>0.11786508524833206</v>
      </c>
    </row>
    <row r="1862" spans="1:8">
      <c r="A1862" s="31" t="s">
        <v>4922</v>
      </c>
      <c r="B1862" s="32">
        <v>43118</v>
      </c>
      <c r="C1862" s="31">
        <v>98888.06666666668</v>
      </c>
      <c r="D1862" s="31">
        <v>1227.52</v>
      </c>
      <c r="E1862" s="31">
        <v>150.75</v>
      </c>
      <c r="F1862" s="30">
        <v>0.23797946717477103</v>
      </c>
      <c r="G1862" s="30">
        <v>0.25248196557388747</v>
      </c>
      <c r="H1862" s="30">
        <v>0.11990193893470003</v>
      </c>
    </row>
    <row r="1863" spans="1:8">
      <c r="A1863" s="31" t="s">
        <v>4923</v>
      </c>
      <c r="B1863" s="32">
        <v>43119</v>
      </c>
      <c r="C1863" s="31">
        <v>98852.633333333331</v>
      </c>
      <c r="D1863" s="31">
        <v>1232.5999999999999</v>
      </c>
      <c r="E1863" s="31">
        <v>150.80000000000001</v>
      </c>
      <c r="F1863" s="30">
        <v>0.23894111060978251</v>
      </c>
      <c r="G1863" s="30">
        <v>0.25997935130383221</v>
      </c>
      <c r="H1863" s="30">
        <v>0.11877735737072492</v>
      </c>
    </row>
    <row r="1864" spans="1:8">
      <c r="A1864" s="31" t="s">
        <v>313</v>
      </c>
      <c r="B1864" s="32">
        <v>43120</v>
      </c>
      <c r="C1864" s="31">
        <v>98817.2</v>
      </c>
      <c r="D1864" s="31">
        <v>1234.5666666666666</v>
      </c>
      <c r="E1864" s="31">
        <v>150.70000000000002</v>
      </c>
      <c r="F1864" s="30">
        <v>0.23990494043720356</v>
      </c>
      <c r="G1864" s="30">
        <v>0.25905529209797207</v>
      </c>
      <c r="H1864" s="30">
        <v>0.11872711075918074</v>
      </c>
    </row>
    <row r="1865" spans="1:8">
      <c r="A1865" s="31" t="s">
        <v>623</v>
      </c>
      <c r="B1865" s="32">
        <v>43121</v>
      </c>
      <c r="C1865" s="31">
        <v>98221</v>
      </c>
      <c r="D1865" s="31">
        <v>1236.5333333333333</v>
      </c>
      <c r="E1865" s="31">
        <v>150.6</v>
      </c>
      <c r="F1865" s="30">
        <v>0.23298883140913529</v>
      </c>
      <c r="G1865" s="30">
        <v>0.25813552021543229</v>
      </c>
      <c r="H1865" s="30">
        <v>0.11867680194121855</v>
      </c>
    </row>
    <row r="1866" spans="1:8">
      <c r="A1866" s="31" t="s">
        <v>622</v>
      </c>
      <c r="B1866" s="32">
        <v>43122</v>
      </c>
      <c r="C1866" s="31">
        <v>98628.400000000009</v>
      </c>
      <c r="D1866" s="31">
        <v>1238.5</v>
      </c>
      <c r="E1866" s="31">
        <v>150.5</v>
      </c>
      <c r="F1866" s="30">
        <v>0.23681124998589231</v>
      </c>
      <c r="G1866" s="30">
        <v>0.25722000588766725</v>
      </c>
      <c r="H1866" s="30">
        <v>0.11862643080124879</v>
      </c>
    </row>
    <row r="1867" spans="1:8">
      <c r="A1867" s="31" t="s">
        <v>621</v>
      </c>
      <c r="B1867" s="32">
        <v>43123</v>
      </c>
      <c r="C1867" s="31">
        <v>99224.7</v>
      </c>
      <c r="D1867" s="31">
        <v>1252.3900000000001</v>
      </c>
      <c r="E1867" s="31">
        <v>151.5</v>
      </c>
      <c r="F1867" s="30">
        <v>0.24250176561631265</v>
      </c>
      <c r="G1867" s="30">
        <v>0.26427417726630331</v>
      </c>
      <c r="H1867" s="30">
        <v>0.12089375554897908</v>
      </c>
    </row>
    <row r="1868" spans="1:8">
      <c r="A1868" s="31" t="s">
        <v>620</v>
      </c>
      <c r="B1868" s="32">
        <v>43124</v>
      </c>
      <c r="C1868" s="31">
        <v>99522.1</v>
      </c>
      <c r="D1868" s="31">
        <v>1258.75</v>
      </c>
      <c r="E1868" s="31">
        <v>151.68</v>
      </c>
      <c r="F1868" s="30">
        <v>0.24205293839412634</v>
      </c>
      <c r="G1868" s="30">
        <v>0.26496095830527877</v>
      </c>
      <c r="H1868" s="30">
        <v>0.12048459776907738</v>
      </c>
    </row>
    <row r="1869" spans="1:8">
      <c r="A1869" s="31" t="s">
        <v>4924</v>
      </c>
      <c r="B1869" s="32">
        <v>43125</v>
      </c>
      <c r="C1869" s="31">
        <v>99466.56666666668</v>
      </c>
      <c r="D1869" s="31">
        <v>1263.45</v>
      </c>
      <c r="E1869" s="31">
        <v>152.5</v>
      </c>
      <c r="F1869" s="30">
        <v>0.24128293209293661</v>
      </c>
      <c r="G1869" s="30">
        <v>0.26300794721847365</v>
      </c>
      <c r="H1869" s="30">
        <v>0.12272693808437007</v>
      </c>
    </row>
    <row r="1870" spans="1:8">
      <c r="A1870" s="31" t="s">
        <v>4925</v>
      </c>
      <c r="B1870" s="32">
        <v>43126</v>
      </c>
      <c r="C1870" s="31">
        <v>99411.03333333334</v>
      </c>
      <c r="D1870" s="31">
        <v>1273.07</v>
      </c>
      <c r="E1870" s="31">
        <v>152.96</v>
      </c>
      <c r="F1870" s="30">
        <v>0.24051302123737206</v>
      </c>
      <c r="G1870" s="30">
        <v>0.27005995789977755</v>
      </c>
      <c r="H1870" s="30">
        <v>0.12511952923869085</v>
      </c>
    </row>
    <row r="1871" spans="1:8">
      <c r="A1871" s="31" t="s">
        <v>619</v>
      </c>
      <c r="B1871" s="32">
        <v>43127</v>
      </c>
      <c r="C1871" s="31">
        <v>99355.5</v>
      </c>
      <c r="D1871" s="31">
        <v>1271.3733333333334</v>
      </c>
      <c r="E1871" s="31">
        <v>152.79000000000002</v>
      </c>
      <c r="F1871" s="30">
        <v>0.23974320580968778</v>
      </c>
      <c r="G1871" s="30">
        <v>0.26506068053745135</v>
      </c>
      <c r="H1871" s="30">
        <v>0.12274041052270612</v>
      </c>
    </row>
    <row r="1872" spans="1:8">
      <c r="A1872" s="31" t="s">
        <v>618</v>
      </c>
      <c r="B1872" s="32">
        <v>43128</v>
      </c>
      <c r="C1872" s="31">
        <v>99414.5</v>
      </c>
      <c r="D1872" s="31">
        <v>1269.6766666666667</v>
      </c>
      <c r="E1872" s="31">
        <v>152.62</v>
      </c>
      <c r="F1872" s="30">
        <v>0.24325625601840861</v>
      </c>
      <c r="G1872" s="30">
        <v>0.26008740154094001</v>
      </c>
      <c r="H1872" s="30">
        <v>0.12036606552964502</v>
      </c>
    </row>
    <row r="1873" spans="1:8">
      <c r="A1873" s="31" t="s">
        <v>617</v>
      </c>
      <c r="B1873" s="32">
        <v>43129</v>
      </c>
      <c r="C1873" s="31">
        <v>99046.1</v>
      </c>
      <c r="D1873" s="31">
        <v>1267.98</v>
      </c>
      <c r="E1873" s="31">
        <v>152.44999999999999</v>
      </c>
      <c r="F1873" s="30">
        <v>0.23873432761154367</v>
      </c>
      <c r="G1873" s="30">
        <v>0.25513991863239061</v>
      </c>
      <c r="H1873" s="30">
        <v>0.1179964799061306</v>
      </c>
    </row>
    <row r="1874" spans="1:8">
      <c r="A1874" s="31" t="s">
        <v>616</v>
      </c>
      <c r="B1874" s="32">
        <v>43130</v>
      </c>
      <c r="C1874" s="31">
        <v>98557.8</v>
      </c>
      <c r="D1874" s="31">
        <v>1247.6300000000001</v>
      </c>
      <c r="E1874" s="31">
        <v>151.27000000000001</v>
      </c>
      <c r="F1874" s="30">
        <v>0.22998453749127967</v>
      </c>
      <c r="G1874" s="30">
        <v>0.22913156987340533</v>
      </c>
      <c r="H1874" s="30">
        <v>0.11048304213771853</v>
      </c>
    </row>
    <row r="1875" spans="1:8">
      <c r="A1875" s="31" t="s">
        <v>615</v>
      </c>
      <c r="B1875" s="32">
        <v>43131</v>
      </c>
      <c r="C1875" s="31">
        <v>98133.5</v>
      </c>
      <c r="D1875" s="31">
        <v>1254.5899999999999</v>
      </c>
      <c r="E1875" s="31">
        <v>151.25</v>
      </c>
      <c r="F1875" s="30">
        <v>0.22141361790894676</v>
      </c>
      <c r="G1875" s="30">
        <v>0.24385552680368416</v>
      </c>
      <c r="H1875" s="30">
        <v>0.11115192477225966</v>
      </c>
    </row>
    <row r="1876" spans="1:8">
      <c r="A1876" s="31" t="s">
        <v>4926</v>
      </c>
      <c r="B1876" s="32">
        <v>43132</v>
      </c>
      <c r="C1876" s="31">
        <v>97995.266666666677</v>
      </c>
      <c r="D1876" s="31">
        <v>1248.6500000000001</v>
      </c>
      <c r="E1876" s="31">
        <v>151.47</v>
      </c>
      <c r="F1876" s="30">
        <v>0.21599315040162814</v>
      </c>
      <c r="G1876" s="30">
        <v>0.26332989336085322</v>
      </c>
      <c r="H1876" s="30">
        <v>0.11835499113998815</v>
      </c>
    </row>
    <row r="1877" spans="1:8">
      <c r="A1877" s="31" t="s">
        <v>4927</v>
      </c>
      <c r="B1877" s="32">
        <v>43133</v>
      </c>
      <c r="C1877" s="31">
        <v>97857.03333333334</v>
      </c>
      <c r="D1877" s="31">
        <v>1230.83</v>
      </c>
      <c r="E1877" s="31">
        <v>151.01</v>
      </c>
      <c r="F1877" s="30">
        <v>0.21060546953930626</v>
      </c>
      <c r="G1877" s="30">
        <v>0.23618267096527967</v>
      </c>
      <c r="H1877" s="30">
        <v>0.10743619829862117</v>
      </c>
    </row>
    <row r="1878" spans="1:8">
      <c r="A1878" s="31" t="s">
        <v>614</v>
      </c>
      <c r="B1878" s="32">
        <v>43134</v>
      </c>
      <c r="C1878" s="31">
        <v>97718.8</v>
      </c>
      <c r="D1878" s="31">
        <v>1223.6666666666667</v>
      </c>
      <c r="E1878" s="31">
        <v>150.39333333333332</v>
      </c>
      <c r="F1878" s="30">
        <v>0.20525027874530077</v>
      </c>
      <c r="G1878" s="30">
        <v>0.2257095158597664</v>
      </c>
      <c r="H1878" s="30">
        <v>0.10068063721304643</v>
      </c>
    </row>
    <row r="1879" spans="1:8">
      <c r="A1879" s="31" t="s">
        <v>613</v>
      </c>
      <c r="B1879" s="32">
        <v>43135</v>
      </c>
      <c r="C1879" s="31">
        <v>97808.1</v>
      </c>
      <c r="D1879" s="31">
        <v>1216.5033333333333</v>
      </c>
      <c r="E1879" s="31">
        <v>149.77666666666667</v>
      </c>
      <c r="F1879" s="30">
        <v>0.20462226272877304</v>
      </c>
      <c r="G1879" s="30">
        <v>0.2152920922147592</v>
      </c>
      <c r="H1879" s="30">
        <v>9.3952378633685552E-2</v>
      </c>
    </row>
    <row r="1880" spans="1:8">
      <c r="A1880" s="31" t="s">
        <v>612</v>
      </c>
      <c r="B1880" s="32">
        <v>43136</v>
      </c>
      <c r="C1880" s="31">
        <v>98033.5</v>
      </c>
      <c r="D1880" s="31">
        <v>1209.3399999999999</v>
      </c>
      <c r="E1880" s="31">
        <v>149.16</v>
      </c>
      <c r="F1880" s="30">
        <v>0.20843420721755712</v>
      </c>
      <c r="G1880" s="30">
        <v>0.20492995635972333</v>
      </c>
      <c r="H1880" s="30">
        <v>8.7251257380275504E-2</v>
      </c>
    </row>
    <row r="1881" spans="1:8">
      <c r="A1881" s="31" t="s">
        <v>611</v>
      </c>
      <c r="B1881" s="32">
        <v>43137</v>
      </c>
      <c r="C1881" s="31">
        <v>97927.5</v>
      </c>
      <c r="D1881" s="31">
        <v>1176.18</v>
      </c>
      <c r="E1881" s="31">
        <v>146.44999999999999</v>
      </c>
      <c r="F1881" s="30">
        <v>0.20712757197587894</v>
      </c>
      <c r="G1881" s="30">
        <v>0.17094587195237287</v>
      </c>
      <c r="H1881" s="30">
        <v>6.9446472907842782E-2</v>
      </c>
    </row>
    <row r="1882" spans="1:8">
      <c r="A1882" s="31" t="s">
        <v>610</v>
      </c>
      <c r="B1882" s="32">
        <v>43138</v>
      </c>
      <c r="C1882" s="31">
        <v>98299.7</v>
      </c>
      <c r="D1882" s="31">
        <v>1173.3800000000001</v>
      </c>
      <c r="E1882" s="31">
        <v>147.46</v>
      </c>
      <c r="F1882" s="30">
        <v>0.21139005893067075</v>
      </c>
      <c r="G1882" s="30">
        <v>0.16750743758892783</v>
      </c>
      <c r="H1882" s="30">
        <v>8.1878209831254489E-2</v>
      </c>
    </row>
    <row r="1883" spans="1:8">
      <c r="A1883" s="31" t="s">
        <v>4928</v>
      </c>
      <c r="B1883" s="32">
        <v>43139</v>
      </c>
      <c r="C1883" s="31">
        <v>98127.366666666669</v>
      </c>
      <c r="D1883" s="31">
        <v>1163.0899999999999</v>
      </c>
      <c r="E1883" s="31">
        <v>146.94999999999999</v>
      </c>
      <c r="F1883" s="30">
        <v>0.21038502781094492</v>
      </c>
      <c r="G1883" s="30">
        <v>0.14640973830762394</v>
      </c>
      <c r="H1883" s="30">
        <v>7.7662070988559595E-2</v>
      </c>
    </row>
    <row r="1884" spans="1:8">
      <c r="A1884" s="31" t="s">
        <v>4929</v>
      </c>
      <c r="B1884" s="32">
        <v>43140</v>
      </c>
      <c r="C1884" s="31">
        <v>97955.033333333326</v>
      </c>
      <c r="D1884" s="31">
        <v>1142.8499999999999</v>
      </c>
      <c r="E1884" s="31">
        <v>146.44999999999999</v>
      </c>
      <c r="F1884" s="30">
        <v>0.20937813543516026</v>
      </c>
      <c r="G1884" s="30">
        <v>0.12374631268436564</v>
      </c>
      <c r="H1884" s="30">
        <v>7.3601642108349852E-2</v>
      </c>
    </row>
    <row r="1885" spans="1:8">
      <c r="A1885" s="31" t="s">
        <v>609</v>
      </c>
      <c r="B1885" s="32">
        <v>43141</v>
      </c>
      <c r="C1885" s="31">
        <v>97782.7</v>
      </c>
      <c r="D1885" s="31">
        <v>1148.1099999999999</v>
      </c>
      <c r="E1885" s="31">
        <v>146.78</v>
      </c>
      <c r="F1885" s="30">
        <v>0.20836937662812716</v>
      </c>
      <c r="G1885" s="30">
        <v>0.12958851367084345</v>
      </c>
      <c r="H1885" s="30">
        <v>7.6441684797222909E-2</v>
      </c>
    </row>
    <row r="1886" spans="1:8">
      <c r="A1886" s="31" t="s">
        <v>608</v>
      </c>
      <c r="B1886" s="32">
        <v>43143</v>
      </c>
      <c r="C1886" s="31">
        <v>97924.7</v>
      </c>
      <c r="D1886" s="31">
        <v>1153.3699999999999</v>
      </c>
      <c r="E1886" s="31">
        <v>147.11000000000001</v>
      </c>
      <c r="F1886" s="30">
        <v>0.21324269140611452</v>
      </c>
      <c r="G1886" s="30">
        <v>0.13543765464103585</v>
      </c>
      <c r="H1886" s="30">
        <v>7.9283950013450344E-2</v>
      </c>
    </row>
    <row r="1887" spans="1:8">
      <c r="A1887" s="31" t="s">
        <v>607</v>
      </c>
      <c r="B1887" s="32">
        <v>43144</v>
      </c>
      <c r="C1887" s="31">
        <v>98103.3</v>
      </c>
      <c r="D1887" s="31">
        <v>1164.49</v>
      </c>
      <c r="E1887" s="31">
        <v>147.49</v>
      </c>
      <c r="F1887" s="30">
        <v>0.21704324265983854</v>
      </c>
      <c r="G1887" s="30">
        <v>0.14706606645061515</v>
      </c>
      <c r="H1887" s="30">
        <v>8.249541284403672E-2</v>
      </c>
    </row>
    <row r="1888" spans="1:8">
      <c r="A1888" s="31" t="s">
        <v>606</v>
      </c>
      <c r="B1888" s="32">
        <v>43145</v>
      </c>
      <c r="C1888" s="31">
        <v>98347.900000000009</v>
      </c>
      <c r="D1888" s="31">
        <v>1185.33</v>
      </c>
      <c r="E1888" s="31">
        <v>147.86000000000001</v>
      </c>
      <c r="F1888" s="30">
        <v>0.22153853797283629</v>
      </c>
      <c r="G1888" s="30">
        <v>0.17154096286705478</v>
      </c>
      <c r="H1888" s="30">
        <v>8.2430453879941634E-2</v>
      </c>
    </row>
    <row r="1889" spans="1:8">
      <c r="A1889" s="31" t="s">
        <v>4930</v>
      </c>
      <c r="B1889" s="32">
        <v>43146</v>
      </c>
      <c r="C1889" s="31">
        <v>98375.133333333346</v>
      </c>
      <c r="D1889" s="31">
        <v>1202.6199999999999</v>
      </c>
      <c r="E1889" s="31">
        <v>148.84</v>
      </c>
      <c r="F1889" s="30">
        <v>0.22184947497287211</v>
      </c>
      <c r="G1889" s="30">
        <v>0.19624401937672187</v>
      </c>
      <c r="H1889" s="30">
        <v>8.9764240738029022E-2</v>
      </c>
    </row>
    <row r="1890" spans="1:8">
      <c r="A1890" s="31" t="s">
        <v>4931</v>
      </c>
      <c r="B1890" s="32">
        <v>43147</v>
      </c>
      <c r="C1890" s="31">
        <v>98402.366666666669</v>
      </c>
      <c r="D1890" s="31">
        <v>1199.73</v>
      </c>
      <c r="E1890" s="31">
        <v>149.07</v>
      </c>
      <c r="F1890" s="30">
        <v>0.22332423735731854</v>
      </c>
      <c r="G1890" s="30">
        <v>0.18965363372237154</v>
      </c>
      <c r="H1890" s="30">
        <v>8.993200263215595E-2</v>
      </c>
    </row>
    <row r="1891" spans="1:8">
      <c r="A1891" s="31" t="s">
        <v>605</v>
      </c>
      <c r="B1891" s="32">
        <v>43148</v>
      </c>
      <c r="C1891" s="31">
        <v>98429.6</v>
      </c>
      <c r="D1891" s="31">
        <v>1200.1666666666667</v>
      </c>
      <c r="E1891" s="31">
        <v>149.39333333333335</v>
      </c>
      <c r="F1891" s="30">
        <v>0.22480174506649142</v>
      </c>
      <c r="G1891" s="30">
        <v>0.18233702433962518</v>
      </c>
      <c r="H1891" s="30">
        <v>8.6575993405580975E-2</v>
      </c>
    </row>
    <row r="1892" spans="1:8">
      <c r="A1892" s="31" t="s">
        <v>604</v>
      </c>
      <c r="B1892" s="32">
        <v>43149</v>
      </c>
      <c r="C1892" s="31">
        <v>98311.6</v>
      </c>
      <c r="D1892" s="31">
        <v>1200.6033333333332</v>
      </c>
      <c r="E1892" s="31">
        <v>149.71666666666667</v>
      </c>
      <c r="F1892" s="30">
        <v>0.22447312144019893</v>
      </c>
      <c r="G1892" s="30">
        <v>0.18130668857545307</v>
      </c>
      <c r="H1892" s="30">
        <v>9.111005842412756E-2</v>
      </c>
    </row>
    <row r="1893" spans="1:8">
      <c r="A1893" s="31" t="s">
        <v>312</v>
      </c>
      <c r="B1893" s="32">
        <v>43150</v>
      </c>
      <c r="C1893" s="31">
        <v>98148.5</v>
      </c>
      <c r="D1893" s="31">
        <v>1201.04</v>
      </c>
      <c r="E1893" s="31">
        <v>150.04</v>
      </c>
      <c r="F1893" s="30">
        <v>0.22240668964967503</v>
      </c>
      <c r="G1893" s="30">
        <v>0.18027889425013988</v>
      </c>
      <c r="H1893" s="30">
        <v>9.5662333868847593E-2</v>
      </c>
    </row>
    <row r="1894" spans="1:8">
      <c r="A1894" s="31" t="s">
        <v>4932</v>
      </c>
      <c r="B1894" s="32">
        <v>43151</v>
      </c>
      <c r="C1894" s="31">
        <v>98152.9</v>
      </c>
      <c r="D1894" s="31">
        <v>1194.53</v>
      </c>
      <c r="E1894" s="31">
        <v>149.19999999999999</v>
      </c>
      <c r="F1894" s="30">
        <v>0.22242647287763018</v>
      </c>
      <c r="G1894" s="30">
        <v>0.17584581007786282</v>
      </c>
      <c r="H1894" s="30">
        <v>9.0005844535359314E-2</v>
      </c>
    </row>
    <row r="1895" spans="1:8">
      <c r="A1895" s="31" t="s">
        <v>603</v>
      </c>
      <c r="B1895" s="32">
        <v>43152</v>
      </c>
      <c r="C1895" s="31">
        <v>98157.3</v>
      </c>
      <c r="D1895" s="31">
        <v>1209.67</v>
      </c>
      <c r="E1895" s="31">
        <v>149.43</v>
      </c>
      <c r="F1895" s="30">
        <v>0.23068136938382744</v>
      </c>
      <c r="G1895" s="30">
        <v>0.19091311838542957</v>
      </c>
      <c r="H1895" s="30">
        <v>9.2564158806755836E-2</v>
      </c>
    </row>
    <row r="1896" spans="1:8">
      <c r="A1896" s="31" t="s">
        <v>4933</v>
      </c>
      <c r="B1896" s="32">
        <v>43153</v>
      </c>
      <c r="C1896" s="31">
        <v>98163.833333333343</v>
      </c>
      <c r="D1896" s="31">
        <v>1200.9000000000001</v>
      </c>
      <c r="E1896" s="31">
        <v>148.62</v>
      </c>
      <c r="F1896" s="30">
        <v>0.23026351793667388</v>
      </c>
      <c r="G1896" s="30">
        <v>0.17843895354542427</v>
      </c>
      <c r="H1896" s="30">
        <v>8.5768556399766327E-2</v>
      </c>
    </row>
    <row r="1897" spans="1:8">
      <c r="A1897" s="31" t="s">
        <v>4934</v>
      </c>
      <c r="B1897" s="32">
        <v>43154</v>
      </c>
      <c r="C1897" s="31">
        <v>98170.366666666669</v>
      </c>
      <c r="D1897" s="31">
        <v>1216.43</v>
      </c>
      <c r="E1897" s="31">
        <v>148.74</v>
      </c>
      <c r="F1897" s="30">
        <v>0.22984600569841973</v>
      </c>
      <c r="G1897" s="30">
        <v>0.19469843545900067</v>
      </c>
      <c r="H1897" s="30">
        <v>8.5693430656934355E-2</v>
      </c>
    </row>
    <row r="1898" spans="1:8">
      <c r="A1898" s="31" t="s">
        <v>602</v>
      </c>
      <c r="B1898" s="32">
        <v>43155</v>
      </c>
      <c r="C1898" s="31">
        <v>98176.900000000009</v>
      </c>
      <c r="D1898" s="31">
        <v>1217.98</v>
      </c>
      <c r="E1898" s="31">
        <v>148.73000000000002</v>
      </c>
      <c r="F1898" s="30">
        <v>0.22942883225618216</v>
      </c>
      <c r="G1898" s="30">
        <v>0.19986208255344295</v>
      </c>
      <c r="H1898" s="30">
        <v>8.6466348495178869E-2</v>
      </c>
    </row>
    <row r="1899" spans="1:8">
      <c r="A1899" s="31" t="s">
        <v>601</v>
      </c>
      <c r="B1899" s="32">
        <v>43156</v>
      </c>
      <c r="C1899" s="31">
        <v>98080.2</v>
      </c>
      <c r="D1899" s="31">
        <v>1219.53</v>
      </c>
      <c r="E1899" s="31">
        <v>148.72</v>
      </c>
      <c r="F1899" s="30">
        <v>0.22798723436754664</v>
      </c>
      <c r="G1899" s="30">
        <v>0.20505726228001708</v>
      </c>
      <c r="H1899" s="30">
        <v>8.7240471780875239E-2</v>
      </c>
    </row>
    <row r="1900" spans="1:8">
      <c r="A1900" s="31" t="s">
        <v>600</v>
      </c>
      <c r="B1900" s="32">
        <v>43157</v>
      </c>
      <c r="C1900" s="31">
        <v>98098.5</v>
      </c>
      <c r="D1900" s="31">
        <v>1221.08</v>
      </c>
      <c r="E1900" s="31">
        <v>148.71</v>
      </c>
      <c r="F1900" s="30">
        <v>0.23294928240249058</v>
      </c>
      <c r="G1900" s="30">
        <v>0.21028426436189185</v>
      </c>
      <c r="H1900" s="30">
        <v>8.8015803336259912E-2</v>
      </c>
    </row>
    <row r="1901" spans="1:8">
      <c r="A1901" s="31" t="s">
        <v>599</v>
      </c>
      <c r="B1901" s="32">
        <v>43158</v>
      </c>
      <c r="C1901" s="31">
        <v>98100.800000000003</v>
      </c>
      <c r="D1901" s="31">
        <v>1212.33</v>
      </c>
      <c r="E1901" s="31">
        <v>148.85</v>
      </c>
      <c r="F1901" s="30">
        <v>0.23510800497060802</v>
      </c>
      <c r="G1901" s="30">
        <v>0.20058824694487898</v>
      </c>
      <c r="H1901" s="30">
        <v>8.6575662457113456E-2</v>
      </c>
    </row>
    <row r="1902" spans="1:8">
      <c r="A1902" s="31" t="s">
        <v>598</v>
      </c>
      <c r="B1902" s="32">
        <v>43159</v>
      </c>
      <c r="C1902" s="31">
        <v>97961.7</v>
      </c>
      <c r="D1902" s="31">
        <v>1195.19</v>
      </c>
      <c r="E1902" s="31">
        <v>147.35</v>
      </c>
      <c r="F1902" s="30">
        <v>0.23275450917817375</v>
      </c>
      <c r="G1902" s="30">
        <v>0.17904882163185976</v>
      </c>
      <c r="H1902" s="30">
        <v>7.1013228666957362E-2</v>
      </c>
    </row>
    <row r="1903" spans="1:8">
      <c r="A1903" s="31" t="s">
        <v>4935</v>
      </c>
      <c r="B1903" s="32">
        <v>43160</v>
      </c>
      <c r="C1903" s="31">
        <v>97770.7</v>
      </c>
      <c r="D1903" s="31">
        <v>1192.25</v>
      </c>
      <c r="E1903" s="31">
        <v>147.24</v>
      </c>
      <c r="F1903" s="30">
        <v>0.2312842440738756</v>
      </c>
      <c r="G1903" s="30">
        <v>0.18792594954366115</v>
      </c>
      <c r="H1903" s="30">
        <v>7.3647367653493001E-2</v>
      </c>
    </row>
    <row r="1904" spans="1:8">
      <c r="A1904" s="31" t="s">
        <v>4936</v>
      </c>
      <c r="B1904" s="32">
        <v>43161</v>
      </c>
      <c r="C1904" s="31">
        <v>97579.7</v>
      </c>
      <c r="D1904" s="31">
        <v>1182.06</v>
      </c>
      <c r="E1904" s="31">
        <v>147.11000000000001</v>
      </c>
      <c r="F1904" s="30">
        <v>0.22981174672538596</v>
      </c>
      <c r="G1904" s="30">
        <v>0.17838344365579384</v>
      </c>
      <c r="H1904" s="30">
        <v>7.5758683729433285E-2</v>
      </c>
    </row>
    <row r="1905" spans="1:8">
      <c r="A1905" s="31" t="s">
        <v>597</v>
      </c>
      <c r="B1905" s="32">
        <v>43162</v>
      </c>
      <c r="C1905" s="31">
        <v>97388.7</v>
      </c>
      <c r="D1905" s="31">
        <v>1180.08</v>
      </c>
      <c r="E1905" s="31">
        <v>146.85000000000002</v>
      </c>
      <c r="F1905" s="30">
        <v>0.22833701204515355</v>
      </c>
      <c r="G1905" s="30">
        <v>0.17257940043521591</v>
      </c>
      <c r="H1905" s="30">
        <v>7.0049306550727497E-2</v>
      </c>
    </row>
    <row r="1906" spans="1:8">
      <c r="A1906" s="31" t="s">
        <v>596</v>
      </c>
      <c r="B1906" s="32">
        <v>43163</v>
      </c>
      <c r="C1906" s="31">
        <v>97354.3</v>
      </c>
      <c r="D1906" s="31">
        <v>1178.0999999999999</v>
      </c>
      <c r="E1906" s="31">
        <v>146.59000000000003</v>
      </c>
      <c r="F1906" s="30">
        <v>0.2324826814397698</v>
      </c>
      <c r="G1906" s="30">
        <v>0.16681302863632452</v>
      </c>
      <c r="H1906" s="30">
        <v>6.4380279303918764E-2</v>
      </c>
    </row>
    <row r="1907" spans="1:8">
      <c r="A1907" s="31" t="s">
        <v>595</v>
      </c>
      <c r="B1907" s="32">
        <v>43164</v>
      </c>
      <c r="C1907" s="31">
        <v>97182.6</v>
      </c>
      <c r="D1907" s="31">
        <v>1176.1199999999999</v>
      </c>
      <c r="E1907" s="31">
        <v>146.33000000000001</v>
      </c>
      <c r="F1907" s="30">
        <v>0.2323558950636071</v>
      </c>
      <c r="G1907" s="30">
        <v>0.16108396268325165</v>
      </c>
      <c r="H1907" s="30">
        <v>5.8751175747051576E-2</v>
      </c>
    </row>
    <row r="1908" spans="1:8">
      <c r="A1908" s="31" t="s">
        <v>594</v>
      </c>
      <c r="B1908" s="32">
        <v>43165</v>
      </c>
      <c r="C1908" s="31">
        <v>96991</v>
      </c>
      <c r="D1908" s="31">
        <v>1193.93</v>
      </c>
      <c r="E1908" s="31">
        <v>146.47999999999999</v>
      </c>
      <c r="F1908" s="30">
        <v>0.22979681110723682</v>
      </c>
      <c r="G1908" s="30">
        <v>0.18366760189159992</v>
      </c>
      <c r="H1908" s="30">
        <v>6.1987964909736792E-2</v>
      </c>
    </row>
    <row r="1909" spans="1:8">
      <c r="A1909" s="31" t="s">
        <v>593</v>
      </c>
      <c r="B1909" s="32">
        <v>43166</v>
      </c>
      <c r="C1909" s="31">
        <v>96860.3</v>
      </c>
      <c r="D1909" s="31">
        <v>1189.2</v>
      </c>
      <c r="E1909" s="31">
        <v>145.44</v>
      </c>
      <c r="F1909" s="30">
        <v>0.23018763923074781</v>
      </c>
      <c r="G1909" s="30">
        <v>0.1815553369698053</v>
      </c>
      <c r="H1909" s="30">
        <v>4.6556810822479644E-2</v>
      </c>
    </row>
    <row r="1910" spans="1:8">
      <c r="A1910" s="31" t="s">
        <v>4937</v>
      </c>
      <c r="B1910" s="32">
        <v>43167</v>
      </c>
      <c r="C1910" s="31">
        <v>96771.700000000012</v>
      </c>
      <c r="D1910" s="31">
        <v>1195.24</v>
      </c>
      <c r="E1910" s="31">
        <v>146.4</v>
      </c>
      <c r="F1910" s="30">
        <v>0.22949699121355605</v>
      </c>
      <c r="G1910" s="30">
        <v>0.184801895302386</v>
      </c>
      <c r="H1910" s="30">
        <v>4.9161530743872861E-2</v>
      </c>
    </row>
    <row r="1911" spans="1:8">
      <c r="A1911" s="31" t="s">
        <v>4938</v>
      </c>
      <c r="B1911" s="32">
        <v>43168</v>
      </c>
      <c r="C1911" s="31">
        <v>96683.1</v>
      </c>
      <c r="D1911" s="31">
        <v>1207.23</v>
      </c>
      <c r="E1911" s="31">
        <v>146.88999999999999</v>
      </c>
      <c r="F1911" s="30">
        <v>0.22880585456123015</v>
      </c>
      <c r="G1911" s="30">
        <v>0.1933041406782845</v>
      </c>
      <c r="H1911" s="30">
        <v>5.2748512864616792E-2</v>
      </c>
    </row>
    <row r="1912" spans="1:8">
      <c r="A1912" s="31" t="s">
        <v>592</v>
      </c>
      <c r="B1912" s="32">
        <v>43169</v>
      </c>
      <c r="C1912" s="31">
        <v>96594.5</v>
      </c>
      <c r="D1912" s="31">
        <v>1212.22</v>
      </c>
      <c r="E1912" s="31">
        <v>147.54</v>
      </c>
      <c r="F1912" s="30">
        <v>0.22811422875502063</v>
      </c>
      <c r="G1912" s="30">
        <v>0.19530641423852479</v>
      </c>
      <c r="H1912" s="30">
        <v>5.7305974249336922E-2</v>
      </c>
    </row>
    <row r="1913" spans="1:8">
      <c r="A1913" s="31" t="s">
        <v>591</v>
      </c>
      <c r="B1913" s="32">
        <v>43170</v>
      </c>
      <c r="C1913" s="31">
        <v>96028.400000000009</v>
      </c>
      <c r="D1913" s="31">
        <v>1217.21</v>
      </c>
      <c r="E1913" s="31">
        <v>148.19</v>
      </c>
      <c r="F1913" s="30">
        <v>0.22071810387018465</v>
      </c>
      <c r="G1913" s="30">
        <v>0.1972989189774057</v>
      </c>
      <c r="H1913" s="30">
        <v>6.1862564788496943E-2</v>
      </c>
    </row>
    <row r="1914" spans="1:8">
      <c r="A1914" s="31" t="s">
        <v>590</v>
      </c>
      <c r="B1914" s="32">
        <v>43171</v>
      </c>
      <c r="C1914" s="31">
        <v>96194.400000000009</v>
      </c>
      <c r="D1914" s="31">
        <v>1222.2</v>
      </c>
      <c r="E1914" s="31">
        <v>148.84</v>
      </c>
      <c r="F1914" s="30">
        <v>0.22262625749092835</v>
      </c>
      <c r="G1914" s="30">
        <v>0.19928172621208695</v>
      </c>
      <c r="H1914" s="30">
        <v>6.6418284731675881E-2</v>
      </c>
    </row>
    <row r="1915" spans="1:8">
      <c r="A1915" s="31" t="s">
        <v>589</v>
      </c>
      <c r="B1915" s="32">
        <v>43172</v>
      </c>
      <c r="C1915" s="31">
        <v>96314.1</v>
      </c>
      <c r="D1915" s="31">
        <v>1223.83</v>
      </c>
      <c r="E1915" s="31">
        <v>148.52000000000001</v>
      </c>
      <c r="F1915" s="30">
        <v>0.22394540706429544</v>
      </c>
      <c r="G1915" s="30">
        <v>0.20375142621080378</v>
      </c>
      <c r="H1915" s="30">
        <v>6.4201777013471073E-2</v>
      </c>
    </row>
    <row r="1916" spans="1:8">
      <c r="A1916" s="31" t="s">
        <v>588</v>
      </c>
      <c r="B1916" s="32">
        <v>43173</v>
      </c>
      <c r="C1916" s="31">
        <v>95525.900000000009</v>
      </c>
      <c r="D1916" s="31">
        <v>1218.7</v>
      </c>
      <c r="E1916" s="31">
        <v>147.54</v>
      </c>
      <c r="F1916" s="30">
        <v>0.21372856698155762</v>
      </c>
      <c r="G1916" s="30">
        <v>0.20413002667720592</v>
      </c>
      <c r="H1916" s="30">
        <v>5.5893508910040746E-2</v>
      </c>
    </row>
    <row r="1917" spans="1:8">
      <c r="A1917" s="31" t="s">
        <v>4939</v>
      </c>
      <c r="B1917" s="32">
        <v>43174</v>
      </c>
      <c r="C1917" s="31">
        <v>95543.033333333355</v>
      </c>
      <c r="D1917" s="31">
        <v>1216.24</v>
      </c>
      <c r="E1917" s="31">
        <v>147.11000000000001</v>
      </c>
      <c r="F1917" s="30">
        <v>0.21345699798525652</v>
      </c>
      <c r="G1917" s="30">
        <v>0.19942407447584864</v>
      </c>
      <c r="H1917" s="30">
        <v>5.2138463739093366E-2</v>
      </c>
    </row>
    <row r="1918" spans="1:8">
      <c r="A1918" s="31" t="s">
        <v>4940</v>
      </c>
      <c r="B1918" s="32">
        <v>43175</v>
      </c>
      <c r="C1918" s="31">
        <v>95560.166666666672</v>
      </c>
      <c r="D1918" s="31">
        <v>1213.1400000000001</v>
      </c>
      <c r="E1918" s="31">
        <v>146.62</v>
      </c>
      <c r="F1918" s="30">
        <v>0.21318564780352744</v>
      </c>
      <c r="G1918" s="30">
        <v>0.20017807677087474</v>
      </c>
      <c r="H1918" s="30">
        <v>4.9459594875098434E-2</v>
      </c>
    </row>
    <row r="1919" spans="1:8">
      <c r="A1919" s="31" t="s">
        <v>587</v>
      </c>
      <c r="B1919" s="32">
        <v>43176</v>
      </c>
      <c r="C1919" s="31">
        <v>95577.3</v>
      </c>
      <c r="D1919" s="31">
        <v>1209.9566666666667</v>
      </c>
      <c r="E1919" s="31">
        <v>146.42666666666668</v>
      </c>
      <c r="F1919" s="30">
        <v>0.21291451617201607</v>
      </c>
      <c r="G1919" s="30">
        <v>0.19567236745019501</v>
      </c>
      <c r="H1919" s="30">
        <v>4.6378123436792817E-2</v>
      </c>
    </row>
    <row r="1920" spans="1:8">
      <c r="A1920" s="31" t="s">
        <v>586</v>
      </c>
      <c r="B1920" s="32">
        <v>43177</v>
      </c>
      <c r="C1920" s="31">
        <v>95819.6</v>
      </c>
      <c r="D1920" s="31">
        <v>1206.7733333333333</v>
      </c>
      <c r="E1920" s="31">
        <v>146.23333333333332</v>
      </c>
      <c r="F1920" s="30">
        <v>0.21652047284781495</v>
      </c>
      <c r="G1920" s="30">
        <v>0.19117685767681825</v>
      </c>
      <c r="H1920" s="30">
        <v>4.3306618468929026E-2</v>
      </c>
    </row>
    <row r="1921" spans="1:8">
      <c r="A1921" s="31" t="s">
        <v>1</v>
      </c>
      <c r="B1921" s="32">
        <v>43178</v>
      </c>
      <c r="C1921" s="31">
        <v>96289.900000000009</v>
      </c>
      <c r="D1921" s="31">
        <v>1203.5899999999999</v>
      </c>
      <c r="E1921" s="31">
        <v>146.04</v>
      </c>
      <c r="F1921" s="30">
        <v>0.22414034213416878</v>
      </c>
      <c r="G1921" s="30">
        <v>0.18669151285691732</v>
      </c>
      <c r="H1921" s="30">
        <v>4.0245031697414335E-2</v>
      </c>
    </row>
    <row r="1922" spans="1:8">
      <c r="A1922" s="31" t="s">
        <v>4941</v>
      </c>
      <c r="B1922" s="32">
        <v>43179</v>
      </c>
      <c r="C1922" s="31">
        <v>96317.10000000002</v>
      </c>
      <c r="D1922" s="31">
        <v>1209.8900000000001</v>
      </c>
      <c r="E1922" s="31">
        <v>145.87</v>
      </c>
      <c r="F1922" s="30">
        <v>0.22490191714621832</v>
      </c>
      <c r="G1922" s="30">
        <v>0.20181381118881125</v>
      </c>
      <c r="H1922" s="30">
        <v>5.002879355024481E-2</v>
      </c>
    </row>
    <row r="1923" spans="1:8">
      <c r="A1923" s="31" t="s">
        <v>4942</v>
      </c>
      <c r="B1923" s="32">
        <v>43180</v>
      </c>
      <c r="C1923" s="31">
        <v>96344.300000000017</v>
      </c>
      <c r="D1923" s="31">
        <v>1209.6199999999999</v>
      </c>
      <c r="E1923" s="31">
        <v>146.44</v>
      </c>
      <c r="F1923" s="30">
        <v>0.224193839405745</v>
      </c>
      <c r="G1923" s="30">
        <v>0.19782145863247003</v>
      </c>
      <c r="H1923" s="30">
        <v>6.0160718164048443E-2</v>
      </c>
    </row>
    <row r="1924" spans="1:8">
      <c r="A1924" s="31" t="s">
        <v>4943</v>
      </c>
      <c r="B1924" s="32">
        <v>43181</v>
      </c>
      <c r="C1924" s="31">
        <v>96371.5</v>
      </c>
      <c r="D1924" s="31">
        <v>1196.73</v>
      </c>
      <c r="E1924" s="31">
        <v>146.66999999999999</v>
      </c>
      <c r="F1924" s="30">
        <v>0.2235993431577521</v>
      </c>
      <c r="G1924" s="30">
        <v>0.18940327582094296</v>
      </c>
      <c r="H1924" s="30">
        <v>6.2056480811006454E-2</v>
      </c>
    </row>
    <row r="1925" spans="1:8">
      <c r="A1925" s="31" t="s">
        <v>4944</v>
      </c>
      <c r="B1925" s="32">
        <v>43182</v>
      </c>
      <c r="C1925" s="31">
        <v>96398.700000000012</v>
      </c>
      <c r="D1925" s="31">
        <v>1172.0999999999999</v>
      </c>
      <c r="E1925" s="31">
        <v>146.07</v>
      </c>
      <c r="F1925" s="30">
        <v>0.22300575903078457</v>
      </c>
      <c r="G1925" s="30">
        <v>0.16920038305003571</v>
      </c>
      <c r="H1925" s="30">
        <v>6.2945713869887898E-2</v>
      </c>
    </row>
    <row r="1926" spans="1:8">
      <c r="A1926" s="31" t="s">
        <v>585</v>
      </c>
      <c r="B1926" s="32">
        <v>43184</v>
      </c>
      <c r="C1926" s="31">
        <v>96425.900000000009</v>
      </c>
      <c r="D1926" s="31">
        <v>1177.19</v>
      </c>
      <c r="E1926" s="31">
        <v>146.14999999999998</v>
      </c>
      <c r="F1926" s="30">
        <v>0.2224130849272834</v>
      </c>
      <c r="G1926" s="30">
        <v>0.17162478228415035</v>
      </c>
      <c r="H1926" s="30">
        <v>6.3115270840405246E-2</v>
      </c>
    </row>
    <row r="1927" spans="1:8">
      <c r="A1927" s="31" t="s">
        <v>584</v>
      </c>
      <c r="B1927" s="32">
        <v>43185</v>
      </c>
      <c r="C1927" s="31">
        <v>96489.7</v>
      </c>
      <c r="D1927" s="31">
        <v>1182.28</v>
      </c>
      <c r="E1927" s="31">
        <v>146.22999999999999</v>
      </c>
      <c r="F1927" s="30">
        <v>0.22161437430208597</v>
      </c>
      <c r="G1927" s="30">
        <v>0.17403825147464791</v>
      </c>
      <c r="H1927" s="30">
        <v>6.3284696301323162E-2</v>
      </c>
    </row>
    <row r="1928" spans="1:8">
      <c r="A1928" s="31" t="s">
        <v>583</v>
      </c>
      <c r="B1928" s="32">
        <v>43186</v>
      </c>
      <c r="C1928" s="31">
        <v>96596.6</v>
      </c>
      <c r="D1928" s="31">
        <v>1185.18</v>
      </c>
      <c r="E1928" s="31">
        <v>146.86000000000001</v>
      </c>
      <c r="F1928" s="30">
        <v>0.21693437645665625</v>
      </c>
      <c r="G1928" s="30">
        <v>0.17427102220372759</v>
      </c>
      <c r="H1928" s="30">
        <v>6.7451664486117169E-2</v>
      </c>
    </row>
    <row r="1929" spans="1:8">
      <c r="A1929" s="31" t="s">
        <v>582</v>
      </c>
      <c r="B1929" s="32">
        <v>43187</v>
      </c>
      <c r="C1929" s="31">
        <v>96938.8</v>
      </c>
      <c r="D1929" s="31">
        <v>1162.67</v>
      </c>
      <c r="E1929" s="31">
        <v>146.04</v>
      </c>
      <c r="F1929" s="30">
        <v>0.21950323561084106</v>
      </c>
      <c r="G1929" s="30">
        <v>0.14188764486348471</v>
      </c>
      <c r="H1929" s="30">
        <v>5.7647740440324391E-2</v>
      </c>
    </row>
    <row r="1930" spans="1:8">
      <c r="A1930" s="31" t="s">
        <v>4945</v>
      </c>
      <c r="B1930" s="32">
        <v>43188</v>
      </c>
      <c r="C1930" s="31">
        <v>96975.625</v>
      </c>
      <c r="D1930" s="31">
        <v>1169.27</v>
      </c>
      <c r="E1930" s="31">
        <v>146.52000000000001</v>
      </c>
      <c r="F1930" s="30">
        <v>0.21967190125469127</v>
      </c>
      <c r="G1930" s="30">
        <v>0.13532381784639269</v>
      </c>
      <c r="H1930" s="30">
        <v>5.1377726750861052E-2</v>
      </c>
    </row>
    <row r="1931" spans="1:8">
      <c r="A1931" s="31" t="s">
        <v>4946</v>
      </c>
      <c r="B1931" s="32">
        <v>43189</v>
      </c>
      <c r="C1931" s="31">
        <v>97012.450000000012</v>
      </c>
      <c r="D1931" s="31">
        <v>1170.8699999999999</v>
      </c>
      <c r="E1931" s="31">
        <v>146.79</v>
      </c>
      <c r="F1931" s="30">
        <v>0.21937182338890771</v>
      </c>
      <c r="G1931" s="30">
        <v>0.12505765239449596</v>
      </c>
      <c r="H1931" s="30">
        <v>4.9624597783339386E-2</v>
      </c>
    </row>
    <row r="1932" spans="1:8">
      <c r="A1932" s="31" t="s">
        <v>2307</v>
      </c>
      <c r="B1932" s="32">
        <v>43192</v>
      </c>
      <c r="C1932" s="31">
        <v>97049.275000000009</v>
      </c>
      <c r="D1932" s="31">
        <v>1169.43</v>
      </c>
      <c r="E1932" s="31">
        <v>146.66999999999999</v>
      </c>
      <c r="F1932" s="30">
        <v>0.21907212070306858</v>
      </c>
      <c r="G1932" s="30">
        <v>0.1168807602311257</v>
      </c>
      <c r="H1932" s="30">
        <v>4.6372262252978524E-2</v>
      </c>
    </row>
    <row r="1933" spans="1:8">
      <c r="A1933" s="31" t="s">
        <v>581</v>
      </c>
      <c r="B1933" s="32">
        <v>43193</v>
      </c>
      <c r="C1933" s="31">
        <v>97086.1</v>
      </c>
      <c r="D1933" s="31">
        <v>1170.1500000000001</v>
      </c>
      <c r="E1933" s="31">
        <v>146.28</v>
      </c>
      <c r="F1933" s="30">
        <v>0.21877279249399617</v>
      </c>
      <c r="G1933" s="30">
        <v>0.1159696724047492</v>
      </c>
      <c r="H1933" s="30">
        <v>4.2920290888350365E-2</v>
      </c>
    </row>
    <row r="1934" spans="1:8">
      <c r="A1934" s="31" t="s">
        <v>580</v>
      </c>
      <c r="B1934" s="32">
        <v>43194</v>
      </c>
      <c r="C1934" s="31">
        <v>97150.5</v>
      </c>
      <c r="D1934" s="31">
        <v>1155.6400000000001</v>
      </c>
      <c r="E1934" s="31">
        <v>145.65</v>
      </c>
      <c r="F1934" s="30">
        <v>0.22016483130036368</v>
      </c>
      <c r="G1934" s="30">
        <v>0.10055711632779407</v>
      </c>
      <c r="H1934" s="30">
        <v>3.7762736017100229E-2</v>
      </c>
    </row>
    <row r="1935" spans="1:8">
      <c r="A1935" s="31" t="s">
        <v>4947</v>
      </c>
      <c r="B1935" s="32">
        <v>43195</v>
      </c>
      <c r="C1935" s="31">
        <v>97026.933333333349</v>
      </c>
      <c r="D1935" s="31">
        <v>1166.48</v>
      </c>
      <c r="E1935" s="31">
        <v>147.03</v>
      </c>
      <c r="F1935" s="30">
        <v>0.217510384655764</v>
      </c>
      <c r="G1935" s="30">
        <v>0.1092958014359755</v>
      </c>
      <c r="H1935" s="30">
        <v>4.6923953289661036E-2</v>
      </c>
    </row>
    <row r="1936" spans="1:8">
      <c r="A1936" s="31" t="s">
        <v>4948</v>
      </c>
      <c r="B1936" s="32">
        <v>43196</v>
      </c>
      <c r="C1936" s="31">
        <v>96903.366666666669</v>
      </c>
      <c r="D1936" s="31">
        <v>1161.97</v>
      </c>
      <c r="E1936" s="31">
        <v>147.13</v>
      </c>
      <c r="F1936" s="30">
        <v>0.2153071543444991</v>
      </c>
      <c r="G1936" s="30">
        <v>0.10324430561225939</v>
      </c>
      <c r="H1936" s="30">
        <v>4.7710603147475439E-2</v>
      </c>
    </row>
    <row r="1937" spans="1:8">
      <c r="A1937" s="31" t="s">
        <v>579</v>
      </c>
      <c r="B1937" s="32">
        <v>43197</v>
      </c>
      <c r="C1937" s="31">
        <v>96779.8</v>
      </c>
      <c r="D1937" s="31">
        <v>1162.3366666666666</v>
      </c>
      <c r="E1937" s="31">
        <v>147.57333333333332</v>
      </c>
      <c r="F1937" s="30">
        <v>0.20729518166224858</v>
      </c>
      <c r="G1937" s="30">
        <v>9.6419902149442294E-2</v>
      </c>
      <c r="H1937" s="30">
        <v>5.0045064275888285E-2</v>
      </c>
    </row>
    <row r="1938" spans="1:8">
      <c r="A1938" s="31" t="s">
        <v>578</v>
      </c>
      <c r="B1938" s="32">
        <v>43198</v>
      </c>
      <c r="C1938" s="31">
        <v>96341.2</v>
      </c>
      <c r="D1938" s="31">
        <v>1162.7033333333334</v>
      </c>
      <c r="E1938" s="31">
        <v>148.01666666666665</v>
      </c>
      <c r="F1938" s="30">
        <v>0.19928895026386351</v>
      </c>
      <c r="G1938" s="30">
        <v>9.7511169844566092E-2</v>
      </c>
      <c r="H1938" s="30">
        <v>5.2076669746724313E-2</v>
      </c>
    </row>
    <row r="1939" spans="1:8">
      <c r="A1939" s="31" t="s">
        <v>577</v>
      </c>
      <c r="B1939" s="32">
        <v>43199</v>
      </c>
      <c r="C1939" s="31">
        <v>97120.7</v>
      </c>
      <c r="D1939" s="31">
        <v>1163.07</v>
      </c>
      <c r="E1939" s="31">
        <v>148.46</v>
      </c>
      <c r="F1939" s="30">
        <v>0.20644784084410972</v>
      </c>
      <c r="G1939" s="30">
        <v>9.7049557622290505E-2</v>
      </c>
      <c r="H1939" s="30">
        <v>5.6203756402959604E-2</v>
      </c>
    </row>
    <row r="1940" spans="1:8">
      <c r="A1940" s="31" t="s">
        <v>576</v>
      </c>
      <c r="B1940" s="32">
        <v>43200</v>
      </c>
      <c r="C1940" s="31">
        <v>96748</v>
      </c>
      <c r="D1940" s="31">
        <v>1175.32</v>
      </c>
      <c r="E1940" s="31">
        <v>149.01</v>
      </c>
      <c r="F1940" s="30">
        <v>0.19929392047680206</v>
      </c>
      <c r="G1940" s="30">
        <v>0.10718042598355204</v>
      </c>
      <c r="H1940" s="30">
        <v>5.8184400520771673E-2</v>
      </c>
    </row>
    <row r="1941" spans="1:8">
      <c r="A1941" s="31" t="s">
        <v>575</v>
      </c>
      <c r="B1941" s="32">
        <v>43201</v>
      </c>
      <c r="C1941" s="31">
        <v>96287</v>
      </c>
      <c r="D1941" s="31">
        <v>1175.53</v>
      </c>
      <c r="E1941" s="31">
        <v>148.46</v>
      </c>
      <c r="F1941" s="30">
        <v>0.19074236671901867</v>
      </c>
      <c r="G1941" s="30">
        <v>0.10595787651471422</v>
      </c>
      <c r="H1941" s="30">
        <v>5.2360474457729067E-2</v>
      </c>
    </row>
    <row r="1942" spans="1:8">
      <c r="A1942" s="31" t="s">
        <v>4949</v>
      </c>
      <c r="B1942" s="32">
        <v>43202</v>
      </c>
      <c r="C1942" s="31">
        <v>96187.166666666672</v>
      </c>
      <c r="D1942" s="31">
        <v>1176.8800000000001</v>
      </c>
      <c r="E1942" s="31">
        <v>147.82</v>
      </c>
      <c r="F1942" s="30">
        <v>0.18846573150023249</v>
      </c>
      <c r="G1942" s="30">
        <v>0.10580961598090721</v>
      </c>
      <c r="H1942" s="30">
        <v>4.5920894360715891E-2</v>
      </c>
    </row>
    <row r="1943" spans="1:8">
      <c r="A1943" s="31" t="s">
        <v>4950</v>
      </c>
      <c r="B1943" s="32">
        <v>43203</v>
      </c>
      <c r="C1943" s="31">
        <v>96087.333333333343</v>
      </c>
      <c r="D1943" s="31">
        <v>1170.0899999999999</v>
      </c>
      <c r="E1943" s="31">
        <v>147.21</v>
      </c>
      <c r="F1943" s="30">
        <v>0.1836082926735132</v>
      </c>
      <c r="G1943" s="30">
        <v>0.10210136668895808</v>
      </c>
      <c r="H1943" s="30">
        <v>4.1604754829123403E-2</v>
      </c>
    </row>
    <row r="1944" spans="1:8">
      <c r="A1944" s="31" t="s">
        <v>574</v>
      </c>
      <c r="B1944" s="32">
        <v>43205</v>
      </c>
      <c r="C1944" s="31">
        <v>95987.5</v>
      </c>
      <c r="D1944" s="31">
        <v>1166.67</v>
      </c>
      <c r="E1944" s="31">
        <v>147.96</v>
      </c>
      <c r="F1944" s="30">
        <v>0.17762635674702154</v>
      </c>
      <c r="G1944" s="30">
        <v>9.8259420685500309E-2</v>
      </c>
      <c r="H1944" s="30">
        <v>4.7726950856819217E-2</v>
      </c>
    </row>
    <row r="1945" spans="1:8">
      <c r="A1945" s="31" t="s">
        <v>573</v>
      </c>
      <c r="B1945" s="32">
        <v>43206</v>
      </c>
      <c r="C1945" s="31">
        <v>95506.2</v>
      </c>
      <c r="D1945" s="31">
        <v>1163.25</v>
      </c>
      <c r="E1945" s="31">
        <v>148.71</v>
      </c>
      <c r="F1945" s="30">
        <v>0.17214525475628917</v>
      </c>
      <c r="G1945" s="30">
        <v>8.821740960755875E-2</v>
      </c>
      <c r="H1945" s="30">
        <v>5.2292669119728297E-2</v>
      </c>
    </row>
    <row r="1946" spans="1:8">
      <c r="A1946" s="31" t="s">
        <v>572</v>
      </c>
      <c r="B1946" s="32">
        <v>43207</v>
      </c>
      <c r="C1946" s="31">
        <v>95522.7</v>
      </c>
      <c r="D1946" s="31">
        <v>1164.3599999999999</v>
      </c>
      <c r="E1946" s="31">
        <v>149.04</v>
      </c>
      <c r="F1946" s="30">
        <v>0.17277188439094404</v>
      </c>
      <c r="G1946" s="30">
        <v>9.538368909752859E-2</v>
      </c>
      <c r="H1946" s="30">
        <v>5.6721497447532521E-2</v>
      </c>
    </row>
    <row r="1947" spans="1:8">
      <c r="A1947" s="31" t="s">
        <v>2</v>
      </c>
      <c r="B1947" s="32">
        <v>43208</v>
      </c>
      <c r="C1947" s="31">
        <v>95523.8</v>
      </c>
      <c r="D1947" s="31">
        <v>1176.1400000000001</v>
      </c>
      <c r="E1947" s="31">
        <v>149.47</v>
      </c>
      <c r="F1947" s="30">
        <v>0.17320982696089082</v>
      </c>
      <c r="G1947" s="30">
        <v>0.10533586870373446</v>
      </c>
      <c r="H1947" s="30">
        <v>6.1551573116166658E-2</v>
      </c>
    </row>
    <row r="1948" spans="1:8">
      <c r="A1948" s="31" t="s">
        <v>4951</v>
      </c>
      <c r="B1948" s="32">
        <v>43209</v>
      </c>
      <c r="C1948" s="31">
        <v>95437.8</v>
      </c>
      <c r="D1948" s="31">
        <v>1184.1300000000001</v>
      </c>
      <c r="E1948" s="31">
        <v>150.41999999999999</v>
      </c>
      <c r="F1948" s="30">
        <v>0.171139531287964</v>
      </c>
      <c r="G1948" s="30">
        <v>0.11170953517992888</v>
      </c>
      <c r="H1948" s="30">
        <v>7.0097225515769468E-2</v>
      </c>
    </row>
    <row r="1949" spans="1:8">
      <c r="A1949" s="31" t="s">
        <v>197</v>
      </c>
      <c r="B1949" s="32">
        <v>43210</v>
      </c>
      <c r="C1949" s="31">
        <v>95351.8</v>
      </c>
      <c r="D1949" s="31">
        <v>1168.24</v>
      </c>
      <c r="E1949" s="31">
        <v>149.80000000000001</v>
      </c>
      <c r="F1949" s="30">
        <v>0.16948002968105147</v>
      </c>
      <c r="G1949" s="30">
        <v>9.5673541355992597E-2</v>
      </c>
      <c r="H1949" s="30">
        <v>6.7483788213496654E-2</v>
      </c>
    </row>
    <row r="1950" spans="1:8">
      <c r="A1950" s="31" t="s">
        <v>571</v>
      </c>
      <c r="B1950" s="32">
        <v>43211</v>
      </c>
      <c r="C1950" s="31">
        <v>95265.8</v>
      </c>
      <c r="D1950" s="31">
        <v>1164.9133333333334</v>
      </c>
      <c r="E1950" s="31">
        <v>149.64333333333337</v>
      </c>
      <c r="F1950" s="30">
        <v>0.1701129631926932</v>
      </c>
      <c r="G1950" s="30">
        <v>8.9722482070470955E-2</v>
      </c>
      <c r="H1950" s="30">
        <v>7.071646632322115E-2</v>
      </c>
    </row>
    <row r="1951" spans="1:8">
      <c r="A1951" s="31" t="s">
        <v>570</v>
      </c>
      <c r="B1951" s="32">
        <v>43212</v>
      </c>
      <c r="C1951" s="31">
        <v>94494.2</v>
      </c>
      <c r="D1951" s="31">
        <v>1161.5866666666666</v>
      </c>
      <c r="E1951" s="31">
        <v>149.48666666666668</v>
      </c>
      <c r="F1951" s="30">
        <v>0.16277799175299834</v>
      </c>
      <c r="G1951" s="30">
        <v>8.5625453673155771E-2</v>
      </c>
      <c r="H1951" s="30">
        <v>6.677133138276381E-2</v>
      </c>
    </row>
    <row r="1952" spans="1:8">
      <c r="A1952" s="31" t="s">
        <v>569</v>
      </c>
      <c r="B1952" s="32">
        <v>43213</v>
      </c>
      <c r="C1952" s="31">
        <v>94299.5</v>
      </c>
      <c r="D1952" s="31">
        <v>1158.26</v>
      </c>
      <c r="E1952" s="31">
        <v>149.33000000000001</v>
      </c>
      <c r="F1952" s="30">
        <v>0.15981983954305545</v>
      </c>
      <c r="G1952" s="30">
        <v>8.8518612497298088E-2</v>
      </c>
      <c r="H1952" s="30">
        <v>6.7252715837621713E-2</v>
      </c>
    </row>
    <row r="1953" spans="1:8">
      <c r="A1953" s="31" t="s">
        <v>568</v>
      </c>
      <c r="B1953" s="32">
        <v>43214</v>
      </c>
      <c r="C1953" s="31">
        <v>94576.3</v>
      </c>
      <c r="D1953" s="31">
        <v>1154.21</v>
      </c>
      <c r="E1953" s="31">
        <v>148.49</v>
      </c>
      <c r="F1953" s="30">
        <v>0.16266087403358775</v>
      </c>
      <c r="G1953" s="30">
        <v>8.1470307141652487E-2</v>
      </c>
      <c r="H1953" s="30">
        <v>5.8903230407188367E-2</v>
      </c>
    </row>
    <row r="1954" spans="1:8">
      <c r="A1954" s="31" t="s">
        <v>567</v>
      </c>
      <c r="B1954" s="32">
        <v>43215</v>
      </c>
      <c r="C1954" s="31">
        <v>94796.1</v>
      </c>
      <c r="D1954" s="31">
        <v>1140.27</v>
      </c>
      <c r="E1954" s="31">
        <v>147.24</v>
      </c>
      <c r="F1954" s="30">
        <v>0.16479877519073138</v>
      </c>
      <c r="G1954" s="30">
        <v>6.4369790256788351E-2</v>
      </c>
      <c r="H1954" s="30">
        <v>4.9315849486887275E-2</v>
      </c>
    </row>
    <row r="1955" spans="1:8">
      <c r="A1955" s="31" t="s">
        <v>4952</v>
      </c>
      <c r="B1955" s="32">
        <v>43216</v>
      </c>
      <c r="C1955" s="31">
        <v>94625.53333333334</v>
      </c>
      <c r="D1955" s="31">
        <v>1144.3399999999999</v>
      </c>
      <c r="E1955" s="31">
        <v>146.55000000000001</v>
      </c>
      <c r="F1955" s="30">
        <v>0.16411045649275757</v>
      </c>
      <c r="G1955" s="30">
        <v>6.414596042255627E-2</v>
      </c>
      <c r="H1955" s="30">
        <v>4.3729079125418568E-2</v>
      </c>
    </row>
    <row r="1956" spans="1:8">
      <c r="A1956" s="31" t="s">
        <v>4953</v>
      </c>
      <c r="B1956" s="32">
        <v>43217</v>
      </c>
      <c r="C1956" s="31">
        <v>94454.966666666674</v>
      </c>
      <c r="D1956" s="31">
        <v>1156.3</v>
      </c>
      <c r="E1956" s="31">
        <v>147.19</v>
      </c>
      <c r="F1956" s="30">
        <v>0.16160910578224219</v>
      </c>
      <c r="G1956" s="30">
        <v>7.2107405450010598E-2</v>
      </c>
      <c r="H1956" s="30">
        <v>4.5160832209046209E-2</v>
      </c>
    </row>
    <row r="1957" spans="1:8">
      <c r="A1957" s="31" t="s">
        <v>566</v>
      </c>
      <c r="B1957" s="32">
        <v>43218</v>
      </c>
      <c r="C1957" s="31">
        <v>94284.400000000009</v>
      </c>
      <c r="D1957" s="31">
        <v>1159.01</v>
      </c>
      <c r="E1957" s="31">
        <v>147.10666666666668</v>
      </c>
      <c r="F1957" s="30">
        <v>0.15573926228835022</v>
      </c>
      <c r="G1957" s="30">
        <v>8.4281330688919631E-2</v>
      </c>
      <c r="H1957" s="30">
        <v>4.560854834506145E-2</v>
      </c>
    </row>
    <row r="1958" spans="1:8">
      <c r="A1958" s="31" t="s">
        <v>565</v>
      </c>
      <c r="B1958" s="32">
        <v>43219</v>
      </c>
      <c r="C1958" s="31">
        <v>93805.5</v>
      </c>
      <c r="D1958" s="31">
        <v>1161.72</v>
      </c>
      <c r="E1958" s="31">
        <v>147.02333333333334</v>
      </c>
      <c r="F1958" s="30">
        <v>0.14900598844447011</v>
      </c>
      <c r="G1958" s="30">
        <v>9.989490726276018E-2</v>
      </c>
      <c r="H1958" s="30">
        <v>4.6354945081014565E-2</v>
      </c>
    </row>
    <row r="1959" spans="1:8">
      <c r="A1959" s="31" t="s">
        <v>564</v>
      </c>
      <c r="B1959" s="32">
        <v>43220</v>
      </c>
      <c r="C1959" s="31">
        <v>93586.900000000009</v>
      </c>
      <c r="D1959" s="31">
        <v>1164.43</v>
      </c>
      <c r="E1959" s="31">
        <v>146.94</v>
      </c>
      <c r="F1959" s="30">
        <v>0.14546878793009532</v>
      </c>
      <c r="G1959" s="30">
        <v>0.11663789796701196</v>
      </c>
      <c r="H1959" s="30">
        <v>5.2051263692990624E-2</v>
      </c>
    </row>
    <row r="1960" spans="1:8">
      <c r="A1960" s="31" t="s">
        <v>563</v>
      </c>
      <c r="B1960" s="32">
        <v>43221</v>
      </c>
      <c r="C1960" s="31">
        <v>93612.1</v>
      </c>
      <c r="D1960" s="31">
        <v>1162.48</v>
      </c>
      <c r="E1960" s="31">
        <v>146.47999999999999</v>
      </c>
      <c r="F1960" s="30">
        <v>0.14491867358258181</v>
      </c>
      <c r="G1960" s="30">
        <v>0.11091502747471527</v>
      </c>
      <c r="H1960" s="30">
        <v>4.8057430418087632E-2</v>
      </c>
    </row>
    <row r="1961" spans="1:8">
      <c r="A1961" s="31" t="s">
        <v>4954</v>
      </c>
      <c r="B1961" s="32">
        <v>43222</v>
      </c>
      <c r="C1961" s="31">
        <v>93484.225000000006</v>
      </c>
      <c r="D1961" s="31">
        <v>1151.44</v>
      </c>
      <c r="E1961" s="31">
        <v>145.47999999999999</v>
      </c>
      <c r="F1961" s="30">
        <v>0.14477722059967069</v>
      </c>
      <c r="G1961" s="30">
        <v>9.6574711913907541E-2</v>
      </c>
      <c r="H1961" s="30">
        <v>4.0207831827823837E-2</v>
      </c>
    </row>
    <row r="1962" spans="1:8">
      <c r="A1962" s="31" t="s">
        <v>4955</v>
      </c>
      <c r="B1962" s="32">
        <v>43223</v>
      </c>
      <c r="C1962" s="31">
        <v>93356.35</v>
      </c>
      <c r="D1962" s="31">
        <v>1137.8499999999999</v>
      </c>
      <c r="E1962" s="31">
        <v>144.41999999999999</v>
      </c>
      <c r="F1962" s="30">
        <v>0.14324210469597465</v>
      </c>
      <c r="G1962" s="30">
        <v>7.9912684477767559E-2</v>
      </c>
      <c r="H1962" s="30">
        <v>3.1939978563772842E-2</v>
      </c>
    </row>
    <row r="1963" spans="1:8">
      <c r="A1963" s="31" t="s">
        <v>4956</v>
      </c>
      <c r="B1963" s="32">
        <v>43224</v>
      </c>
      <c r="C1963" s="31">
        <v>93228.475000000006</v>
      </c>
      <c r="D1963" s="31">
        <v>1136.17</v>
      </c>
      <c r="E1963" s="31">
        <v>144.18</v>
      </c>
      <c r="F1963" s="30">
        <v>0.14115908553998158</v>
      </c>
      <c r="G1963" s="30">
        <v>7.948618065386559E-2</v>
      </c>
      <c r="H1963" s="30">
        <v>3.2660077352814731E-2</v>
      </c>
    </row>
    <row r="1964" spans="1:8">
      <c r="A1964" s="31" t="s">
        <v>562</v>
      </c>
      <c r="B1964" s="32">
        <v>43225</v>
      </c>
      <c r="C1964" s="31">
        <v>93100.6</v>
      </c>
      <c r="D1964" s="31">
        <v>1137.2966666666669</v>
      </c>
      <c r="E1964" s="31">
        <v>144.42333333333335</v>
      </c>
      <c r="F1964" s="30">
        <v>0.13895811083422327</v>
      </c>
      <c r="G1964" s="30">
        <v>7.2648161946171186E-2</v>
      </c>
      <c r="H1964" s="30">
        <v>3.2111293742109082E-2</v>
      </c>
    </row>
    <row r="1965" spans="1:8">
      <c r="A1965" s="31" t="s">
        <v>561</v>
      </c>
      <c r="B1965" s="32">
        <v>43226</v>
      </c>
      <c r="C1965" s="31">
        <v>92849.900000000009</v>
      </c>
      <c r="D1965" s="31">
        <v>1138.4233333333334</v>
      </c>
      <c r="E1965" s="31">
        <v>144.66666666666666</v>
      </c>
      <c r="F1965" s="30">
        <v>0.13490537555813309</v>
      </c>
      <c r="G1965" s="30">
        <v>7.0620911037338807E-2</v>
      </c>
      <c r="H1965" s="30">
        <v>3.0022546576480291E-2</v>
      </c>
    </row>
    <row r="1966" spans="1:8">
      <c r="A1966" s="31" t="s">
        <v>560</v>
      </c>
      <c r="B1966" s="32">
        <v>43227</v>
      </c>
      <c r="C1966" s="31">
        <v>93165.900000000009</v>
      </c>
      <c r="D1966" s="31">
        <v>1139.55</v>
      </c>
      <c r="E1966" s="31">
        <v>144.91</v>
      </c>
      <c r="F1966" s="30">
        <v>0.13778044279766832</v>
      </c>
      <c r="G1966" s="30">
        <v>7.5513902259471077E-2</v>
      </c>
      <c r="H1966" s="30">
        <v>2.9555950266429765E-2</v>
      </c>
    </row>
    <row r="1967" spans="1:8">
      <c r="A1967" s="31" t="s">
        <v>559</v>
      </c>
      <c r="B1967" s="32">
        <v>43228</v>
      </c>
      <c r="C1967" s="31">
        <v>93605.8</v>
      </c>
      <c r="D1967" s="31">
        <v>1142.6600000000001</v>
      </c>
      <c r="E1967" s="31">
        <v>143.38999999999999</v>
      </c>
      <c r="F1967" s="30">
        <v>0.14216233562605773</v>
      </c>
      <c r="G1967" s="30">
        <v>7.7053105186097426E-2</v>
      </c>
      <c r="H1967" s="30">
        <v>1.7937007501360513E-2</v>
      </c>
    </row>
    <row r="1968" spans="1:8">
      <c r="A1968" s="31" t="s">
        <v>558</v>
      </c>
      <c r="B1968" s="32">
        <v>43229</v>
      </c>
      <c r="C1968" s="31">
        <v>93691.1</v>
      </c>
      <c r="D1968" s="31">
        <v>1143.76</v>
      </c>
      <c r="E1968" s="31">
        <v>143.28</v>
      </c>
      <c r="F1968" s="30">
        <v>0.14234870671891664</v>
      </c>
      <c r="G1968" s="30">
        <v>7.6696183704336063E-2</v>
      </c>
      <c r="H1968" s="30">
        <v>1.6338401153855209E-2</v>
      </c>
    </row>
    <row r="1969" spans="1:8">
      <c r="A1969" s="31" t="s">
        <v>4957</v>
      </c>
      <c r="B1969" s="32">
        <v>43230</v>
      </c>
      <c r="C1969" s="31">
        <v>93757.766666666677</v>
      </c>
      <c r="D1969" s="31">
        <v>1156.55</v>
      </c>
      <c r="E1969" s="31">
        <v>143.19999999999999</v>
      </c>
      <c r="F1969" s="30">
        <v>0.1423425728500356</v>
      </c>
      <c r="G1969" s="30">
        <v>8.7330537953857368E-2</v>
      </c>
      <c r="H1969" s="30">
        <v>1.4954993266709016E-2</v>
      </c>
    </row>
    <row r="1970" spans="1:8">
      <c r="A1970" s="31" t="s">
        <v>4958</v>
      </c>
      <c r="B1970" s="32">
        <v>43231</v>
      </c>
      <c r="C1970" s="31">
        <v>93824.433333333334</v>
      </c>
      <c r="D1970" s="31">
        <v>1164.49</v>
      </c>
      <c r="E1970" s="31">
        <v>143.94</v>
      </c>
      <c r="F1970" s="30">
        <v>0.13902755453687554</v>
      </c>
      <c r="G1970" s="30">
        <v>8.5751314660798883E-2</v>
      </c>
      <c r="H1970" s="30">
        <v>1.5879737455007481E-2</v>
      </c>
    </row>
    <row r="1971" spans="1:8">
      <c r="A1971" s="31" t="s">
        <v>557</v>
      </c>
      <c r="B1971" s="32">
        <v>43232</v>
      </c>
      <c r="C1971" s="31">
        <v>93891.1</v>
      </c>
      <c r="D1971" s="31">
        <v>1165.96</v>
      </c>
      <c r="E1971" s="31">
        <v>144.27000000000001</v>
      </c>
      <c r="F1971" s="30">
        <v>0.13749760727292104</v>
      </c>
      <c r="G1971" s="30">
        <v>8.400892525102277E-2</v>
      </c>
      <c r="H1971" s="30">
        <v>1.5842839036755318E-2</v>
      </c>
    </row>
    <row r="1972" spans="1:8">
      <c r="A1972" s="31" t="s">
        <v>556</v>
      </c>
      <c r="B1972" s="32">
        <v>43233</v>
      </c>
      <c r="C1972" s="31">
        <v>94165.8</v>
      </c>
      <c r="D1972" s="31">
        <v>1167.43</v>
      </c>
      <c r="E1972" s="31">
        <v>144.60000000000002</v>
      </c>
      <c r="F1972" s="30">
        <v>0.1391910741440765</v>
      </c>
      <c r="G1972" s="30">
        <v>7.8507090396785051E-2</v>
      </c>
      <c r="H1972" s="30">
        <v>1.9458544839255687E-2</v>
      </c>
    </row>
    <row r="1973" spans="1:8">
      <c r="A1973" s="31" t="s">
        <v>555</v>
      </c>
      <c r="B1973" s="32">
        <v>43234</v>
      </c>
      <c r="C1973" s="31">
        <v>94703.400000000009</v>
      </c>
      <c r="D1973" s="31">
        <v>1168.9000000000001</v>
      </c>
      <c r="E1973" s="31">
        <v>144.93</v>
      </c>
      <c r="F1973" s="30">
        <v>0.14405563430191348</v>
      </c>
      <c r="G1973" s="30">
        <v>7.6959930714871616E-2</v>
      </c>
      <c r="H1973" s="30">
        <v>2.0633802816901525E-2</v>
      </c>
    </row>
    <row r="1974" spans="1:8">
      <c r="A1974" s="31" t="s">
        <v>554</v>
      </c>
      <c r="B1974" s="32">
        <v>43235</v>
      </c>
      <c r="C1974" s="31">
        <v>94905.900000000009</v>
      </c>
      <c r="D1974" s="31">
        <v>1150.27</v>
      </c>
      <c r="E1974" s="31">
        <v>143.34</v>
      </c>
      <c r="F1974" s="30">
        <v>0.14486393372023865</v>
      </c>
      <c r="G1974" s="30">
        <v>5.9889674490604561E-2</v>
      </c>
      <c r="H1974" s="30">
        <v>8.9629282027217094E-3</v>
      </c>
    </row>
    <row r="1975" spans="1:8">
      <c r="A1975" s="31" t="s">
        <v>553</v>
      </c>
      <c r="B1975" s="32">
        <v>43236</v>
      </c>
      <c r="C1975" s="31">
        <v>94940.2</v>
      </c>
      <c r="D1975" s="31">
        <v>1155.0899999999999</v>
      </c>
      <c r="E1975" s="31">
        <v>142.66999999999999</v>
      </c>
      <c r="F1975" s="30">
        <v>0.14544489352717616</v>
      </c>
      <c r="G1975" s="30">
        <v>6.4425761703931439E-2</v>
      </c>
      <c r="H1975" s="30">
        <v>3.7757973733583139E-3</v>
      </c>
    </row>
    <row r="1976" spans="1:8">
      <c r="A1976" s="31" t="s">
        <v>4959</v>
      </c>
      <c r="B1976" s="32">
        <v>43237</v>
      </c>
      <c r="C1976" s="31">
        <v>94994.5</v>
      </c>
      <c r="D1976" s="31">
        <v>1144.07</v>
      </c>
      <c r="E1976" s="31">
        <v>142.41</v>
      </c>
      <c r="F1976" s="30">
        <v>0.14434522196161748</v>
      </c>
      <c r="G1976" s="30">
        <v>5.436465514063471E-2</v>
      </c>
      <c r="H1976" s="30">
        <v>1.4767932489452296E-3</v>
      </c>
    </row>
    <row r="1977" spans="1:8">
      <c r="A1977" s="31" t="s">
        <v>4960</v>
      </c>
      <c r="B1977" s="32">
        <v>43238</v>
      </c>
      <c r="C1977" s="31">
        <v>95048.8</v>
      </c>
      <c r="D1977" s="31">
        <v>1137.75</v>
      </c>
      <c r="E1977" s="31">
        <v>142.08000000000001</v>
      </c>
      <c r="F1977" s="30">
        <v>0.14169989910152303</v>
      </c>
      <c r="G1977" s="30">
        <v>5.2273799284148659E-2</v>
      </c>
      <c r="H1977" s="30">
        <v>-8.4388185653994086E-4</v>
      </c>
    </row>
    <row r="1978" spans="1:8">
      <c r="A1978" s="31" t="s">
        <v>552</v>
      </c>
      <c r="B1978" s="32">
        <v>43239</v>
      </c>
      <c r="C1978" s="31">
        <v>95103.1</v>
      </c>
      <c r="D1978" s="31">
        <v>1137.3300000000002</v>
      </c>
      <c r="E1978" s="31">
        <v>141.92666666666668</v>
      </c>
      <c r="F1978" s="30">
        <v>0.14206542584682413</v>
      </c>
      <c r="G1978" s="30">
        <v>4.5340073529411828E-2</v>
      </c>
      <c r="H1978" s="30">
        <v>5.4047702972637168E-4</v>
      </c>
    </row>
    <row r="1979" spans="1:8">
      <c r="A1979" s="31" t="s">
        <v>551</v>
      </c>
      <c r="B1979" s="32">
        <v>43240</v>
      </c>
      <c r="C1979" s="31">
        <v>95136.400000000009</v>
      </c>
      <c r="D1979" s="31">
        <v>1136.9100000000001</v>
      </c>
      <c r="E1979" s="31">
        <v>141.77333333333334</v>
      </c>
      <c r="F1979" s="30">
        <v>0.14140098655617761</v>
      </c>
      <c r="G1979" s="30">
        <v>4.5242254298060169E-2</v>
      </c>
      <c r="H1979" s="30">
        <v>-4.7021206564079598E-5</v>
      </c>
    </row>
    <row r="1980" spans="1:8">
      <c r="A1980" s="31" t="s">
        <v>3</v>
      </c>
      <c r="B1980" s="32">
        <v>43241</v>
      </c>
      <c r="C1980" s="31">
        <v>95227.400000000009</v>
      </c>
      <c r="D1980" s="31">
        <v>1136.49</v>
      </c>
      <c r="E1980" s="31">
        <v>141.62</v>
      </c>
      <c r="F1980" s="30">
        <v>0.14142939677471178</v>
      </c>
      <c r="G1980" s="30">
        <v>4.6254073660371819E-2</v>
      </c>
      <c r="H1980" s="30">
        <v>-7.526224187404118E-4</v>
      </c>
    </row>
    <row r="1981" spans="1:8">
      <c r="A1981" s="31" t="s">
        <v>550</v>
      </c>
      <c r="B1981" s="32">
        <v>43242</v>
      </c>
      <c r="C1981" s="31">
        <v>95229.900000000009</v>
      </c>
      <c r="D1981" s="31">
        <v>1142.05</v>
      </c>
      <c r="E1981" s="31">
        <v>142.1</v>
      </c>
      <c r="F1981" s="30">
        <v>0.14259609431616949</v>
      </c>
      <c r="G1981" s="30">
        <v>5.2781174908892003E-2</v>
      </c>
      <c r="H1981" s="30">
        <v>3.0116229824477259E-3</v>
      </c>
    </row>
    <row r="1982" spans="1:8">
      <c r="A1982" s="31" t="s">
        <v>549</v>
      </c>
      <c r="B1982" s="32">
        <v>43243</v>
      </c>
      <c r="C1982" s="31">
        <v>95445</v>
      </c>
      <c r="D1982" s="31">
        <v>1133.0999999999999</v>
      </c>
      <c r="E1982" s="31">
        <v>140.11000000000001</v>
      </c>
      <c r="F1982" s="30">
        <v>0.1437099845300478</v>
      </c>
      <c r="G1982" s="30">
        <v>4.5932025033692092E-2</v>
      </c>
      <c r="H1982" s="30">
        <v>-1.0662335828272806E-2</v>
      </c>
    </row>
    <row r="1983" spans="1:8">
      <c r="A1983" s="31" t="s">
        <v>4961</v>
      </c>
      <c r="B1983" s="32">
        <v>43244</v>
      </c>
      <c r="C1983" s="31">
        <v>95561.333333333343</v>
      </c>
      <c r="D1983" s="31">
        <v>1135.06</v>
      </c>
      <c r="E1983" s="31">
        <v>141.05000000000001</v>
      </c>
      <c r="F1983" s="30">
        <v>0.14125569017577599</v>
      </c>
      <c r="G1983" s="30">
        <v>4.6205745992828895E-2</v>
      </c>
      <c r="H1983" s="30">
        <v>-5.1488221187755423E-3</v>
      </c>
    </row>
    <row r="1984" spans="1:8">
      <c r="A1984" s="31" t="s">
        <v>4962</v>
      </c>
      <c r="B1984" s="32">
        <v>43245</v>
      </c>
      <c r="C1984" s="31">
        <v>95677.666666666672</v>
      </c>
      <c r="D1984" s="31">
        <v>1136.6199999999999</v>
      </c>
      <c r="E1984" s="31">
        <v>141.87</v>
      </c>
      <c r="F1984" s="30">
        <v>0.14343978051667183</v>
      </c>
      <c r="G1984" s="30">
        <v>4.9336213741021595E-2</v>
      </c>
      <c r="H1984" s="30">
        <v>-1.2671594508976147E-3</v>
      </c>
    </row>
    <row r="1985" spans="1:8">
      <c r="A1985" s="31" t="s">
        <v>548</v>
      </c>
      <c r="B1985" s="32">
        <v>43246</v>
      </c>
      <c r="C1985" s="31">
        <v>95794</v>
      </c>
      <c r="D1985" s="31">
        <v>1136.7466666666667</v>
      </c>
      <c r="E1985" s="31">
        <v>142.04666666666668</v>
      </c>
      <c r="F1985" s="30">
        <v>0.14674690939533441</v>
      </c>
      <c r="G1985" s="30">
        <v>4.2791181237195497E-2</v>
      </c>
      <c r="H1985" s="30">
        <v>-7.7075328909068652E-3</v>
      </c>
    </row>
    <row r="1986" spans="1:8">
      <c r="A1986" s="31" t="s">
        <v>547</v>
      </c>
      <c r="B1986" s="32">
        <v>43247</v>
      </c>
      <c r="C1986" s="31">
        <v>95626</v>
      </c>
      <c r="D1986" s="31">
        <v>1136.8733333333334</v>
      </c>
      <c r="E1986" s="31">
        <v>142.22333333333336</v>
      </c>
      <c r="F1986" s="30">
        <v>0.14665567754001319</v>
      </c>
      <c r="G1986" s="30">
        <v>4.188470479699169E-2</v>
      </c>
      <c r="H1986" s="30">
        <v>-8.827560573326676E-3</v>
      </c>
    </row>
    <row r="1987" spans="1:8">
      <c r="A1987" s="31" t="s">
        <v>546</v>
      </c>
      <c r="B1987" s="32">
        <v>43248</v>
      </c>
      <c r="C1987" s="31">
        <v>95529.600000000006</v>
      </c>
      <c r="D1987" s="31">
        <v>1137</v>
      </c>
      <c r="E1987" s="31">
        <v>142.4</v>
      </c>
      <c r="F1987" s="30">
        <v>0.14742414032913076</v>
      </c>
      <c r="G1987" s="30">
        <v>3.8190243568379412E-2</v>
      </c>
      <c r="H1987" s="30">
        <v>-9.3568471946849918E-3</v>
      </c>
    </row>
    <row r="1988" spans="1:8">
      <c r="A1988" s="31" t="s">
        <v>545</v>
      </c>
      <c r="B1988" s="32">
        <v>43249</v>
      </c>
      <c r="C1988" s="31">
        <v>95409.600000000006</v>
      </c>
      <c r="D1988" s="31">
        <v>1126.25</v>
      </c>
      <c r="E1988" s="31">
        <v>142.69999999999999</v>
      </c>
      <c r="F1988" s="30">
        <v>0.14442401321352882</v>
      </c>
      <c r="G1988" s="30">
        <v>2.4627449553303205E-2</v>
      </c>
      <c r="H1988" s="30">
        <v>-9.0277777777778567E-3</v>
      </c>
    </row>
    <row r="1989" spans="1:8">
      <c r="A1989" s="31" t="s">
        <v>544</v>
      </c>
      <c r="B1989" s="32">
        <v>43250</v>
      </c>
      <c r="C1989" s="31">
        <v>95577.600000000006</v>
      </c>
      <c r="D1989" s="31">
        <v>1112.75</v>
      </c>
      <c r="E1989" s="31">
        <v>140.72</v>
      </c>
      <c r="F1989" s="30">
        <v>0.14506428718617181</v>
      </c>
      <c r="G1989" s="30">
        <v>9.5168109157548475E-3</v>
      </c>
      <c r="H1989" s="30">
        <v>-1.9646091681761124E-2</v>
      </c>
    </row>
    <row r="1990" spans="1:8">
      <c r="A1990" s="31" t="s">
        <v>4963</v>
      </c>
      <c r="B1990" s="32">
        <v>43251</v>
      </c>
      <c r="C1990" s="31">
        <v>95702.366666666669</v>
      </c>
      <c r="D1990" s="31">
        <v>1120.71</v>
      </c>
      <c r="E1990" s="31">
        <v>141.35</v>
      </c>
      <c r="F1990" s="30">
        <v>0.14580953772058591</v>
      </c>
      <c r="G1990" s="30">
        <v>1.9327669947065029E-2</v>
      </c>
      <c r="H1990" s="30">
        <v>-1.2091137824993159E-2</v>
      </c>
    </row>
    <row r="1991" spans="1:8">
      <c r="A1991" s="31" t="s">
        <v>4964</v>
      </c>
      <c r="B1991" s="32">
        <v>43252</v>
      </c>
      <c r="C1991" s="31">
        <v>95827.133333333331</v>
      </c>
      <c r="D1991" s="31">
        <v>1130.22</v>
      </c>
      <c r="E1991" s="31">
        <v>141.15</v>
      </c>
      <c r="F1991" s="30">
        <v>0.14657393507299465</v>
      </c>
      <c r="G1991" s="30">
        <v>2.7575484821209306E-2</v>
      </c>
      <c r="H1991" s="30">
        <v>-1.3488957226726384E-2</v>
      </c>
    </row>
    <row r="1992" spans="1:8">
      <c r="A1992" s="31" t="s">
        <v>543</v>
      </c>
      <c r="B1992" s="32">
        <v>43253</v>
      </c>
      <c r="C1992" s="31">
        <v>95951.900000000009</v>
      </c>
      <c r="D1992" s="31">
        <v>1135.7266666666669</v>
      </c>
      <c r="E1992" s="31">
        <v>141.81666666666666</v>
      </c>
      <c r="F1992" s="30">
        <v>0.1473373611245079</v>
      </c>
      <c r="G1992" s="30">
        <v>3.0455348285790551E-2</v>
      </c>
      <c r="H1992" s="30">
        <v>-1.1454993261768798E-2</v>
      </c>
    </row>
    <row r="1993" spans="1:8">
      <c r="A1993" s="31" t="s">
        <v>542</v>
      </c>
      <c r="B1993" s="32">
        <v>43254</v>
      </c>
      <c r="C1993" s="31">
        <v>95998.8</v>
      </c>
      <c r="D1993" s="31">
        <v>1141.2333333333333</v>
      </c>
      <c r="E1993" s="31">
        <v>142.48333333333335</v>
      </c>
      <c r="F1993" s="30">
        <v>0.1471693243088219</v>
      </c>
      <c r="G1993" s="30">
        <v>3.2092944737190932E-2</v>
      </c>
      <c r="H1993" s="30">
        <v>-5.3288034625587066E-3</v>
      </c>
    </row>
    <row r="1994" spans="1:8">
      <c r="A1994" s="31" t="s">
        <v>2308</v>
      </c>
      <c r="B1994" s="32">
        <v>43255</v>
      </c>
      <c r="C1994" s="31">
        <v>96011.85</v>
      </c>
      <c r="D1994" s="31">
        <v>1146.74</v>
      </c>
      <c r="E1994" s="31">
        <v>143.15</v>
      </c>
      <c r="F1994" s="30">
        <v>0.14413417607481716</v>
      </c>
      <c r="G1994" s="30">
        <v>3.3719951923076863E-2</v>
      </c>
      <c r="H1994" s="30">
        <v>8.1566068515503964E-4</v>
      </c>
    </row>
    <row r="1995" spans="1:8">
      <c r="A1995" s="31" t="s">
        <v>4965</v>
      </c>
      <c r="B1995" s="32">
        <v>43256</v>
      </c>
      <c r="C1995" s="31">
        <v>96024.900000000009</v>
      </c>
      <c r="D1995" s="31">
        <v>1144.44</v>
      </c>
      <c r="E1995" s="31">
        <v>144.43</v>
      </c>
      <c r="F1995" s="30">
        <v>0.13754035147989985</v>
      </c>
      <c r="G1995" s="30">
        <v>2.8321891959889323E-2</v>
      </c>
      <c r="H1995" s="30">
        <v>1.1272930962050287E-2</v>
      </c>
    </row>
    <row r="1996" spans="1:8">
      <c r="A1996" s="31" t="s">
        <v>4966</v>
      </c>
      <c r="B1996" s="32">
        <v>43257</v>
      </c>
      <c r="C1996" s="31">
        <v>96037.950000000012</v>
      </c>
      <c r="D1996" s="31">
        <v>1150.17</v>
      </c>
      <c r="E1996" s="31">
        <v>144.22</v>
      </c>
      <c r="F1996" s="30">
        <v>0.12530538210698139</v>
      </c>
      <c r="G1996" s="30">
        <v>3.6534700756107874E-2</v>
      </c>
      <c r="H1996" s="30">
        <v>1.2425412425412397E-2</v>
      </c>
    </row>
    <row r="1997" spans="1:8">
      <c r="A1997" s="31" t="s">
        <v>4967</v>
      </c>
      <c r="B1997" s="32">
        <v>43258</v>
      </c>
      <c r="C1997" s="31">
        <v>96051</v>
      </c>
      <c r="D1997" s="31">
        <v>1149.68</v>
      </c>
      <c r="E1997" s="31">
        <v>144.41</v>
      </c>
      <c r="F1997" s="30">
        <v>0.1190607676875004</v>
      </c>
      <c r="G1997" s="30">
        <v>3.381981350094887E-2</v>
      </c>
      <c r="H1997" s="30">
        <v>1.4186389493644258E-2</v>
      </c>
    </row>
    <row r="1998" spans="1:8">
      <c r="A1998" s="31" t="s">
        <v>4968</v>
      </c>
      <c r="B1998" s="32">
        <v>43259</v>
      </c>
      <c r="C1998" s="31">
        <v>96064.050000000017</v>
      </c>
      <c r="D1998" s="31">
        <v>1135.3900000000001</v>
      </c>
      <c r="E1998" s="31">
        <v>142.86000000000001</v>
      </c>
      <c r="F1998" s="30">
        <v>0.11935800234597727</v>
      </c>
      <c r="G1998" s="30">
        <v>2.4544527562962992E-2</v>
      </c>
      <c r="H1998" s="30">
        <v>6.0563380281690726E-3</v>
      </c>
    </row>
    <row r="1999" spans="1:8">
      <c r="A1999" s="31" t="s">
        <v>541</v>
      </c>
      <c r="B1999" s="32">
        <v>43260</v>
      </c>
      <c r="C1999" s="31">
        <v>96077.1</v>
      </c>
      <c r="D1999" s="31">
        <v>1136.7466666666669</v>
      </c>
      <c r="E1999" s="31">
        <v>142.88666666666668</v>
      </c>
      <c r="F1999" s="30">
        <v>0.11965531413370534</v>
      </c>
      <c r="G1999" s="30">
        <v>3.1296590307704042E-2</v>
      </c>
      <c r="H1999" s="30">
        <v>9.5143893363480725E-3</v>
      </c>
    </row>
    <row r="2000" spans="1:8">
      <c r="A2000" s="31" t="s">
        <v>540</v>
      </c>
      <c r="B2000" s="32">
        <v>43261</v>
      </c>
      <c r="C2000" s="31">
        <v>95915.900000000009</v>
      </c>
      <c r="D2000" s="31">
        <v>1138.1033333333335</v>
      </c>
      <c r="E2000" s="31">
        <v>142.91333333333333</v>
      </c>
      <c r="F2000" s="30">
        <v>0.11792177942712212</v>
      </c>
      <c r="G2000" s="30">
        <v>3.6914321116631843E-2</v>
      </c>
      <c r="H2000" s="30">
        <v>1.2803552867806767E-2</v>
      </c>
    </row>
    <row r="2001" spans="1:8">
      <c r="A2001" s="31" t="s">
        <v>539</v>
      </c>
      <c r="B2001" s="32">
        <v>43262</v>
      </c>
      <c r="C2001" s="31">
        <v>95847.400000000009</v>
      </c>
      <c r="D2001" s="31">
        <v>1139.46</v>
      </c>
      <c r="E2001" s="31">
        <v>142.94</v>
      </c>
      <c r="F2001" s="30">
        <v>0.11985914044828294</v>
      </c>
      <c r="G2001" s="30">
        <v>4.2579991887201629E-2</v>
      </c>
      <c r="H2001" s="30">
        <v>1.6112980427467782E-2</v>
      </c>
    </row>
    <row r="2002" spans="1:8">
      <c r="A2002" s="31" t="s">
        <v>538</v>
      </c>
      <c r="B2002" s="32">
        <v>43263</v>
      </c>
      <c r="C2002" s="31">
        <v>96378.7</v>
      </c>
      <c r="D2002" s="31">
        <v>1140.6400000000001</v>
      </c>
      <c r="E2002" s="31">
        <v>142.49</v>
      </c>
      <c r="F2002" s="30">
        <v>0.12701349090062886</v>
      </c>
      <c r="G2002" s="30">
        <v>4.8131880249205228E-2</v>
      </c>
      <c r="H2002" s="30">
        <v>1.6043924700513301E-2</v>
      </c>
    </row>
    <row r="2003" spans="1:8">
      <c r="A2003" s="31" t="s">
        <v>537</v>
      </c>
      <c r="B2003" s="32">
        <v>43264</v>
      </c>
      <c r="C2003" s="31">
        <v>99146.2</v>
      </c>
      <c r="D2003" s="31">
        <v>1135.68</v>
      </c>
      <c r="E2003" s="31">
        <v>141.78</v>
      </c>
      <c r="F2003" s="30">
        <v>0.1578604394783063</v>
      </c>
      <c r="G2003" s="30">
        <v>5.1448463582413062E-2</v>
      </c>
      <c r="H2003" s="30">
        <v>8.3208875613398625E-3</v>
      </c>
    </row>
    <row r="2004" spans="1:8">
      <c r="A2004" s="31" t="s">
        <v>4969</v>
      </c>
      <c r="B2004" s="32">
        <v>43265</v>
      </c>
      <c r="C2004" s="31">
        <v>100248.13333333333</v>
      </c>
      <c r="D2004" s="31">
        <v>1125.71</v>
      </c>
      <c r="E2004" s="31">
        <v>142.26</v>
      </c>
      <c r="F2004" s="30">
        <v>0.16813448459354374</v>
      </c>
      <c r="G2004" s="30">
        <v>4.3706018153666593E-2</v>
      </c>
      <c r="H2004" s="30">
        <v>1.6215443960282849E-2</v>
      </c>
    </row>
    <row r="2005" spans="1:8">
      <c r="A2005" s="31" t="s">
        <v>4970</v>
      </c>
      <c r="B2005" s="32">
        <v>43266</v>
      </c>
      <c r="C2005" s="31">
        <v>101350.06666666667</v>
      </c>
      <c r="D2005" s="31">
        <v>1113.76</v>
      </c>
      <c r="E2005" s="31">
        <v>142.13999999999999</v>
      </c>
      <c r="F2005" s="30">
        <v>0.18237126627776701</v>
      </c>
      <c r="G2005" s="30">
        <v>3.8587068016934234E-2</v>
      </c>
      <c r="H2005" s="30">
        <v>1.681093068173678E-2</v>
      </c>
    </row>
    <row r="2006" spans="1:8">
      <c r="A2006" s="31" t="s">
        <v>536</v>
      </c>
      <c r="B2006" s="32">
        <v>43268</v>
      </c>
      <c r="C2006" s="31">
        <v>102452</v>
      </c>
      <c r="D2006" s="31">
        <v>1109.8699999999999</v>
      </c>
      <c r="E2006" s="31">
        <v>141.61000000000001</v>
      </c>
      <c r="F2006" s="30">
        <v>0.19664175966560871</v>
      </c>
      <c r="G2006" s="30">
        <v>2.6023370188218653E-2</v>
      </c>
      <c r="H2006" s="30">
        <v>1.2150668286755817E-2</v>
      </c>
    </row>
    <row r="2007" spans="1:8">
      <c r="A2007" s="31" t="s">
        <v>535</v>
      </c>
      <c r="B2007" s="32">
        <v>43269</v>
      </c>
      <c r="C2007" s="31">
        <v>104533</v>
      </c>
      <c r="D2007" s="31">
        <v>1105.98</v>
      </c>
      <c r="E2007" s="31">
        <v>141.08000000000001</v>
      </c>
      <c r="F2007" s="30">
        <v>0.2223951615449471</v>
      </c>
      <c r="G2007" s="30">
        <v>2.1247125959167779E-2</v>
      </c>
      <c r="H2007" s="30">
        <v>6.2049782469153492E-3</v>
      </c>
    </row>
    <row r="2008" spans="1:8">
      <c r="A2008" s="31" t="s">
        <v>534</v>
      </c>
      <c r="B2008" s="32">
        <v>43270</v>
      </c>
      <c r="C2008" s="31">
        <v>106504</v>
      </c>
      <c r="D2008" s="31">
        <v>1085.03</v>
      </c>
      <c r="E2008" s="31">
        <v>140.51</v>
      </c>
      <c r="F2008" s="30">
        <v>0.24777693163845127</v>
      </c>
      <c r="G2008" s="30">
        <v>-1.0938625197123186E-2</v>
      </c>
      <c r="H2008" s="30">
        <v>-1.1374138053600324E-3</v>
      </c>
    </row>
    <row r="2009" spans="1:8">
      <c r="A2009" s="31" t="s">
        <v>4</v>
      </c>
      <c r="B2009" s="32">
        <v>43271</v>
      </c>
      <c r="C2009" s="31">
        <v>108872</v>
      </c>
      <c r="D2009" s="31">
        <v>1093.26</v>
      </c>
      <c r="E2009" s="31">
        <v>139.79</v>
      </c>
      <c r="F2009" s="30">
        <v>0.27440755242626969</v>
      </c>
      <c r="G2009" s="30">
        <v>-7.7869745153560377E-3</v>
      </c>
      <c r="H2009" s="30">
        <v>-9.5649709508289771E-3</v>
      </c>
    </row>
    <row r="2010" spans="1:8">
      <c r="A2010" s="31" t="s">
        <v>196</v>
      </c>
      <c r="B2010" s="32">
        <v>43272</v>
      </c>
      <c r="C2010" s="31">
        <v>109048.33333333334</v>
      </c>
      <c r="D2010" s="31">
        <v>1080.19</v>
      </c>
      <c r="E2010" s="31">
        <v>139.03</v>
      </c>
      <c r="F2010" s="30">
        <v>0.27826717227663211</v>
      </c>
      <c r="G2010" s="30">
        <v>-2.0466828684391869E-2</v>
      </c>
      <c r="H2010" s="30">
        <v>-1.0533058145327678E-2</v>
      </c>
    </row>
    <row r="2011" spans="1:8">
      <c r="A2011" s="31" t="s">
        <v>4971</v>
      </c>
      <c r="B2011" s="32">
        <v>43273</v>
      </c>
      <c r="C2011" s="31">
        <v>109224.66666666667</v>
      </c>
      <c r="D2011" s="31">
        <v>1088</v>
      </c>
      <c r="E2011" s="31">
        <v>139.19999999999999</v>
      </c>
      <c r="F2011" s="30">
        <v>0.28213766563563203</v>
      </c>
      <c r="G2011" s="30">
        <v>-1.3706577706867673E-2</v>
      </c>
      <c r="H2011" s="30">
        <v>-9.3231798448508707E-3</v>
      </c>
    </row>
    <row r="2012" spans="1:8">
      <c r="A2012" s="31" t="s">
        <v>533</v>
      </c>
      <c r="B2012" s="32">
        <v>43274</v>
      </c>
      <c r="C2012" s="31">
        <v>109401</v>
      </c>
      <c r="D2012" s="31">
        <v>1082.3533333333335</v>
      </c>
      <c r="E2012" s="31">
        <v>139.18666666666667</v>
      </c>
      <c r="F2012" s="30">
        <v>0.28601907851815289</v>
      </c>
      <c r="G2012" s="30">
        <v>-1.8021260187803256E-2</v>
      </c>
      <c r="H2012" s="30">
        <v>-7.156953658130627E-3</v>
      </c>
    </row>
    <row r="2013" spans="1:8">
      <c r="A2013" s="31" t="s">
        <v>532</v>
      </c>
      <c r="B2013" s="32">
        <v>43275</v>
      </c>
      <c r="C2013" s="31">
        <v>112061</v>
      </c>
      <c r="D2013" s="31">
        <v>1076.7066666666667</v>
      </c>
      <c r="E2013" s="31">
        <v>139.17333333333332</v>
      </c>
      <c r="F2013" s="30">
        <v>0.32514790415408745</v>
      </c>
      <c r="G2013" s="30">
        <v>-2.2343020757035426E-2</v>
      </c>
      <c r="H2013" s="30">
        <v>-4.9808155191727321E-3</v>
      </c>
    </row>
    <row r="2014" spans="1:8">
      <c r="A2014" s="31" t="s">
        <v>531</v>
      </c>
      <c r="B2014" s="32">
        <v>43276</v>
      </c>
      <c r="C2014" s="31">
        <v>115174</v>
      </c>
      <c r="D2014" s="31">
        <v>1071.06</v>
      </c>
      <c r="E2014" s="31">
        <v>139.16</v>
      </c>
      <c r="F2014" s="30">
        <v>0.3612081558556981</v>
      </c>
      <c r="G2014" s="30">
        <v>-2.6671876845902998E-2</v>
      </c>
      <c r="H2014" s="30">
        <v>-2.794697241132349E-3</v>
      </c>
    </row>
    <row r="2015" spans="1:8">
      <c r="A2015" s="31" t="s">
        <v>530</v>
      </c>
      <c r="B2015" s="32">
        <v>43277</v>
      </c>
      <c r="C2015" s="31">
        <v>113527</v>
      </c>
      <c r="D2015" s="31">
        <v>1067.75</v>
      </c>
      <c r="E2015" s="31">
        <v>138.94999999999999</v>
      </c>
      <c r="F2015" s="30">
        <v>0.33979824014803883</v>
      </c>
      <c r="G2015" s="30">
        <v>-4.024197317801026E-2</v>
      </c>
      <c r="H2015" s="30">
        <v>-6.364416475972634E-3</v>
      </c>
    </row>
    <row r="2016" spans="1:8">
      <c r="A2016" s="31" t="s">
        <v>529</v>
      </c>
      <c r="B2016" s="32">
        <v>43278</v>
      </c>
      <c r="C2016" s="31">
        <v>111324</v>
      </c>
      <c r="D2016" s="31">
        <v>1052.1199999999999</v>
      </c>
      <c r="E2016" s="31">
        <v>138.68</v>
      </c>
      <c r="F2016" s="30">
        <v>0.31364897379286583</v>
      </c>
      <c r="G2016" s="30">
        <v>-5.8362345949719452E-2</v>
      </c>
      <c r="H2016" s="30">
        <v>-2.8760425654300592E-3</v>
      </c>
    </row>
    <row r="2017" spans="1:8">
      <c r="A2017" s="31" t="s">
        <v>4972</v>
      </c>
      <c r="B2017" s="32">
        <v>43279</v>
      </c>
      <c r="C2017" s="31">
        <v>111392.00000000001</v>
      </c>
      <c r="D2017" s="31">
        <v>1046.71</v>
      </c>
      <c r="E2017" s="31">
        <v>137.54</v>
      </c>
      <c r="F2017" s="30">
        <v>0.31177090799750973</v>
      </c>
      <c r="G2017" s="30">
        <v>-6.6787325475651138E-2</v>
      </c>
      <c r="H2017" s="30">
        <v>-1.7431061580225782E-2</v>
      </c>
    </row>
    <row r="2018" spans="1:8">
      <c r="A2018" s="31" t="s">
        <v>4973</v>
      </c>
      <c r="B2018" s="32">
        <v>43280</v>
      </c>
      <c r="C2018" s="31">
        <v>111460</v>
      </c>
      <c r="D2018" s="31">
        <v>1069.52</v>
      </c>
      <c r="E2018" s="31">
        <v>138.94</v>
      </c>
      <c r="F2018" s="30">
        <v>0.30990048626696365</v>
      </c>
      <c r="G2018" s="30">
        <v>-5.0083932108250351E-2</v>
      </c>
      <c r="H2018" s="30">
        <v>-8.7750588571020582E-3</v>
      </c>
    </row>
    <row r="2019" spans="1:8">
      <c r="A2019" s="31" t="s">
        <v>528</v>
      </c>
      <c r="B2019" s="32">
        <v>43281</v>
      </c>
      <c r="C2019" s="31">
        <v>111528</v>
      </c>
      <c r="D2019" s="31">
        <v>1066.1200000000001</v>
      </c>
      <c r="E2019" s="31">
        <v>138.99666666666667</v>
      </c>
      <c r="F2019" s="30">
        <v>0.30803766202693761</v>
      </c>
      <c r="G2019" s="30">
        <v>-5.4757598326063084E-2</v>
      </c>
      <c r="H2019" s="30">
        <v>-9.0306328572445915E-3</v>
      </c>
    </row>
    <row r="2020" spans="1:8">
      <c r="A2020" s="31" t="s">
        <v>527</v>
      </c>
      <c r="B2020" s="32">
        <v>43282</v>
      </c>
      <c r="C2020" s="31">
        <v>108694</v>
      </c>
      <c r="D2020" s="31">
        <v>1062.72</v>
      </c>
      <c r="E2020" s="31">
        <v>139.05333333333334</v>
      </c>
      <c r="F2020" s="30">
        <v>0.27283947870423164</v>
      </c>
      <c r="G2020" s="30">
        <v>-5.9414966588485107E-2</v>
      </c>
      <c r="H2020" s="30">
        <v>-9.2858669579878317E-3</v>
      </c>
    </row>
    <row r="2021" spans="1:8">
      <c r="A2021" s="31" t="s">
        <v>526</v>
      </c>
      <c r="B2021" s="32">
        <v>43283</v>
      </c>
      <c r="C2021" s="31">
        <v>109937</v>
      </c>
      <c r="D2021" s="31">
        <v>1059.32</v>
      </c>
      <c r="E2021" s="31">
        <v>139.11000000000001</v>
      </c>
      <c r="F2021" s="30">
        <v>0.28445029658596099</v>
      </c>
      <c r="G2021" s="30">
        <v>-6.4056121998197546E-2</v>
      </c>
      <c r="H2021" s="30">
        <v>-9.540761836952516E-3</v>
      </c>
    </row>
    <row r="2022" spans="1:8">
      <c r="A2022" s="31" t="s">
        <v>525</v>
      </c>
      <c r="B2022" s="32">
        <v>43284</v>
      </c>
      <c r="C2022" s="31">
        <v>112346</v>
      </c>
      <c r="D2022" s="31">
        <v>1057.7</v>
      </c>
      <c r="E2022" s="31">
        <v>138.21</v>
      </c>
      <c r="F2022" s="30">
        <v>0.31153397151529294</v>
      </c>
      <c r="G2022" s="30">
        <v>-6.0373469786614065E-2</v>
      </c>
      <c r="H2022" s="30">
        <v>-1.2856224555388818E-2</v>
      </c>
    </row>
    <row r="2023" spans="1:8">
      <c r="A2023" s="31" t="s">
        <v>524</v>
      </c>
      <c r="B2023" s="32">
        <v>43285</v>
      </c>
      <c r="C2023" s="31">
        <v>112489</v>
      </c>
      <c r="D2023" s="31">
        <v>1056.07</v>
      </c>
      <c r="E2023" s="31">
        <v>139.6</v>
      </c>
      <c r="F2023" s="30">
        <v>0.31154976214905328</v>
      </c>
      <c r="G2023" s="30">
        <v>-6.2853846836454119E-2</v>
      </c>
      <c r="H2023" s="30">
        <v>-9.3036570528870488E-4</v>
      </c>
    </row>
    <row r="2024" spans="1:8">
      <c r="A2024" s="31" t="s">
        <v>4974</v>
      </c>
      <c r="B2024" s="32">
        <v>43286</v>
      </c>
      <c r="C2024" s="31">
        <v>112009.66666666667</v>
      </c>
      <c r="D2024" s="31">
        <v>1054.3499999999999</v>
      </c>
      <c r="E2024" s="31">
        <v>140.25</v>
      </c>
      <c r="F2024" s="30">
        <v>0.30260712146732227</v>
      </c>
      <c r="G2024" s="30">
        <v>-5.6011675067821232E-2</v>
      </c>
      <c r="H2024" s="30">
        <v>2.6451243923362178E-3</v>
      </c>
    </row>
    <row r="2025" spans="1:8">
      <c r="A2025" s="31" t="s">
        <v>4975</v>
      </c>
      <c r="B2025" s="32">
        <v>43287</v>
      </c>
      <c r="C2025" s="31">
        <v>111530.33333333334</v>
      </c>
      <c r="D2025" s="31">
        <v>1059.97</v>
      </c>
      <c r="E2025" s="31">
        <v>139.96</v>
      </c>
      <c r="F2025" s="30">
        <v>0.2937102954425066</v>
      </c>
      <c r="G2025" s="30">
        <v>-5.3336191267225774E-2</v>
      </c>
      <c r="H2025" s="30">
        <v>2.1480738937420529E-3</v>
      </c>
    </row>
    <row r="2026" spans="1:8">
      <c r="A2026" s="31" t="s">
        <v>523</v>
      </c>
      <c r="B2026" s="32">
        <v>43288</v>
      </c>
      <c r="C2026" s="31">
        <v>111051</v>
      </c>
      <c r="D2026" s="31">
        <v>1065.2266666666667</v>
      </c>
      <c r="E2026" s="31">
        <v>140.46000000000004</v>
      </c>
      <c r="F2026" s="30">
        <v>0.28485893289984432</v>
      </c>
      <c r="G2026" s="30">
        <v>-4.7566820056746395E-2</v>
      </c>
      <c r="H2026" s="30">
        <v>8.1343604957178073E-3</v>
      </c>
    </row>
    <row r="2027" spans="1:8">
      <c r="A2027" s="31" t="s">
        <v>522</v>
      </c>
      <c r="B2027" s="32">
        <v>43289</v>
      </c>
      <c r="C2027" s="31">
        <v>110851</v>
      </c>
      <c r="D2027" s="31">
        <v>1070.4833333333333</v>
      </c>
      <c r="E2027" s="31">
        <v>140.96</v>
      </c>
      <c r="F2027" s="30">
        <v>0.28180785890874449</v>
      </c>
      <c r="G2027" s="30">
        <v>-4.1784400371178254E-2</v>
      </c>
      <c r="H2027" s="30">
        <v>1.4149359681519424E-2</v>
      </c>
    </row>
    <row r="2028" spans="1:8">
      <c r="A2028" s="31" t="s">
        <v>2309</v>
      </c>
      <c r="B2028" s="32">
        <v>43290</v>
      </c>
      <c r="C2028" s="31">
        <v>110849.5</v>
      </c>
      <c r="D2028" s="31">
        <v>1075.74</v>
      </c>
      <c r="E2028" s="31">
        <v>141.46</v>
      </c>
      <c r="F2028" s="30">
        <v>0.28377971468344887</v>
      </c>
      <c r="G2028" s="30">
        <v>-3.5988887893180443E-2</v>
      </c>
      <c r="H2028" s="30">
        <v>2.0193278523005898E-2</v>
      </c>
    </row>
    <row r="2029" spans="1:8">
      <c r="A2029" s="31" t="s">
        <v>521</v>
      </c>
      <c r="B2029" s="32">
        <v>43291</v>
      </c>
      <c r="C2029" s="31">
        <v>110848</v>
      </c>
      <c r="D2029" s="31">
        <v>1076.19</v>
      </c>
      <c r="E2029" s="31">
        <v>142.29</v>
      </c>
      <c r="F2029" s="30">
        <v>0.2810473227534751</v>
      </c>
      <c r="G2029" s="30">
        <v>-3.3350698810764134E-2</v>
      </c>
      <c r="H2029" s="30">
        <v>2.7142135277557156E-2</v>
      </c>
    </row>
    <row r="2030" spans="1:8">
      <c r="A2030" s="31" t="s">
        <v>520</v>
      </c>
      <c r="B2030" s="32">
        <v>43292</v>
      </c>
      <c r="C2030" s="31">
        <v>109505</v>
      </c>
      <c r="D2030" s="31">
        <v>1064.72</v>
      </c>
      <c r="E2030" s="31">
        <v>141.41</v>
      </c>
      <c r="F2030" s="30">
        <v>0.26395480904188506</v>
      </c>
      <c r="G2030" s="30">
        <v>-4.4314193646832756E-2</v>
      </c>
      <c r="H2030" s="30">
        <v>1.4564499928253705E-2</v>
      </c>
    </row>
    <row r="2031" spans="1:8">
      <c r="A2031" s="31" t="s">
        <v>4976</v>
      </c>
      <c r="B2031" s="32">
        <v>43293</v>
      </c>
      <c r="C2031" s="31">
        <v>109308.66666666667</v>
      </c>
      <c r="D2031" s="31">
        <v>1070.24</v>
      </c>
      <c r="E2031" s="31">
        <v>140.93</v>
      </c>
      <c r="F2031" s="30">
        <v>0.26024080642867831</v>
      </c>
      <c r="G2031" s="30">
        <v>-3.4218885359514895E-2</v>
      </c>
      <c r="H2031" s="30">
        <v>1.6737609119111152E-2</v>
      </c>
    </row>
    <row r="2032" spans="1:8">
      <c r="A2032" s="31" t="s">
        <v>4977</v>
      </c>
      <c r="B2032" s="32">
        <v>43294</v>
      </c>
      <c r="C2032" s="31">
        <v>109112.33333333333</v>
      </c>
      <c r="D2032" s="31">
        <v>1075.6400000000001</v>
      </c>
      <c r="E2032" s="31">
        <v>141.36000000000001</v>
      </c>
      <c r="F2032" s="30">
        <v>0.25653531797152929</v>
      </c>
      <c r="G2032" s="30">
        <v>-3.1146979877861969E-2</v>
      </c>
      <c r="H2032" s="30">
        <v>1.9251568245727935E-2</v>
      </c>
    </row>
    <row r="2033" spans="1:8">
      <c r="A2033" s="31" t="s">
        <v>519</v>
      </c>
      <c r="B2033" s="32">
        <v>43295</v>
      </c>
      <c r="C2033" s="31">
        <v>108916</v>
      </c>
      <c r="D2033" s="31">
        <v>1073.8400000000001</v>
      </c>
      <c r="E2033" s="31">
        <v>141.70000000000002</v>
      </c>
      <c r="F2033" s="30">
        <v>0.25283831442657401</v>
      </c>
      <c r="G2033" s="30">
        <v>-3.4307862480777551E-2</v>
      </c>
      <c r="H2033" s="30">
        <v>2.003599280143975E-2</v>
      </c>
    </row>
    <row r="2034" spans="1:8">
      <c r="A2034" s="31" t="s">
        <v>518</v>
      </c>
      <c r="B2034" s="32">
        <v>43296</v>
      </c>
      <c r="C2034" s="31">
        <v>108072</v>
      </c>
      <c r="D2034" s="31">
        <v>1072.04</v>
      </c>
      <c r="E2034" s="31">
        <v>142.04</v>
      </c>
      <c r="F2034" s="30">
        <v>0.23628692948478891</v>
      </c>
      <c r="G2034" s="30">
        <v>-3.7458698462864537E-2</v>
      </c>
      <c r="H2034" s="30">
        <v>2.0817861677407068E-2</v>
      </c>
    </row>
    <row r="2035" spans="1:8">
      <c r="A2035" s="31" t="s">
        <v>517</v>
      </c>
      <c r="B2035" s="32">
        <v>43297</v>
      </c>
      <c r="C2035" s="31">
        <v>108109</v>
      </c>
      <c r="D2035" s="31">
        <v>1070.24</v>
      </c>
      <c r="E2035" s="31">
        <v>142.38</v>
      </c>
      <c r="F2035" s="30">
        <v>0.23585345667213864</v>
      </c>
      <c r="G2035" s="30">
        <v>-4.0599535646732909E-2</v>
      </c>
      <c r="H2035" s="30">
        <v>2.1597187343043611E-2</v>
      </c>
    </row>
    <row r="2036" spans="1:8">
      <c r="A2036" s="31" t="s">
        <v>516</v>
      </c>
      <c r="B2036" s="32">
        <v>43298</v>
      </c>
      <c r="C2036" s="31">
        <v>107780</v>
      </c>
      <c r="D2036" s="31">
        <v>1070.9100000000001</v>
      </c>
      <c r="E2036" s="31">
        <v>142.16999999999999</v>
      </c>
      <c r="F2036" s="30">
        <v>0.22966483703917495</v>
      </c>
      <c r="G2036" s="30">
        <v>-4.3044286378096208E-2</v>
      </c>
      <c r="H2036" s="30">
        <v>1.9212846799053551E-2</v>
      </c>
    </row>
    <row r="2037" spans="1:8">
      <c r="A2037" s="31" t="s">
        <v>515</v>
      </c>
      <c r="B2037" s="32">
        <v>43299</v>
      </c>
      <c r="C2037" s="31">
        <v>107776</v>
      </c>
      <c r="D2037" s="31">
        <v>1068.75</v>
      </c>
      <c r="E2037" s="31">
        <v>142.79</v>
      </c>
      <c r="F2037" s="30">
        <v>0.22688966576318026</v>
      </c>
      <c r="G2037" s="30">
        <v>-5.3315499495101615E-2</v>
      </c>
      <c r="H2037" s="30">
        <v>2.0438790823983366E-2</v>
      </c>
    </row>
    <row r="2038" spans="1:8">
      <c r="A2038" s="31" t="s">
        <v>4978</v>
      </c>
      <c r="B2038" s="32">
        <v>43300</v>
      </c>
      <c r="C2038" s="31">
        <v>107949</v>
      </c>
      <c r="D2038" s="31">
        <v>1060.6500000000001</v>
      </c>
      <c r="E2038" s="31">
        <v>142.38999999999999</v>
      </c>
      <c r="F2038" s="30">
        <v>0.22874854301741077</v>
      </c>
      <c r="G2038" s="30">
        <v>-5.9131915799558121E-2</v>
      </c>
      <c r="H2038" s="30">
        <v>1.8745081204836422E-2</v>
      </c>
    </row>
    <row r="2039" spans="1:8">
      <c r="A2039" s="31" t="s">
        <v>4979</v>
      </c>
      <c r="B2039" s="32">
        <v>43301</v>
      </c>
      <c r="C2039" s="31">
        <v>108122</v>
      </c>
      <c r="D2039" s="31">
        <v>1070.07</v>
      </c>
      <c r="E2039" s="31">
        <v>142.54</v>
      </c>
      <c r="F2039" s="30">
        <v>0.23060708598952639</v>
      </c>
      <c r="G2039" s="30">
        <v>-4.9823296453497812E-2</v>
      </c>
      <c r="H2039" s="30">
        <v>1.8652183234474373E-2</v>
      </c>
    </row>
    <row r="2040" spans="1:8">
      <c r="A2040" s="31" t="s">
        <v>514</v>
      </c>
      <c r="B2040" s="32">
        <v>43302</v>
      </c>
      <c r="C2040" s="31">
        <v>108295</v>
      </c>
      <c r="D2040" s="31">
        <v>1069.8866666666668</v>
      </c>
      <c r="E2040" s="31">
        <v>142.80333333333334</v>
      </c>
      <c r="F2040" s="30">
        <v>0.23246529476969013</v>
      </c>
      <c r="G2040" s="30">
        <v>-5.1347908458675984E-2</v>
      </c>
      <c r="H2040" s="30">
        <v>2.0607013531541707E-2</v>
      </c>
    </row>
    <row r="2041" spans="1:8">
      <c r="A2041" s="31" t="s">
        <v>5</v>
      </c>
      <c r="B2041" s="32">
        <v>43303</v>
      </c>
      <c r="C2041" s="31">
        <v>108830</v>
      </c>
      <c r="D2041" s="31">
        <v>1069.7033333333334</v>
      </c>
      <c r="E2041" s="31">
        <v>143.06666666666666</v>
      </c>
      <c r="F2041" s="30">
        <v>0.23803965867736898</v>
      </c>
      <c r="G2041" s="30">
        <v>-5.2868155738672651E-2</v>
      </c>
      <c r="H2041" s="30">
        <v>2.2562123269721068E-2</v>
      </c>
    </row>
    <row r="2042" spans="1:8">
      <c r="A2042" s="31" t="s">
        <v>513</v>
      </c>
      <c r="B2042" s="32">
        <v>43304</v>
      </c>
      <c r="C2042" s="31">
        <v>108658</v>
      </c>
      <c r="D2042" s="31">
        <v>1069.52</v>
      </c>
      <c r="E2042" s="31">
        <v>143.33000000000001</v>
      </c>
      <c r="F2042" s="30">
        <v>0.23694698652265345</v>
      </c>
      <c r="G2042" s="30">
        <v>-5.4384057009982056E-2</v>
      </c>
      <c r="H2042" s="30">
        <v>2.4517512508934969E-2</v>
      </c>
    </row>
    <row r="2043" spans="1:8">
      <c r="A2043" s="31" t="s">
        <v>512</v>
      </c>
      <c r="B2043" s="32">
        <v>43305</v>
      </c>
      <c r="C2043" s="31">
        <v>108395</v>
      </c>
      <c r="D2043" s="31">
        <v>1080.3800000000001</v>
      </c>
      <c r="E2043" s="31">
        <v>143.78</v>
      </c>
      <c r="F2043" s="30">
        <v>0.23339982317419383</v>
      </c>
      <c r="G2043" s="30">
        <v>-4.7745802300471429E-2</v>
      </c>
      <c r="H2043" s="30">
        <v>3.4314078123875991E-2</v>
      </c>
    </row>
    <row r="2044" spans="1:8">
      <c r="A2044" s="31" t="s">
        <v>511</v>
      </c>
      <c r="B2044" s="32">
        <v>43306</v>
      </c>
      <c r="C2044" s="31">
        <v>108800</v>
      </c>
      <c r="D2044" s="31">
        <v>1088.82</v>
      </c>
      <c r="E2044" s="31">
        <v>144.02000000000001</v>
      </c>
      <c r="F2044" s="30">
        <v>0.23780680657220787</v>
      </c>
      <c r="G2044" s="30">
        <v>-4.0416681355095796E-2</v>
      </c>
      <c r="H2044" s="30">
        <v>3.9930680915589489E-2</v>
      </c>
    </row>
    <row r="2045" spans="1:8">
      <c r="A2045" s="31" t="s">
        <v>4980</v>
      </c>
      <c r="B2045" s="32">
        <v>43307</v>
      </c>
      <c r="C2045" s="31">
        <v>109825.66666666667</v>
      </c>
      <c r="D2045" s="31">
        <v>1089.17</v>
      </c>
      <c r="E2045" s="31">
        <v>144.07</v>
      </c>
      <c r="F2045" s="30">
        <v>0.24996016540839938</v>
      </c>
      <c r="G2045" s="30">
        <v>-3.9346257651396099E-2</v>
      </c>
      <c r="H2045" s="30">
        <v>3.8192692945161033E-2</v>
      </c>
    </row>
    <row r="2046" spans="1:8">
      <c r="A2046" s="31" t="s">
        <v>4981</v>
      </c>
      <c r="B2046" s="32">
        <v>43308</v>
      </c>
      <c r="C2046" s="31">
        <v>110851.33333333333</v>
      </c>
      <c r="D2046" s="31">
        <v>1092.3599999999999</v>
      </c>
      <c r="E2046" s="31">
        <v>144.35</v>
      </c>
      <c r="F2046" s="30">
        <v>0.26212295218222637</v>
      </c>
      <c r="G2046" s="30">
        <v>-3.2016234082712369E-2</v>
      </c>
      <c r="H2046" s="30">
        <v>4.4274036026911601E-2</v>
      </c>
    </row>
    <row r="2047" spans="1:8">
      <c r="A2047" s="31" t="s">
        <v>510</v>
      </c>
      <c r="B2047" s="32">
        <v>43309</v>
      </c>
      <c r="C2047" s="31">
        <v>111877</v>
      </c>
      <c r="D2047" s="31">
        <v>1091.6199999999999</v>
      </c>
      <c r="E2047" s="31">
        <v>144.50666666666666</v>
      </c>
      <c r="F2047" s="30">
        <v>0.27429517786849389</v>
      </c>
      <c r="G2047" s="30">
        <v>-3.1175301162047808E-2</v>
      </c>
      <c r="H2047" s="30">
        <v>4.5710012784330623E-2</v>
      </c>
    </row>
    <row r="2048" spans="1:8">
      <c r="A2048" s="31" t="s">
        <v>509</v>
      </c>
      <c r="B2048" s="32">
        <v>43310</v>
      </c>
      <c r="C2048" s="31">
        <v>113852</v>
      </c>
      <c r="D2048" s="31">
        <v>1090.8800000000001</v>
      </c>
      <c r="E2048" s="31">
        <v>144.66333333333333</v>
      </c>
      <c r="F2048" s="30">
        <v>0.29753705921839169</v>
      </c>
      <c r="G2048" s="30">
        <v>-3.0331761979964456E-2</v>
      </c>
      <c r="H2048" s="30">
        <v>4.7146821088189128E-2</v>
      </c>
    </row>
    <row r="2049" spans="1:8">
      <c r="A2049" s="31" t="s">
        <v>508</v>
      </c>
      <c r="B2049" s="32">
        <v>43311</v>
      </c>
      <c r="C2049" s="31">
        <v>116759</v>
      </c>
      <c r="D2049" s="31">
        <v>1090.1400000000001</v>
      </c>
      <c r="E2049" s="31">
        <v>144.82</v>
      </c>
      <c r="F2049" s="30">
        <v>0.32933709048472948</v>
      </c>
      <c r="G2049" s="30">
        <v>-2.9485604401474186E-2</v>
      </c>
      <c r="H2049" s="30">
        <v>4.8584461660994727E-2</v>
      </c>
    </row>
    <row r="2050" spans="1:8">
      <c r="A2050" s="31" t="s">
        <v>507</v>
      </c>
      <c r="B2050" s="32">
        <v>43312</v>
      </c>
      <c r="C2050" s="31">
        <v>121173</v>
      </c>
      <c r="D2050" s="31">
        <v>1087.46</v>
      </c>
      <c r="E2050" s="31">
        <v>143.79</v>
      </c>
      <c r="F2050" s="30">
        <v>0.37775185389847388</v>
      </c>
      <c r="G2050" s="30">
        <v>-2.7594963874382872E-2</v>
      </c>
      <c r="H2050" s="30">
        <v>3.9997106900043322E-2</v>
      </c>
    </row>
    <row r="2051" spans="1:8">
      <c r="A2051" s="31" t="s">
        <v>506</v>
      </c>
      <c r="B2051" s="32">
        <v>43313</v>
      </c>
      <c r="C2051" s="31">
        <v>123951</v>
      </c>
      <c r="D2051" s="31">
        <v>1086.8699999999999</v>
      </c>
      <c r="E2051" s="31">
        <v>144.78</v>
      </c>
      <c r="F2051" s="30">
        <v>0.40843966143179022</v>
      </c>
      <c r="G2051" s="30">
        <v>-2.1824825401396741E-2</v>
      </c>
      <c r="H2051" s="30">
        <v>5.2639232223353316E-2</v>
      </c>
    </row>
    <row r="2052" spans="1:8">
      <c r="A2052" s="31" t="s">
        <v>4982</v>
      </c>
      <c r="B2052" s="32">
        <v>43314</v>
      </c>
      <c r="C2052" s="31">
        <v>124085.00000000001</v>
      </c>
      <c r="D2052" s="31">
        <v>1067.42</v>
      </c>
      <c r="E2052" s="31">
        <v>143.72999999999999</v>
      </c>
      <c r="F2052" s="30">
        <v>0.40891421010460816</v>
      </c>
      <c r="G2052" s="30">
        <v>-5.1485746783251463E-2</v>
      </c>
      <c r="H2052" s="30">
        <v>4.3487730506751809E-2</v>
      </c>
    </row>
    <row r="2053" spans="1:8">
      <c r="A2053" s="31" t="s">
        <v>4983</v>
      </c>
      <c r="B2053" s="32">
        <v>43315</v>
      </c>
      <c r="C2053" s="31">
        <v>124219</v>
      </c>
      <c r="D2053" s="31">
        <v>1073.33</v>
      </c>
      <c r="E2053" s="31">
        <v>143.61000000000001</v>
      </c>
      <c r="F2053" s="30">
        <v>0.40938805380270438</v>
      </c>
      <c r="G2053" s="30">
        <v>-5.5541378855207157E-2</v>
      </c>
      <c r="H2053" s="30">
        <v>4.0727588955721483E-2</v>
      </c>
    </row>
    <row r="2054" spans="1:8">
      <c r="A2054" s="31" t="s">
        <v>505</v>
      </c>
      <c r="B2054" s="32">
        <v>43316</v>
      </c>
      <c r="C2054" s="31">
        <v>124353</v>
      </c>
      <c r="D2054" s="31">
        <v>1072.5533333333333</v>
      </c>
      <c r="E2054" s="31">
        <v>143.84666666666669</v>
      </c>
      <c r="F2054" s="30">
        <v>0.40986119409584543</v>
      </c>
      <c r="G2054" s="30">
        <v>-5.6079440863054053E-2</v>
      </c>
      <c r="H2054" s="30">
        <v>4.5587255436428942E-2</v>
      </c>
    </row>
    <row r="2055" spans="1:8">
      <c r="A2055" s="31" t="s">
        <v>504</v>
      </c>
      <c r="B2055" s="32">
        <v>43317</v>
      </c>
      <c r="C2055" s="31">
        <v>128448</v>
      </c>
      <c r="D2055" s="31">
        <v>1071.7766666666666</v>
      </c>
      <c r="E2055" s="31">
        <v>144.08333333333334</v>
      </c>
      <c r="F2055" s="30">
        <v>0.45531671901129833</v>
      </c>
      <c r="G2055" s="30">
        <v>-5.6617668632455986E-2</v>
      </c>
      <c r="H2055" s="30">
        <v>5.0476329347720617E-2</v>
      </c>
    </row>
    <row r="2056" spans="1:8">
      <c r="A2056" s="31" t="s">
        <v>503</v>
      </c>
      <c r="B2056" s="32">
        <v>43318</v>
      </c>
      <c r="C2056" s="31">
        <v>133328</v>
      </c>
      <c r="D2056" s="31">
        <v>1071</v>
      </c>
      <c r="E2056" s="31">
        <v>144.32</v>
      </c>
      <c r="F2056" s="30">
        <v>0.50187103067769367</v>
      </c>
      <c r="G2056" s="30">
        <v>-6.948860970651094E-2</v>
      </c>
      <c r="H2056" s="30">
        <v>5.3046333454943362E-2</v>
      </c>
    </row>
    <row r="2057" spans="1:8">
      <c r="A2057" s="31" t="s">
        <v>502</v>
      </c>
      <c r="B2057" s="32">
        <v>43319</v>
      </c>
      <c r="C2057" s="31">
        <v>133584</v>
      </c>
      <c r="D2057" s="31">
        <v>1079.79</v>
      </c>
      <c r="E2057" s="31">
        <v>144.59</v>
      </c>
      <c r="F2057" s="30">
        <v>0.49524676205603146</v>
      </c>
      <c r="G2057" s="30">
        <v>-6.6466667243033961E-2</v>
      </c>
      <c r="H2057" s="30">
        <v>5.0188843695525787E-2</v>
      </c>
    </row>
    <row r="2058" spans="1:8">
      <c r="A2058" s="31" t="s">
        <v>501</v>
      </c>
      <c r="B2058" s="32">
        <v>43320</v>
      </c>
      <c r="C2058" s="31">
        <v>131521</v>
      </c>
      <c r="D2058" s="31">
        <v>1079.73</v>
      </c>
      <c r="E2058" s="31">
        <v>144.49</v>
      </c>
      <c r="F2058" s="30">
        <v>0.4659720294841827</v>
      </c>
      <c r="G2058" s="30">
        <v>-6.3059701492537368E-2</v>
      </c>
      <c r="H2058" s="30">
        <v>4.6270818247646783E-2</v>
      </c>
    </row>
    <row r="2059" spans="1:8">
      <c r="A2059" s="31" t="s">
        <v>4984</v>
      </c>
      <c r="B2059" s="32">
        <v>43321</v>
      </c>
      <c r="C2059" s="31">
        <v>130685</v>
      </c>
      <c r="D2059" s="31">
        <v>1078.67</v>
      </c>
      <c r="E2059" s="31">
        <v>143.77000000000001</v>
      </c>
      <c r="F2059" s="30">
        <v>0.4505614772340043</v>
      </c>
      <c r="G2059" s="30">
        <v>-6.5487845026250491E-2</v>
      </c>
      <c r="H2059" s="30">
        <v>4.2642686199144464E-2</v>
      </c>
    </row>
    <row r="2060" spans="1:8">
      <c r="A2060" s="31" t="s">
        <v>4985</v>
      </c>
      <c r="B2060" s="32">
        <v>43322</v>
      </c>
      <c r="C2060" s="31">
        <v>129849</v>
      </c>
      <c r="D2060" s="31">
        <v>1062.3699999999999</v>
      </c>
      <c r="E2060" s="31">
        <v>142.87</v>
      </c>
      <c r="F2060" s="30">
        <v>0.43527929302140511</v>
      </c>
      <c r="G2060" s="30">
        <v>-7.6962509231504495E-2</v>
      </c>
      <c r="H2060" s="30">
        <v>3.553998550374482E-2</v>
      </c>
    </row>
    <row r="2061" spans="1:8">
      <c r="A2061" s="31" t="s">
        <v>500</v>
      </c>
      <c r="B2061" s="32">
        <v>43323</v>
      </c>
      <c r="C2061" s="31">
        <v>129013</v>
      </c>
      <c r="D2061" s="31">
        <v>1056.0133333333333</v>
      </c>
      <c r="E2061" s="31">
        <v>141.42000000000002</v>
      </c>
      <c r="F2061" s="30">
        <v>0.42311277308050799</v>
      </c>
      <c r="G2061" s="30">
        <v>-7.9839206255155393E-2</v>
      </c>
      <c r="H2061" s="30">
        <v>2.4460918069205473E-2</v>
      </c>
    </row>
    <row r="2062" spans="1:8">
      <c r="A2062" s="31" t="s">
        <v>499</v>
      </c>
      <c r="B2062" s="32">
        <v>43324</v>
      </c>
      <c r="C2062" s="31">
        <v>129901</v>
      </c>
      <c r="D2062" s="31">
        <v>1049.6566666666668</v>
      </c>
      <c r="E2062" s="31">
        <v>139.97</v>
      </c>
      <c r="F2062" s="30">
        <v>0.42818426843500679</v>
      </c>
      <c r="G2062" s="30">
        <v>-8.2732545099169941E-2</v>
      </c>
      <c r="H2062" s="30">
        <v>1.3394150014480077E-2</v>
      </c>
    </row>
    <row r="2063" spans="1:8">
      <c r="A2063" s="31" t="s">
        <v>498</v>
      </c>
      <c r="B2063" s="32">
        <v>43325</v>
      </c>
      <c r="C2063" s="31">
        <v>128522</v>
      </c>
      <c r="D2063" s="31">
        <v>1043.3</v>
      </c>
      <c r="E2063" s="31">
        <v>138.52000000000001</v>
      </c>
      <c r="F2063" s="30">
        <v>0.40838001560459025</v>
      </c>
      <c r="G2063" s="30">
        <v>-9.001308329699087E-2</v>
      </c>
      <c r="H2063" s="30">
        <v>3.840858033190786E-3</v>
      </c>
    </row>
    <row r="2064" spans="1:8">
      <c r="A2064" s="31" t="s">
        <v>497</v>
      </c>
      <c r="B2064" s="32">
        <v>43326</v>
      </c>
      <c r="C2064" s="31">
        <v>130927</v>
      </c>
      <c r="D2064" s="31">
        <v>1042.56</v>
      </c>
      <c r="E2064" s="31">
        <v>138.38</v>
      </c>
      <c r="F2064" s="30">
        <v>0.43635589706008204</v>
      </c>
      <c r="G2064" s="30">
        <v>-8.657940387951446E-2</v>
      </c>
      <c r="H2064" s="30">
        <v>-9.3856039275141967E-4</v>
      </c>
    </row>
    <row r="2065" spans="1:8">
      <c r="A2065" s="31" t="s">
        <v>496</v>
      </c>
      <c r="B2065" s="32">
        <v>43327</v>
      </c>
      <c r="C2065" s="31">
        <v>130476</v>
      </c>
      <c r="D2065" s="31">
        <v>1023.43</v>
      </c>
      <c r="E2065" s="31">
        <v>138.80000000000001</v>
      </c>
      <c r="F2065" s="30">
        <v>0.43065214284591691</v>
      </c>
      <c r="G2065" s="30">
        <v>-8.6867298958770212E-2</v>
      </c>
      <c r="H2065" s="30">
        <v>7.6956584870044864E-3</v>
      </c>
    </row>
    <row r="2066" spans="1:8">
      <c r="A2066" s="31" t="s">
        <v>4986</v>
      </c>
      <c r="B2066" s="32">
        <v>43328</v>
      </c>
      <c r="C2066" s="31">
        <v>130829.00000000001</v>
      </c>
      <c r="D2066" s="31">
        <v>1021.57</v>
      </c>
      <c r="E2066" s="31">
        <v>138.74</v>
      </c>
      <c r="F2066" s="30">
        <v>0.43376551075158853</v>
      </c>
      <c r="G2066" s="30">
        <v>-8.4565478430740026E-2</v>
      </c>
      <c r="H2066" s="30">
        <v>7.7722089053535726E-3</v>
      </c>
    </row>
    <row r="2067" spans="1:8">
      <c r="A2067" s="31" t="s">
        <v>4987</v>
      </c>
      <c r="B2067" s="32">
        <v>43329</v>
      </c>
      <c r="C2067" s="31">
        <v>131182</v>
      </c>
      <c r="D2067" s="31">
        <v>1022.94</v>
      </c>
      <c r="E2067" s="31">
        <v>138.63999999999999</v>
      </c>
      <c r="F2067" s="30">
        <v>0.43687559353185823</v>
      </c>
      <c r="G2067" s="30">
        <v>-8.4980455181091652E-2</v>
      </c>
      <c r="H2067" s="30">
        <v>4.1283406967480563E-3</v>
      </c>
    </row>
    <row r="2068" spans="1:8">
      <c r="A2068" s="31" t="s">
        <v>495</v>
      </c>
      <c r="B2068" s="32">
        <v>43330</v>
      </c>
      <c r="C2068" s="31">
        <v>131535</v>
      </c>
      <c r="D2068" s="31">
        <v>1026.5100000000002</v>
      </c>
      <c r="E2068" s="31">
        <v>139.01</v>
      </c>
      <c r="F2068" s="30">
        <v>0.44620557262198224</v>
      </c>
      <c r="G2068" s="30">
        <v>-8.3429568074670057E-2</v>
      </c>
      <c r="H2068" s="30">
        <v>3.8997616812306291E-3</v>
      </c>
    </row>
    <row r="2069" spans="1:8">
      <c r="A2069" s="31" t="s">
        <v>494</v>
      </c>
      <c r="B2069" s="32">
        <v>43331</v>
      </c>
      <c r="C2069" s="31">
        <v>134354</v>
      </c>
      <c r="D2069" s="31">
        <v>1030.0800000000002</v>
      </c>
      <c r="E2069" s="31">
        <v>139.38</v>
      </c>
      <c r="F2069" s="30">
        <v>0.47744692456062787</v>
      </c>
      <c r="G2069" s="30">
        <v>-8.1884219439368855E-2</v>
      </c>
      <c r="H2069" s="30">
        <v>3.672499459926426E-3</v>
      </c>
    </row>
    <row r="2070" spans="1:8">
      <c r="A2070" s="31" t="s">
        <v>493</v>
      </c>
      <c r="B2070" s="32">
        <v>43332</v>
      </c>
      <c r="C2070" s="31">
        <v>137072</v>
      </c>
      <c r="D2070" s="31">
        <v>1033.6500000000001</v>
      </c>
      <c r="E2070" s="31">
        <v>139.75</v>
      </c>
      <c r="F2070" s="30">
        <v>0.50476111017189185</v>
      </c>
      <c r="G2070" s="30">
        <v>-7.5190795301022573E-2</v>
      </c>
      <c r="H2070" s="30">
        <v>9.2438795406948326E-3</v>
      </c>
    </row>
    <row r="2071" spans="1:8">
      <c r="A2071" s="31" t="s">
        <v>6</v>
      </c>
      <c r="B2071" s="32">
        <v>43333</v>
      </c>
      <c r="C2071" s="31">
        <v>136910</v>
      </c>
      <c r="D2071" s="31">
        <v>1044.31</v>
      </c>
      <c r="E2071" s="31">
        <v>140.38999999999999</v>
      </c>
      <c r="F2071" s="30">
        <v>0.50270183946795743</v>
      </c>
      <c r="G2071" s="30">
        <v>-5.1653211525713227E-2</v>
      </c>
      <c r="H2071" s="30">
        <v>1.5405757268913689E-2</v>
      </c>
    </row>
    <row r="2072" spans="1:8">
      <c r="A2072" s="31" t="s">
        <v>195</v>
      </c>
      <c r="B2072" s="32">
        <v>43334</v>
      </c>
      <c r="C2072" s="31">
        <v>136768.25</v>
      </c>
      <c r="D2072" s="31">
        <v>1050.6099999999999</v>
      </c>
      <c r="E2072" s="31">
        <v>140.44</v>
      </c>
      <c r="F2072" s="30">
        <v>0.50086555739976135</v>
      </c>
      <c r="G2072" s="30">
        <v>-4.5368637214458385E-2</v>
      </c>
      <c r="H2072" s="30">
        <v>1.5106613661004742E-2</v>
      </c>
    </row>
    <row r="2073" spans="1:8">
      <c r="A2073" s="31" t="s">
        <v>4988</v>
      </c>
      <c r="B2073" s="32">
        <v>43335</v>
      </c>
      <c r="C2073" s="31">
        <v>136626.5</v>
      </c>
      <c r="D2073" s="31">
        <v>1048.2</v>
      </c>
      <c r="E2073" s="31">
        <v>140.79</v>
      </c>
      <c r="F2073" s="30">
        <v>0.49902996134382915</v>
      </c>
      <c r="G2073" s="30">
        <v>-5.6338788959109709E-2</v>
      </c>
      <c r="H2073" s="30">
        <v>1.624079688176705E-2</v>
      </c>
    </row>
    <row r="2074" spans="1:8">
      <c r="A2074" s="31" t="s">
        <v>4989</v>
      </c>
      <c r="B2074" s="32">
        <v>43336</v>
      </c>
      <c r="C2074" s="31">
        <v>136484.75</v>
      </c>
      <c r="D2074" s="31">
        <v>1050.19</v>
      </c>
      <c r="E2074" s="31">
        <v>140.4</v>
      </c>
      <c r="F2074" s="30">
        <v>0.49719505091580429</v>
      </c>
      <c r="G2074" s="30">
        <v>-5.7147474360547457E-2</v>
      </c>
      <c r="H2074" s="30">
        <v>1.259736513126275E-2</v>
      </c>
    </row>
    <row r="2075" spans="1:8">
      <c r="A2075" s="31" t="s">
        <v>492</v>
      </c>
      <c r="B2075" s="32">
        <v>43337</v>
      </c>
      <c r="C2075" s="31">
        <v>136343</v>
      </c>
      <c r="D2075" s="31">
        <v>1056.5066666666667</v>
      </c>
      <c r="E2075" s="31">
        <v>140.9</v>
      </c>
      <c r="F2075" s="30">
        <v>0.49500706697120234</v>
      </c>
      <c r="G2075" s="30">
        <v>-5.4077929519625756E-2</v>
      </c>
      <c r="H2075" s="30">
        <v>1.5373528705260764E-2</v>
      </c>
    </row>
    <row r="2076" spans="1:8">
      <c r="A2076" s="31" t="s">
        <v>491</v>
      </c>
      <c r="B2076" s="32">
        <v>43338</v>
      </c>
      <c r="C2076" s="31">
        <v>138582</v>
      </c>
      <c r="D2076" s="31">
        <v>1062.8233333333333</v>
      </c>
      <c r="E2076" s="31">
        <v>141.4</v>
      </c>
      <c r="F2076" s="30">
        <v>0.51369052040143126</v>
      </c>
      <c r="G2076" s="30">
        <v>-5.1025176269602568E-2</v>
      </c>
      <c r="H2076" s="30">
        <v>1.8145161290322731E-2</v>
      </c>
    </row>
    <row r="2077" spans="1:8">
      <c r="A2077" s="31" t="s">
        <v>490</v>
      </c>
      <c r="B2077" s="32">
        <v>43339</v>
      </c>
      <c r="C2077" s="31">
        <v>140309</v>
      </c>
      <c r="D2077" s="31">
        <v>1069.1400000000001</v>
      </c>
      <c r="E2077" s="31">
        <v>141.9</v>
      </c>
      <c r="F2077" s="30">
        <v>0.51474323888116968</v>
      </c>
      <c r="G2077" s="30">
        <v>-3.886296825696467E-2</v>
      </c>
      <c r="H2077" s="30">
        <v>1.6621292448774749E-2</v>
      </c>
    </row>
    <row r="2078" spans="1:8">
      <c r="A2078" s="31" t="s">
        <v>489</v>
      </c>
      <c r="B2078" s="32">
        <v>43340</v>
      </c>
      <c r="C2078" s="31">
        <v>136765</v>
      </c>
      <c r="D2078" s="31">
        <v>1070.6199999999999</v>
      </c>
      <c r="E2078" s="31">
        <v>142.76</v>
      </c>
      <c r="F2078" s="30">
        <v>0.46611894682565125</v>
      </c>
      <c r="G2078" s="30">
        <v>-4.3072550298978385E-2</v>
      </c>
      <c r="H2078" s="30">
        <v>1.8768286591022587E-2</v>
      </c>
    </row>
    <row r="2079" spans="1:8">
      <c r="A2079" s="31" t="s">
        <v>488</v>
      </c>
      <c r="B2079" s="32">
        <v>43341</v>
      </c>
      <c r="C2079" s="31">
        <v>137472</v>
      </c>
      <c r="D2079" s="31">
        <v>1070.53</v>
      </c>
      <c r="E2079" s="31">
        <v>142.58000000000001</v>
      </c>
      <c r="F2079" s="30">
        <v>0.47369876714729764</v>
      </c>
      <c r="G2079" s="30">
        <v>-4.5209682310340615E-2</v>
      </c>
      <c r="H2079" s="30">
        <v>1.3145740069637091E-2</v>
      </c>
    </row>
    <row r="2080" spans="1:8">
      <c r="A2080" s="31" t="s">
        <v>4990</v>
      </c>
      <c r="B2080" s="32">
        <v>43342</v>
      </c>
      <c r="C2080" s="31">
        <v>137017.66666666669</v>
      </c>
      <c r="D2080" s="31">
        <v>1057.8399999999999</v>
      </c>
      <c r="E2080" s="31">
        <v>141.85</v>
      </c>
      <c r="F2080" s="30">
        <v>0.46882910465147876</v>
      </c>
      <c r="G2080" s="30">
        <v>-5.4233348234242307E-2</v>
      </c>
      <c r="H2080" s="30">
        <v>9.0340019917483083E-3</v>
      </c>
    </row>
    <row r="2081" spans="1:8">
      <c r="A2081" s="31" t="s">
        <v>4991</v>
      </c>
      <c r="B2081" s="32">
        <v>43343</v>
      </c>
      <c r="C2081" s="31">
        <v>136563.33333333334</v>
      </c>
      <c r="D2081" s="31">
        <v>1055.96</v>
      </c>
      <c r="E2081" s="31">
        <v>142.02000000000001</v>
      </c>
      <c r="F2081" s="30">
        <v>0.44348937633535712</v>
      </c>
      <c r="G2081" s="30">
        <v>-5.9247666590445447E-2</v>
      </c>
      <c r="H2081" s="30">
        <v>7.9488999290278084E-3</v>
      </c>
    </row>
    <row r="2082" spans="1:8">
      <c r="A2082" s="31" t="s">
        <v>487</v>
      </c>
      <c r="B2082" s="32">
        <v>43344</v>
      </c>
      <c r="C2082" s="31">
        <v>136109</v>
      </c>
      <c r="D2082" s="31">
        <v>1053.0166666666669</v>
      </c>
      <c r="E2082" s="31">
        <v>141.66000000000003</v>
      </c>
      <c r="F2082" s="30">
        <v>0.42372388486695178</v>
      </c>
      <c r="G2082" s="30">
        <v>-6.517068724698738E-2</v>
      </c>
      <c r="H2082" s="30">
        <v>3.1157059906530282E-3</v>
      </c>
    </row>
    <row r="2083" spans="1:8">
      <c r="A2083" s="31" t="s">
        <v>486</v>
      </c>
      <c r="B2083" s="32">
        <v>43345</v>
      </c>
      <c r="C2083" s="31">
        <v>133676</v>
      </c>
      <c r="D2083" s="31">
        <v>1050.0733333333335</v>
      </c>
      <c r="E2083" s="31">
        <v>141.30000000000001</v>
      </c>
      <c r="F2083" s="30">
        <v>0.40008001893641842</v>
      </c>
      <c r="G2083" s="30">
        <v>-7.1052173733549107E-2</v>
      </c>
      <c r="H2083" s="30">
        <v>-1.6956337431113244E-3</v>
      </c>
    </row>
    <row r="2084" spans="1:8">
      <c r="A2084" s="31" t="s">
        <v>485</v>
      </c>
      <c r="B2084" s="32">
        <v>43346</v>
      </c>
      <c r="C2084" s="31">
        <v>135257</v>
      </c>
      <c r="D2084" s="31">
        <v>1047.1300000000001</v>
      </c>
      <c r="E2084" s="31">
        <v>140.94</v>
      </c>
      <c r="F2084" s="30">
        <v>0.41496130372651696</v>
      </c>
      <c r="G2084" s="30">
        <v>-7.5136901607489759E-2</v>
      </c>
      <c r="H2084" s="30">
        <v>-1.5585151601019698E-3</v>
      </c>
    </row>
    <row r="2085" spans="1:8">
      <c r="A2085" s="31" t="s">
        <v>484</v>
      </c>
      <c r="B2085" s="32">
        <v>43347</v>
      </c>
      <c r="C2085" s="31">
        <v>137983</v>
      </c>
      <c r="D2085" s="31">
        <v>1040.17</v>
      </c>
      <c r="E2085" s="31">
        <v>140.41</v>
      </c>
      <c r="F2085" s="30">
        <v>0.44471806727352292</v>
      </c>
      <c r="G2085" s="30">
        <v>-8.1811360727368942E-2</v>
      </c>
      <c r="H2085" s="30">
        <v>-3.1238906638267894E-3</v>
      </c>
    </row>
    <row r="2086" spans="1:8">
      <c r="A2086" s="31" t="s">
        <v>483</v>
      </c>
      <c r="B2086" s="32">
        <v>43348</v>
      </c>
      <c r="C2086" s="31">
        <v>137714</v>
      </c>
      <c r="D2086" s="31">
        <v>1021.72</v>
      </c>
      <c r="E2086" s="31">
        <v>138.19999999999999</v>
      </c>
      <c r="F2086" s="30">
        <v>0.4353521414485888</v>
      </c>
      <c r="G2086" s="30">
        <v>-9.9314162802588313E-2</v>
      </c>
      <c r="H2086" s="30">
        <v>-2.3873428450346235E-2</v>
      </c>
    </row>
    <row r="2087" spans="1:8">
      <c r="A2087" s="31" t="s">
        <v>4992</v>
      </c>
      <c r="B2087" s="32">
        <v>43349</v>
      </c>
      <c r="C2087" s="31">
        <v>138352</v>
      </c>
      <c r="D2087" s="31">
        <v>1018.29</v>
      </c>
      <c r="E2087" s="31">
        <v>138.41999999999999</v>
      </c>
      <c r="F2087" s="30">
        <v>0.43548156156554962</v>
      </c>
      <c r="G2087" s="30">
        <v>-0.10761640186137811</v>
      </c>
      <c r="H2087" s="30">
        <v>-2.6308384918401817E-2</v>
      </c>
    </row>
    <row r="2088" spans="1:8">
      <c r="A2088" s="31" t="s">
        <v>4993</v>
      </c>
      <c r="B2088" s="32">
        <v>43350</v>
      </c>
      <c r="C2088" s="31">
        <v>138990</v>
      </c>
      <c r="D2088" s="31">
        <v>1022.98</v>
      </c>
      <c r="E2088" s="31">
        <v>139.28</v>
      </c>
      <c r="F2088" s="30">
        <v>0.43560981655924635</v>
      </c>
      <c r="G2088" s="30">
        <v>-0.10351153422584702</v>
      </c>
      <c r="H2088" s="30">
        <v>-1.9730205278592483E-2</v>
      </c>
    </row>
    <row r="2089" spans="1:8">
      <c r="A2089" s="31" t="s">
        <v>482</v>
      </c>
      <c r="B2089" s="32">
        <v>43351</v>
      </c>
      <c r="C2089" s="31">
        <v>139628</v>
      </c>
      <c r="D2089" s="31">
        <v>1019.0700000000002</v>
      </c>
      <c r="E2089" s="31">
        <v>139.32666666666665</v>
      </c>
      <c r="F2089" s="30">
        <v>0.43165182155516346</v>
      </c>
      <c r="G2089" s="30">
        <v>-0.10694328004183062</v>
      </c>
      <c r="H2089" s="30">
        <v>-1.8872353410638087E-2</v>
      </c>
    </row>
    <row r="2090" spans="1:8">
      <c r="A2090" s="31" t="s">
        <v>481</v>
      </c>
      <c r="B2090" s="32">
        <v>43352</v>
      </c>
      <c r="C2090" s="31">
        <v>142234</v>
      </c>
      <c r="D2090" s="31">
        <v>1015.1600000000001</v>
      </c>
      <c r="E2090" s="31">
        <v>139.37333333333333</v>
      </c>
      <c r="F2090" s="30">
        <v>0.44607883007450289</v>
      </c>
      <c r="G2090" s="30">
        <v>-0.11037498575947968</v>
      </c>
      <c r="H2090" s="30">
        <v>-1.8013574766903906E-2</v>
      </c>
    </row>
    <row r="2091" spans="1:8">
      <c r="A2091" s="31" t="s">
        <v>480</v>
      </c>
      <c r="B2091" s="32">
        <v>43353</v>
      </c>
      <c r="C2091" s="31">
        <v>146998</v>
      </c>
      <c r="D2091" s="31">
        <v>1011.25</v>
      </c>
      <c r="E2091" s="31">
        <v>139.41999999999999</v>
      </c>
      <c r="F2091" s="30">
        <v>0.49764601483199145</v>
      </c>
      <c r="G2091" s="30">
        <v>-0.11187128391136725</v>
      </c>
      <c r="H2091" s="30">
        <v>-1.6159762896055474E-2</v>
      </c>
    </row>
    <row r="2092" spans="1:8">
      <c r="A2092" s="31" t="s">
        <v>479</v>
      </c>
      <c r="B2092" s="32">
        <v>43354</v>
      </c>
      <c r="C2092" s="31">
        <v>148577</v>
      </c>
      <c r="D2092" s="31">
        <v>1003.33</v>
      </c>
      <c r="E2092" s="31">
        <v>139.52000000000001</v>
      </c>
      <c r="F2092" s="30">
        <v>0.51765440131727458</v>
      </c>
      <c r="G2092" s="30">
        <v>-0.12326217460830668</v>
      </c>
      <c r="H2092" s="30">
        <v>-2.0087090883550984E-2</v>
      </c>
    </row>
    <row r="2093" spans="1:8">
      <c r="A2093" s="31" t="s">
        <v>478</v>
      </c>
      <c r="B2093" s="32">
        <v>43355</v>
      </c>
      <c r="C2093" s="31">
        <v>155061</v>
      </c>
      <c r="D2093" s="31">
        <v>1004.56</v>
      </c>
      <c r="E2093" s="31">
        <v>139.08000000000001</v>
      </c>
      <c r="F2093" s="30">
        <v>0.58760327306682081</v>
      </c>
      <c r="G2093" s="30">
        <v>-0.12918046429376373</v>
      </c>
      <c r="H2093" s="30">
        <v>-3.2486956521739052E-2</v>
      </c>
    </row>
    <row r="2094" spans="1:8">
      <c r="A2094" s="31" t="s">
        <v>4994</v>
      </c>
      <c r="B2094" s="32">
        <v>43356</v>
      </c>
      <c r="C2094" s="31">
        <v>156080.33333333334</v>
      </c>
      <c r="D2094" s="31">
        <v>1017.64</v>
      </c>
      <c r="E2094" s="31">
        <v>139.38</v>
      </c>
      <c r="F2094" s="30">
        <v>0.60179924938911511</v>
      </c>
      <c r="G2094" s="30">
        <v>-0.12155034744701976</v>
      </c>
      <c r="H2094" s="30">
        <v>-3.5365769257388102E-2</v>
      </c>
    </row>
    <row r="2095" spans="1:8">
      <c r="A2095" s="31" t="s">
        <v>4995</v>
      </c>
      <c r="B2095" s="32">
        <v>43357</v>
      </c>
      <c r="C2095" s="31">
        <v>157099.66666666666</v>
      </c>
      <c r="D2095" s="31">
        <v>1028.53</v>
      </c>
      <c r="E2095" s="31">
        <v>140.13</v>
      </c>
      <c r="F2095" s="30">
        <v>0.61606217652113471</v>
      </c>
      <c r="G2095" s="30">
        <v>-0.11191987220999011</v>
      </c>
      <c r="H2095" s="30">
        <v>-3.0130349521282906E-2</v>
      </c>
    </row>
    <row r="2096" spans="1:8">
      <c r="A2096" s="31" t="s">
        <v>477</v>
      </c>
      <c r="B2096" s="32">
        <v>43358</v>
      </c>
      <c r="C2096" s="31">
        <v>158119</v>
      </c>
      <c r="D2096" s="31">
        <v>1024.4966666666667</v>
      </c>
      <c r="E2096" s="31">
        <v>139.63666666666666</v>
      </c>
      <c r="F2096" s="30">
        <v>0.65463078750333548</v>
      </c>
      <c r="G2096" s="30">
        <v>-0.11517323775388288</v>
      </c>
      <c r="H2096" s="30">
        <v>-3.3500219181875068E-2</v>
      </c>
    </row>
    <row r="2097" spans="1:8">
      <c r="A2097" s="31" t="s">
        <v>476</v>
      </c>
      <c r="B2097" s="32">
        <v>43359</v>
      </c>
      <c r="C2097" s="31">
        <v>155710</v>
      </c>
      <c r="D2097" s="31">
        <v>1020.4633333333333</v>
      </c>
      <c r="E2097" s="31">
        <v>139.14333333333335</v>
      </c>
      <c r="F2097" s="30">
        <v>0.61847415856701993</v>
      </c>
      <c r="G2097" s="30">
        <v>-0.11842828963471708</v>
      </c>
      <c r="H2097" s="30">
        <v>-3.6870399852333757E-2</v>
      </c>
    </row>
    <row r="2098" spans="1:8">
      <c r="A2098" s="31" t="s">
        <v>475</v>
      </c>
      <c r="B2098" s="32">
        <v>43360</v>
      </c>
      <c r="C2098" s="31">
        <v>158071</v>
      </c>
      <c r="D2098" s="31">
        <v>1016.43</v>
      </c>
      <c r="E2098" s="31">
        <v>138.65</v>
      </c>
      <c r="F2098" s="30">
        <v>0.64244627041225599</v>
      </c>
      <c r="G2098" s="30">
        <v>-0.13714154739469264</v>
      </c>
      <c r="H2098" s="30">
        <v>-4.4254497828634332E-2</v>
      </c>
    </row>
    <row r="2099" spans="1:8">
      <c r="A2099" s="31" t="s">
        <v>474</v>
      </c>
      <c r="B2099" s="32">
        <v>43361</v>
      </c>
      <c r="C2099" s="31">
        <v>157328</v>
      </c>
      <c r="D2099" s="31">
        <v>1019.74</v>
      </c>
      <c r="E2099" s="31">
        <v>138.47</v>
      </c>
      <c r="F2099" s="30">
        <v>0.64003944567567395</v>
      </c>
      <c r="G2099" s="30">
        <v>-0.13888583950481759</v>
      </c>
      <c r="H2099" s="30">
        <v>-4.582414553472991E-2</v>
      </c>
    </row>
    <row r="2100" spans="1:8">
      <c r="A2100" s="31" t="s">
        <v>4996</v>
      </c>
      <c r="B2100" s="32">
        <v>43362</v>
      </c>
      <c r="C2100" s="31">
        <v>158130.5</v>
      </c>
      <c r="D2100" s="31">
        <v>1031.07</v>
      </c>
      <c r="E2100" s="31">
        <v>139.16</v>
      </c>
      <c r="F2100" s="30">
        <v>0.64645466216359226</v>
      </c>
      <c r="G2100" s="30">
        <v>-0.13541457033608373</v>
      </c>
      <c r="H2100" s="30">
        <v>-5.0037545224930091E-2</v>
      </c>
    </row>
    <row r="2101" spans="1:8">
      <c r="A2101" s="31" t="s">
        <v>4997</v>
      </c>
      <c r="B2101" s="32">
        <v>43363</v>
      </c>
      <c r="C2101" s="31">
        <v>158933</v>
      </c>
      <c r="D2101" s="31">
        <v>1036.93</v>
      </c>
      <c r="E2101" s="31">
        <v>140.29</v>
      </c>
      <c r="F2101" s="30">
        <v>0.65285471626165625</v>
      </c>
      <c r="G2101" s="30">
        <v>-0.13661834622526037</v>
      </c>
      <c r="H2101" s="30">
        <v>-4.8429763277487714E-2</v>
      </c>
    </row>
    <row r="2102" spans="1:8">
      <c r="A2102" s="31" t="s">
        <v>4998</v>
      </c>
      <c r="B2102" s="32">
        <v>43364</v>
      </c>
      <c r="C2102" s="31">
        <v>159735.5</v>
      </c>
      <c r="D2102" s="31">
        <v>1051.43</v>
      </c>
      <c r="E2102" s="31">
        <v>140.86000000000001</v>
      </c>
      <c r="F2102" s="30">
        <v>0.65923966166096903</v>
      </c>
      <c r="G2102" s="30">
        <v>-0.12596428808937954</v>
      </c>
      <c r="H2102" s="30">
        <v>-4.6460726132184105E-2</v>
      </c>
    </row>
    <row r="2103" spans="1:8">
      <c r="A2103" s="31" t="s">
        <v>7</v>
      </c>
      <c r="B2103" s="32">
        <v>43365</v>
      </c>
      <c r="C2103" s="31">
        <v>160538</v>
      </c>
      <c r="D2103" s="31">
        <v>1048.4033333333334</v>
      </c>
      <c r="E2103" s="31">
        <v>140.60333333333335</v>
      </c>
      <c r="F2103" s="30">
        <v>0.66819591726459837</v>
      </c>
      <c r="G2103" s="30">
        <v>-0.12989075255966542</v>
      </c>
      <c r="H2103" s="30">
        <v>-5.0084449949330034E-2</v>
      </c>
    </row>
    <row r="2104" spans="1:8">
      <c r="A2104" s="31" t="s">
        <v>473</v>
      </c>
      <c r="B2104" s="32">
        <v>43366</v>
      </c>
      <c r="C2104" s="31">
        <v>165072</v>
      </c>
      <c r="D2104" s="31">
        <v>1045.3766666666666</v>
      </c>
      <c r="E2104" s="31">
        <v>140.34666666666666</v>
      </c>
      <c r="F2104" s="30">
        <v>0.71356499623699166</v>
      </c>
      <c r="G2104" s="30">
        <v>-0.13380452855619818</v>
      </c>
      <c r="H2104" s="30">
        <v>-5.3693839480367767E-2</v>
      </c>
    </row>
    <row r="2105" spans="1:8">
      <c r="A2105" s="31" t="s">
        <v>472</v>
      </c>
      <c r="B2105" s="32">
        <v>43367</v>
      </c>
      <c r="C2105" s="31">
        <v>168624</v>
      </c>
      <c r="D2105" s="31">
        <v>1042.3499999999999</v>
      </c>
      <c r="E2105" s="31">
        <v>140.09</v>
      </c>
      <c r="F2105" s="30">
        <v>0.75377434237622376</v>
      </c>
      <c r="G2105" s="30">
        <v>-0.13507974177274029</v>
      </c>
      <c r="H2105" s="30">
        <v>-5.2036811476519174E-2</v>
      </c>
    </row>
    <row r="2106" spans="1:8">
      <c r="A2106" s="31" t="s">
        <v>471</v>
      </c>
      <c r="B2106" s="32">
        <v>43368</v>
      </c>
      <c r="C2106" s="31">
        <v>174618</v>
      </c>
      <c r="D2106" s="31">
        <v>1041.78</v>
      </c>
      <c r="E2106" s="31">
        <v>140.38</v>
      </c>
      <c r="F2106" s="30">
        <v>0.81542201091844002</v>
      </c>
      <c r="G2106" s="30">
        <v>-0.1300593722077944</v>
      </c>
      <c r="H2106" s="30">
        <v>-5.0588394427160899E-2</v>
      </c>
    </row>
    <row r="2107" spans="1:8">
      <c r="A2107" s="31" t="s">
        <v>470</v>
      </c>
      <c r="B2107" s="32">
        <v>43369</v>
      </c>
      <c r="C2107" s="31">
        <v>180635</v>
      </c>
      <c r="D2107" s="31">
        <v>1046.02</v>
      </c>
      <c r="E2107" s="31">
        <v>140.6</v>
      </c>
      <c r="F2107" s="30">
        <v>0.87510834801329951</v>
      </c>
      <c r="G2107" s="30">
        <v>-0.12613199665831243</v>
      </c>
      <c r="H2107" s="30">
        <v>-5.1218030906268974E-2</v>
      </c>
    </row>
    <row r="2108" spans="1:8">
      <c r="A2108" s="31" t="s">
        <v>4999</v>
      </c>
      <c r="B2108" s="32">
        <v>43370</v>
      </c>
      <c r="C2108" s="31">
        <v>182892</v>
      </c>
      <c r="D2108" s="31">
        <v>1051.3</v>
      </c>
      <c r="E2108" s="31">
        <v>141.88999999999999</v>
      </c>
      <c r="F2108" s="30">
        <v>0.8956408717634583</v>
      </c>
      <c r="G2108" s="30">
        <v>-0.12984099919713299</v>
      </c>
      <c r="H2108" s="30">
        <v>-4.2577597840755765E-2</v>
      </c>
    </row>
    <row r="2109" spans="1:8">
      <c r="A2109" s="31" t="s">
        <v>5000</v>
      </c>
      <c r="B2109" s="32">
        <v>43371</v>
      </c>
      <c r="C2109" s="31">
        <v>185149</v>
      </c>
      <c r="D2109" s="31">
        <v>1047.9100000000001</v>
      </c>
      <c r="E2109" s="31">
        <v>142.13</v>
      </c>
      <c r="F2109" s="30">
        <v>0.91611083801195314</v>
      </c>
      <c r="G2109" s="30">
        <v>-0.1332375695482193</v>
      </c>
      <c r="H2109" s="30">
        <v>-4.2465753424657637E-2</v>
      </c>
    </row>
    <row r="2110" spans="1:8">
      <c r="A2110" s="31" t="s">
        <v>469</v>
      </c>
      <c r="B2110" s="32">
        <v>43372</v>
      </c>
      <c r="C2110" s="31">
        <v>187406</v>
      </c>
      <c r="D2110" s="31">
        <v>1047.4066666666668</v>
      </c>
      <c r="E2110" s="31">
        <v>142.22000000000003</v>
      </c>
      <c r="F2110" s="30">
        <v>0.92747812886331782</v>
      </c>
      <c r="G2110" s="30">
        <v>-0.13424348041714318</v>
      </c>
      <c r="H2110" s="30">
        <v>-4.3363228699551337E-2</v>
      </c>
    </row>
    <row r="2111" spans="1:8">
      <c r="A2111" s="31" t="s">
        <v>468</v>
      </c>
      <c r="B2111" s="32">
        <v>43373</v>
      </c>
      <c r="C2111" s="31">
        <v>195104</v>
      </c>
      <c r="D2111" s="31">
        <v>1046.9033333333334</v>
      </c>
      <c r="E2111" s="31">
        <v>142.31</v>
      </c>
      <c r="F2111" s="30">
        <v>0.99199542595769019</v>
      </c>
      <c r="G2111" s="30">
        <v>-0.13524802308420891</v>
      </c>
      <c r="H2111" s="30">
        <v>-4.4257891202149069E-2</v>
      </c>
    </row>
    <row r="2112" spans="1:8">
      <c r="A2112" s="31" t="s">
        <v>467</v>
      </c>
      <c r="B2112" s="32">
        <v>43374</v>
      </c>
      <c r="C2112" s="31">
        <v>195480</v>
      </c>
      <c r="D2112" s="31">
        <v>1046.4000000000001</v>
      </c>
      <c r="E2112" s="31">
        <v>142.4</v>
      </c>
      <c r="F2112" s="30">
        <v>0.98261811476831395</v>
      </c>
      <c r="G2112" s="30">
        <v>-0.14079499453964694</v>
      </c>
      <c r="H2112" s="30">
        <v>-5.1109482241620485E-2</v>
      </c>
    </row>
    <row r="2113" spans="1:8">
      <c r="A2113" s="31" t="s">
        <v>466</v>
      </c>
      <c r="B2113" s="32">
        <v>43375</v>
      </c>
      <c r="C2113" s="31">
        <v>188259</v>
      </c>
      <c r="D2113" s="31">
        <v>1033.3</v>
      </c>
      <c r="E2113" s="31">
        <v>141.56</v>
      </c>
      <c r="F2113" s="30">
        <v>0.90307661981227927</v>
      </c>
      <c r="G2113" s="30">
        <v>-0.15484778590240622</v>
      </c>
      <c r="H2113" s="30">
        <v>-6.1273209549071672E-2</v>
      </c>
    </row>
    <row r="2114" spans="1:8">
      <c r="A2114" s="31" t="s">
        <v>465</v>
      </c>
      <c r="B2114" s="32">
        <v>43376</v>
      </c>
      <c r="C2114" s="31">
        <v>185559</v>
      </c>
      <c r="D2114" s="31">
        <v>1035.03</v>
      </c>
      <c r="E2114" s="31">
        <v>141.66999999999999</v>
      </c>
      <c r="F2114" s="30">
        <v>0.87645492782748957</v>
      </c>
      <c r="G2114" s="30">
        <v>-0.15681210896767472</v>
      </c>
      <c r="H2114" s="30">
        <v>-6.0232172470978562E-2</v>
      </c>
    </row>
    <row r="2115" spans="1:8">
      <c r="A2115" s="31" t="s">
        <v>5001</v>
      </c>
      <c r="B2115" s="32">
        <v>43377</v>
      </c>
      <c r="C2115" s="31">
        <v>185067.66666666669</v>
      </c>
      <c r="D2115" s="31">
        <v>1010.38</v>
      </c>
      <c r="E2115" s="31">
        <v>140.37</v>
      </c>
      <c r="F2115" s="30">
        <v>0.87215717402908521</v>
      </c>
      <c r="G2115" s="30">
        <v>-0.18028557520687971</v>
      </c>
      <c r="H2115" s="30">
        <v>-6.9164456233421823E-2</v>
      </c>
    </row>
    <row r="2116" spans="1:8">
      <c r="A2116" s="31" t="s">
        <v>5002</v>
      </c>
      <c r="B2116" s="32">
        <v>43378</v>
      </c>
      <c r="C2116" s="31">
        <v>184576.33333333334</v>
      </c>
      <c r="D2116" s="31">
        <v>1000.76</v>
      </c>
      <c r="E2116" s="31">
        <v>139.80000000000001</v>
      </c>
      <c r="F2116" s="30">
        <v>0.86785633810038476</v>
      </c>
      <c r="G2116" s="30">
        <v>-0.18938358938358935</v>
      </c>
      <c r="H2116" s="30">
        <v>-7.232913072329139E-2</v>
      </c>
    </row>
    <row r="2117" spans="1:8">
      <c r="A2117" s="31" t="s">
        <v>464</v>
      </c>
      <c r="B2117" s="32">
        <v>43379</v>
      </c>
      <c r="C2117" s="31">
        <v>184085</v>
      </c>
      <c r="D2117" s="31">
        <v>999.00666666666666</v>
      </c>
      <c r="E2117" s="31">
        <v>139.70333333333335</v>
      </c>
      <c r="F2117" s="30">
        <v>0.87419187342828919</v>
      </c>
      <c r="G2117" s="30">
        <v>-0.19209079145999564</v>
      </c>
      <c r="H2117" s="30">
        <v>-7.2355024347056096E-2</v>
      </c>
    </row>
    <row r="2118" spans="1:8">
      <c r="A2118" s="31" t="s">
        <v>463</v>
      </c>
      <c r="B2118" s="32">
        <v>43380</v>
      </c>
      <c r="C2118" s="31">
        <v>176419</v>
      </c>
      <c r="D2118" s="31">
        <v>997.25333333333333</v>
      </c>
      <c r="E2118" s="31">
        <v>139.60666666666668</v>
      </c>
      <c r="F2118" s="30">
        <v>0.78872414030847082</v>
      </c>
      <c r="G2118" s="30">
        <v>-0.19478939577445831</v>
      </c>
      <c r="H2118" s="30">
        <v>-7.2380952380952324E-2</v>
      </c>
    </row>
    <row r="2119" spans="1:8">
      <c r="A2119" s="31" t="s">
        <v>462</v>
      </c>
      <c r="B2119" s="32">
        <v>43381</v>
      </c>
      <c r="C2119" s="31">
        <v>175185</v>
      </c>
      <c r="D2119" s="31">
        <v>995.5</v>
      </c>
      <c r="E2119" s="31">
        <v>139.51</v>
      </c>
      <c r="F2119" s="30">
        <v>0.76553821780262377</v>
      </c>
      <c r="G2119" s="30">
        <v>-0.2051198109215181</v>
      </c>
      <c r="H2119" s="30">
        <v>-7.9141914191419249E-2</v>
      </c>
    </row>
    <row r="2120" spans="1:8">
      <c r="A2120" s="31" t="s">
        <v>461</v>
      </c>
      <c r="B2120" s="32">
        <v>43382</v>
      </c>
      <c r="C2120" s="31">
        <v>180847</v>
      </c>
      <c r="D2120" s="31">
        <v>993.99</v>
      </c>
      <c r="E2120" s="31">
        <v>139.74</v>
      </c>
      <c r="F2120" s="30">
        <v>0.81715417982538541</v>
      </c>
      <c r="G2120" s="30">
        <v>-0.21033565044687186</v>
      </c>
      <c r="H2120" s="30">
        <v>-7.8718354430379778E-2</v>
      </c>
    </row>
    <row r="2121" spans="1:8">
      <c r="A2121" s="31" t="s">
        <v>460</v>
      </c>
      <c r="B2121" s="32">
        <v>43383</v>
      </c>
      <c r="C2121" s="31">
        <v>181015</v>
      </c>
      <c r="D2121" s="31">
        <v>985.67</v>
      </c>
      <c r="E2121" s="31">
        <v>139.06</v>
      </c>
      <c r="F2121" s="30">
        <v>0.81985772773900223</v>
      </c>
      <c r="G2121" s="30">
        <v>-0.21985832442914244</v>
      </c>
      <c r="H2121" s="30">
        <v>-8.8131147540983612E-2</v>
      </c>
    </row>
    <row r="2122" spans="1:8">
      <c r="A2122" s="31" t="s">
        <v>5003</v>
      </c>
      <c r="B2122" s="32">
        <v>43384</v>
      </c>
      <c r="C2122" s="31">
        <v>179020.66666666669</v>
      </c>
      <c r="D2122" s="31">
        <v>954.66</v>
      </c>
      <c r="E2122" s="31">
        <v>136.66</v>
      </c>
      <c r="F2122" s="30">
        <v>0.80081285410640213</v>
      </c>
      <c r="G2122" s="30">
        <v>-0.25011193414344846</v>
      </c>
      <c r="H2122" s="30">
        <v>-0.10656380753138084</v>
      </c>
    </row>
    <row r="2123" spans="1:8">
      <c r="A2123" s="31" t="s">
        <v>5004</v>
      </c>
      <c r="B2123" s="32">
        <v>43385</v>
      </c>
      <c r="C2123" s="31">
        <v>177026.33333333334</v>
      </c>
      <c r="D2123" s="31">
        <v>980.09</v>
      </c>
      <c r="E2123" s="31">
        <v>137.32</v>
      </c>
      <c r="F2123" s="30">
        <v>0.78174669075525105</v>
      </c>
      <c r="G2123" s="30">
        <v>-0.22910920474447583</v>
      </c>
      <c r="H2123" s="30">
        <v>-0.10125008181163708</v>
      </c>
    </row>
    <row r="2124" spans="1:8">
      <c r="A2124" s="31" t="s">
        <v>459</v>
      </c>
      <c r="B2124" s="32">
        <v>43386</v>
      </c>
      <c r="C2124" s="31">
        <v>175032</v>
      </c>
      <c r="D2124" s="31">
        <v>977.28333333333342</v>
      </c>
      <c r="E2124" s="31">
        <v>137.26333333333332</v>
      </c>
      <c r="F2124" s="30">
        <v>0.76062847974893</v>
      </c>
      <c r="G2124" s="30">
        <v>-0.2302896012895671</v>
      </c>
      <c r="H2124" s="30">
        <v>-0.10062027694054965</v>
      </c>
    </row>
    <row r="2125" spans="1:8">
      <c r="A2125" s="31" t="s">
        <v>458</v>
      </c>
      <c r="B2125" s="32">
        <v>43387</v>
      </c>
      <c r="C2125" s="31">
        <v>174826</v>
      </c>
      <c r="D2125" s="31">
        <v>974.47666666666669</v>
      </c>
      <c r="E2125" s="31">
        <v>137.20666666666668</v>
      </c>
      <c r="F2125" s="30">
        <v>0.76509726278975143</v>
      </c>
      <c r="G2125" s="30">
        <v>-0.2314731567795496</v>
      </c>
      <c r="H2125" s="30">
        <v>-9.9989067453809866E-2</v>
      </c>
    </row>
    <row r="2126" spans="1:8">
      <c r="A2126" s="31" t="s">
        <v>457</v>
      </c>
      <c r="B2126" s="32">
        <v>43388</v>
      </c>
      <c r="C2126" s="31">
        <v>180601</v>
      </c>
      <c r="D2126" s="31">
        <v>971.67</v>
      </c>
      <c r="E2126" s="31">
        <v>137.15</v>
      </c>
      <c r="F2126" s="30">
        <v>0.83243741236107138</v>
      </c>
      <c r="G2126" s="30">
        <v>-0.22118737125590127</v>
      </c>
      <c r="H2126" s="30">
        <v>-9.3343029020955925E-2</v>
      </c>
    </row>
    <row r="2127" spans="1:8">
      <c r="A2127" s="31" t="s">
        <v>456</v>
      </c>
      <c r="B2127" s="32">
        <v>43389</v>
      </c>
      <c r="C2127" s="31">
        <v>182834</v>
      </c>
      <c r="D2127" s="31">
        <v>984.66</v>
      </c>
      <c r="E2127" s="31">
        <v>139.25</v>
      </c>
      <c r="F2127" s="30">
        <v>0.86311504226385494</v>
      </c>
      <c r="G2127" s="30">
        <v>-0.2151539546784208</v>
      </c>
      <c r="H2127" s="30">
        <v>-7.9338842975206658E-2</v>
      </c>
    </row>
    <row r="2128" spans="1:8">
      <c r="A2128" s="31" t="s">
        <v>455</v>
      </c>
      <c r="B2128" s="32">
        <v>43390</v>
      </c>
      <c r="C2128" s="31">
        <v>182929</v>
      </c>
      <c r="D2128" s="31">
        <v>983.71</v>
      </c>
      <c r="E2128" s="31">
        <v>140.19</v>
      </c>
      <c r="F2128" s="30">
        <v>0.86671260992877874</v>
      </c>
      <c r="G2128" s="30">
        <v>-0.21218115564810003</v>
      </c>
      <c r="H2128" s="30">
        <v>-7.4470192117250922E-2</v>
      </c>
    </row>
    <row r="2129" spans="1:8">
      <c r="A2129" s="31" t="s">
        <v>5005</v>
      </c>
      <c r="B2129" s="32">
        <v>43391</v>
      </c>
      <c r="C2129" s="31">
        <v>184811</v>
      </c>
      <c r="D2129" s="31">
        <v>970.9</v>
      </c>
      <c r="E2129" s="31">
        <v>139.69999999999999</v>
      </c>
      <c r="F2129" s="30">
        <v>0.88858167578484371</v>
      </c>
      <c r="G2129" s="30">
        <v>-0.21118269785429344</v>
      </c>
      <c r="H2129" s="30">
        <v>-7.4895702271372766E-2</v>
      </c>
    </row>
    <row r="2130" spans="1:8">
      <c r="A2130" s="31" t="s">
        <v>5006</v>
      </c>
      <c r="B2130" s="32">
        <v>43392</v>
      </c>
      <c r="C2130" s="31">
        <v>186693</v>
      </c>
      <c r="D2130" s="31">
        <v>971.47</v>
      </c>
      <c r="E2130" s="31">
        <v>139.72</v>
      </c>
      <c r="F2130" s="30">
        <v>0.91051261374474501</v>
      </c>
      <c r="G2130" s="30">
        <v>-0.20609915554344871</v>
      </c>
      <c r="H2130" s="30">
        <v>-7.0969457866040031E-2</v>
      </c>
    </row>
    <row r="2131" spans="1:8">
      <c r="A2131" s="31" t="s">
        <v>454</v>
      </c>
      <c r="B2131" s="32">
        <v>43393</v>
      </c>
      <c r="C2131" s="31">
        <v>188575</v>
      </c>
      <c r="D2131" s="31">
        <v>975.26666666666677</v>
      </c>
      <c r="E2131" s="31">
        <v>139.59333333333333</v>
      </c>
      <c r="F2131" s="30">
        <v>0.92801005233717859</v>
      </c>
      <c r="G2131" s="30">
        <v>-0.19830333387221843</v>
      </c>
      <c r="H2131" s="30">
        <v>-6.7990118621058082E-2</v>
      </c>
    </row>
    <row r="2132" spans="1:8">
      <c r="A2132" s="31" t="s">
        <v>453</v>
      </c>
      <c r="B2132" s="32">
        <v>43394</v>
      </c>
      <c r="C2132" s="31">
        <v>189438</v>
      </c>
      <c r="D2132" s="31">
        <v>979.06333333333339</v>
      </c>
      <c r="E2132" s="31">
        <v>139.46666666666667</v>
      </c>
      <c r="F2132" s="30">
        <v>0.93238025776902789</v>
      </c>
      <c r="G2132" s="30">
        <v>-0.19041515757906502</v>
      </c>
      <c r="H2132" s="30">
        <v>-6.4986144632162346E-2</v>
      </c>
    </row>
    <row r="2133" spans="1:8">
      <c r="A2133" s="31" t="s">
        <v>8</v>
      </c>
      <c r="B2133" s="32">
        <v>43395</v>
      </c>
      <c r="C2133" s="31">
        <v>187778</v>
      </c>
      <c r="D2133" s="31">
        <v>982.86</v>
      </c>
      <c r="E2133" s="31">
        <v>139.34</v>
      </c>
      <c r="F2133" s="30">
        <v>0.91752061474049684</v>
      </c>
      <c r="G2133" s="30">
        <v>-0.16436259756159777</v>
      </c>
      <c r="H2133" s="30">
        <v>-4.8548992830317439E-2</v>
      </c>
    </row>
    <row r="2134" spans="1:8">
      <c r="A2134" s="31" t="s">
        <v>452</v>
      </c>
      <c r="B2134" s="32">
        <v>43396</v>
      </c>
      <c r="C2134" s="31">
        <v>185318</v>
      </c>
      <c r="D2134" s="31">
        <v>960.54</v>
      </c>
      <c r="E2134" s="31">
        <v>137.86000000000001</v>
      </c>
      <c r="F2134" s="30">
        <v>0.88523464466320867</v>
      </c>
      <c r="G2134" s="30">
        <v>-0.18139051287732888</v>
      </c>
      <c r="H2134" s="30">
        <v>-6.5102400651024017E-2</v>
      </c>
    </row>
    <row r="2135" spans="1:8">
      <c r="A2135" s="31" t="s">
        <v>451</v>
      </c>
      <c r="B2135" s="32">
        <v>43397</v>
      </c>
      <c r="C2135" s="31">
        <v>181060</v>
      </c>
      <c r="D2135" s="31">
        <v>953.05</v>
      </c>
      <c r="E2135" s="31">
        <v>136.69999999999999</v>
      </c>
      <c r="F2135" s="30">
        <v>0.84515294917727668</v>
      </c>
      <c r="G2135" s="30">
        <v>-0.18058791667024909</v>
      </c>
      <c r="H2135" s="30">
        <v>-6.9751616195985022E-2</v>
      </c>
    </row>
    <row r="2136" spans="1:8">
      <c r="A2136" s="31" t="s">
        <v>5007</v>
      </c>
      <c r="B2136" s="32">
        <v>43398</v>
      </c>
      <c r="C2136" s="31">
        <v>180320.33333333334</v>
      </c>
      <c r="D2136" s="31">
        <v>948.96</v>
      </c>
      <c r="E2136" s="31">
        <v>138.85</v>
      </c>
      <c r="F2136" s="30">
        <v>0.84084806259743017</v>
      </c>
      <c r="G2136" s="30">
        <v>-0.16965481034256458</v>
      </c>
      <c r="H2136" s="30">
        <v>-5.1894844656879435E-2</v>
      </c>
    </row>
    <row r="2137" spans="1:8">
      <c r="A2137" s="31" t="s">
        <v>5008</v>
      </c>
      <c r="B2137" s="32">
        <v>43399</v>
      </c>
      <c r="C2137" s="31">
        <v>179580.66666666669</v>
      </c>
      <c r="D2137" s="31">
        <v>939.55</v>
      </c>
      <c r="E2137" s="31">
        <v>138.76</v>
      </c>
      <c r="F2137" s="30">
        <v>0.83652800205626043</v>
      </c>
      <c r="G2137" s="30">
        <v>-0.18165506789419128</v>
      </c>
      <c r="H2137" s="30">
        <v>-5.4639596675296387E-2</v>
      </c>
    </row>
    <row r="2138" spans="1:8">
      <c r="A2138" s="31" t="s">
        <v>450</v>
      </c>
      <c r="B2138" s="32">
        <v>43400</v>
      </c>
      <c r="C2138" s="31">
        <v>178841</v>
      </c>
      <c r="D2138" s="31">
        <v>937.9666666666667</v>
      </c>
      <c r="E2138" s="31">
        <v>138.70666666666668</v>
      </c>
      <c r="F2138" s="30">
        <v>0.82631144134217416</v>
      </c>
      <c r="G2138" s="30">
        <v>-0.18675995849842919</v>
      </c>
      <c r="H2138" s="30">
        <v>-5.7122787936464747E-2</v>
      </c>
    </row>
    <row r="2139" spans="1:8">
      <c r="A2139" s="31" t="s">
        <v>449</v>
      </c>
      <c r="B2139" s="32">
        <v>43401</v>
      </c>
      <c r="C2139" s="31">
        <v>180626</v>
      </c>
      <c r="D2139" s="31">
        <v>936.38333333333321</v>
      </c>
      <c r="E2139" s="31">
        <v>138.65333333333334</v>
      </c>
      <c r="F2139" s="30">
        <v>0.84118169317443958</v>
      </c>
      <c r="G2139" s="30">
        <v>-0.19588546631286385</v>
      </c>
      <c r="H2139" s="30">
        <v>-5.9913666463263127E-2</v>
      </c>
    </row>
    <row r="2140" spans="1:8">
      <c r="A2140" s="31" t="s">
        <v>448</v>
      </c>
      <c r="B2140" s="32">
        <v>43402</v>
      </c>
      <c r="C2140" s="31">
        <v>183219</v>
      </c>
      <c r="D2140" s="31">
        <v>934.8</v>
      </c>
      <c r="E2140" s="31">
        <v>138.6</v>
      </c>
      <c r="F2140" s="30">
        <v>0.8629680959125714</v>
      </c>
      <c r="G2140" s="30">
        <v>-0.21135886208903854</v>
      </c>
      <c r="H2140" s="30">
        <v>-6.2626809143784823E-2</v>
      </c>
    </row>
    <row r="2141" spans="1:8">
      <c r="A2141" s="31" t="s">
        <v>5009</v>
      </c>
      <c r="B2141" s="32">
        <v>43403</v>
      </c>
      <c r="C2141" s="31">
        <v>183293</v>
      </c>
      <c r="D2141" s="31">
        <v>936.3</v>
      </c>
      <c r="E2141" s="31">
        <v>139.04</v>
      </c>
      <c r="F2141" s="30">
        <v>0.86320459031991126</v>
      </c>
      <c r="G2141" s="30">
        <v>-0.22144983452794731</v>
      </c>
      <c r="H2141" s="30">
        <v>-6.5842515452835371E-2</v>
      </c>
    </row>
    <row r="2142" spans="1:8">
      <c r="A2142" s="31" t="s">
        <v>447</v>
      </c>
      <c r="B2142" s="32">
        <v>43404</v>
      </c>
      <c r="C2142" s="31">
        <v>183367</v>
      </c>
      <c r="D2142" s="31">
        <v>955.92</v>
      </c>
      <c r="E2142" s="31">
        <v>140.30000000000001</v>
      </c>
      <c r="F2142" s="30">
        <v>0.86344095382529762</v>
      </c>
      <c r="G2142" s="30">
        <v>-0.20322072466304919</v>
      </c>
      <c r="H2142" s="30">
        <v>-5.883142147984155E-2</v>
      </c>
    </row>
    <row r="2143" spans="1:8">
      <c r="A2143" s="31" t="s">
        <v>5010</v>
      </c>
      <c r="B2143" s="32">
        <v>43405</v>
      </c>
      <c r="C2143" s="31">
        <v>183394</v>
      </c>
      <c r="D2143" s="31">
        <v>971.44</v>
      </c>
      <c r="E2143" s="31">
        <v>140.30000000000001</v>
      </c>
      <c r="F2143" s="30">
        <v>0.863199687898762</v>
      </c>
      <c r="G2143" s="30">
        <v>-0.19057908623802255</v>
      </c>
      <c r="H2143" s="30">
        <v>-6.0868401088848278E-2</v>
      </c>
    </row>
    <row r="2144" spans="1:8">
      <c r="A2144" s="31" t="s">
        <v>5011</v>
      </c>
      <c r="B2144" s="32">
        <v>43406</v>
      </c>
      <c r="C2144" s="31">
        <v>183421</v>
      </c>
      <c r="D2144" s="31">
        <v>996.72</v>
      </c>
      <c r="E2144" s="31">
        <v>141.69999999999999</v>
      </c>
      <c r="F2144" s="30">
        <v>0.86571065876254671</v>
      </c>
      <c r="G2144" s="30">
        <v>-0.16981739736410295</v>
      </c>
      <c r="H2144" s="30">
        <v>-5.3545586107091259E-2</v>
      </c>
    </row>
    <row r="2145" spans="1:8">
      <c r="A2145" s="31" t="s">
        <v>446</v>
      </c>
      <c r="B2145" s="32">
        <v>43407</v>
      </c>
      <c r="C2145" s="31">
        <v>183448</v>
      </c>
      <c r="D2145" s="31">
        <v>995.27333333333343</v>
      </c>
      <c r="E2145" s="31">
        <v>141.70666666666665</v>
      </c>
      <c r="F2145" s="30">
        <v>0.86908612969123311</v>
      </c>
      <c r="G2145" s="30">
        <v>-0.17132374164612885</v>
      </c>
      <c r="H2145" s="30">
        <v>-5.55407446903049E-2</v>
      </c>
    </row>
    <row r="2146" spans="1:8">
      <c r="A2146" s="31" t="s">
        <v>445</v>
      </c>
      <c r="B2146" s="32">
        <v>43408</v>
      </c>
      <c r="C2146" s="31">
        <v>182918</v>
      </c>
      <c r="D2146" s="31">
        <v>993.8266666666666</v>
      </c>
      <c r="E2146" s="31">
        <v>141.71333333333331</v>
      </c>
      <c r="F2146" s="30">
        <v>0.86360260369280994</v>
      </c>
      <c r="G2146" s="30">
        <v>-0.1680186628492657</v>
      </c>
      <c r="H2146" s="30">
        <v>-5.017873100983028E-2</v>
      </c>
    </row>
    <row r="2147" spans="1:8">
      <c r="A2147" s="31" t="s">
        <v>444</v>
      </c>
      <c r="B2147" s="32">
        <v>43409</v>
      </c>
      <c r="C2147" s="31">
        <v>184159</v>
      </c>
      <c r="D2147" s="31">
        <v>992.38</v>
      </c>
      <c r="E2147" s="31">
        <v>141.72</v>
      </c>
      <c r="F2147" s="30">
        <v>0.87616203787186486</v>
      </c>
      <c r="G2147" s="30">
        <v>-0.17962750171534392</v>
      </c>
      <c r="H2147" s="30">
        <v>-5.1596065047179285E-2</v>
      </c>
    </row>
    <row r="2148" spans="1:8">
      <c r="A2148" s="31" t="s">
        <v>443</v>
      </c>
      <c r="B2148" s="32">
        <v>43410</v>
      </c>
      <c r="C2148" s="31">
        <v>185100</v>
      </c>
      <c r="D2148" s="31">
        <v>992.27</v>
      </c>
      <c r="E2148" s="31">
        <v>141.99</v>
      </c>
      <c r="F2148" s="30">
        <v>0.88562318437034659</v>
      </c>
      <c r="G2148" s="30">
        <v>-0.17372803730535435</v>
      </c>
      <c r="H2148" s="30">
        <v>-4.461041582559544E-2</v>
      </c>
    </row>
    <row r="2149" spans="1:8">
      <c r="A2149" s="31" t="s">
        <v>5012</v>
      </c>
      <c r="B2149" s="32">
        <v>43411</v>
      </c>
      <c r="C2149" s="31">
        <v>184882.75</v>
      </c>
      <c r="D2149" s="31">
        <v>997.92</v>
      </c>
      <c r="E2149" s="31">
        <v>142.28</v>
      </c>
      <c r="F2149" s="30">
        <v>0.88328470471910903</v>
      </c>
      <c r="G2149" s="30">
        <v>-0.17963220242841771</v>
      </c>
      <c r="H2149" s="30">
        <v>-4.3431491192685301E-2</v>
      </c>
    </row>
    <row r="2150" spans="1:8">
      <c r="A2150" s="31" t="s">
        <v>5013</v>
      </c>
      <c r="B2150" s="32">
        <v>43412</v>
      </c>
      <c r="C2150" s="31">
        <v>184665.5</v>
      </c>
      <c r="D2150" s="31">
        <v>993.53</v>
      </c>
      <c r="E2150" s="31">
        <v>142.55000000000001</v>
      </c>
      <c r="F2150" s="30">
        <v>0.88094653630334618</v>
      </c>
      <c r="G2150" s="30">
        <v>-0.18428053005796485</v>
      </c>
      <c r="H2150" s="30">
        <v>-4.1551805284744225E-2</v>
      </c>
    </row>
    <row r="2151" spans="1:8">
      <c r="A2151" s="31" t="s">
        <v>5014</v>
      </c>
      <c r="B2151" s="32">
        <v>43413</v>
      </c>
      <c r="C2151" s="31">
        <v>184448.25</v>
      </c>
      <c r="D2151" s="31">
        <v>976.17</v>
      </c>
      <c r="E2151" s="31">
        <v>141.66</v>
      </c>
      <c r="F2151" s="30">
        <v>0.88058598983281033</v>
      </c>
      <c r="G2151" s="30">
        <v>-0.19955228653661661</v>
      </c>
      <c r="H2151" s="30">
        <v>-4.7471759010220604E-2</v>
      </c>
    </row>
    <row r="2152" spans="1:8">
      <c r="A2152" s="31" t="s">
        <v>442</v>
      </c>
      <c r="B2152" s="32">
        <v>43414</v>
      </c>
      <c r="C2152" s="31">
        <v>184231</v>
      </c>
      <c r="D2152" s="31">
        <v>972.91666666666674</v>
      </c>
      <c r="E2152" s="31">
        <v>141.07</v>
      </c>
      <c r="F2152" s="30">
        <v>0.87802056096678349</v>
      </c>
      <c r="G2152" s="30">
        <v>-0.20323265742894259</v>
      </c>
      <c r="H2152" s="30">
        <v>-5.1375159706812057E-2</v>
      </c>
    </row>
    <row r="2153" spans="1:8">
      <c r="A2153" s="31" t="s">
        <v>441</v>
      </c>
      <c r="B2153" s="32">
        <v>43415</v>
      </c>
      <c r="C2153" s="31">
        <v>180668</v>
      </c>
      <c r="D2153" s="31">
        <v>969.66333333333341</v>
      </c>
      <c r="E2153" s="31">
        <v>140.47999999999999</v>
      </c>
      <c r="F2153" s="30">
        <v>0.84165674489912412</v>
      </c>
      <c r="G2153" s="30">
        <v>-0.20016552148892341</v>
      </c>
      <c r="H2153" s="30">
        <v>-5.6231105139402104E-2</v>
      </c>
    </row>
    <row r="2154" spans="1:8">
      <c r="A2154" s="31" t="s">
        <v>440</v>
      </c>
      <c r="B2154" s="32">
        <v>43416</v>
      </c>
      <c r="C2154" s="31">
        <v>182211</v>
      </c>
      <c r="D2154" s="31">
        <v>966.41</v>
      </c>
      <c r="E2154" s="31">
        <v>139.88999999999999</v>
      </c>
      <c r="F2154" s="30">
        <v>0.86002284566315201</v>
      </c>
      <c r="G2154" s="30">
        <v>-0.19141726420067107</v>
      </c>
      <c r="H2154" s="30">
        <v>-5.0627757041058707E-2</v>
      </c>
    </row>
    <row r="2155" spans="1:8">
      <c r="A2155" s="31" t="s">
        <v>439</v>
      </c>
      <c r="B2155" s="32">
        <v>43417</v>
      </c>
      <c r="C2155" s="31">
        <v>183212</v>
      </c>
      <c r="D2155" s="31">
        <v>966.02</v>
      </c>
      <c r="E2155" s="31">
        <v>139.69999999999999</v>
      </c>
      <c r="F2155" s="30">
        <v>0.87389473533481921</v>
      </c>
      <c r="G2155" s="30">
        <v>-0.18975047179702242</v>
      </c>
      <c r="H2155" s="30">
        <v>-5.1208910622113746E-2</v>
      </c>
    </row>
    <row r="2156" spans="1:8">
      <c r="A2156" s="31" t="s">
        <v>438</v>
      </c>
      <c r="B2156" s="32">
        <v>43418</v>
      </c>
      <c r="C2156" s="31">
        <v>181994</v>
      </c>
      <c r="D2156" s="31">
        <v>968.14</v>
      </c>
      <c r="E2156" s="31">
        <v>139.74</v>
      </c>
      <c r="F2156" s="30">
        <v>0.86508054441651283</v>
      </c>
      <c r="G2156" s="30">
        <v>-0.18097220107270351</v>
      </c>
      <c r="H2156" s="30">
        <v>-5.0098565699136732E-2</v>
      </c>
    </row>
    <row r="2157" spans="1:8">
      <c r="A2157" s="31" t="s">
        <v>5015</v>
      </c>
      <c r="B2157" s="32">
        <v>43419</v>
      </c>
      <c r="C2157" s="31">
        <v>180935.66666666669</v>
      </c>
      <c r="D2157" s="31">
        <v>980.85</v>
      </c>
      <c r="E2157" s="31">
        <v>141.12</v>
      </c>
      <c r="F2157" s="30">
        <v>0.85787125884899051</v>
      </c>
      <c r="G2157" s="30">
        <v>-0.16882753711612764</v>
      </c>
      <c r="H2157" s="30">
        <v>-3.9019407558733565E-2</v>
      </c>
    </row>
    <row r="2158" spans="1:8">
      <c r="A2158" s="31" t="s">
        <v>5016</v>
      </c>
      <c r="B2158" s="32">
        <v>43420</v>
      </c>
      <c r="C2158" s="31">
        <v>179877.33333333331</v>
      </c>
      <c r="D2158" s="31">
        <v>986.3</v>
      </c>
      <c r="E2158" s="31">
        <v>142.09</v>
      </c>
      <c r="F2158" s="30">
        <v>0.8476567889999036</v>
      </c>
      <c r="G2158" s="30">
        <v>-0.16280451574569221</v>
      </c>
      <c r="H2158" s="30">
        <v>-3.0697864792960106E-2</v>
      </c>
    </row>
    <row r="2159" spans="1:8">
      <c r="A2159" s="31" t="s">
        <v>437</v>
      </c>
      <c r="B2159" s="32">
        <v>43421</v>
      </c>
      <c r="C2159" s="31">
        <v>178819</v>
      </c>
      <c r="D2159" s="31">
        <v>986.97</v>
      </c>
      <c r="E2159" s="31">
        <v>142.06</v>
      </c>
      <c r="F2159" s="30">
        <v>0.84003103436211823</v>
      </c>
      <c r="G2159" s="30">
        <v>-0.16082542597694105</v>
      </c>
      <c r="H2159" s="30">
        <v>-2.9180619148500009E-2</v>
      </c>
    </row>
    <row r="2160" spans="1:8">
      <c r="A2160" s="31" t="s">
        <v>436</v>
      </c>
      <c r="B2160" s="32">
        <v>43422</v>
      </c>
      <c r="C2160" s="31">
        <v>173557</v>
      </c>
      <c r="D2160" s="31">
        <v>987.63999999999987</v>
      </c>
      <c r="E2160" s="31">
        <v>142.03</v>
      </c>
      <c r="F2160" s="30">
        <v>0.7894134507325421</v>
      </c>
      <c r="G2160" s="30">
        <v>-0.17278232392183812</v>
      </c>
      <c r="H2160" s="30">
        <v>-3.0379574003276844E-2</v>
      </c>
    </row>
    <row r="2161" spans="1:8">
      <c r="A2161" s="31" t="s">
        <v>435</v>
      </c>
      <c r="B2161" s="32">
        <v>43423</v>
      </c>
      <c r="C2161" s="31">
        <v>175816</v>
      </c>
      <c r="D2161" s="31">
        <v>988.31</v>
      </c>
      <c r="E2161" s="31">
        <v>142</v>
      </c>
      <c r="F2161" s="30">
        <v>0.81515027312531552</v>
      </c>
      <c r="G2161" s="30">
        <v>-0.16892869155734958</v>
      </c>
      <c r="H2161" s="30">
        <v>-2.3652365236523587E-2</v>
      </c>
    </row>
    <row r="2162" spans="1:8">
      <c r="A2162" s="31" t="s">
        <v>434</v>
      </c>
      <c r="B2162" s="32">
        <v>43424</v>
      </c>
      <c r="C2162" s="31">
        <v>176458</v>
      </c>
      <c r="D2162" s="31">
        <v>972.58</v>
      </c>
      <c r="E2162" s="31">
        <v>141.28</v>
      </c>
      <c r="F2162" s="30">
        <v>0.82344631746677988</v>
      </c>
      <c r="G2162" s="30">
        <v>-0.18628894615307379</v>
      </c>
      <c r="H2162" s="30">
        <v>-3.4972677595628499E-2</v>
      </c>
    </row>
    <row r="2163" spans="1:8">
      <c r="A2163" s="31" t="s">
        <v>9</v>
      </c>
      <c r="B2163" s="32">
        <v>43425</v>
      </c>
      <c r="C2163" s="31">
        <v>175713</v>
      </c>
      <c r="D2163" s="31">
        <v>975.04</v>
      </c>
      <c r="E2163" s="31">
        <v>140.6</v>
      </c>
      <c r="F2163" s="30">
        <v>0.81741172966112985</v>
      </c>
      <c r="G2163" s="30">
        <v>-0.1923328611780688</v>
      </c>
      <c r="H2163" s="30">
        <v>-4.282115869017622E-2</v>
      </c>
    </row>
    <row r="2164" spans="1:8">
      <c r="A2164" s="31" t="s">
        <v>5017</v>
      </c>
      <c r="B2164" s="32">
        <v>43426</v>
      </c>
      <c r="C2164" s="31">
        <v>174226</v>
      </c>
      <c r="D2164" s="31">
        <v>975.99</v>
      </c>
      <c r="E2164" s="31">
        <v>141.22</v>
      </c>
      <c r="F2164" s="30">
        <v>0.80368447478893734</v>
      </c>
      <c r="G2164" s="30">
        <v>-0.194873867779776</v>
      </c>
      <c r="H2164" s="30">
        <v>-4.2835841127829677E-2</v>
      </c>
    </row>
    <row r="2165" spans="1:8">
      <c r="A2165" s="31" t="s">
        <v>5018</v>
      </c>
      <c r="B2165" s="32">
        <v>43427</v>
      </c>
      <c r="C2165" s="31">
        <v>172739</v>
      </c>
      <c r="D2165" s="31">
        <v>969.17</v>
      </c>
      <c r="E2165" s="31">
        <v>141.44999999999999</v>
      </c>
      <c r="F2165" s="30">
        <v>0.79883242873983096</v>
      </c>
      <c r="G2165" s="30">
        <v>-0.20377749114778887</v>
      </c>
      <c r="H2165" s="30">
        <v>-4.5482151292259965E-2</v>
      </c>
    </row>
    <row r="2166" spans="1:8">
      <c r="A2166" s="31" t="s">
        <v>433</v>
      </c>
      <c r="B2166" s="32">
        <v>43428</v>
      </c>
      <c r="C2166" s="31">
        <v>171252</v>
      </c>
      <c r="D2166" s="31">
        <v>972.87</v>
      </c>
      <c r="E2166" s="31">
        <v>141.5</v>
      </c>
      <c r="F2166" s="30">
        <v>0.78026995334447724</v>
      </c>
      <c r="G2166" s="30">
        <v>-0.20400098183603343</v>
      </c>
      <c r="H2166" s="30">
        <v>-4.9314700349368468E-2</v>
      </c>
    </row>
    <row r="2167" spans="1:8">
      <c r="A2167" s="31" t="s">
        <v>432</v>
      </c>
      <c r="B2167" s="32">
        <v>43430</v>
      </c>
      <c r="C2167" s="31">
        <v>166463</v>
      </c>
      <c r="D2167" s="31">
        <v>976.57</v>
      </c>
      <c r="E2167" s="31">
        <v>141.55000000000001</v>
      </c>
      <c r="F2167" s="30">
        <v>0.72833468827513292</v>
      </c>
      <c r="G2167" s="30">
        <v>-0.20203786473611518</v>
      </c>
      <c r="H2167" s="30">
        <v>-4.6929706436843466E-2</v>
      </c>
    </row>
    <row r="2168" spans="1:8">
      <c r="A2168" s="31" t="s">
        <v>431</v>
      </c>
      <c r="B2168" s="32">
        <v>43431</v>
      </c>
      <c r="C2168" s="31">
        <v>167199</v>
      </c>
      <c r="D2168" s="31">
        <v>980.16</v>
      </c>
      <c r="E2168" s="31">
        <v>140.93</v>
      </c>
      <c r="F2168" s="30">
        <v>0.75030018036993096</v>
      </c>
      <c r="G2168" s="30">
        <v>-0.19573315828341686</v>
      </c>
      <c r="H2168" s="30">
        <v>-4.4801409787176283E-2</v>
      </c>
    </row>
    <row r="2169" spans="1:8">
      <c r="A2169" s="31" t="s">
        <v>430</v>
      </c>
      <c r="B2169" s="32">
        <v>43432</v>
      </c>
      <c r="C2169" s="31">
        <v>163772</v>
      </c>
      <c r="D2169" s="31">
        <v>991.67</v>
      </c>
      <c r="E2169" s="31">
        <v>140.24</v>
      </c>
      <c r="F2169" s="30">
        <v>0.71411765239467972</v>
      </c>
      <c r="G2169" s="30">
        <v>-0.18464283365125311</v>
      </c>
      <c r="H2169" s="30">
        <v>-4.6699748487526338E-2</v>
      </c>
    </row>
    <row r="2170" spans="1:8">
      <c r="A2170" s="31" t="s">
        <v>5019</v>
      </c>
      <c r="B2170" s="32">
        <v>43433</v>
      </c>
      <c r="C2170" s="31">
        <v>162465.66666666669</v>
      </c>
      <c r="D2170" s="31">
        <v>998.05</v>
      </c>
      <c r="E2170" s="31">
        <v>141.6</v>
      </c>
      <c r="F2170" s="30">
        <v>0.70014005138124169</v>
      </c>
      <c r="G2170" s="30">
        <v>-0.1773002291573933</v>
      </c>
      <c r="H2170" s="30">
        <v>-3.4238166689401273E-2</v>
      </c>
    </row>
    <row r="2171" spans="1:8">
      <c r="A2171" s="31" t="s">
        <v>5020</v>
      </c>
      <c r="B2171" s="32">
        <v>43434</v>
      </c>
      <c r="C2171" s="31">
        <v>161159.33333333331</v>
      </c>
      <c r="D2171" s="31">
        <v>994.72</v>
      </c>
      <c r="E2171" s="31">
        <v>140.6</v>
      </c>
      <c r="F2171" s="30">
        <v>0.68616746166017784</v>
      </c>
      <c r="G2171" s="30">
        <v>-0.17788791334124909</v>
      </c>
      <c r="H2171" s="30">
        <v>-3.979238754325265E-2</v>
      </c>
    </row>
    <row r="2172" spans="1:8">
      <c r="A2172" s="31" t="s">
        <v>429</v>
      </c>
      <c r="B2172" s="32">
        <v>43435</v>
      </c>
      <c r="C2172" s="31">
        <v>159853</v>
      </c>
      <c r="D2172" s="31">
        <v>1002.1033333333335</v>
      </c>
      <c r="E2172" s="31">
        <v>141.34333333333333</v>
      </c>
      <c r="F2172" s="30">
        <v>0.66827037474587647</v>
      </c>
      <c r="G2172" s="30">
        <v>-0.16960102974322699</v>
      </c>
      <c r="H2172" s="30">
        <v>-3.343970822885789E-2</v>
      </c>
    </row>
    <row r="2173" spans="1:8">
      <c r="A2173" s="31" t="s">
        <v>428</v>
      </c>
      <c r="B2173" s="32">
        <v>43436</v>
      </c>
      <c r="C2173" s="31">
        <v>163138</v>
      </c>
      <c r="D2173" s="31">
        <v>1009.4866666666667</v>
      </c>
      <c r="E2173" s="31">
        <v>142.08666666666667</v>
      </c>
      <c r="F2173" s="30">
        <v>0.69423792111114446</v>
      </c>
      <c r="G2173" s="30">
        <v>-0.16127031076473985</v>
      </c>
      <c r="H2173" s="30">
        <v>-2.7070209075139129E-2</v>
      </c>
    </row>
    <row r="2174" spans="1:8">
      <c r="A2174" s="31" t="s">
        <v>427</v>
      </c>
      <c r="B2174" s="32">
        <v>43437</v>
      </c>
      <c r="C2174" s="31">
        <v>166304</v>
      </c>
      <c r="D2174" s="31">
        <v>1016.87</v>
      </c>
      <c r="E2174" s="31">
        <v>142.83000000000001</v>
      </c>
      <c r="F2174" s="30">
        <v>0.72663005842160899</v>
      </c>
      <c r="G2174" s="30">
        <v>-0.15953516435378434</v>
      </c>
      <c r="H2174" s="30">
        <v>-2.0840474395009245E-2</v>
      </c>
    </row>
    <row r="2175" spans="1:8">
      <c r="A2175" s="31" t="s">
        <v>426</v>
      </c>
      <c r="B2175" s="32">
        <v>43438</v>
      </c>
      <c r="C2175" s="31">
        <v>165701</v>
      </c>
      <c r="D2175" s="31">
        <v>1014.25</v>
      </c>
      <c r="E2175" s="31">
        <v>144.16</v>
      </c>
      <c r="F2175" s="30">
        <v>0.7198837917759533</v>
      </c>
      <c r="G2175" s="30">
        <v>-0.16151353317570805</v>
      </c>
      <c r="H2175" s="30">
        <v>-1.5569516525539506E-2</v>
      </c>
    </row>
    <row r="2176" spans="1:8">
      <c r="A2176" s="31" t="s">
        <v>425</v>
      </c>
      <c r="B2176" s="32">
        <v>43439</v>
      </c>
      <c r="C2176" s="31">
        <v>166860</v>
      </c>
      <c r="D2176" s="31">
        <v>1001.91</v>
      </c>
      <c r="E2176" s="31">
        <v>144.22</v>
      </c>
      <c r="F2176" s="30">
        <v>0.73142474694282034</v>
      </c>
      <c r="G2176" s="30">
        <v>-0.16279361259431957</v>
      </c>
      <c r="H2176" s="30">
        <v>-1.6704165814413252E-2</v>
      </c>
    </row>
    <row r="2177" spans="1:8">
      <c r="A2177" s="31" t="s">
        <v>5021</v>
      </c>
      <c r="B2177" s="32">
        <v>43440</v>
      </c>
      <c r="C2177" s="31">
        <v>166934.33333333334</v>
      </c>
      <c r="D2177" s="31">
        <v>978.93</v>
      </c>
      <c r="E2177" s="31">
        <v>143.55000000000001</v>
      </c>
      <c r="F2177" s="30">
        <v>0.73170730863936262</v>
      </c>
      <c r="G2177" s="30">
        <v>-0.16480675710263626</v>
      </c>
      <c r="H2177" s="30">
        <v>-1.7252002464571703E-2</v>
      </c>
    </row>
    <row r="2178" spans="1:8">
      <c r="A2178" s="31" t="s">
        <v>5022</v>
      </c>
      <c r="B2178" s="32">
        <v>43441</v>
      </c>
      <c r="C2178" s="31">
        <v>167008.66666666666</v>
      </c>
      <c r="D2178" s="31">
        <v>981.37</v>
      </c>
      <c r="E2178" s="31">
        <v>143.76</v>
      </c>
      <c r="F2178" s="30">
        <v>0.73198971092483078</v>
      </c>
      <c r="G2178" s="30">
        <v>-0.16634527986136483</v>
      </c>
      <c r="H2178" s="30">
        <v>-1.6353061922682044E-2</v>
      </c>
    </row>
    <row r="2179" spans="1:8">
      <c r="A2179" s="31" t="s">
        <v>424</v>
      </c>
      <c r="B2179" s="32">
        <v>43442</v>
      </c>
      <c r="C2179" s="31">
        <v>167083</v>
      </c>
      <c r="D2179" s="31">
        <v>975.17666666666673</v>
      </c>
      <c r="E2179" s="31">
        <v>143.39333333333332</v>
      </c>
      <c r="F2179" s="30">
        <v>0.73161487702832528</v>
      </c>
      <c r="G2179" s="30">
        <v>-0.17517282989929051</v>
      </c>
      <c r="H2179" s="30">
        <v>-1.9398664204791638E-2</v>
      </c>
    </row>
    <row r="2180" spans="1:8">
      <c r="A2180" s="31" t="s">
        <v>423</v>
      </c>
      <c r="B2180" s="32">
        <v>43443</v>
      </c>
      <c r="C2180" s="31">
        <v>166891</v>
      </c>
      <c r="D2180" s="31">
        <v>968.98333333333335</v>
      </c>
      <c r="E2180" s="31">
        <v>143.02666666666664</v>
      </c>
      <c r="F2180" s="30">
        <v>0.72771091322054793</v>
      </c>
      <c r="G2180" s="30">
        <v>-0.18241673557321814</v>
      </c>
      <c r="H2180" s="30">
        <v>-2.6101956511870972E-2</v>
      </c>
    </row>
    <row r="2181" spans="1:8">
      <c r="A2181" s="31" t="s">
        <v>422</v>
      </c>
      <c r="B2181" s="32">
        <v>43444</v>
      </c>
      <c r="C2181" s="31">
        <v>166915</v>
      </c>
      <c r="D2181" s="31">
        <v>962.79</v>
      </c>
      <c r="E2181" s="31">
        <v>142.66</v>
      </c>
      <c r="F2181" s="30">
        <v>0.72185956500389925</v>
      </c>
      <c r="G2181" s="30">
        <v>-0.17191464474012408</v>
      </c>
      <c r="H2181" s="30">
        <v>-2.314434401533827E-2</v>
      </c>
    </row>
    <row r="2182" spans="1:8">
      <c r="A2182" s="31" t="s">
        <v>421</v>
      </c>
      <c r="B2182" s="32">
        <v>43445</v>
      </c>
      <c r="C2182" s="31">
        <v>166235</v>
      </c>
      <c r="D2182" s="31">
        <v>964.8</v>
      </c>
      <c r="E2182" s="31">
        <v>141.33000000000001</v>
      </c>
      <c r="F2182" s="30">
        <v>0.71419364402137142</v>
      </c>
      <c r="G2182" s="30">
        <v>-0.17486979055308016</v>
      </c>
      <c r="H2182" s="30">
        <v>-3.5421785421785423E-2</v>
      </c>
    </row>
    <row r="2183" spans="1:8">
      <c r="A2183" s="31" t="s">
        <v>420</v>
      </c>
      <c r="B2183" s="32">
        <v>43446</v>
      </c>
      <c r="C2183" s="31">
        <v>165352</v>
      </c>
      <c r="D2183" s="31">
        <v>978.9</v>
      </c>
      <c r="E2183" s="31">
        <v>141.77000000000001</v>
      </c>
      <c r="F2183" s="30">
        <v>0.70444102792992003</v>
      </c>
      <c r="G2183" s="30">
        <v>-0.16395500781470185</v>
      </c>
      <c r="H2183" s="30">
        <v>-3.4198514885210085E-2</v>
      </c>
    </row>
    <row r="2184" spans="1:8">
      <c r="A2184" s="31" t="s">
        <v>5023</v>
      </c>
      <c r="B2184" s="32">
        <v>43447</v>
      </c>
      <c r="C2184" s="31">
        <v>165063</v>
      </c>
      <c r="D2184" s="31">
        <v>985.52</v>
      </c>
      <c r="E2184" s="31">
        <v>143.05000000000001</v>
      </c>
      <c r="F2184" s="30">
        <v>0.70081641516641913</v>
      </c>
      <c r="G2184" s="30">
        <v>-0.1572646502997187</v>
      </c>
      <c r="H2184" s="30">
        <v>-2.4681257244153376E-2</v>
      </c>
    </row>
    <row r="2185" spans="1:8">
      <c r="A2185" s="31" t="s">
        <v>5024</v>
      </c>
      <c r="B2185" s="32">
        <v>43448</v>
      </c>
      <c r="C2185" s="31">
        <v>164774</v>
      </c>
      <c r="D2185" s="31">
        <v>971.9</v>
      </c>
      <c r="E2185" s="31">
        <v>142.26</v>
      </c>
      <c r="F2185" s="30">
        <v>0.69719455205225045</v>
      </c>
      <c r="G2185" s="30">
        <v>-0.16942272358244681</v>
      </c>
      <c r="H2185" s="30">
        <v>-2.7481542247744128E-2</v>
      </c>
    </row>
    <row r="2186" spans="1:8">
      <c r="A2186" s="31" t="s">
        <v>419</v>
      </c>
      <c r="B2186" s="32">
        <v>43449</v>
      </c>
      <c r="C2186" s="31">
        <v>164485</v>
      </c>
      <c r="D2186" s="31">
        <v>970.54000000000008</v>
      </c>
      <c r="E2186" s="31">
        <v>142.14666666666665</v>
      </c>
      <c r="F2186" s="30">
        <v>0.69309473445839198</v>
      </c>
      <c r="G2186" s="30">
        <v>-0.16017098750475922</v>
      </c>
      <c r="H2186" s="30">
        <v>-2.4053095319830797E-2</v>
      </c>
    </row>
    <row r="2187" spans="1:8">
      <c r="A2187" s="31" t="s">
        <v>418</v>
      </c>
      <c r="B2187" s="32">
        <v>43450</v>
      </c>
      <c r="C2187" s="31">
        <v>161708</v>
      </c>
      <c r="D2187" s="31">
        <v>969.18000000000006</v>
      </c>
      <c r="E2187" s="31">
        <v>142.0333333333333</v>
      </c>
      <c r="F2187" s="30">
        <v>0.66663002162973273</v>
      </c>
      <c r="G2187" s="30">
        <v>-0.16914134833001848</v>
      </c>
      <c r="H2187" s="30">
        <v>-3.3983994196196021E-2</v>
      </c>
    </row>
    <row r="2188" spans="1:8">
      <c r="A2188" s="31" t="s">
        <v>417</v>
      </c>
      <c r="B2188" s="32">
        <v>43451</v>
      </c>
      <c r="C2188" s="31">
        <v>159749</v>
      </c>
      <c r="D2188" s="31">
        <v>967.82</v>
      </c>
      <c r="E2188" s="31">
        <v>141.91999999999999</v>
      </c>
      <c r="F2188" s="30">
        <v>0.64853921483980081</v>
      </c>
      <c r="G2188" s="30">
        <v>-0.16708692995516228</v>
      </c>
      <c r="H2188" s="30">
        <v>-3.5410861143206795E-2</v>
      </c>
    </row>
    <row r="2189" spans="1:8">
      <c r="A2189" s="31" t="s">
        <v>416</v>
      </c>
      <c r="B2189" s="32">
        <v>43452</v>
      </c>
      <c r="C2189" s="31">
        <v>159146</v>
      </c>
      <c r="D2189" s="31">
        <v>962.98</v>
      </c>
      <c r="E2189" s="31">
        <v>141.51</v>
      </c>
      <c r="F2189" s="30">
        <v>0.64441340031700833</v>
      </c>
      <c r="G2189" s="30">
        <v>-0.17151370371751151</v>
      </c>
      <c r="H2189" s="30">
        <v>-4.1086917238886911E-2</v>
      </c>
    </row>
    <row r="2190" spans="1:8">
      <c r="A2190" s="31" t="s">
        <v>10</v>
      </c>
      <c r="B2190" s="32">
        <v>43453</v>
      </c>
      <c r="C2190" s="31">
        <v>156083</v>
      </c>
      <c r="D2190" s="31">
        <v>967.65</v>
      </c>
      <c r="E2190" s="31">
        <v>142.41999999999999</v>
      </c>
      <c r="F2190" s="30">
        <v>0.62010645497461114</v>
      </c>
      <c r="G2190" s="30">
        <v>-0.1677584709197818</v>
      </c>
      <c r="H2190" s="30">
        <v>-3.7811057313365648E-2</v>
      </c>
    </row>
    <row r="2191" spans="1:8">
      <c r="A2191" s="31" t="s">
        <v>5025</v>
      </c>
      <c r="B2191" s="32">
        <v>43454</v>
      </c>
      <c r="C2191" s="31">
        <v>155572</v>
      </c>
      <c r="D2191" s="31">
        <v>959.79</v>
      </c>
      <c r="E2191" s="31">
        <v>141.53</v>
      </c>
      <c r="F2191" s="30">
        <v>0.60184183186488571</v>
      </c>
      <c r="G2191" s="30">
        <v>-0.17477881812788565</v>
      </c>
      <c r="H2191" s="30">
        <v>-4.6679240199380301E-2</v>
      </c>
    </row>
    <row r="2192" spans="1:8">
      <c r="A2192" s="31" t="s">
        <v>193</v>
      </c>
      <c r="B2192" s="32">
        <v>43455</v>
      </c>
      <c r="C2192" s="31">
        <v>155061</v>
      </c>
      <c r="D2192" s="31">
        <v>957.33</v>
      </c>
      <c r="E2192" s="31">
        <v>141.94</v>
      </c>
      <c r="F2192" s="30">
        <v>0.60273080580477112</v>
      </c>
      <c r="G2192" s="30">
        <v>-0.18547289248885401</v>
      </c>
      <c r="H2192" s="30">
        <v>-4.7446480102006583E-2</v>
      </c>
    </row>
    <row r="2193" spans="1:8">
      <c r="A2193" s="31" t="s">
        <v>415</v>
      </c>
      <c r="B2193" s="32">
        <v>43456</v>
      </c>
      <c r="C2193" s="31">
        <v>154550</v>
      </c>
      <c r="D2193" s="31">
        <v>955.83333333333348</v>
      </c>
      <c r="E2193" s="31">
        <v>142.04666666666668</v>
      </c>
      <c r="F2193" s="30">
        <v>0.6050972613125345</v>
      </c>
      <c r="G2193" s="30">
        <v>-0.18689158649006532</v>
      </c>
      <c r="H2193" s="30">
        <v>-4.3199065966141204E-2</v>
      </c>
    </row>
    <row r="2194" spans="1:8">
      <c r="A2194" s="31" t="s">
        <v>414</v>
      </c>
      <c r="B2194" s="32">
        <v>43457</v>
      </c>
      <c r="C2194" s="31">
        <v>156693</v>
      </c>
      <c r="D2194" s="31">
        <v>954.33666666666682</v>
      </c>
      <c r="E2194" s="31">
        <v>142.15333333333334</v>
      </c>
      <c r="F2194" s="30">
        <v>0.62904268240912242</v>
      </c>
      <c r="G2194" s="30">
        <v>-0.18909602791561864</v>
      </c>
      <c r="H2194" s="30">
        <v>-3.8334911829702722E-2</v>
      </c>
    </row>
    <row r="2195" spans="1:8">
      <c r="A2195" s="31" t="s">
        <v>413</v>
      </c>
      <c r="B2195" s="32">
        <v>43458</v>
      </c>
      <c r="C2195" s="31">
        <v>157484</v>
      </c>
      <c r="D2195" s="31">
        <v>952.84</v>
      </c>
      <c r="E2195" s="31">
        <v>142.26</v>
      </c>
      <c r="F2195" s="30">
        <v>0.6389673283332522</v>
      </c>
      <c r="G2195" s="30">
        <v>-0.18566947841619008</v>
      </c>
      <c r="H2195" s="30">
        <v>-3.3625433054819798E-2</v>
      </c>
    </row>
    <row r="2196" spans="1:8">
      <c r="A2196" s="31" t="s">
        <v>412</v>
      </c>
      <c r="B2196" s="32">
        <v>43459</v>
      </c>
      <c r="C2196" s="31">
        <v>156950</v>
      </c>
      <c r="D2196" s="31">
        <v>950.27</v>
      </c>
      <c r="E2196" s="31">
        <v>141.1</v>
      </c>
      <c r="F2196" s="30">
        <v>0.63510873811694224</v>
      </c>
      <c r="G2196" s="30">
        <v>-0.18548518432804484</v>
      </c>
      <c r="H2196" s="30">
        <v>-4.6363882130305623E-2</v>
      </c>
    </row>
    <row r="2197" spans="1:8">
      <c r="A2197" s="31" t="s">
        <v>411</v>
      </c>
      <c r="B2197" s="32">
        <v>43460</v>
      </c>
      <c r="C2197" s="31">
        <v>158443</v>
      </c>
      <c r="D2197" s="31">
        <v>950.15</v>
      </c>
      <c r="E2197" s="31">
        <v>140.41</v>
      </c>
      <c r="F2197" s="30">
        <v>0.65898130173747882</v>
      </c>
      <c r="G2197" s="30">
        <v>-0.18319363851278747</v>
      </c>
      <c r="H2197" s="30">
        <v>-5.5813327953735503E-2</v>
      </c>
    </row>
    <row r="2198" spans="1:8">
      <c r="A2198" s="31" t="s">
        <v>5026</v>
      </c>
      <c r="B2198" s="32">
        <v>43461</v>
      </c>
      <c r="C2198" s="31">
        <v>159220</v>
      </c>
      <c r="D2198" s="31">
        <v>952.33</v>
      </c>
      <c r="E2198" s="31">
        <v>141.82</v>
      </c>
      <c r="F2198" s="30">
        <v>0.66682893176176972</v>
      </c>
      <c r="G2198" s="30">
        <v>-0.18210003778899986</v>
      </c>
      <c r="H2198" s="30">
        <v>-4.8443370907139016E-2</v>
      </c>
    </row>
    <row r="2199" spans="1:8">
      <c r="A2199" s="31" t="s">
        <v>5027</v>
      </c>
      <c r="B2199" s="32">
        <v>43462</v>
      </c>
      <c r="C2199" s="31">
        <v>159997</v>
      </c>
      <c r="D2199" s="31">
        <v>962.63</v>
      </c>
      <c r="E2199" s="31">
        <v>141.59</v>
      </c>
      <c r="F2199" s="30">
        <v>0.67494383598642438</v>
      </c>
      <c r="G2199" s="30">
        <v>-0.18153451119764663</v>
      </c>
      <c r="H2199" s="30">
        <v>-5.2719609286144387E-2</v>
      </c>
    </row>
    <row r="2200" spans="1:8">
      <c r="A2200" s="31" t="s">
        <v>410</v>
      </c>
      <c r="B2200" s="32">
        <v>43463</v>
      </c>
      <c r="C2200" s="31">
        <v>160774</v>
      </c>
      <c r="D2200" s="31">
        <v>963.68000000000006</v>
      </c>
      <c r="E2200" s="31">
        <v>141.91000000000003</v>
      </c>
      <c r="F2200" s="30">
        <v>0.68459457363853726</v>
      </c>
      <c r="G2200" s="30">
        <v>-0.18617043736751882</v>
      </c>
      <c r="H2200" s="30">
        <v>-5.6574923547400346E-2</v>
      </c>
    </row>
    <row r="2201" spans="1:8">
      <c r="A2201" s="31" t="s">
        <v>409</v>
      </c>
      <c r="B2201" s="32">
        <v>43464</v>
      </c>
      <c r="C2201" s="31">
        <v>161309</v>
      </c>
      <c r="D2201" s="31">
        <v>964.73</v>
      </c>
      <c r="E2201" s="31">
        <v>142.23000000000002</v>
      </c>
      <c r="F2201" s="30">
        <v>0.69172474982118848</v>
      </c>
      <c r="G2201" s="30">
        <v>-0.17420221872218034</v>
      </c>
      <c r="H2201" s="30">
        <v>-5.0534045393858418E-2</v>
      </c>
    </row>
    <row r="2202" spans="1:8">
      <c r="A2202" s="31" t="s">
        <v>408</v>
      </c>
      <c r="B2202" s="32">
        <v>43465</v>
      </c>
      <c r="C2202" s="31">
        <v>161405</v>
      </c>
      <c r="D2202" s="31">
        <v>965.78</v>
      </c>
      <c r="E2202" s="31">
        <v>142.55000000000001</v>
      </c>
      <c r="F2202" s="30">
        <v>0.69425963987076145</v>
      </c>
      <c r="G2202" s="30">
        <v>-0.1709426166181176</v>
      </c>
      <c r="H2202" s="30">
        <v>-4.7401599358474766E-2</v>
      </c>
    </row>
    <row r="2203" spans="1:8">
      <c r="A2203" s="31" t="s">
        <v>407</v>
      </c>
      <c r="B2203" s="32">
        <v>43466</v>
      </c>
      <c r="C2203" s="31">
        <v>161840</v>
      </c>
      <c r="D2203" s="31">
        <v>966.04</v>
      </c>
      <c r="E2203" s="31">
        <v>142.46</v>
      </c>
      <c r="F2203" s="30">
        <v>0.71269771054731401</v>
      </c>
      <c r="G2203" s="30">
        <v>-0.16834444839816798</v>
      </c>
      <c r="H2203" s="30">
        <v>-4.7005307050796086E-2</v>
      </c>
    </row>
    <row r="2204" spans="1:8">
      <c r="A2204" s="31" t="s">
        <v>406</v>
      </c>
      <c r="B2204" s="32">
        <v>43467</v>
      </c>
      <c r="C2204" s="31">
        <v>160898</v>
      </c>
      <c r="D2204" s="31">
        <v>955.78</v>
      </c>
      <c r="E2204" s="31">
        <v>141.16999999999999</v>
      </c>
      <c r="F2204" s="30">
        <v>0.70624446577129252</v>
      </c>
      <c r="G2204" s="30">
        <v>-0.17481394505551429</v>
      </c>
      <c r="H2204" s="30">
        <v>-5.464407687671613E-2</v>
      </c>
    </row>
    <row r="2205" spans="1:8">
      <c r="A2205" s="31" t="s">
        <v>5028</v>
      </c>
      <c r="B2205" s="32">
        <v>43468</v>
      </c>
      <c r="C2205" s="31">
        <v>160967.66666666669</v>
      </c>
      <c r="D2205" s="31">
        <v>949.57</v>
      </c>
      <c r="E2205" s="31">
        <v>142.69999999999999</v>
      </c>
      <c r="F2205" s="30">
        <v>0.70198735483061481</v>
      </c>
      <c r="G2205" s="30">
        <v>-0.17729875845816623</v>
      </c>
      <c r="H2205" s="30">
        <v>-3.8992524749141499E-2</v>
      </c>
    </row>
    <row r="2206" spans="1:8">
      <c r="A2206" s="31" t="s">
        <v>5029</v>
      </c>
      <c r="B2206" s="32">
        <v>43469</v>
      </c>
      <c r="C2206" s="31">
        <v>161037.33333333331</v>
      </c>
      <c r="D2206" s="31">
        <v>964.97</v>
      </c>
      <c r="E2206" s="31">
        <v>143.38</v>
      </c>
      <c r="F2206" s="30">
        <v>0.69877593417169392</v>
      </c>
      <c r="G2206" s="30">
        <v>-0.15373551878063962</v>
      </c>
      <c r="H2206" s="30">
        <v>-2.6215702254822171E-2</v>
      </c>
    </row>
    <row r="2207" spans="1:8">
      <c r="A2207" s="31" t="s">
        <v>405</v>
      </c>
      <c r="B2207" s="32">
        <v>43470</v>
      </c>
      <c r="C2207" s="31">
        <v>161107</v>
      </c>
      <c r="D2207" s="31">
        <v>969.30000000000007</v>
      </c>
      <c r="E2207" s="31">
        <v>144.09666666666666</v>
      </c>
      <c r="F2207" s="30">
        <v>0.70257428756015816</v>
      </c>
      <c r="G2207" s="30">
        <v>-0.15296153241169574</v>
      </c>
      <c r="H2207" s="30">
        <v>-1.6740589104970005E-2</v>
      </c>
    </row>
    <row r="2208" spans="1:8">
      <c r="A2208" s="31" t="s">
        <v>404</v>
      </c>
      <c r="B2208" s="32">
        <v>43471</v>
      </c>
      <c r="C2208" s="31">
        <v>161275</v>
      </c>
      <c r="D2208" s="31">
        <v>973.63000000000011</v>
      </c>
      <c r="E2208" s="31">
        <v>144.81333333333333</v>
      </c>
      <c r="F2208" s="30">
        <v>0.70742741955690325</v>
      </c>
      <c r="G2208" s="30">
        <v>-0.15797803338234007</v>
      </c>
      <c r="H2208" s="30">
        <v>-1.6146930271531135E-2</v>
      </c>
    </row>
    <row r="2209" spans="1:8">
      <c r="A2209" s="31" t="s">
        <v>403</v>
      </c>
      <c r="B2209" s="32">
        <v>43472</v>
      </c>
      <c r="C2209" s="31">
        <v>162323</v>
      </c>
      <c r="D2209" s="31">
        <v>977.96</v>
      </c>
      <c r="E2209" s="31">
        <v>145.53</v>
      </c>
      <c r="F2209" s="30">
        <v>0.72163157425830771</v>
      </c>
      <c r="G2209" s="30">
        <v>-0.15621090413370031</v>
      </c>
      <c r="H2209" s="30">
        <v>-1.0717846460618241E-2</v>
      </c>
    </row>
    <row r="2210" spans="1:8">
      <c r="A2210" s="31" t="s">
        <v>402</v>
      </c>
      <c r="B2210" s="32">
        <v>43473</v>
      </c>
      <c r="C2210" s="31">
        <v>163967</v>
      </c>
      <c r="D2210" s="31">
        <v>975.51</v>
      </c>
      <c r="E2210" s="31">
        <v>144.71</v>
      </c>
      <c r="F2210" s="30">
        <v>0.74794654897633928</v>
      </c>
      <c r="G2210" s="30">
        <v>-0.16028819336845368</v>
      </c>
      <c r="H2210" s="30">
        <v>-1.5734463917292052E-2</v>
      </c>
    </row>
    <row r="2211" spans="1:8">
      <c r="A2211" s="31" t="s">
        <v>401</v>
      </c>
      <c r="B2211" s="32">
        <v>43474</v>
      </c>
      <c r="C2211" s="31">
        <v>164829</v>
      </c>
      <c r="D2211" s="31">
        <v>994.41</v>
      </c>
      <c r="E2211" s="31">
        <v>144.91999999999999</v>
      </c>
      <c r="F2211" s="30">
        <v>0.76124008808925159</v>
      </c>
      <c r="G2211" s="30">
        <v>-0.14601135319426684</v>
      </c>
      <c r="H2211" s="30">
        <v>-1.3747107662991809E-2</v>
      </c>
    </row>
    <row r="2212" spans="1:8">
      <c r="A2212" s="31" t="s">
        <v>5030</v>
      </c>
      <c r="B2212" s="32">
        <v>43475</v>
      </c>
      <c r="C2212" s="31">
        <v>164862.33333333334</v>
      </c>
      <c r="D2212" s="31">
        <v>998.67</v>
      </c>
      <c r="E2212" s="31">
        <v>147.35</v>
      </c>
      <c r="F2212" s="30">
        <v>0.76112204868102884</v>
      </c>
      <c r="G2212" s="30">
        <v>-0.14091425228821142</v>
      </c>
      <c r="H2212" s="30">
        <v>5.9393773894047541E-3</v>
      </c>
    </row>
    <row r="2213" spans="1:8">
      <c r="A2213" s="31" t="s">
        <v>5031</v>
      </c>
      <c r="B2213" s="32">
        <v>43476</v>
      </c>
      <c r="C2213" s="31">
        <v>164895.66666666666</v>
      </c>
      <c r="D2213" s="31">
        <v>1001.11</v>
      </c>
      <c r="E2213" s="31">
        <v>147.80000000000001</v>
      </c>
      <c r="F2213" s="30">
        <v>0.7638876149068643</v>
      </c>
      <c r="G2213" s="30">
        <v>-0.13055825748627803</v>
      </c>
      <c r="H2213" s="30">
        <v>1.5947209238383442E-2</v>
      </c>
    </row>
    <row r="2214" spans="1:8">
      <c r="A2214" s="31" t="s">
        <v>400</v>
      </c>
      <c r="B2214" s="32">
        <v>43477</v>
      </c>
      <c r="C2214" s="31">
        <v>164929</v>
      </c>
      <c r="D2214" s="31">
        <v>998.31000000000006</v>
      </c>
      <c r="E2214" s="31">
        <v>147.62666666666667</v>
      </c>
      <c r="F2214" s="30">
        <v>0.76666075740964579</v>
      </c>
      <c r="G2214" s="30">
        <v>-0.12263479368985353</v>
      </c>
      <c r="H2214" s="30">
        <v>2.2203757558971526E-2</v>
      </c>
    </row>
    <row r="2215" spans="1:8">
      <c r="A2215" s="31" t="s">
        <v>399</v>
      </c>
      <c r="B2215" s="32">
        <v>43478</v>
      </c>
      <c r="C2215" s="31">
        <v>164493</v>
      </c>
      <c r="D2215" s="31">
        <v>995.51</v>
      </c>
      <c r="E2215" s="31">
        <v>147.45333333333335</v>
      </c>
      <c r="F2215" s="30">
        <v>0.76440728007188774</v>
      </c>
      <c r="G2215" s="30">
        <v>-0.12380189584305168</v>
      </c>
      <c r="H2215" s="30">
        <v>2.2703102603227387E-2</v>
      </c>
    </row>
    <row r="2216" spans="1:8">
      <c r="A2216" s="31" t="s">
        <v>398</v>
      </c>
      <c r="B2216" s="32">
        <v>43479</v>
      </c>
      <c r="C2216" s="31">
        <v>164696</v>
      </c>
      <c r="D2216" s="31">
        <v>992.71</v>
      </c>
      <c r="E2216" s="31">
        <v>147.28</v>
      </c>
      <c r="F2216" s="30">
        <v>0.7690111556746142</v>
      </c>
      <c r="G2216" s="30">
        <v>-0.12713188291533439</v>
      </c>
      <c r="H2216" s="30">
        <v>1.9779813972811366E-2</v>
      </c>
    </row>
    <row r="2217" spans="1:8">
      <c r="A2217" s="31" t="s">
        <v>397</v>
      </c>
      <c r="B2217" s="32">
        <v>43480</v>
      </c>
      <c r="C2217" s="31">
        <v>165445</v>
      </c>
      <c r="D2217" s="31">
        <v>1005.11</v>
      </c>
      <c r="E2217" s="31">
        <v>148.56</v>
      </c>
      <c r="F2217" s="30">
        <v>0.78185436925618634</v>
      </c>
      <c r="G2217" s="30">
        <v>-0.1171034793735195</v>
      </c>
      <c r="H2217" s="30">
        <v>2.6912442396313407E-2</v>
      </c>
    </row>
    <row r="2218" spans="1:8">
      <c r="A2218" s="31" t="s">
        <v>396</v>
      </c>
      <c r="B2218" s="32">
        <v>43481</v>
      </c>
      <c r="C2218" s="31">
        <v>165594</v>
      </c>
      <c r="D2218" s="31">
        <v>1009.39</v>
      </c>
      <c r="E2218" s="31">
        <v>148.36000000000001</v>
      </c>
      <c r="F2218" s="30">
        <v>0.77740997510891852</v>
      </c>
      <c r="G2218" s="30">
        <v>-0.11422052564608831</v>
      </c>
      <c r="H2218" s="30">
        <v>2.380788075357132E-2</v>
      </c>
    </row>
    <row r="2219" spans="1:8">
      <c r="A2219" s="31" t="s">
        <v>5032</v>
      </c>
      <c r="B2219" s="32">
        <v>43482</v>
      </c>
      <c r="C2219" s="31">
        <v>165773</v>
      </c>
      <c r="D2219" s="31">
        <v>1008.99</v>
      </c>
      <c r="E2219" s="31">
        <v>149.27000000000001</v>
      </c>
      <c r="F2219" s="30">
        <v>0.77096932027716236</v>
      </c>
      <c r="G2219" s="30">
        <v>-0.11698142929655375</v>
      </c>
      <c r="H2219" s="30">
        <v>4.1007043726898784E-2</v>
      </c>
    </row>
    <row r="2220" spans="1:8">
      <c r="A2220" s="31" t="s">
        <v>5033</v>
      </c>
      <c r="B2220" s="32">
        <v>43483</v>
      </c>
      <c r="C2220" s="31">
        <v>165952</v>
      </c>
      <c r="D2220" s="31">
        <v>1017.99</v>
      </c>
      <c r="E2220" s="31">
        <v>149.76</v>
      </c>
      <c r="F2220" s="30">
        <v>0.77126749499151992</v>
      </c>
      <c r="G2220" s="30">
        <v>-0.10996188011470931</v>
      </c>
      <c r="H2220" s="30">
        <v>4.5226130653266194E-2</v>
      </c>
    </row>
    <row r="2221" spans="1:8">
      <c r="A2221" s="31" t="s">
        <v>395</v>
      </c>
      <c r="B2221" s="32">
        <v>43484</v>
      </c>
      <c r="C2221" s="31">
        <v>166131</v>
      </c>
      <c r="D2221" s="31">
        <v>1018.1433333333334</v>
      </c>
      <c r="E2221" s="31">
        <v>149.58333333333331</v>
      </c>
      <c r="F2221" s="30">
        <v>0.77191720650342543</v>
      </c>
      <c r="G2221" s="30">
        <v>-0.1196720130272505</v>
      </c>
      <c r="H2221" s="30">
        <v>4.4576350093109784E-2</v>
      </c>
    </row>
    <row r="2222" spans="1:8">
      <c r="A2222" s="31" t="s">
        <v>11</v>
      </c>
      <c r="B2222" s="32">
        <v>43485</v>
      </c>
      <c r="C2222" s="31">
        <v>165575</v>
      </c>
      <c r="D2222" s="31">
        <v>1018.2966666666667</v>
      </c>
      <c r="E2222" s="31">
        <v>149.40666666666664</v>
      </c>
      <c r="F2222" s="30">
        <v>0.76473221438765249</v>
      </c>
      <c r="G2222" s="30">
        <v>-0.12554279842105409</v>
      </c>
      <c r="H2222" s="30">
        <v>3.7978787457736862E-2</v>
      </c>
    </row>
    <row r="2223" spans="1:8">
      <c r="A2223" s="31" t="s">
        <v>1079</v>
      </c>
      <c r="B2223" s="32">
        <v>43486</v>
      </c>
      <c r="C2223" s="31">
        <v>161922</v>
      </c>
      <c r="D2223" s="31">
        <v>1018.45</v>
      </c>
      <c r="E2223" s="31">
        <v>149.22999999999999</v>
      </c>
      <c r="F2223" s="30">
        <v>0.72457240356114672</v>
      </c>
      <c r="G2223" s="30">
        <v>-0.12651377405742903</v>
      </c>
      <c r="H2223" s="30">
        <v>3.4379981978235108E-2</v>
      </c>
    </row>
    <row r="2224" spans="1:8">
      <c r="A2224" s="31" t="s">
        <v>1080</v>
      </c>
      <c r="B2224" s="32">
        <v>43487</v>
      </c>
      <c r="C2224" s="31">
        <v>162805</v>
      </c>
      <c r="D2224" s="31">
        <v>1010.63</v>
      </c>
      <c r="E2224" s="31">
        <v>149.21</v>
      </c>
      <c r="F2224" s="30">
        <v>0.72891856703813906</v>
      </c>
      <c r="G2224" s="30">
        <v>-0.13431212149764871</v>
      </c>
      <c r="H2224" s="30">
        <v>3.1881051175656872E-2</v>
      </c>
    </row>
    <row r="2225" spans="1:8">
      <c r="A2225" s="31" t="s">
        <v>1081</v>
      </c>
      <c r="B2225" s="32">
        <v>43488</v>
      </c>
      <c r="C2225" s="31">
        <v>162940</v>
      </c>
      <c r="D2225" s="31">
        <v>1011.56</v>
      </c>
      <c r="E2225" s="31">
        <v>148.87</v>
      </c>
      <c r="F2225" s="30">
        <v>0.72052956916013566</v>
      </c>
      <c r="G2225" s="30">
        <v>-0.13460518436136548</v>
      </c>
      <c r="H2225" s="30">
        <v>2.7185537845856533E-2</v>
      </c>
    </row>
    <row r="2226" spans="1:8">
      <c r="A2226" s="31" t="s">
        <v>5034</v>
      </c>
      <c r="B2226" s="32">
        <v>43489</v>
      </c>
      <c r="C2226" s="31">
        <v>162785.66666666669</v>
      </c>
      <c r="D2226" s="31">
        <v>1019.44</v>
      </c>
      <c r="E2226" s="31">
        <v>149.04</v>
      </c>
      <c r="F2226" s="30">
        <v>0.71523231608010329</v>
      </c>
      <c r="G2226" s="30">
        <v>-0.11373851356637998</v>
      </c>
      <c r="H2226" s="30">
        <v>3.976559229803267E-2</v>
      </c>
    </row>
    <row r="2227" spans="1:8">
      <c r="A2227" s="31" t="s">
        <v>5035</v>
      </c>
      <c r="B2227" s="32">
        <v>43490</v>
      </c>
      <c r="C2227" s="31">
        <v>162631.33333333334</v>
      </c>
      <c r="D2227" s="31">
        <v>1032.3399999999999</v>
      </c>
      <c r="E2227" s="31">
        <v>149.47</v>
      </c>
      <c r="F2227" s="30">
        <v>0.71298705220057834</v>
      </c>
      <c r="G2227" s="30">
        <v>-0.10626877559324377</v>
      </c>
      <c r="H2227" s="30">
        <v>4.7662437793509538E-2</v>
      </c>
    </row>
    <row r="2228" spans="1:8">
      <c r="A2228" s="31" t="s">
        <v>1082</v>
      </c>
      <c r="B2228" s="32">
        <v>43491</v>
      </c>
      <c r="C2228" s="31">
        <v>162477</v>
      </c>
      <c r="D2228" s="31">
        <v>1030.9133333333334</v>
      </c>
      <c r="E2228" s="31">
        <v>149.54333333333335</v>
      </c>
      <c r="F2228" s="30">
        <v>0.71038323271347292</v>
      </c>
      <c r="G2228" s="30">
        <v>-9.8907118154192064E-2</v>
      </c>
      <c r="H2228" s="30">
        <v>5.0090115394518353E-2</v>
      </c>
    </row>
    <row r="2229" spans="1:8">
      <c r="A2229" s="31" t="s">
        <v>1083</v>
      </c>
      <c r="B2229" s="32">
        <v>43492</v>
      </c>
      <c r="C2229" s="31">
        <v>160797</v>
      </c>
      <c r="D2229" s="31">
        <v>1029.4866666666667</v>
      </c>
      <c r="E2229" s="31">
        <v>149.61666666666667</v>
      </c>
      <c r="F2229" s="30">
        <v>0.69173098450480164</v>
      </c>
      <c r="G2229" s="30">
        <v>-9.5155643448326388E-2</v>
      </c>
      <c r="H2229" s="30">
        <v>5.304523273273265E-2</v>
      </c>
    </row>
    <row r="2230" spans="1:8">
      <c r="A2230" s="31" t="s">
        <v>1084</v>
      </c>
      <c r="B2230" s="32">
        <v>43493</v>
      </c>
      <c r="C2230" s="31">
        <v>159818</v>
      </c>
      <c r="D2230" s="31">
        <v>1028.06</v>
      </c>
      <c r="E2230" s="31">
        <v>149.69</v>
      </c>
      <c r="F2230" s="30">
        <v>0.68047098359569769</v>
      </c>
      <c r="G2230" s="30">
        <v>-9.6075897057142812E-2</v>
      </c>
      <c r="H2230" s="30">
        <v>5.4699610127295628E-2</v>
      </c>
    </row>
    <row r="2231" spans="1:8">
      <c r="A2231" s="31" t="s">
        <v>1085</v>
      </c>
      <c r="B2231" s="32">
        <v>43494</v>
      </c>
      <c r="C2231" s="31">
        <v>160153</v>
      </c>
      <c r="D2231" s="31">
        <v>1029.75</v>
      </c>
      <c r="E2231" s="31">
        <v>149.12</v>
      </c>
      <c r="F2231" s="30">
        <v>0.68340403883266543</v>
      </c>
      <c r="G2231" s="30">
        <v>-9.4255481964271692E-2</v>
      </c>
      <c r="H2231" s="30">
        <v>5.1819806263519119E-2</v>
      </c>
    </row>
    <row r="2232" spans="1:8">
      <c r="A2232" s="31" t="s">
        <v>1086</v>
      </c>
      <c r="B2232" s="32">
        <v>43495</v>
      </c>
      <c r="C2232" s="31">
        <v>160294</v>
      </c>
      <c r="D2232" s="31">
        <v>1036.6300000000001</v>
      </c>
      <c r="E2232" s="31">
        <v>148.55000000000001</v>
      </c>
      <c r="F2232" s="30">
        <v>0.68327603189838193</v>
      </c>
      <c r="G2232" s="30">
        <v>-8.7867029186354362E-2</v>
      </c>
      <c r="H2232" s="30">
        <v>4.893376641717273E-2</v>
      </c>
    </row>
    <row r="2233" spans="1:8">
      <c r="A2233" s="31" t="s">
        <v>5036</v>
      </c>
      <c r="B2233" s="32">
        <v>43496</v>
      </c>
      <c r="C2233" s="31">
        <v>160148</v>
      </c>
      <c r="D2233" s="31">
        <v>1049.93</v>
      </c>
      <c r="E2233" s="31">
        <v>148.85</v>
      </c>
      <c r="F2233" s="30">
        <v>0.6816987101740104</v>
      </c>
      <c r="G2233" s="30">
        <v>-8.0661967514557009E-2</v>
      </c>
      <c r="H2233" s="30">
        <v>4.7501759324419357E-2</v>
      </c>
    </row>
    <row r="2234" spans="1:8">
      <c r="A2234" s="31" t="s">
        <v>5037</v>
      </c>
      <c r="B2234" s="32">
        <v>43497</v>
      </c>
      <c r="C2234" s="31">
        <v>160002</v>
      </c>
      <c r="D2234" s="31">
        <v>1050.2</v>
      </c>
      <c r="E2234" s="31">
        <v>149.19</v>
      </c>
      <c r="F2234" s="30">
        <v>0.67637906647807644</v>
      </c>
      <c r="G2234" s="30">
        <v>-7.3162121613273179E-2</v>
      </c>
      <c r="H2234" s="30">
        <v>6.4806223681393105E-2</v>
      </c>
    </row>
    <row r="2235" spans="1:8">
      <c r="A2235" s="31" t="s">
        <v>1087</v>
      </c>
      <c r="B2235" s="32">
        <v>43498</v>
      </c>
      <c r="C2235" s="31">
        <v>159856</v>
      </c>
      <c r="D2235" s="31">
        <v>1049.4833333333333</v>
      </c>
      <c r="E2235" s="31">
        <v>149.1</v>
      </c>
      <c r="F2235" s="30">
        <v>0.67281048122671638</v>
      </c>
      <c r="G2235" s="30">
        <v>-7.5393958615990853E-2</v>
      </c>
      <c r="H2235" s="30">
        <v>5.7071960297766733E-2</v>
      </c>
    </row>
    <row r="2236" spans="1:8">
      <c r="A2236" s="31" t="s">
        <v>1089</v>
      </c>
      <c r="B2236" s="32">
        <v>43499</v>
      </c>
      <c r="C2236" s="31">
        <v>157355</v>
      </c>
      <c r="D2236" s="31">
        <v>1048.7666666666667</v>
      </c>
      <c r="E2236" s="31">
        <v>149.01</v>
      </c>
      <c r="F2236" s="30">
        <v>0.64463667940620062</v>
      </c>
      <c r="G2236" s="30">
        <v>-7.7293495920653599E-2</v>
      </c>
      <c r="H2236" s="30">
        <v>5.0327764855149004E-2</v>
      </c>
    </row>
    <row r="2237" spans="1:8">
      <c r="A2237" s="31" t="s">
        <v>1088</v>
      </c>
      <c r="B2237" s="32">
        <v>43500</v>
      </c>
      <c r="C2237" s="31">
        <v>158043</v>
      </c>
      <c r="D2237" s="31">
        <v>1048.05</v>
      </c>
      <c r="E2237" s="31">
        <v>148.91999999999999</v>
      </c>
      <c r="F2237" s="30">
        <v>0.64982149195147931</v>
      </c>
      <c r="G2237" s="30">
        <v>-7.8026766444590501E-2</v>
      </c>
      <c r="H2237" s="30">
        <v>4.838785375698107E-2</v>
      </c>
    </row>
    <row r="2238" spans="1:8">
      <c r="A2238" s="31" t="s">
        <v>1090</v>
      </c>
      <c r="B2238" s="32">
        <v>43501</v>
      </c>
      <c r="C2238" s="31">
        <v>158394</v>
      </c>
      <c r="D2238" s="31">
        <v>1051.9000000000001</v>
      </c>
      <c r="E2238" s="31">
        <v>149.31</v>
      </c>
      <c r="F2238" s="30">
        <v>0.65639052140631216</v>
      </c>
      <c r="G2238" s="30">
        <v>-7.4743008602541461E-2</v>
      </c>
      <c r="H2238" s="30">
        <v>4.9827735720814559E-2</v>
      </c>
    </row>
    <row r="2239" spans="1:8">
      <c r="A2239" s="31" t="s">
        <v>1091</v>
      </c>
      <c r="B2239" s="32">
        <v>43502</v>
      </c>
      <c r="C2239" s="31">
        <v>158535</v>
      </c>
      <c r="D2239" s="31">
        <v>1048.46</v>
      </c>
      <c r="E2239" s="31">
        <v>150.01</v>
      </c>
      <c r="F2239" s="30">
        <v>0.65953798613204695</v>
      </c>
      <c r="G2239" s="30">
        <v>-7.7871591908531212E-2</v>
      </c>
      <c r="H2239" s="30">
        <v>5.3441011235954905E-2</v>
      </c>
    </row>
    <row r="2240" spans="1:8">
      <c r="A2240" s="31" t="s">
        <v>5038</v>
      </c>
      <c r="B2240" s="32">
        <v>43503</v>
      </c>
      <c r="C2240" s="31">
        <v>158512.66666666669</v>
      </c>
      <c r="D2240" s="31">
        <v>1041.97</v>
      </c>
      <c r="E2240" s="31">
        <v>149.66</v>
      </c>
      <c r="F2240" s="30">
        <v>0.66139116678685039</v>
      </c>
      <c r="G2240" s="30">
        <v>-7.4832408435072106E-2</v>
      </c>
      <c r="H2240" s="30">
        <v>4.8773651016117858E-2</v>
      </c>
    </row>
    <row r="2241" spans="1:8">
      <c r="A2241" s="31" t="s">
        <v>5039</v>
      </c>
      <c r="B2241" s="32">
        <v>43504</v>
      </c>
      <c r="C2241" s="31">
        <v>158490.33333333334</v>
      </c>
      <c r="D2241" s="31">
        <v>1036.03</v>
      </c>
      <c r="E2241" s="31">
        <v>149.02000000000001</v>
      </c>
      <c r="F2241" s="30">
        <v>0.65823721597250118</v>
      </c>
      <c r="G2241" s="30">
        <v>-6.8946304201303099E-2</v>
      </c>
      <c r="H2241" s="30">
        <v>5.8982376350199095E-2</v>
      </c>
    </row>
    <row r="2242" spans="1:8">
      <c r="A2242" s="31" t="s">
        <v>1092</v>
      </c>
      <c r="B2242" s="32">
        <v>43506</v>
      </c>
      <c r="C2242" s="31">
        <v>158468</v>
      </c>
      <c r="D2242" s="31">
        <v>1035.72</v>
      </c>
      <c r="E2242" s="31">
        <v>148.32999999999998</v>
      </c>
      <c r="F2242" s="30">
        <v>0.65584201853593993</v>
      </c>
      <c r="G2242" s="30">
        <v>-7.5835854056803265E-2</v>
      </c>
      <c r="H2242" s="30">
        <v>4.9380969225327087E-2</v>
      </c>
    </row>
    <row r="2243" spans="1:8">
      <c r="A2243" s="31" t="s">
        <v>2310</v>
      </c>
      <c r="B2243" s="32">
        <v>43507</v>
      </c>
      <c r="C2243" s="31">
        <v>158220.5</v>
      </c>
      <c r="D2243" s="31">
        <v>1035.4100000000001</v>
      </c>
      <c r="E2243" s="31">
        <v>147.63999999999999</v>
      </c>
      <c r="F2243" s="30">
        <v>0.65110334094657962</v>
      </c>
      <c r="G2243" s="30">
        <v>-8.3886323016757802E-2</v>
      </c>
      <c r="H2243" s="30">
        <v>4.5979454481048343E-2</v>
      </c>
    </row>
    <row r="2244" spans="1:8">
      <c r="A2244" s="31" t="s">
        <v>1093</v>
      </c>
      <c r="B2244" s="32">
        <v>43508</v>
      </c>
      <c r="C2244" s="31">
        <v>157973</v>
      </c>
      <c r="D2244" s="31">
        <v>1042.1300000000001</v>
      </c>
      <c r="E2244" s="31">
        <v>147.34</v>
      </c>
      <c r="F2244" s="30">
        <v>0.64637698680276245</v>
      </c>
      <c r="G2244" s="30">
        <v>-8.2411260925457475E-2</v>
      </c>
      <c r="H2244" s="30">
        <v>3.8946997296979813E-2</v>
      </c>
    </row>
    <row r="2245" spans="1:8">
      <c r="A2245" s="31" t="s">
        <v>1094</v>
      </c>
      <c r="B2245" s="32">
        <v>43509</v>
      </c>
      <c r="C2245" s="31">
        <v>157310</v>
      </c>
      <c r="D2245" s="31">
        <v>1041.8399999999999</v>
      </c>
      <c r="E2245" s="31">
        <v>147.30000000000001</v>
      </c>
      <c r="F2245" s="30">
        <v>0.63866631666229146</v>
      </c>
      <c r="G2245" s="30">
        <v>-8.7092911177965471E-2</v>
      </c>
      <c r="H2245" s="30">
        <v>3.3805123406246418E-2</v>
      </c>
    </row>
    <row r="2246" spans="1:8">
      <c r="A2246" s="31" t="s">
        <v>5040</v>
      </c>
      <c r="B2246" s="32">
        <v>43510</v>
      </c>
      <c r="C2246" s="31">
        <v>157244.33333333334</v>
      </c>
      <c r="D2246" s="31">
        <v>1039.19</v>
      </c>
      <c r="E2246" s="31">
        <v>146.35</v>
      </c>
      <c r="F2246" s="30">
        <v>0.63775964459942536</v>
      </c>
      <c r="G2246" s="30">
        <v>-9.3787606606554164E-2</v>
      </c>
      <c r="H2246" s="30">
        <v>2.2354173943415878E-2</v>
      </c>
    </row>
    <row r="2247" spans="1:8">
      <c r="A2247" s="31" t="s">
        <v>5041</v>
      </c>
      <c r="B2247" s="32">
        <v>43511</v>
      </c>
      <c r="C2247" s="31">
        <v>157178.66666666669</v>
      </c>
      <c r="D2247" s="31">
        <v>1030.6400000000001</v>
      </c>
      <c r="E2247" s="31">
        <v>146.25</v>
      </c>
      <c r="F2247" s="30">
        <v>0.63685321897410652</v>
      </c>
      <c r="G2247" s="30">
        <v>-9.9437279368075226E-2</v>
      </c>
      <c r="H2247" s="30">
        <v>1.2601260126012592E-2</v>
      </c>
    </row>
    <row r="2248" spans="1:8">
      <c r="A2248" s="31" t="s">
        <v>1095</v>
      </c>
      <c r="B2248" s="32">
        <v>43512</v>
      </c>
      <c r="C2248" s="31">
        <v>157113</v>
      </c>
      <c r="D2248" s="31">
        <v>1032.67</v>
      </c>
      <c r="E2248" s="31">
        <v>146.66333333333336</v>
      </c>
      <c r="F2248" s="30">
        <v>0.63594703968587396</v>
      </c>
      <c r="G2248" s="30">
        <v>-0.10215881130615478</v>
      </c>
      <c r="H2248" s="30">
        <v>1.6941709425414953E-2</v>
      </c>
    </row>
    <row r="2249" spans="1:8">
      <c r="A2249" s="31" t="s">
        <v>1096</v>
      </c>
      <c r="B2249" s="32">
        <v>43513</v>
      </c>
      <c r="C2249" s="31">
        <v>156154</v>
      </c>
      <c r="D2249" s="31">
        <v>1034.7</v>
      </c>
      <c r="E2249" s="31">
        <v>147.07666666666668</v>
      </c>
      <c r="F2249" s="30">
        <v>0.6257404920302756</v>
      </c>
      <c r="G2249" s="30">
        <v>-0.10001043768700857</v>
      </c>
      <c r="H2249" s="30">
        <v>1.8465941878448078E-2</v>
      </c>
    </row>
    <row r="2250" spans="1:8">
      <c r="A2250" s="31" t="s">
        <v>1097</v>
      </c>
      <c r="B2250" s="32">
        <v>43514</v>
      </c>
      <c r="C2250" s="31">
        <v>156705</v>
      </c>
      <c r="D2250" s="31">
        <v>1036.73</v>
      </c>
      <c r="E2250" s="31">
        <v>147.49</v>
      </c>
      <c r="F2250" s="30">
        <v>0.6312553967899539</v>
      </c>
      <c r="G2250" s="30">
        <v>-8.6895251851786703E-2</v>
      </c>
      <c r="H2250" s="30">
        <v>3.2409351812963783E-2</v>
      </c>
    </row>
    <row r="2251" spans="1:8">
      <c r="A2251" s="31" t="s">
        <v>12</v>
      </c>
      <c r="B2251" s="32">
        <v>43515</v>
      </c>
      <c r="C2251" s="31">
        <v>157387</v>
      </c>
      <c r="D2251" s="31">
        <v>1036.97</v>
      </c>
      <c r="E2251" s="31">
        <v>147.59</v>
      </c>
      <c r="F2251" s="30">
        <v>0.63813229166991925</v>
      </c>
      <c r="G2251" s="30">
        <v>-8.7773881017171984E-2</v>
      </c>
      <c r="H2251" s="30">
        <v>3.291653058367916E-2</v>
      </c>
    </row>
    <row r="2252" spans="1:8">
      <c r="A2252" s="31" t="s">
        <v>1098</v>
      </c>
      <c r="B2252" s="32">
        <v>43516</v>
      </c>
      <c r="C2252" s="31">
        <v>159489</v>
      </c>
      <c r="D2252" s="31">
        <v>1049.32</v>
      </c>
      <c r="E2252" s="31">
        <v>149.35</v>
      </c>
      <c r="F2252" s="30">
        <v>0.66280043246218812</v>
      </c>
      <c r="G2252" s="30">
        <v>-7.8009905368874088E-2</v>
      </c>
      <c r="H2252" s="30">
        <v>4.5038951345804046E-2</v>
      </c>
    </row>
    <row r="2253" spans="1:8">
      <c r="A2253" s="31" t="s">
        <v>5042</v>
      </c>
      <c r="B2253" s="32">
        <v>43517</v>
      </c>
      <c r="C2253" s="31">
        <v>161081.66666666669</v>
      </c>
      <c r="D2253" s="31">
        <v>1050.99</v>
      </c>
      <c r="E2253" s="31">
        <v>149.53</v>
      </c>
      <c r="F2253" s="30">
        <v>0.68060549025499562</v>
      </c>
      <c r="G2253" s="30">
        <v>-7.764204096677374E-2</v>
      </c>
      <c r="H2253" s="30">
        <v>4.6103260109136679E-2</v>
      </c>
    </row>
    <row r="2254" spans="1:8">
      <c r="A2254" s="31" t="s">
        <v>5043</v>
      </c>
      <c r="B2254" s="32">
        <v>43518</v>
      </c>
      <c r="C2254" s="31">
        <v>162674.33333333334</v>
      </c>
      <c r="D2254" s="31">
        <v>1058.6500000000001</v>
      </c>
      <c r="E2254" s="31">
        <v>148.88</v>
      </c>
      <c r="F2254" s="30">
        <v>0.6878660257228344</v>
      </c>
      <c r="G2254" s="30">
        <v>-7.1880698555197076E-2</v>
      </c>
      <c r="H2254" s="30">
        <v>4.4845252298406857E-2</v>
      </c>
    </row>
    <row r="2255" spans="1:8">
      <c r="A2255" s="31" t="s">
        <v>1099</v>
      </c>
      <c r="B2255" s="32">
        <v>43519</v>
      </c>
      <c r="C2255" s="31">
        <v>164267</v>
      </c>
      <c r="D2255" s="31">
        <v>1061.6466666666668</v>
      </c>
      <c r="E2255" s="31">
        <v>148.90333333333334</v>
      </c>
      <c r="F2255" s="30">
        <v>0.65681589410385888</v>
      </c>
      <c r="G2255" s="30">
        <v>-6.5188550765473807E-2</v>
      </c>
      <c r="H2255" s="30">
        <v>5.0242159213805371E-2</v>
      </c>
    </row>
    <row r="2256" spans="1:8">
      <c r="A2256" s="31" t="s">
        <v>1100</v>
      </c>
      <c r="B2256" s="32">
        <v>43520</v>
      </c>
      <c r="C2256" s="31">
        <v>166030</v>
      </c>
      <c r="D2256" s="31">
        <v>1064.6433333333334</v>
      </c>
      <c r="E2256" s="31">
        <v>148.92666666666665</v>
      </c>
      <c r="F2256" s="30">
        <v>0.65619043945622924</v>
      </c>
      <c r="G2256" s="30">
        <v>-5.4247245442135772E-2</v>
      </c>
      <c r="H2256" s="30">
        <v>4.6862552134589119E-2</v>
      </c>
    </row>
    <row r="2257" spans="1:8">
      <c r="A2257" s="31" t="s">
        <v>1101</v>
      </c>
      <c r="B2257" s="32">
        <v>43521</v>
      </c>
      <c r="C2257" s="31">
        <v>166793</v>
      </c>
      <c r="D2257" s="31">
        <v>1067.6400000000001</v>
      </c>
      <c r="E2257" s="31">
        <v>148.94999999999999</v>
      </c>
      <c r="F2257" s="30">
        <v>0.64571179364460218</v>
      </c>
      <c r="G2257" s="30">
        <v>-4.1409280275822358E-2</v>
      </c>
      <c r="H2257" s="30">
        <v>4.7910510764035408E-2</v>
      </c>
    </row>
    <row r="2258" spans="1:8">
      <c r="A2258" s="31" t="s">
        <v>1102</v>
      </c>
      <c r="B2258" s="32">
        <v>43522</v>
      </c>
      <c r="C2258" s="31">
        <v>164712</v>
      </c>
      <c r="D2258" s="31">
        <v>1064.94</v>
      </c>
      <c r="E2258" s="31">
        <v>149.24</v>
      </c>
      <c r="F2258" s="30">
        <v>0.60769921524225978</v>
      </c>
      <c r="G2258" s="30">
        <v>-4.048221863821877E-2</v>
      </c>
      <c r="H2258" s="30">
        <v>5.3880375679683512E-2</v>
      </c>
    </row>
    <row r="2259" spans="1:8">
      <c r="A2259" s="31" t="s">
        <v>1103</v>
      </c>
      <c r="B2259" s="32">
        <v>43523</v>
      </c>
      <c r="C2259" s="31">
        <v>165295</v>
      </c>
      <c r="D2259" s="31">
        <v>1061.26</v>
      </c>
      <c r="E2259" s="31">
        <v>148.82</v>
      </c>
      <c r="F2259" s="30">
        <v>0.5812709861957468</v>
      </c>
      <c r="G2259" s="30">
        <v>-4.0434727571927231E-2</v>
      </c>
      <c r="H2259" s="30">
        <v>5.4862489367734524E-2</v>
      </c>
    </row>
    <row r="2260" spans="1:8">
      <c r="A2260" s="31" t="s">
        <v>5044</v>
      </c>
      <c r="B2260" s="32">
        <v>43524</v>
      </c>
      <c r="C2260" s="31">
        <v>164986.66666666669</v>
      </c>
      <c r="D2260" s="31">
        <v>1050.95</v>
      </c>
      <c r="E2260" s="31">
        <v>147.81</v>
      </c>
      <c r="F2260" s="30">
        <v>0.54911239640451703</v>
      </c>
      <c r="G2260" s="30">
        <v>-3.1409269789775318E-2</v>
      </c>
      <c r="H2260" s="30">
        <v>5.19535976087111E-2</v>
      </c>
    </row>
    <row r="2261" spans="1:8">
      <c r="A2261" s="31" t="s">
        <v>5045</v>
      </c>
      <c r="B2261" s="32">
        <v>43525</v>
      </c>
      <c r="C2261" s="31">
        <v>164678.33333333334</v>
      </c>
      <c r="D2261" s="31">
        <v>1051.54</v>
      </c>
      <c r="E2261" s="31">
        <v>147.6</v>
      </c>
      <c r="F2261" s="30">
        <v>0.51258664609204696</v>
      </c>
      <c r="G2261" s="30">
        <v>-3.8161096171084652E-2</v>
      </c>
      <c r="H2261" s="30">
        <v>5.5869518563559595E-2</v>
      </c>
    </row>
    <row r="2262" spans="1:8">
      <c r="A2262" s="31" t="s">
        <v>1104</v>
      </c>
      <c r="B2262" s="32">
        <v>43526</v>
      </c>
      <c r="C2262" s="31">
        <v>164370</v>
      </c>
      <c r="D2262" s="31">
        <v>1052.2333333333333</v>
      </c>
      <c r="E2262" s="31">
        <v>147.62333333333333</v>
      </c>
      <c r="F2262" s="30">
        <v>0.50731327087377154</v>
      </c>
      <c r="G2262" s="30">
        <v>-2.5881249286391017E-2</v>
      </c>
      <c r="H2262" s="30">
        <v>6.1809201850919537E-2</v>
      </c>
    </row>
    <row r="2263" spans="1:8">
      <c r="A2263" s="31" t="s">
        <v>1105</v>
      </c>
      <c r="B2263" s="32">
        <v>43527</v>
      </c>
      <c r="C2263" s="31">
        <v>164442</v>
      </c>
      <c r="D2263" s="31">
        <v>1052.9266666666665</v>
      </c>
      <c r="E2263" s="31">
        <v>147.64666666666665</v>
      </c>
      <c r="F2263" s="30">
        <v>0.50553904185257292</v>
      </c>
      <c r="G2263" s="30">
        <v>-3.2236519607843239E-2</v>
      </c>
      <c r="H2263" s="30">
        <v>6.0680076628352397E-2</v>
      </c>
    </row>
    <row r="2264" spans="1:8">
      <c r="A2264" s="31" t="s">
        <v>1106</v>
      </c>
      <c r="B2264" s="32">
        <v>43528</v>
      </c>
      <c r="C2264" s="31">
        <v>164238</v>
      </c>
      <c r="D2264" s="31">
        <v>1053.6199999999999</v>
      </c>
      <c r="E2264" s="31">
        <v>147.66999999999999</v>
      </c>
      <c r="F2264" s="30">
        <v>0.50124770340307667</v>
      </c>
      <c r="G2264" s="30">
        <v>-2.6547091830764091E-2</v>
      </c>
      <c r="H2264" s="30">
        <v>6.0949324647954661E-2</v>
      </c>
    </row>
    <row r="2265" spans="1:8">
      <c r="A2265" s="31" t="s">
        <v>1107</v>
      </c>
      <c r="B2265" s="32">
        <v>43529</v>
      </c>
      <c r="C2265" s="31">
        <v>162593</v>
      </c>
      <c r="D2265" s="31">
        <v>1055.1199999999999</v>
      </c>
      <c r="E2265" s="31">
        <v>147.06</v>
      </c>
      <c r="F2265" s="30">
        <v>0.45093297400522925</v>
      </c>
      <c r="G2265" s="30">
        <v>-2.0048790756999835E-2</v>
      </c>
      <c r="H2265" s="30">
        <v>5.6667944050584618E-2</v>
      </c>
    </row>
    <row r="2266" spans="1:8">
      <c r="A2266" s="31" t="s">
        <v>1108</v>
      </c>
      <c r="B2266" s="32">
        <v>43530</v>
      </c>
      <c r="C2266" s="31">
        <v>162826</v>
      </c>
      <c r="D2266" s="31">
        <v>1055.68</v>
      </c>
      <c r="E2266" s="31">
        <v>146.51</v>
      </c>
      <c r="F2266" s="30">
        <v>0.4137392119749248</v>
      </c>
      <c r="G2266" s="30">
        <v>-1.4359606371258216E-2</v>
      </c>
      <c r="H2266" s="30">
        <v>5.2816901408450745E-2</v>
      </c>
    </row>
    <row r="2267" spans="1:8">
      <c r="A2267" s="31" t="s">
        <v>5046</v>
      </c>
      <c r="B2267" s="32">
        <v>43531</v>
      </c>
      <c r="C2267" s="31">
        <v>162886.33333333334</v>
      </c>
      <c r="D2267" s="31">
        <v>1043.56</v>
      </c>
      <c r="E2267" s="31">
        <v>145.99</v>
      </c>
      <c r="F2267" s="30">
        <v>0.43478056615019645</v>
      </c>
      <c r="G2267" s="30">
        <v>-2.2655115897916245E-2</v>
      </c>
      <c r="H2267" s="30">
        <v>5.0665707088880962E-2</v>
      </c>
    </row>
    <row r="2268" spans="1:8">
      <c r="A2268" s="31" t="s">
        <v>5047</v>
      </c>
      <c r="B2268" s="32">
        <v>43532</v>
      </c>
      <c r="C2268" s="31">
        <v>162946.66666666666</v>
      </c>
      <c r="D2268" s="31">
        <v>1030.1300000000001</v>
      </c>
      <c r="E2268" s="31">
        <v>144.97</v>
      </c>
      <c r="F2268" s="30">
        <v>0.46371552106164571</v>
      </c>
      <c r="G2268" s="30">
        <v>-2.090065771965155E-2</v>
      </c>
      <c r="H2268" s="30">
        <v>4.5356215748485695E-2</v>
      </c>
    </row>
    <row r="2269" spans="1:8">
      <c r="A2269" s="31" t="s">
        <v>1109</v>
      </c>
      <c r="B2269" s="32">
        <v>43533</v>
      </c>
      <c r="C2269" s="31">
        <v>163007</v>
      </c>
      <c r="D2269" s="31">
        <v>1033.8033333333335</v>
      </c>
      <c r="E2269" s="31">
        <v>144.81333333333333</v>
      </c>
      <c r="F2269" s="30">
        <v>0.46336361677678806</v>
      </c>
      <c r="G2269" s="30">
        <v>-1.2330699684407809E-2</v>
      </c>
      <c r="H2269" s="30">
        <v>5.2881585962871513E-2</v>
      </c>
    </row>
    <row r="2270" spans="1:8">
      <c r="A2270" s="31" t="s">
        <v>1110</v>
      </c>
      <c r="B2270" s="32">
        <v>43534</v>
      </c>
      <c r="C2270" s="31">
        <v>164470</v>
      </c>
      <c r="D2270" s="31">
        <v>1037.4766666666667</v>
      </c>
      <c r="E2270" s="31">
        <v>144.65666666666667</v>
      </c>
      <c r="F2270" s="30">
        <v>0.47559662659249957</v>
      </c>
      <c r="G2270" s="30">
        <v>-2.9960480714089743E-2</v>
      </c>
      <c r="H2270" s="30">
        <v>4.1144858692001351E-2</v>
      </c>
    </row>
    <row r="2271" spans="1:8">
      <c r="A2271" s="31" t="s">
        <v>1111</v>
      </c>
      <c r="B2271" s="32">
        <v>43535</v>
      </c>
      <c r="C2271" s="31">
        <v>167371</v>
      </c>
      <c r="D2271" s="31">
        <v>1041.1500000000001</v>
      </c>
      <c r="E2271" s="31">
        <v>144.5</v>
      </c>
      <c r="F2271" s="30">
        <v>0.50070834229969163</v>
      </c>
      <c r="G2271" s="30">
        <v>-2.3421378456458974E-2</v>
      </c>
      <c r="H2271" s="30">
        <v>3.9593275618120316E-2</v>
      </c>
    </row>
    <row r="2272" spans="1:8">
      <c r="A2272" s="31" t="s">
        <v>1112</v>
      </c>
      <c r="B2272" s="32">
        <v>43536</v>
      </c>
      <c r="C2272" s="31">
        <v>167909</v>
      </c>
      <c r="D2272" s="31">
        <v>1051.52</v>
      </c>
      <c r="E2272" s="31">
        <v>144.68</v>
      </c>
      <c r="F2272" s="30">
        <v>0.5447862807514674</v>
      </c>
      <c r="G2272" s="30">
        <v>-1.0538994278831759E-2</v>
      </c>
      <c r="H2272" s="30">
        <v>4.0464090516828088E-2</v>
      </c>
    </row>
    <row r="2273" spans="1:8">
      <c r="A2273" s="31" t="s">
        <v>1113</v>
      </c>
      <c r="B2273" s="32">
        <v>43537</v>
      </c>
      <c r="C2273" s="31">
        <v>169115</v>
      </c>
      <c r="D2273" s="31">
        <v>1050.46</v>
      </c>
      <c r="E2273" s="31">
        <v>145.28</v>
      </c>
      <c r="F2273" s="30">
        <v>0.53829011160937634</v>
      </c>
      <c r="G2273" s="30">
        <v>-8.3638560586035693E-3</v>
      </c>
      <c r="H2273" s="30">
        <v>4.4353389404068633E-2</v>
      </c>
    </row>
    <row r="2274" spans="1:8">
      <c r="A2274" s="31" t="s">
        <v>5048</v>
      </c>
      <c r="B2274" s="32">
        <v>43538</v>
      </c>
      <c r="C2274" s="31">
        <v>169784.66666666669</v>
      </c>
      <c r="D2274" s="31">
        <v>1048.2</v>
      </c>
      <c r="E2274" s="31">
        <v>146.15</v>
      </c>
      <c r="F2274" s="30">
        <v>0.51126579198784716</v>
      </c>
      <c r="G2274" s="30">
        <v>-8.981752859979153E-3</v>
      </c>
      <c r="H2274" s="30">
        <v>5.7448809782215449E-2</v>
      </c>
    </row>
    <row r="2275" spans="1:8">
      <c r="A2275" s="31" t="s">
        <v>5049</v>
      </c>
      <c r="B2275" s="32">
        <v>43539</v>
      </c>
      <c r="C2275" s="31">
        <v>170454.33333333331</v>
      </c>
      <c r="D2275" s="31">
        <v>1057.3</v>
      </c>
      <c r="E2275" s="31">
        <v>146.57</v>
      </c>
      <c r="F2275" s="30">
        <v>0.51529779208041071</v>
      </c>
      <c r="G2275" s="30">
        <v>1.1646955220772082E-3</v>
      </c>
      <c r="H2275" s="30">
        <v>4.9928366762177712E-2</v>
      </c>
    </row>
    <row r="2276" spans="1:8">
      <c r="A2276" s="31" t="s">
        <v>1114</v>
      </c>
      <c r="B2276" s="32">
        <v>43540</v>
      </c>
      <c r="C2276" s="31">
        <v>171124</v>
      </c>
      <c r="D2276" s="31">
        <v>1061.2866666666666</v>
      </c>
      <c r="E2276" s="31">
        <v>147.01</v>
      </c>
      <c r="F2276" s="30">
        <v>0.5277609968187269</v>
      </c>
      <c r="G2276" s="30">
        <v>6.579092964069444E-3</v>
      </c>
      <c r="H2276" s="30">
        <v>4.8199643493761046E-2</v>
      </c>
    </row>
    <row r="2277" spans="1:8">
      <c r="A2277" s="31" t="s">
        <v>1115</v>
      </c>
      <c r="B2277" s="32">
        <v>43541</v>
      </c>
      <c r="C2277" s="31">
        <v>172522</v>
      </c>
      <c r="D2277" s="31">
        <v>1065.2733333333333</v>
      </c>
      <c r="E2277" s="31">
        <v>147.44999999999999</v>
      </c>
      <c r="F2277" s="30">
        <v>0.54686169084045888</v>
      </c>
      <c r="G2277" s="30">
        <v>5.003286256529238E-3</v>
      </c>
      <c r="H2277" s="30">
        <v>5.3515290082880584E-2</v>
      </c>
    </row>
    <row r="2278" spans="1:8">
      <c r="A2278" s="31" t="s">
        <v>1116</v>
      </c>
      <c r="B2278" s="32">
        <v>43542</v>
      </c>
      <c r="C2278" s="31">
        <v>175898</v>
      </c>
      <c r="D2278" s="31">
        <v>1069.26</v>
      </c>
      <c r="E2278" s="31">
        <v>147.88999999999999</v>
      </c>
      <c r="F2278" s="30">
        <v>0.5839389109508244</v>
      </c>
      <c r="G2278" s="30">
        <v>3.7863615881439383E-3</v>
      </c>
      <c r="H2278" s="30">
        <v>5.2897622098817765E-2</v>
      </c>
    </row>
    <row r="2279" spans="1:8">
      <c r="A2279" s="31" t="s">
        <v>301</v>
      </c>
      <c r="B2279" s="32">
        <v>43543</v>
      </c>
      <c r="C2279" s="31">
        <v>178659</v>
      </c>
      <c r="D2279" s="31">
        <v>1070.95</v>
      </c>
      <c r="E2279" s="31">
        <v>147.66</v>
      </c>
      <c r="F2279" s="30">
        <v>0.61170399906180362</v>
      </c>
      <c r="G2279" s="30">
        <v>4.3594015164494238E-4</v>
      </c>
      <c r="H2279" s="30">
        <v>4.7531214528944377E-2</v>
      </c>
    </row>
    <row r="2280" spans="1:8">
      <c r="A2280" s="31" t="s">
        <v>49</v>
      </c>
      <c r="B2280" s="32">
        <v>43544</v>
      </c>
      <c r="C2280" s="31">
        <v>178792.75</v>
      </c>
      <c r="D2280" s="31">
        <v>1068.47</v>
      </c>
      <c r="E2280" s="31">
        <v>147.79</v>
      </c>
      <c r="F2280" s="30">
        <v>0.61293239933423238</v>
      </c>
      <c r="G2280" s="30">
        <v>-6.7581385836725794E-3</v>
      </c>
      <c r="H2280" s="30">
        <v>4.4747631839389124E-2</v>
      </c>
    </row>
    <row r="2281" spans="1:8">
      <c r="A2281" s="31" t="s">
        <v>5050</v>
      </c>
      <c r="B2281" s="32">
        <v>43545</v>
      </c>
      <c r="C2281" s="31">
        <v>178926.5</v>
      </c>
      <c r="D2281" s="31">
        <v>1069.68</v>
      </c>
      <c r="E2281" s="31">
        <v>148.5</v>
      </c>
      <c r="F2281" s="30">
        <v>0.61416083285219392</v>
      </c>
      <c r="G2281" s="30">
        <v>-6.0491177208485958E-3</v>
      </c>
      <c r="H2281" s="30">
        <v>4.3643263757115802E-2</v>
      </c>
    </row>
    <row r="2282" spans="1:8">
      <c r="A2282" s="31" t="s">
        <v>5051</v>
      </c>
      <c r="B2282" s="32">
        <v>43546</v>
      </c>
      <c r="C2282" s="31">
        <v>179060.25</v>
      </c>
      <c r="D2282" s="31">
        <v>1059.6300000000001</v>
      </c>
      <c r="E2282" s="31">
        <v>148.35</v>
      </c>
      <c r="F2282" s="30">
        <v>0.63517875896077802</v>
      </c>
      <c r="G2282" s="30">
        <v>-4.7805995942594715E-3</v>
      </c>
      <c r="H2282" s="30">
        <v>4.9077151545152464E-2</v>
      </c>
    </row>
    <row r="2283" spans="1:8">
      <c r="A2283" s="31" t="s">
        <v>1064</v>
      </c>
      <c r="B2283" s="32">
        <v>43549</v>
      </c>
      <c r="C2283" s="31">
        <v>179194</v>
      </c>
      <c r="D2283" s="31">
        <v>1047.71</v>
      </c>
      <c r="E2283" s="31">
        <v>147.79</v>
      </c>
      <c r="F2283" s="30">
        <v>0.63933936314900297</v>
      </c>
      <c r="G2283" s="30">
        <v>-2.1051352967558667E-2</v>
      </c>
      <c r="H2283" s="30">
        <v>4.8676647981267251E-2</v>
      </c>
    </row>
    <row r="2284" spans="1:8">
      <c r="A2284" s="31" t="s">
        <v>1065</v>
      </c>
      <c r="B2284" s="32">
        <v>43550</v>
      </c>
      <c r="C2284" s="31">
        <v>179766</v>
      </c>
      <c r="D2284" s="31">
        <v>1050.45</v>
      </c>
      <c r="E2284" s="31">
        <v>148.22</v>
      </c>
      <c r="F2284" s="30">
        <v>0.64753144313047417</v>
      </c>
      <c r="G2284" s="30">
        <v>-2.341861589379346E-2</v>
      </c>
      <c r="H2284" s="30">
        <v>4.8528579513299253E-2</v>
      </c>
    </row>
    <row r="2285" spans="1:8">
      <c r="A2285" s="31" t="s">
        <v>1066</v>
      </c>
      <c r="B2285" s="32">
        <v>43551</v>
      </c>
      <c r="C2285" s="31">
        <v>181542</v>
      </c>
      <c r="D2285" s="31">
        <v>1044.0999999999999</v>
      </c>
      <c r="E2285" s="31">
        <v>147.9</v>
      </c>
      <c r="F2285" s="30">
        <v>0.6668074479415329</v>
      </c>
      <c r="G2285" s="30">
        <v>-2.769500111748513E-2</v>
      </c>
      <c r="H2285" s="30">
        <v>4.3754410726887683E-2</v>
      </c>
    </row>
    <row r="2286" spans="1:8">
      <c r="A2286" s="31" t="s">
        <v>5052</v>
      </c>
      <c r="B2286" s="32">
        <v>43552</v>
      </c>
      <c r="C2286" s="31">
        <v>182814</v>
      </c>
      <c r="D2286" s="31">
        <v>1045.21</v>
      </c>
      <c r="E2286" s="31">
        <v>147.78</v>
      </c>
      <c r="F2286" s="30">
        <v>0.69159449256051531</v>
      </c>
      <c r="G2286" s="30">
        <v>-2.5027051229431718E-2</v>
      </c>
      <c r="H2286" s="30">
        <v>4.0411151788228628E-2</v>
      </c>
    </row>
    <row r="2287" spans="1:8">
      <c r="A2287" s="31" t="s">
        <v>5053</v>
      </c>
      <c r="B2287" s="32">
        <v>43553</v>
      </c>
      <c r="C2287" s="31">
        <v>184086</v>
      </c>
      <c r="D2287" s="31">
        <v>1058.1300000000001</v>
      </c>
      <c r="E2287" s="31">
        <v>147.38</v>
      </c>
      <c r="F2287" s="30">
        <v>0.70278145205302067</v>
      </c>
      <c r="G2287" s="30">
        <v>-1.1315219016295286E-2</v>
      </c>
      <c r="H2287" s="30">
        <v>3.5117291754459989E-2</v>
      </c>
    </row>
    <row r="2288" spans="1:8">
      <c r="A2288" s="31" t="s">
        <v>1067</v>
      </c>
      <c r="B2288" s="32">
        <v>43554</v>
      </c>
      <c r="C2288" s="31">
        <v>185358</v>
      </c>
      <c r="D2288" s="31">
        <v>1062.1166666666668</v>
      </c>
      <c r="E2288" s="31">
        <v>147.55000000000001</v>
      </c>
      <c r="F2288" s="30">
        <v>0.71978103544256822</v>
      </c>
      <c r="G2288" s="30">
        <v>-8.2110852763848108E-3</v>
      </c>
      <c r="H2288" s="30">
        <v>3.7842020116761743E-2</v>
      </c>
    </row>
    <row r="2289" spans="1:8">
      <c r="A2289" s="31" t="s">
        <v>1068</v>
      </c>
      <c r="B2289" s="32">
        <v>43555</v>
      </c>
      <c r="C2289" s="31">
        <v>185281</v>
      </c>
      <c r="D2289" s="31">
        <v>1066.1033333333332</v>
      </c>
      <c r="E2289" s="31">
        <v>147.72</v>
      </c>
      <c r="F2289" s="30">
        <v>0.71913041864608074</v>
      </c>
      <c r="G2289" s="30">
        <v>-2.4764132553607432E-3</v>
      </c>
      <c r="H2289" s="30">
        <v>3.4526227326843628E-2</v>
      </c>
    </row>
    <row r="2290" spans="1:8">
      <c r="A2290" s="31" t="s">
        <v>2311</v>
      </c>
      <c r="B2290" s="32">
        <v>43556</v>
      </c>
      <c r="C2290" s="31">
        <v>185490</v>
      </c>
      <c r="D2290" s="31">
        <v>1070.0899999999999</v>
      </c>
      <c r="E2290" s="31">
        <v>147.88999999999999</v>
      </c>
      <c r="F2290" s="30">
        <v>0.7183114248395075</v>
      </c>
      <c r="G2290" s="30">
        <v>8.9002027058877609E-3</v>
      </c>
      <c r="H2290" s="30">
        <v>3.862630802724909E-2</v>
      </c>
    </row>
    <row r="2291" spans="1:8">
      <c r="A2291" s="31" t="s">
        <v>5054</v>
      </c>
      <c r="B2291" s="32">
        <v>43557</v>
      </c>
      <c r="C2291" s="31">
        <v>185699</v>
      </c>
      <c r="D2291" s="31">
        <v>1071.1400000000001</v>
      </c>
      <c r="E2291" s="31">
        <v>147.94999999999999</v>
      </c>
      <c r="F2291" s="30">
        <v>0.71749505188583274</v>
      </c>
      <c r="G2291" s="30">
        <v>9.9993458371905319E-4</v>
      </c>
      <c r="H2291" s="30">
        <v>3.795425845376732E-2</v>
      </c>
    </row>
    <row r="2292" spans="1:8">
      <c r="A2292" s="31" t="s">
        <v>5055</v>
      </c>
      <c r="B2292" s="32">
        <v>43558</v>
      </c>
      <c r="C2292" s="31">
        <v>185908</v>
      </c>
      <c r="D2292" s="31">
        <v>1079.8</v>
      </c>
      <c r="E2292" s="31">
        <v>148.69</v>
      </c>
      <c r="F2292" s="30">
        <v>0.71668128722471036</v>
      </c>
      <c r="G2292" s="30">
        <v>9.2657789298553617E-3</v>
      </c>
      <c r="H2292" s="30">
        <v>4.1222193692957543E-2</v>
      </c>
    </row>
    <row r="2293" spans="1:8">
      <c r="A2293" s="31" t="s">
        <v>5056</v>
      </c>
      <c r="B2293" s="32">
        <v>43559</v>
      </c>
      <c r="C2293" s="31">
        <v>186117</v>
      </c>
      <c r="D2293" s="31">
        <v>1080.73</v>
      </c>
      <c r="E2293" s="31">
        <v>149.33000000000001</v>
      </c>
      <c r="F2293" s="30">
        <v>0.71016263897822296</v>
      </c>
      <c r="G2293" s="30">
        <v>1.0308153974154743E-2</v>
      </c>
      <c r="H2293" s="30">
        <v>4.3779123951537935E-2</v>
      </c>
    </row>
    <row r="2294" spans="1:8">
      <c r="A2294" s="31" t="s">
        <v>5057</v>
      </c>
      <c r="B2294" s="32">
        <v>43560</v>
      </c>
      <c r="C2294" s="31">
        <v>186326</v>
      </c>
      <c r="D2294" s="31">
        <v>1085.1400000000001</v>
      </c>
      <c r="E2294" s="31">
        <v>149.30000000000001</v>
      </c>
      <c r="F2294" s="30">
        <v>0.71479320436599236</v>
      </c>
      <c r="G2294" s="30">
        <v>1.460468247438107E-2</v>
      </c>
      <c r="H2294" s="30">
        <v>4.1652131444917417E-2</v>
      </c>
    </row>
    <row r="2295" spans="1:8">
      <c r="A2295" s="31" t="s">
        <v>1069</v>
      </c>
      <c r="B2295" s="32">
        <v>43561</v>
      </c>
      <c r="C2295" s="31">
        <v>186535</v>
      </c>
      <c r="D2295" s="31">
        <v>1086.2600000000002</v>
      </c>
      <c r="E2295" s="31">
        <v>149.23666666666668</v>
      </c>
      <c r="F2295" s="30">
        <v>0.72088195949997691</v>
      </c>
      <c r="G2295" s="30">
        <v>5.4425294803681634E-3</v>
      </c>
      <c r="H2295" s="30">
        <v>3.7951499976816461E-2</v>
      </c>
    </row>
    <row r="2296" spans="1:8">
      <c r="A2296" s="31" t="s">
        <v>1070</v>
      </c>
      <c r="B2296" s="32">
        <v>43562</v>
      </c>
      <c r="C2296" s="31">
        <v>188073</v>
      </c>
      <c r="D2296" s="31">
        <v>1087.3800000000001</v>
      </c>
      <c r="E2296" s="31">
        <v>149.17333333333335</v>
      </c>
      <c r="F2296" s="30">
        <v>0.72861213235294109</v>
      </c>
      <c r="G2296" s="30">
        <v>-1.3225326500246881E-3</v>
      </c>
      <c r="H2296" s="30">
        <v>3.5782067305466958E-2</v>
      </c>
    </row>
    <row r="2297" spans="1:8">
      <c r="A2297" s="31" t="s">
        <v>1071</v>
      </c>
      <c r="B2297" s="32">
        <v>43563</v>
      </c>
      <c r="C2297" s="31">
        <v>188592</v>
      </c>
      <c r="D2297" s="31">
        <v>1088.5</v>
      </c>
      <c r="E2297" s="31">
        <v>149.11000000000001</v>
      </c>
      <c r="F2297" s="30">
        <v>0.71719421993037447</v>
      </c>
      <c r="G2297" s="30">
        <v>-6.1514731400980072E-4</v>
      </c>
      <c r="H2297" s="30">
        <v>3.4982994377733112E-2</v>
      </c>
    </row>
    <row r="2298" spans="1:8">
      <c r="A2298" s="31" t="s">
        <v>1072</v>
      </c>
      <c r="B2298" s="32">
        <v>43564</v>
      </c>
      <c r="C2298" s="31">
        <v>190425</v>
      </c>
      <c r="D2298" s="31">
        <v>1093.44</v>
      </c>
      <c r="E2298" s="31">
        <v>149.22</v>
      </c>
      <c r="F2298" s="30">
        <v>0.71784131298977005</v>
      </c>
      <c r="G2298" s="30">
        <v>9.8868504888516284E-4</v>
      </c>
      <c r="H2298" s="30">
        <v>3.3737443713197202E-2</v>
      </c>
    </row>
    <row r="2299" spans="1:8">
      <c r="A2299" s="31" t="s">
        <v>1073</v>
      </c>
      <c r="B2299" s="32">
        <v>43565</v>
      </c>
      <c r="C2299" s="31">
        <v>193978</v>
      </c>
      <c r="D2299" s="31">
        <v>1096.05</v>
      </c>
      <c r="E2299" s="31">
        <v>149.13</v>
      </c>
      <c r="F2299" s="30">
        <v>0.73385056803453796</v>
      </c>
      <c r="G2299" s="30">
        <v>4.0581887469999245E-3</v>
      </c>
      <c r="H2299" s="30">
        <v>3.1993910315556429E-2</v>
      </c>
    </row>
    <row r="2300" spans="1:8">
      <c r="A2300" s="31" t="s">
        <v>5058</v>
      </c>
      <c r="B2300" s="32">
        <v>43566</v>
      </c>
      <c r="C2300" s="31">
        <v>194386</v>
      </c>
      <c r="D2300" s="31">
        <v>1087.49</v>
      </c>
      <c r="E2300" s="31">
        <v>147.97</v>
      </c>
      <c r="F2300" s="30">
        <v>0.70735691950953861</v>
      </c>
      <c r="G2300" s="30">
        <v>-3.1075828688765794E-3</v>
      </c>
      <c r="H2300" s="30">
        <v>2.2857669531556102E-2</v>
      </c>
    </row>
    <row r="2301" spans="1:8">
      <c r="A2301" s="31" t="s">
        <v>5059</v>
      </c>
      <c r="B2301" s="32">
        <v>43567</v>
      </c>
      <c r="C2301" s="31">
        <v>194794</v>
      </c>
      <c r="D2301" s="31">
        <v>1089.0899999999999</v>
      </c>
      <c r="E2301" s="31">
        <v>147.82</v>
      </c>
      <c r="F2301" s="30">
        <v>0.66834248323469714</v>
      </c>
      <c r="G2301" s="30">
        <v>-9.6317904122422693E-4</v>
      </c>
      <c r="H2301" s="30">
        <v>2.0715370805137523E-2</v>
      </c>
    </row>
    <row r="2302" spans="1:8">
      <c r="A2302" s="31" t="s">
        <v>1074</v>
      </c>
      <c r="B2302" s="32">
        <v>43568</v>
      </c>
      <c r="C2302" s="31">
        <v>195202</v>
      </c>
      <c r="D2302" s="31">
        <v>1088.1333333333334</v>
      </c>
      <c r="E2302" s="31">
        <v>147.82666666666665</v>
      </c>
      <c r="F2302" s="30">
        <v>0.61093642973269624</v>
      </c>
      <c r="G2302" s="30">
        <v>6.19179862554331E-4</v>
      </c>
      <c r="H2302" s="30">
        <v>2.8073347706145446E-2</v>
      </c>
    </row>
    <row r="2303" spans="1:8">
      <c r="A2303" s="31" t="s">
        <v>1075</v>
      </c>
      <c r="B2303" s="32">
        <v>43569</v>
      </c>
      <c r="C2303" s="31">
        <v>196084</v>
      </c>
      <c r="D2303" s="31">
        <v>1087.1766666666667</v>
      </c>
      <c r="E2303" s="31">
        <v>147.83333333333334</v>
      </c>
      <c r="F2303" s="30">
        <v>0.58194770514154781</v>
      </c>
      <c r="G2303" s="30">
        <v>2.8215579293466853E-4</v>
      </c>
      <c r="H2303" s="30">
        <v>2.1089469079522916E-2</v>
      </c>
    </row>
    <row r="2304" spans="1:8">
      <c r="A2304" s="31" t="s">
        <v>1076</v>
      </c>
      <c r="B2304" s="32">
        <v>43570</v>
      </c>
      <c r="C2304" s="31">
        <v>201805</v>
      </c>
      <c r="D2304" s="31">
        <v>1086.22</v>
      </c>
      <c r="E2304" s="31">
        <v>147.84</v>
      </c>
      <c r="F2304" s="30">
        <v>0.62634484425998282</v>
      </c>
      <c r="G2304" s="30">
        <v>1.7612561128702797E-2</v>
      </c>
      <c r="H2304" s="30">
        <v>2.8595282821958001E-2</v>
      </c>
    </row>
    <row r="2305" spans="1:8">
      <c r="A2305" s="31" t="s">
        <v>1077</v>
      </c>
      <c r="B2305" s="32">
        <v>43571</v>
      </c>
      <c r="C2305" s="31">
        <v>201890</v>
      </c>
      <c r="D2305" s="31">
        <v>1093.55</v>
      </c>
      <c r="E2305" s="31">
        <v>148.59</v>
      </c>
      <c r="F2305" s="30">
        <v>0.62527471642824373</v>
      </c>
      <c r="G2305" s="30">
        <v>1.8838567821639174E-2</v>
      </c>
      <c r="H2305" s="30">
        <v>3.4677250887821032E-2</v>
      </c>
    </row>
    <row r="2306" spans="1:8">
      <c r="A2306" s="31" t="s">
        <v>1078</v>
      </c>
      <c r="B2306" s="32">
        <v>43572</v>
      </c>
      <c r="C2306" s="31">
        <v>199911</v>
      </c>
      <c r="D2306" s="31">
        <v>1096.3900000000001</v>
      </c>
      <c r="E2306" s="31">
        <v>149.19</v>
      </c>
      <c r="F2306" s="30">
        <v>0.60760898410171049</v>
      </c>
      <c r="G2306" s="30">
        <v>2.2224225057961622E-2</v>
      </c>
      <c r="H2306" s="30">
        <v>3.7146035129999255E-2</v>
      </c>
    </row>
    <row r="2307" spans="1:8">
      <c r="A2307" s="31" t="s">
        <v>5060</v>
      </c>
      <c r="B2307" s="32">
        <v>43573</v>
      </c>
      <c r="C2307" s="31">
        <v>201399.00000000003</v>
      </c>
      <c r="D2307" s="31">
        <v>1092.52</v>
      </c>
      <c r="E2307" s="31">
        <v>149.34</v>
      </c>
      <c r="F2307" s="30">
        <v>0.5679418908819136</v>
      </c>
      <c r="G2307" s="30">
        <v>1.9354156494045816E-2</v>
      </c>
      <c r="H2307" s="30">
        <v>3.6483516483516443E-2</v>
      </c>
    </row>
    <row r="2308" spans="1:8">
      <c r="A2308" s="31" t="s">
        <v>1205</v>
      </c>
      <c r="B2308" s="32">
        <v>43574</v>
      </c>
      <c r="C2308" s="31">
        <v>202887</v>
      </c>
      <c r="D2308" s="31">
        <v>1092.52</v>
      </c>
      <c r="E2308" s="31">
        <v>149.37</v>
      </c>
      <c r="F2308" s="30">
        <v>0.52171336853474148</v>
      </c>
      <c r="G2308" s="30">
        <v>2.0093370681605993E-2</v>
      </c>
      <c r="H2308" s="30">
        <v>3.4991685144124318E-2</v>
      </c>
    </row>
    <row r="2309" spans="1:8">
      <c r="A2309" s="31" t="s">
        <v>194</v>
      </c>
      <c r="B2309" s="32">
        <v>43575</v>
      </c>
      <c r="C2309" s="31">
        <v>204375</v>
      </c>
      <c r="D2309" s="31">
        <v>1090.7750000000001</v>
      </c>
      <c r="E2309" s="31">
        <v>149.10500000000002</v>
      </c>
      <c r="F2309" s="30">
        <v>0.52993621990657558</v>
      </c>
      <c r="G2309" s="30">
        <v>1.0173274432991652E-2</v>
      </c>
      <c r="H2309" s="30">
        <v>3.1226225880074843E-2</v>
      </c>
    </row>
    <row r="2310" spans="1:8">
      <c r="A2310" s="31" t="s">
        <v>1207</v>
      </c>
      <c r="B2310" s="32">
        <v>43577</v>
      </c>
      <c r="C2310" s="31">
        <v>204321</v>
      </c>
      <c r="D2310" s="31">
        <v>1089.03</v>
      </c>
      <c r="E2310" s="31">
        <v>148.84</v>
      </c>
      <c r="F2310" s="30">
        <v>0.55352377186913126</v>
      </c>
      <c r="G2310" s="30">
        <v>8.6132644272178815E-3</v>
      </c>
      <c r="H2310" s="30">
        <v>3.010588968094674E-2</v>
      </c>
    </row>
    <row r="2311" spans="1:8">
      <c r="A2311" s="31" t="s">
        <v>1208</v>
      </c>
      <c r="B2311" s="32">
        <v>43578</v>
      </c>
      <c r="C2311" s="31">
        <v>202857</v>
      </c>
      <c r="D2311" s="31">
        <v>1089.76</v>
      </c>
      <c r="E2311" s="31">
        <v>149.32</v>
      </c>
      <c r="F2311" s="30">
        <v>0.55225924934001602</v>
      </c>
      <c r="G2311" s="30">
        <v>1.0281179600804657E-2</v>
      </c>
      <c r="H2311" s="30">
        <v>3.8603324754816537E-2</v>
      </c>
    </row>
    <row r="2312" spans="1:8">
      <c r="A2312" s="31" t="s">
        <v>1209</v>
      </c>
      <c r="B2312" s="32">
        <v>43579</v>
      </c>
      <c r="C2312" s="31">
        <v>203776</v>
      </c>
      <c r="D2312" s="31">
        <v>1084.52</v>
      </c>
      <c r="E2312" s="31">
        <v>149.22999999999999</v>
      </c>
      <c r="F2312" s="30">
        <v>0.56933053007724355</v>
      </c>
      <c r="G2312" s="30">
        <v>2.0849609834615146E-2</v>
      </c>
      <c r="H2312" s="30">
        <v>4.4515993560579448E-2</v>
      </c>
    </row>
    <row r="2313" spans="1:8">
      <c r="A2313" s="31" t="s">
        <v>5061</v>
      </c>
      <c r="B2313" s="32">
        <v>43580</v>
      </c>
      <c r="C2313" s="31">
        <v>204279.66666666669</v>
      </c>
      <c r="D2313" s="31">
        <v>1076.71</v>
      </c>
      <c r="E2313" s="31">
        <v>147.91</v>
      </c>
      <c r="F2313" s="30">
        <v>0.58340373967481329</v>
      </c>
      <c r="G2313" s="30">
        <v>1.9598868701152794E-2</v>
      </c>
      <c r="H2313" s="30">
        <v>4.589167020223428E-2</v>
      </c>
    </row>
    <row r="2314" spans="1:8">
      <c r="A2314" s="31" t="s">
        <v>5062</v>
      </c>
      <c r="B2314" s="32">
        <v>43581</v>
      </c>
      <c r="C2314" s="31">
        <v>204783.33333333334</v>
      </c>
      <c r="D2314" s="31">
        <v>1078.06</v>
      </c>
      <c r="E2314" s="31">
        <v>148.34</v>
      </c>
      <c r="F2314" s="30">
        <v>0.57645694285135107</v>
      </c>
      <c r="G2314" s="30">
        <v>2.7059641724119121E-2</v>
      </c>
      <c r="H2314" s="30">
        <v>5.9798528256054917E-2</v>
      </c>
    </row>
    <row r="2315" spans="1:8">
      <c r="A2315" s="31" t="s">
        <v>1210</v>
      </c>
      <c r="B2315" s="32">
        <v>43582</v>
      </c>
      <c r="C2315" s="31">
        <v>205287</v>
      </c>
      <c r="D2315" s="31">
        <v>1079.6766666666667</v>
      </c>
      <c r="E2315" s="31">
        <v>147.89666666666668</v>
      </c>
      <c r="F2315" s="30">
        <v>0.59729073621636752</v>
      </c>
      <c r="G2315" s="30">
        <v>3.4866928655867602E-2</v>
      </c>
      <c r="H2315" s="30">
        <v>6.7691789392626767E-2</v>
      </c>
    </row>
    <row r="2316" spans="1:8">
      <c r="A2316" s="31" t="s">
        <v>1211</v>
      </c>
      <c r="B2316" s="32">
        <v>43583</v>
      </c>
      <c r="C2316" s="31">
        <v>209243</v>
      </c>
      <c r="D2316" s="31">
        <v>1081.2933333333335</v>
      </c>
      <c r="E2316" s="31">
        <v>147.45333333333332</v>
      </c>
      <c r="F2316" s="30">
        <v>0.59816538987374646</v>
      </c>
      <c r="G2316" s="30">
        <v>3.7152138326171702E-2</v>
      </c>
      <c r="H2316" s="30">
        <v>6.556824203883016E-2</v>
      </c>
    </row>
    <row r="2317" spans="1:8">
      <c r="A2317" s="31" t="s">
        <v>1212</v>
      </c>
      <c r="B2317" s="32">
        <v>43584</v>
      </c>
      <c r="C2317" s="31">
        <v>214867</v>
      </c>
      <c r="D2317" s="31">
        <v>1082.9100000000001</v>
      </c>
      <c r="E2317" s="31">
        <v>147.01</v>
      </c>
      <c r="F2317" s="30">
        <v>0.64679327999018987</v>
      </c>
      <c r="G2317" s="30">
        <v>5.8118288500434989E-2</v>
      </c>
      <c r="H2317" s="30">
        <v>5.9149855907780768E-2</v>
      </c>
    </row>
    <row r="2318" spans="1:8">
      <c r="A2318" s="31" t="s">
        <v>1213</v>
      </c>
      <c r="B2318" s="32">
        <v>43585</v>
      </c>
      <c r="C2318" s="31">
        <v>216641</v>
      </c>
      <c r="D2318" s="31">
        <v>1079.24</v>
      </c>
      <c r="E2318" s="31">
        <v>147.25</v>
      </c>
      <c r="F2318" s="30">
        <v>0.65590962248431151</v>
      </c>
      <c r="G2318" s="30">
        <v>5.6452323384594161E-2</v>
      </c>
      <c r="H2318" s="30">
        <v>6.1337754072365414E-2</v>
      </c>
    </row>
    <row r="2319" spans="1:8">
      <c r="A2319" s="31" t="s">
        <v>1214</v>
      </c>
      <c r="B2319" s="32">
        <v>43586</v>
      </c>
      <c r="C2319" s="31">
        <v>220108</v>
      </c>
      <c r="D2319" s="31">
        <v>1080.48</v>
      </c>
      <c r="E2319" s="31">
        <v>147.56</v>
      </c>
      <c r="F2319" s="30">
        <v>0.67788263633730228</v>
      </c>
      <c r="G2319" s="30">
        <v>5.624963340958411E-2</v>
      </c>
      <c r="H2319" s="30">
        <v>6.433929601846522E-2</v>
      </c>
    </row>
    <row r="2320" spans="1:8">
      <c r="A2320" s="31" t="s">
        <v>5063</v>
      </c>
      <c r="B2320" s="32">
        <v>43587</v>
      </c>
      <c r="C2320" s="31">
        <v>221601.66666666669</v>
      </c>
      <c r="D2320" s="31">
        <v>1078.95</v>
      </c>
      <c r="E2320" s="31">
        <v>147.05000000000001</v>
      </c>
      <c r="F2320" s="30">
        <v>0.68473536827967219</v>
      </c>
      <c r="G2320" s="30">
        <v>5.1085717625741323E-2</v>
      </c>
      <c r="H2320" s="30">
        <v>5.7837565642759659E-2</v>
      </c>
    </row>
    <row r="2321" spans="1:8">
      <c r="A2321" s="31" t="s">
        <v>5064</v>
      </c>
      <c r="B2321" s="32">
        <v>43588</v>
      </c>
      <c r="C2321" s="31">
        <v>223095.33333333334</v>
      </c>
      <c r="D2321" s="31">
        <v>1082.77</v>
      </c>
      <c r="E2321" s="31">
        <v>146.47</v>
      </c>
      <c r="F2321" s="30">
        <v>0.66050384308121335</v>
      </c>
      <c r="G2321" s="30">
        <v>5.1151366884125249E-2</v>
      </c>
      <c r="H2321" s="30">
        <v>5.0868130291290115E-2</v>
      </c>
    </row>
    <row r="2322" spans="1:8">
      <c r="A2322" s="31" t="s">
        <v>1215</v>
      </c>
      <c r="B2322" s="32">
        <v>43589</v>
      </c>
      <c r="C2322" s="31">
        <v>224589</v>
      </c>
      <c r="D2322" s="31">
        <v>1076.06</v>
      </c>
      <c r="E2322" s="31">
        <v>145.88666666666666</v>
      </c>
      <c r="F2322" s="30">
        <v>0.63847467024629401</v>
      </c>
      <c r="G2322" s="30">
        <v>4.1029361969718847E-2</v>
      </c>
      <c r="H2322" s="30">
        <v>4.3911747167560966E-2</v>
      </c>
    </row>
    <row r="2323" spans="1:8">
      <c r="A2323" s="31" t="s">
        <v>1216</v>
      </c>
      <c r="B2323" s="32">
        <v>43590</v>
      </c>
      <c r="C2323" s="31">
        <v>224057</v>
      </c>
      <c r="D2323" s="31">
        <v>1069.3500000000001</v>
      </c>
      <c r="E2323" s="31">
        <v>145.30333333333334</v>
      </c>
      <c r="F2323" s="30">
        <v>0.63652764589876565</v>
      </c>
      <c r="G2323" s="30">
        <v>2.3977554557554903E-2</v>
      </c>
      <c r="H2323" s="30">
        <v>3.4997744378754581E-2</v>
      </c>
    </row>
    <row r="2324" spans="1:8">
      <c r="A2324" s="31" t="s">
        <v>1217</v>
      </c>
      <c r="B2324" s="32">
        <v>43591</v>
      </c>
      <c r="C2324" s="31">
        <v>215820</v>
      </c>
      <c r="D2324" s="31">
        <v>1062.6400000000001</v>
      </c>
      <c r="E2324" s="31">
        <v>144.72</v>
      </c>
      <c r="F2324" s="30">
        <v>0.57799781747591261</v>
      </c>
      <c r="G2324" s="30">
        <v>1.1450490667326729E-2</v>
      </c>
      <c r="H2324" s="30">
        <v>3.0475647963543073E-2</v>
      </c>
    </row>
    <row r="2325" spans="1:8">
      <c r="A2325" s="31" t="s">
        <v>1218</v>
      </c>
      <c r="B2325" s="32">
        <v>43592</v>
      </c>
      <c r="C2325" s="31">
        <v>208197</v>
      </c>
      <c r="D2325" s="31">
        <v>1057.05</v>
      </c>
      <c r="E2325" s="31">
        <v>145.41</v>
      </c>
      <c r="F2325" s="30">
        <v>0.5238405433792126</v>
      </c>
      <c r="G2325" s="30">
        <v>8.4430452203776429E-3</v>
      </c>
      <c r="H2325" s="30">
        <v>3.2814830598764111E-2</v>
      </c>
    </row>
    <row r="2326" spans="1:8">
      <c r="A2326" s="31" t="s">
        <v>1219</v>
      </c>
      <c r="B2326" s="32">
        <v>43593</v>
      </c>
      <c r="C2326" s="31">
        <v>211344</v>
      </c>
      <c r="D2326" s="31">
        <v>1050.94</v>
      </c>
      <c r="E2326" s="31">
        <v>144.41</v>
      </c>
      <c r="F2326" s="30">
        <v>0.54848069106621811</v>
      </c>
      <c r="G2326" s="30">
        <v>7.1415648596917514E-4</v>
      </c>
      <c r="H2326" s="30">
        <v>2.8561253561253386E-2</v>
      </c>
    </row>
    <row r="2327" spans="1:8">
      <c r="A2327" s="31" t="s">
        <v>5065</v>
      </c>
      <c r="B2327" s="32">
        <v>43594</v>
      </c>
      <c r="C2327" s="31">
        <v>210614.00000000003</v>
      </c>
      <c r="D2327" s="31">
        <v>1028.4000000000001</v>
      </c>
      <c r="E2327" s="31">
        <v>142.27000000000001</v>
      </c>
      <c r="F2327" s="30">
        <v>0.54473643678076633</v>
      </c>
      <c r="G2327" s="30">
        <v>-2.660339735985251E-2</v>
      </c>
      <c r="H2327" s="30">
        <v>9.7232079489000256E-3</v>
      </c>
    </row>
    <row r="2328" spans="1:8">
      <c r="A2328" s="31" t="s">
        <v>5066</v>
      </c>
      <c r="B2328" s="32">
        <v>43595</v>
      </c>
      <c r="C2328" s="31">
        <v>209884</v>
      </c>
      <c r="D2328" s="31">
        <v>1033.44</v>
      </c>
      <c r="E2328" s="31">
        <v>142.18</v>
      </c>
      <c r="F2328" s="30">
        <v>0.51451126408913139</v>
      </c>
      <c r="G2328" s="30">
        <v>-2.7646488754794474E-2</v>
      </c>
      <c r="H2328" s="30">
        <v>5.5162659123055846E-3</v>
      </c>
    </row>
    <row r="2329" spans="1:8">
      <c r="A2329" s="31" t="s">
        <v>1220</v>
      </c>
      <c r="B2329" s="32">
        <v>43596</v>
      </c>
      <c r="C2329" s="31">
        <v>209154</v>
      </c>
      <c r="D2329" s="31">
        <v>1027.7900000000002</v>
      </c>
      <c r="E2329" s="31">
        <v>140.66666666666669</v>
      </c>
      <c r="F2329" s="30">
        <v>0.49066702777441229</v>
      </c>
      <c r="G2329" s="30">
        <v>-3.8675945152178315E-2</v>
      </c>
      <c r="H2329" s="30">
        <v>-8.6915668311016159E-3</v>
      </c>
    </row>
    <row r="2330" spans="1:8">
      <c r="A2330" s="31" t="s">
        <v>1221</v>
      </c>
      <c r="B2330" s="32">
        <v>43597</v>
      </c>
      <c r="C2330" s="31">
        <v>204069</v>
      </c>
      <c r="D2330" s="31">
        <v>1022.1400000000001</v>
      </c>
      <c r="E2330" s="31">
        <v>139.15333333333334</v>
      </c>
      <c r="F2330" s="30">
        <v>0.49211421050707416</v>
      </c>
      <c r="G2330" s="30">
        <v>-4.5282172946516819E-2</v>
      </c>
      <c r="H2330" s="30">
        <v>-2.5263846082002384E-2</v>
      </c>
    </row>
    <row r="2331" spans="1:8">
      <c r="A2331" s="31" t="s">
        <v>1200</v>
      </c>
      <c r="B2331" s="32">
        <v>43598</v>
      </c>
      <c r="C2331" s="31">
        <v>207751</v>
      </c>
      <c r="D2331" s="31">
        <v>1016.49</v>
      </c>
      <c r="E2331" s="31">
        <v>137.63999999999999</v>
      </c>
      <c r="F2331" s="30">
        <v>0.51122410381750472</v>
      </c>
      <c r="G2331" s="30">
        <v>-5.0479668949025225E-2</v>
      </c>
      <c r="H2331" s="30">
        <v>-3.4647215598260783E-2</v>
      </c>
    </row>
    <row r="2332" spans="1:8">
      <c r="A2332" s="31" t="s">
        <v>1222</v>
      </c>
      <c r="B2332" s="32">
        <v>43599</v>
      </c>
      <c r="C2332" s="31">
        <v>211746</v>
      </c>
      <c r="D2332" s="31">
        <v>1014.48</v>
      </c>
      <c r="E2332" s="31">
        <v>137.85</v>
      </c>
      <c r="F2332" s="30">
        <v>0.5453919567549681</v>
      </c>
      <c r="G2332" s="30">
        <v>-4.0989185510096005E-2</v>
      </c>
      <c r="H2332" s="30">
        <v>-2.8198801550934127E-2</v>
      </c>
    </row>
    <row r="2333" spans="1:8">
      <c r="A2333" s="31" t="s">
        <v>1223</v>
      </c>
      <c r="B2333" s="32">
        <v>43600</v>
      </c>
      <c r="C2333" s="31">
        <v>211017</v>
      </c>
      <c r="D2333" s="31">
        <v>1015.97</v>
      </c>
      <c r="E2333" s="31">
        <v>137.51</v>
      </c>
      <c r="F2333" s="30">
        <v>0.54519514755058696</v>
      </c>
      <c r="G2333" s="30">
        <v>-3.7870752680025821E-2</v>
      </c>
      <c r="H2333" s="30">
        <v>-3.1756090691452021E-2</v>
      </c>
    </row>
    <row r="2334" spans="1:8">
      <c r="A2334" s="31" t="s">
        <v>5067</v>
      </c>
      <c r="B2334" s="32">
        <v>43601</v>
      </c>
      <c r="C2334" s="31">
        <v>211593.66666666669</v>
      </c>
      <c r="D2334" s="31">
        <v>1011.15</v>
      </c>
      <c r="E2334" s="31">
        <v>137.37</v>
      </c>
      <c r="F2334" s="30">
        <v>0.55458982629118347</v>
      </c>
      <c r="G2334" s="30">
        <v>-3.9758788243301257E-2</v>
      </c>
      <c r="H2334" s="30">
        <v>-3.0283778060144151E-2</v>
      </c>
    </row>
    <row r="2335" spans="1:8">
      <c r="A2335" s="31" t="s">
        <v>5068</v>
      </c>
      <c r="B2335" s="32">
        <v>43602</v>
      </c>
      <c r="C2335" s="31">
        <v>212170.33333333331</v>
      </c>
      <c r="D2335" s="31">
        <v>996.39</v>
      </c>
      <c r="E2335" s="31">
        <v>136.84</v>
      </c>
      <c r="F2335" s="30">
        <v>0.58719840011171276</v>
      </c>
      <c r="G2335" s="30">
        <v>-5.1123413602859658E-2</v>
      </c>
      <c r="H2335" s="30">
        <v>-3.1564048124557709E-2</v>
      </c>
    </row>
    <row r="2336" spans="1:8">
      <c r="A2336" s="31" t="s">
        <v>1224</v>
      </c>
      <c r="B2336" s="32">
        <v>43603</v>
      </c>
      <c r="C2336" s="31">
        <v>212747</v>
      </c>
      <c r="D2336" s="31">
        <v>995.62000000000012</v>
      </c>
      <c r="E2336" s="31">
        <v>136.67333333333335</v>
      </c>
      <c r="F2336" s="30">
        <v>0.57290935034785639</v>
      </c>
      <c r="G2336" s="30">
        <v>-4.9191599896860949E-2</v>
      </c>
      <c r="H2336" s="30">
        <v>-3.0272929378931779E-2</v>
      </c>
    </row>
    <row r="2337" spans="1:8">
      <c r="A2337" s="31" t="s">
        <v>1225</v>
      </c>
      <c r="B2337" s="32">
        <v>43604</v>
      </c>
      <c r="C2337" s="31">
        <v>212851</v>
      </c>
      <c r="D2337" s="31">
        <v>994.85000000000014</v>
      </c>
      <c r="E2337" s="31">
        <v>136.50666666666666</v>
      </c>
      <c r="F2337" s="30">
        <v>0.54258857975257824</v>
      </c>
      <c r="G2337" s="30">
        <v>-4.3569801090206361E-2</v>
      </c>
      <c r="H2337" s="30">
        <v>-2.7799539444009258E-2</v>
      </c>
    </row>
    <row r="2338" spans="1:8">
      <c r="A2338" s="31" t="s">
        <v>1226</v>
      </c>
      <c r="B2338" s="32">
        <v>43605</v>
      </c>
      <c r="C2338" s="31">
        <v>211871</v>
      </c>
      <c r="D2338" s="31">
        <v>994.08</v>
      </c>
      <c r="E2338" s="31">
        <v>136.34</v>
      </c>
      <c r="F2338" s="30">
        <v>0.53848555702397727</v>
      </c>
      <c r="G2338" s="30">
        <v>-2.7052421407039118E-2</v>
      </c>
      <c r="H2338" s="30">
        <v>-1.3458755426917435E-2</v>
      </c>
    </row>
    <row r="2339" spans="1:8">
      <c r="A2339" s="31" t="s">
        <v>1199</v>
      </c>
      <c r="B2339" s="32">
        <v>43606</v>
      </c>
      <c r="C2339" s="31">
        <v>215091</v>
      </c>
      <c r="D2339" s="31">
        <v>998.97</v>
      </c>
      <c r="E2339" s="31">
        <v>136.69</v>
      </c>
      <c r="F2339" s="30">
        <v>0.55466491268648088</v>
      </c>
      <c r="G2339" s="30">
        <v>-1.8972984120437131E-2</v>
      </c>
      <c r="H2339" s="30">
        <v>-1.2498193902615196E-2</v>
      </c>
    </row>
    <row r="2340" spans="1:8">
      <c r="A2340" s="31" t="s">
        <v>1230</v>
      </c>
      <c r="B2340" s="32">
        <v>43607</v>
      </c>
      <c r="C2340" s="31">
        <v>215168</v>
      </c>
      <c r="D2340" s="31">
        <v>998</v>
      </c>
      <c r="E2340" s="31">
        <v>136.65</v>
      </c>
      <c r="F2340" s="30">
        <v>0.54808259587020647</v>
      </c>
      <c r="G2340" s="30">
        <v>-2.4418854718567307E-2</v>
      </c>
      <c r="H2340" s="30">
        <v>-1.8882825962090677E-2</v>
      </c>
    </row>
    <row r="2341" spans="1:8">
      <c r="A2341" s="31" t="s">
        <v>5069</v>
      </c>
      <c r="B2341" s="32">
        <v>43608</v>
      </c>
      <c r="C2341" s="31">
        <v>214883.33333333334</v>
      </c>
      <c r="D2341" s="31">
        <v>984.81</v>
      </c>
      <c r="E2341" s="31">
        <v>137.05000000000001</v>
      </c>
      <c r="F2341" s="30">
        <v>0.53897021609801299</v>
      </c>
      <c r="G2341" s="30">
        <v>-3.361888780947353E-2</v>
      </c>
      <c r="H2341" s="30">
        <v>-1.634049476051469E-2</v>
      </c>
    </row>
    <row r="2342" spans="1:8">
      <c r="A2342" s="31" t="s">
        <v>5070</v>
      </c>
      <c r="B2342" s="32">
        <v>43609</v>
      </c>
      <c r="C2342" s="31">
        <v>214598.66666666669</v>
      </c>
      <c r="D2342" s="31">
        <v>986.65</v>
      </c>
      <c r="E2342" s="31">
        <v>137.05000000000001</v>
      </c>
      <c r="F2342" s="30">
        <v>0.50877192982456143</v>
      </c>
      <c r="G2342" s="30">
        <v>-2.8084242877970067E-2</v>
      </c>
      <c r="H2342" s="30">
        <v>-1.666985554386291E-2</v>
      </c>
    </row>
    <row r="2343" spans="1:8">
      <c r="A2343" s="31" t="s">
        <v>1231</v>
      </c>
      <c r="B2343" s="32">
        <v>43610</v>
      </c>
      <c r="C2343" s="31">
        <v>214314</v>
      </c>
      <c r="D2343" s="31">
        <v>987.48333333333335</v>
      </c>
      <c r="E2343" s="31">
        <v>137.07666666666668</v>
      </c>
      <c r="F2343" s="30">
        <v>0.45793820324086032</v>
      </c>
      <c r="G2343" s="30">
        <v>-2.3502266172229058E-2</v>
      </c>
      <c r="H2343" s="30">
        <v>-1.6807727250991999E-2</v>
      </c>
    </row>
    <row r="2344" spans="1:8">
      <c r="A2344" s="31" t="s">
        <v>1232</v>
      </c>
      <c r="B2344" s="32">
        <v>43611</v>
      </c>
      <c r="C2344" s="31">
        <v>217573</v>
      </c>
      <c r="D2344" s="31">
        <v>988.31666666666661</v>
      </c>
      <c r="E2344" s="31">
        <v>137.10333333333332</v>
      </c>
      <c r="F2344" s="30">
        <v>0.46437873964341714</v>
      </c>
      <c r="G2344" s="30">
        <v>-1.4963504862142485E-2</v>
      </c>
      <c r="H2344" s="30">
        <v>-1.7321292048929848E-2</v>
      </c>
    </row>
    <row r="2345" spans="1:8">
      <c r="A2345" s="31" t="s">
        <v>2312</v>
      </c>
      <c r="B2345" s="32">
        <v>43612</v>
      </c>
      <c r="C2345" s="31">
        <v>220413</v>
      </c>
      <c r="D2345" s="31">
        <v>989.15</v>
      </c>
      <c r="E2345" s="31">
        <v>137.13</v>
      </c>
      <c r="F2345" s="30">
        <v>0.42145994157138156</v>
      </c>
      <c r="G2345" s="30">
        <v>-1.5340049374850673E-2</v>
      </c>
      <c r="H2345" s="30">
        <v>-1.4020707506471219E-2</v>
      </c>
    </row>
    <row r="2346" spans="1:8">
      <c r="A2346" s="31" t="s">
        <v>1233</v>
      </c>
      <c r="B2346" s="32">
        <v>43613</v>
      </c>
      <c r="C2346" s="31">
        <v>223253</v>
      </c>
      <c r="D2346" s="31">
        <v>988.16</v>
      </c>
      <c r="E2346" s="31">
        <v>138.06</v>
      </c>
      <c r="F2346" s="30">
        <v>0.43037239370324243</v>
      </c>
      <c r="G2346" s="30">
        <v>-2.8968987068118457E-2</v>
      </c>
      <c r="H2346" s="30">
        <v>-9.4705122686181697E-3</v>
      </c>
    </row>
    <row r="2347" spans="1:8">
      <c r="A2347" s="31" t="s">
        <v>1234</v>
      </c>
      <c r="B2347" s="32">
        <v>43614</v>
      </c>
      <c r="C2347" s="31">
        <v>224476</v>
      </c>
      <c r="D2347" s="31">
        <v>985.44</v>
      </c>
      <c r="E2347" s="31">
        <v>138.61000000000001</v>
      </c>
      <c r="F2347" s="30">
        <v>0.42887636086645631</v>
      </c>
      <c r="G2347" s="30">
        <v>-4.1894742982703348E-2</v>
      </c>
      <c r="H2347" s="30">
        <v>-1.0847070577320927E-2</v>
      </c>
    </row>
    <row r="2348" spans="1:8">
      <c r="A2348" s="31" t="s">
        <v>5071</v>
      </c>
      <c r="B2348" s="32">
        <v>43615</v>
      </c>
      <c r="C2348" s="31">
        <v>223779.66666666669</v>
      </c>
      <c r="D2348" s="31">
        <v>994.93</v>
      </c>
      <c r="E2348" s="31">
        <v>140.41</v>
      </c>
      <c r="F2348" s="30">
        <v>0.41526107973530491</v>
      </c>
      <c r="G2348" s="30">
        <v>-2.8859700210509875E-2</v>
      </c>
      <c r="H2348" s="30">
        <v>5.5381824258193824E-3</v>
      </c>
    </row>
    <row r="2349" spans="1:8">
      <c r="A2349" s="31" t="s">
        <v>5072</v>
      </c>
      <c r="B2349" s="32">
        <v>43616</v>
      </c>
      <c r="C2349" s="31">
        <v>223083.33333333334</v>
      </c>
      <c r="D2349" s="31">
        <v>998</v>
      </c>
      <c r="E2349" s="31">
        <v>141.91</v>
      </c>
      <c r="F2349" s="30">
        <v>0.43268469162759837</v>
      </c>
      <c r="G2349" s="30">
        <v>-2.201287650381023E-2</v>
      </c>
      <c r="H2349" s="30">
        <v>1.9883573293725698E-2</v>
      </c>
    </row>
    <row r="2350" spans="1:8">
      <c r="A2350" s="31" t="s">
        <v>1235</v>
      </c>
      <c r="B2350" s="32">
        <v>43617</v>
      </c>
      <c r="C2350" s="31">
        <v>222387</v>
      </c>
      <c r="D2350" s="31">
        <v>1001.4466666666667</v>
      </c>
      <c r="E2350" s="31">
        <v>142.01333333333332</v>
      </c>
      <c r="F2350" s="30">
        <v>0.40688045245490945</v>
      </c>
      <c r="G2350" s="30">
        <v>-1.4741136461274507E-2</v>
      </c>
      <c r="H2350" s="30">
        <v>2.4257723284048405E-2</v>
      </c>
    </row>
    <row r="2351" spans="1:8">
      <c r="A2351" s="31" t="s">
        <v>1236</v>
      </c>
      <c r="B2351" s="32">
        <v>43618</v>
      </c>
      <c r="C2351" s="31">
        <v>224544</v>
      </c>
      <c r="D2351" s="31">
        <v>1004.8933333333334</v>
      </c>
      <c r="E2351" s="31">
        <v>142.11666666666667</v>
      </c>
      <c r="F2351" s="30">
        <v>0.42723482151937353</v>
      </c>
      <c r="G2351" s="30">
        <v>-1.4559266741195342E-2</v>
      </c>
      <c r="H2351" s="30">
        <v>2.6335427649791798E-2</v>
      </c>
    </row>
    <row r="2352" spans="1:8">
      <c r="A2352" s="31" t="s">
        <v>1237</v>
      </c>
      <c r="B2352" s="32">
        <v>43619</v>
      </c>
      <c r="C2352" s="31">
        <v>226983</v>
      </c>
      <c r="D2352" s="31">
        <v>1008.34</v>
      </c>
      <c r="E2352" s="31">
        <v>142.22</v>
      </c>
      <c r="F2352" s="30">
        <v>0.43541568514612927</v>
      </c>
      <c r="G2352" s="30">
        <v>-2.2045059986227855E-2</v>
      </c>
      <c r="H2352" s="30">
        <v>2.1989077321069361E-2</v>
      </c>
    </row>
    <row r="2353" spans="1:8">
      <c r="A2353" s="31" t="s">
        <v>5073</v>
      </c>
      <c r="B2353" s="32">
        <v>43620</v>
      </c>
      <c r="C2353" s="31">
        <v>226964.00000000003</v>
      </c>
      <c r="D2353" s="31">
        <v>1005.43</v>
      </c>
      <c r="E2353" s="31">
        <v>142.03</v>
      </c>
      <c r="F2353" s="30">
        <v>0.4280482970811601</v>
      </c>
      <c r="G2353" s="30">
        <v>-3.0378135457552746E-2</v>
      </c>
      <c r="H2353" s="30">
        <v>1.2402879749091156E-2</v>
      </c>
    </row>
    <row r="2354" spans="1:8">
      <c r="A2354" s="31" t="s">
        <v>5074</v>
      </c>
      <c r="B2354" s="32">
        <v>43621</v>
      </c>
      <c r="C2354" s="31">
        <v>226945</v>
      </c>
      <c r="D2354" s="31">
        <v>1004.68</v>
      </c>
      <c r="E2354" s="31">
        <v>142.08000000000001</v>
      </c>
      <c r="F2354" s="30">
        <v>0.42075493550275289</v>
      </c>
      <c r="G2354" s="30">
        <v>-4.4463254805360397E-2</v>
      </c>
      <c r="H2354" s="30">
        <v>8.6610819253158944E-3</v>
      </c>
    </row>
    <row r="2355" spans="1:8">
      <c r="A2355" s="31" t="s">
        <v>5075</v>
      </c>
      <c r="B2355" s="32">
        <v>43622</v>
      </c>
      <c r="C2355" s="31">
        <v>226926</v>
      </c>
      <c r="D2355" s="31">
        <v>1002.75</v>
      </c>
      <c r="E2355" s="31">
        <v>141.93</v>
      </c>
      <c r="F2355" s="30">
        <v>0.41353449027644551</v>
      </c>
      <c r="G2355" s="30">
        <v>-4.3545582012011974E-2</v>
      </c>
      <c r="H2355" s="30">
        <v>9.4355278442899149E-3</v>
      </c>
    </row>
    <row r="2356" spans="1:8">
      <c r="A2356" s="31" t="s">
        <v>5076</v>
      </c>
      <c r="B2356" s="32">
        <v>43623</v>
      </c>
      <c r="C2356" s="31">
        <v>226907</v>
      </c>
      <c r="D2356" s="31">
        <v>1007.39</v>
      </c>
      <c r="E2356" s="31">
        <v>142.31</v>
      </c>
      <c r="F2356" s="30">
        <v>0.37459411650673635</v>
      </c>
      <c r="G2356" s="30">
        <v>-3.6337779365013478E-2</v>
      </c>
      <c r="H2356" s="30">
        <v>1.3989169675090229E-2</v>
      </c>
    </row>
    <row r="2357" spans="1:8">
      <c r="A2357" s="31" t="s">
        <v>1238</v>
      </c>
      <c r="B2357" s="32">
        <v>43624</v>
      </c>
      <c r="C2357" s="31">
        <v>226888</v>
      </c>
      <c r="D2357" s="31">
        <v>1012.27</v>
      </c>
      <c r="E2357" s="31">
        <v>143.26333333333335</v>
      </c>
      <c r="F2357" s="30">
        <v>0.34552614100009493</v>
      </c>
      <c r="G2357" s="30">
        <v>-2.8857869237779998E-2</v>
      </c>
      <c r="H2357" s="30">
        <v>2.265210459942435E-2</v>
      </c>
    </row>
    <row r="2358" spans="1:8">
      <c r="A2358" s="31" t="s">
        <v>1239</v>
      </c>
      <c r="B2358" s="32">
        <v>43625</v>
      </c>
      <c r="C2358" s="31">
        <v>229808</v>
      </c>
      <c r="D2358" s="31">
        <v>1017.1499999999999</v>
      </c>
      <c r="E2358" s="31">
        <v>144.21666666666667</v>
      </c>
      <c r="F2358" s="30">
        <v>0.31606134533667785</v>
      </c>
      <c r="G2358" s="30">
        <v>-2.3642227725623521E-2</v>
      </c>
      <c r="H2358" s="30">
        <v>2.7330578904877223E-2</v>
      </c>
    </row>
    <row r="2359" spans="1:8">
      <c r="A2359" s="31" t="s">
        <v>1240</v>
      </c>
      <c r="B2359" s="32">
        <v>43626</v>
      </c>
      <c r="C2359" s="31">
        <v>230267</v>
      </c>
      <c r="D2359" s="31">
        <v>1022.03</v>
      </c>
      <c r="E2359" s="31">
        <v>145.16999999999999</v>
      </c>
      <c r="F2359" s="30">
        <v>0.27476402690508483</v>
      </c>
      <c r="G2359" s="30">
        <v>-2.2934551920613333E-2</v>
      </c>
      <c r="H2359" s="30">
        <v>3.250355618776668E-2</v>
      </c>
    </row>
    <row r="2360" spans="1:8">
      <c r="A2360" s="31" t="s">
        <v>1241</v>
      </c>
      <c r="B2360" s="32">
        <v>43627</v>
      </c>
      <c r="C2360" s="31">
        <v>230617</v>
      </c>
      <c r="D2360" s="31">
        <v>1031.8499999999999</v>
      </c>
      <c r="E2360" s="31">
        <v>145.47</v>
      </c>
      <c r="F2360" s="30">
        <v>0.26094635085186879</v>
      </c>
      <c r="G2360" s="30">
        <v>-1.8500903643108524E-2</v>
      </c>
      <c r="H2360" s="30">
        <v>2.5230812601310992E-2</v>
      </c>
    </row>
    <row r="2361" spans="1:8">
      <c r="A2361" s="31" t="s">
        <v>1132</v>
      </c>
      <c r="B2361" s="32">
        <v>43628</v>
      </c>
      <c r="C2361" s="31">
        <v>233352</v>
      </c>
      <c r="D2361" s="31">
        <v>1026.24</v>
      </c>
      <c r="E2361" s="31">
        <v>145.97</v>
      </c>
      <c r="F2361" s="30">
        <v>0.26034707181783312</v>
      </c>
      <c r="G2361" s="30">
        <v>-2.0679256806405144E-2</v>
      </c>
      <c r="H2361" s="30">
        <v>2.7017519172588544E-2</v>
      </c>
    </row>
    <row r="2362" spans="1:8">
      <c r="A2362" s="31" t="s">
        <v>5077</v>
      </c>
      <c r="B2362" s="32">
        <v>43629</v>
      </c>
      <c r="C2362" s="31">
        <v>233623.66666666669</v>
      </c>
      <c r="D2362" s="31">
        <v>1022.08</v>
      </c>
      <c r="E2362" s="31">
        <v>144.36000000000001</v>
      </c>
      <c r="F2362" s="30">
        <v>0.24661785997602359</v>
      </c>
      <c r="G2362" s="30">
        <v>-2.4180356563194172E-2</v>
      </c>
      <c r="H2362" s="30">
        <v>1.5047110111095385E-2</v>
      </c>
    </row>
    <row r="2363" spans="1:8">
      <c r="A2363" s="31" t="s">
        <v>5078</v>
      </c>
      <c r="B2363" s="32">
        <v>43630</v>
      </c>
      <c r="C2363" s="31">
        <v>233895.33333333331</v>
      </c>
      <c r="D2363" s="31">
        <v>1015.08</v>
      </c>
      <c r="E2363" s="31">
        <v>144.19</v>
      </c>
      <c r="F2363" s="30">
        <v>0.19882387512984523</v>
      </c>
      <c r="G2363" s="30">
        <v>-3.0397585259384075E-2</v>
      </c>
      <c r="H2363" s="30">
        <v>1.3210596584920298E-2</v>
      </c>
    </row>
    <row r="2364" spans="1:8">
      <c r="A2364" s="31" t="s">
        <v>1242</v>
      </c>
      <c r="B2364" s="32">
        <v>43631</v>
      </c>
      <c r="C2364" s="31">
        <v>234167</v>
      </c>
      <c r="D2364" s="31">
        <v>1013.7100000000002</v>
      </c>
      <c r="E2364" s="31">
        <v>143.91333333333336</v>
      </c>
      <c r="F2364" s="30">
        <v>0.19790771434417853</v>
      </c>
      <c r="G2364" s="30">
        <v>-3.124044342507637E-2</v>
      </c>
      <c r="H2364" s="30">
        <v>1.0627340823970099E-2</v>
      </c>
    </row>
    <row r="2365" spans="1:8">
      <c r="A2365" s="31" t="s">
        <v>1243</v>
      </c>
      <c r="B2365" s="32">
        <v>43632</v>
      </c>
      <c r="C2365" s="31">
        <v>238220</v>
      </c>
      <c r="D2365" s="31">
        <v>1012.3400000000001</v>
      </c>
      <c r="E2365" s="31">
        <v>143.63666666666668</v>
      </c>
      <c r="F2365" s="30">
        <v>0.26538439065330199</v>
      </c>
      <c r="G2365" s="30">
        <v>-2.0284525307267764E-2</v>
      </c>
      <c r="H2365" s="30">
        <v>1.4669869077894138E-2</v>
      </c>
    </row>
    <row r="2366" spans="1:8">
      <c r="A2366" s="31" t="s">
        <v>1156</v>
      </c>
      <c r="B2366" s="32">
        <v>43633</v>
      </c>
      <c r="C2366" s="31">
        <v>238160</v>
      </c>
      <c r="D2366" s="31">
        <v>1010.97</v>
      </c>
      <c r="E2366" s="31">
        <v>143.36000000000001</v>
      </c>
      <c r="F2366" s="30">
        <v>0.28347318103675923</v>
      </c>
      <c r="G2366" s="30">
        <v>-2.3245703023100694E-2</v>
      </c>
      <c r="H2366" s="30">
        <v>1.1929131079268851E-2</v>
      </c>
    </row>
    <row r="2367" spans="1:8">
      <c r="A2367" s="31" t="s">
        <v>1244</v>
      </c>
      <c r="B2367" s="32">
        <v>43634</v>
      </c>
      <c r="C2367" s="31">
        <v>237148</v>
      </c>
      <c r="D2367" s="31">
        <v>1023.91</v>
      </c>
      <c r="E2367" s="31">
        <v>144.35</v>
      </c>
      <c r="F2367" s="30">
        <v>0.28141238429907611</v>
      </c>
      <c r="G2367" s="30">
        <v>1.3391001405411718E-2</v>
      </c>
      <c r="H2367" s="30">
        <v>2.8353636816983663E-2</v>
      </c>
    </row>
    <row r="2368" spans="1:8">
      <c r="A2368" s="31" t="s">
        <v>1245</v>
      </c>
      <c r="B2368" s="32">
        <v>43635</v>
      </c>
      <c r="C2368" s="31">
        <v>234879</v>
      </c>
      <c r="D2368" s="31">
        <v>1038.27</v>
      </c>
      <c r="E2368" s="31">
        <v>145.72999999999999</v>
      </c>
      <c r="F2368" s="30">
        <v>0.27253042553306761</v>
      </c>
      <c r="G2368" s="30">
        <v>3.748151404932254E-2</v>
      </c>
      <c r="H2368" s="30">
        <v>4.2417739628039852E-2</v>
      </c>
    </row>
    <row r="2369" spans="1:8">
      <c r="A2369" s="31" t="s">
        <v>5079</v>
      </c>
      <c r="B2369" s="32">
        <v>43636</v>
      </c>
      <c r="C2369" s="31">
        <v>234548.00000000003</v>
      </c>
      <c r="D2369" s="31">
        <v>1053.78</v>
      </c>
      <c r="E2369" s="31">
        <v>146.88</v>
      </c>
      <c r="F2369" s="30">
        <v>0.27412879919602373</v>
      </c>
      <c r="G2369" s="30">
        <v>5.4827795610306262E-2</v>
      </c>
      <c r="H2369" s="30">
        <v>5.1370761852496782E-2</v>
      </c>
    </row>
    <row r="2370" spans="1:8">
      <c r="A2370" s="31" t="s">
        <v>1228</v>
      </c>
      <c r="B2370" s="32">
        <v>43637</v>
      </c>
      <c r="C2370" s="31">
        <v>234217</v>
      </c>
      <c r="D2370" s="31">
        <v>1053.22</v>
      </c>
      <c r="E2370" s="31">
        <v>146.85</v>
      </c>
      <c r="F2370" s="30">
        <v>0.32761777359581457</v>
      </c>
      <c r="G2370" s="30">
        <v>5.6120811829825978E-2</v>
      </c>
      <c r="H2370" s="30">
        <v>5.188386418986668E-2</v>
      </c>
    </row>
    <row r="2371" spans="1:8">
      <c r="A2371" s="31" t="s">
        <v>1297</v>
      </c>
      <c r="B2371" s="32">
        <v>43638</v>
      </c>
      <c r="C2371" s="31">
        <v>233886</v>
      </c>
      <c r="D2371" s="31">
        <v>1053.1666666666667</v>
      </c>
      <c r="E2371" s="31">
        <v>146.26333333333332</v>
      </c>
      <c r="F2371" s="30">
        <v>0.33508005822416309</v>
      </c>
      <c r="G2371" s="30">
        <v>5.792733969529551E-2</v>
      </c>
      <c r="H2371" s="30">
        <v>4.8407521563567757E-2</v>
      </c>
    </row>
    <row r="2372" spans="1:8">
      <c r="A2372" s="31" t="s">
        <v>1296</v>
      </c>
      <c r="B2372" s="32">
        <v>43639</v>
      </c>
      <c r="C2372" s="31">
        <v>237459</v>
      </c>
      <c r="D2372" s="31">
        <v>1053.1133333333332</v>
      </c>
      <c r="E2372" s="31">
        <v>145.67666666666668</v>
      </c>
      <c r="F2372" s="30">
        <v>0.31303809297361851</v>
      </c>
      <c r="G2372" s="30">
        <v>5.9480813019580969E-2</v>
      </c>
      <c r="H2372" s="30">
        <v>4.2483660130719025E-2</v>
      </c>
    </row>
    <row r="2373" spans="1:8">
      <c r="A2373" s="31" t="s">
        <v>1295</v>
      </c>
      <c r="B2373" s="32">
        <v>43640</v>
      </c>
      <c r="C2373" s="31">
        <v>242568</v>
      </c>
      <c r="D2373" s="31">
        <v>1053.06</v>
      </c>
      <c r="E2373" s="31">
        <v>145.09</v>
      </c>
      <c r="F2373" s="30">
        <v>0.34004364279203392</v>
      </c>
      <c r="G2373" s="30">
        <v>6.836973835056348E-2</v>
      </c>
      <c r="H2373" s="30">
        <v>4.3362577304760563E-2</v>
      </c>
    </row>
    <row r="2374" spans="1:8">
      <c r="A2374" s="31" t="s">
        <v>1294</v>
      </c>
      <c r="B2374" s="32">
        <v>43641</v>
      </c>
      <c r="C2374" s="31">
        <v>245098</v>
      </c>
      <c r="D2374" s="31">
        <v>1045.3</v>
      </c>
      <c r="E2374" s="31">
        <v>145.25</v>
      </c>
      <c r="F2374" s="30">
        <v>0.36910449817711899</v>
      </c>
      <c r="G2374" s="30">
        <v>9.4944797100538381E-2</v>
      </c>
      <c r="H2374" s="30">
        <v>6.2856724718278967E-2</v>
      </c>
    </row>
    <row r="2375" spans="1:8">
      <c r="A2375" s="31" t="s">
        <v>1293</v>
      </c>
      <c r="B2375" s="32">
        <v>43642</v>
      </c>
      <c r="C2375" s="31">
        <v>248577</v>
      </c>
      <c r="D2375" s="31">
        <v>1047.9100000000001</v>
      </c>
      <c r="E2375" s="31">
        <v>144.74</v>
      </c>
      <c r="F2375" s="30">
        <v>0.40418092223567492</v>
      </c>
      <c r="G2375" s="30">
        <v>6.9197726739381071E-2</v>
      </c>
      <c r="H2375" s="30">
        <v>5.4034372269152531E-2</v>
      </c>
    </row>
    <row r="2376" spans="1:8">
      <c r="A2376" s="31" t="s">
        <v>5080</v>
      </c>
      <c r="B2376" s="32">
        <v>43643</v>
      </c>
      <c r="C2376" s="31">
        <v>248562.33333333337</v>
      </c>
      <c r="D2376" s="31">
        <v>1054.8599999999999</v>
      </c>
      <c r="E2376" s="31">
        <v>145.93</v>
      </c>
      <c r="F2376" s="30">
        <v>0.42009651568475115</v>
      </c>
      <c r="G2376" s="30">
        <v>7.9379913706362659E-2</v>
      </c>
      <c r="H2376" s="30">
        <v>6.3138978605600027E-2</v>
      </c>
    </row>
    <row r="2377" spans="1:8">
      <c r="A2377" s="31" t="s">
        <v>5081</v>
      </c>
      <c r="B2377" s="32">
        <v>43644</v>
      </c>
      <c r="C2377" s="31">
        <v>248547.66666666669</v>
      </c>
      <c r="D2377" s="31">
        <v>1054.8599999999999</v>
      </c>
      <c r="E2377" s="31">
        <v>146.19999999999999</v>
      </c>
      <c r="F2377" s="30">
        <v>0.42168594297568252</v>
      </c>
      <c r="G2377" s="30">
        <v>8.2488720441399099E-2</v>
      </c>
      <c r="H2377" s="30">
        <v>6.5545891841990001E-2</v>
      </c>
    </row>
    <row r="2378" spans="1:8">
      <c r="A2378" s="31" t="s">
        <v>1292</v>
      </c>
      <c r="B2378" s="32">
        <v>43646</v>
      </c>
      <c r="C2378" s="31">
        <v>248533</v>
      </c>
      <c r="D2378" s="31">
        <v>1059.4749999999999</v>
      </c>
      <c r="E2378" s="31">
        <v>146.93</v>
      </c>
      <c r="F2378" s="30">
        <v>0.37614409665505733</v>
      </c>
      <c r="G2378" s="30">
        <v>9.0365041629359766E-2</v>
      </c>
      <c r="H2378" s="30">
        <v>7.1308786000729096E-2</v>
      </c>
    </row>
    <row r="2379" spans="1:8">
      <c r="A2379" s="31" t="s">
        <v>1291</v>
      </c>
      <c r="B2379" s="32">
        <v>43647</v>
      </c>
      <c r="C2379" s="31">
        <v>247122</v>
      </c>
      <c r="D2379" s="31">
        <v>1064.0899999999999</v>
      </c>
      <c r="E2379" s="31">
        <v>147.66</v>
      </c>
      <c r="F2379" s="30">
        <v>0.35161950184320201</v>
      </c>
      <c r="G2379" s="30">
        <v>8.0667438506692557E-2</v>
      </c>
      <c r="H2379" s="30">
        <v>6.0394973070017954E-2</v>
      </c>
    </row>
    <row r="2380" spans="1:8">
      <c r="A2380" s="31" t="s">
        <v>1165</v>
      </c>
      <c r="B2380" s="32">
        <v>43648</v>
      </c>
      <c r="C2380" s="31">
        <v>248275</v>
      </c>
      <c r="D2380" s="31">
        <v>1063.6400000000001</v>
      </c>
      <c r="E2380" s="31">
        <v>148.27000000000001</v>
      </c>
      <c r="F2380" s="30">
        <v>0.35722056098267641</v>
      </c>
      <c r="G2380" s="30">
        <v>8.1253621494139505E-2</v>
      </c>
      <c r="H2380" s="30">
        <v>5.7636065339895959E-2</v>
      </c>
    </row>
    <row r="2381" spans="1:8">
      <c r="A2381" s="31" t="s">
        <v>1290</v>
      </c>
      <c r="B2381" s="32">
        <v>43649</v>
      </c>
      <c r="C2381" s="31">
        <v>248943</v>
      </c>
      <c r="D2381" s="31">
        <v>1059.6300000000001</v>
      </c>
      <c r="E2381" s="31">
        <v>148.38999999999999</v>
      </c>
      <c r="F2381" s="30">
        <v>0.34701397644079623</v>
      </c>
      <c r="G2381" s="30">
        <v>9.1389432485323052E-2</v>
      </c>
      <c r="H2381" s="30">
        <v>6.2204724409448797E-2</v>
      </c>
    </row>
    <row r="2382" spans="1:8">
      <c r="A2382" s="31" t="s">
        <v>5082</v>
      </c>
      <c r="B2382" s="32">
        <v>43650</v>
      </c>
      <c r="C2382" s="31">
        <v>247777.00000000003</v>
      </c>
      <c r="D2382" s="31">
        <v>1064.6300000000001</v>
      </c>
      <c r="E2382" s="31">
        <v>148.32</v>
      </c>
      <c r="F2382" s="30">
        <v>0.32718955718746834</v>
      </c>
      <c r="G2382" s="30">
        <v>9.58959103214716E-2</v>
      </c>
      <c r="H2382" s="30">
        <v>6.155167477812773E-2</v>
      </c>
    </row>
    <row r="2383" spans="1:8">
      <c r="A2383" s="31" t="s">
        <v>5083</v>
      </c>
      <c r="B2383" s="32">
        <v>43651</v>
      </c>
      <c r="C2383" s="31">
        <v>246611</v>
      </c>
      <c r="D2383" s="31">
        <v>1059.93</v>
      </c>
      <c r="E2383" s="31">
        <v>148.9</v>
      </c>
      <c r="F2383" s="30">
        <v>0.3077608378629193</v>
      </c>
      <c r="G2383" s="30">
        <v>8.681044500649393E-2</v>
      </c>
      <c r="H2383" s="30">
        <v>6.666985051817198E-2</v>
      </c>
    </row>
    <row r="2384" spans="1:8">
      <c r="A2384" s="31" t="s">
        <v>1289</v>
      </c>
      <c r="B2384" s="32">
        <v>43652</v>
      </c>
      <c r="C2384" s="31">
        <v>245445</v>
      </c>
      <c r="D2384" s="31">
        <v>1055.3700000000001</v>
      </c>
      <c r="E2384" s="31">
        <v>148.70333333333335</v>
      </c>
      <c r="F2384" s="30">
        <v>0.29564818040731011</v>
      </c>
      <c r="G2384" s="30">
        <v>7.7938437758537926E-2</v>
      </c>
      <c r="H2384" s="30">
        <v>6.622848948374771E-2</v>
      </c>
    </row>
    <row r="2385" spans="1:8">
      <c r="A2385" s="31" t="s">
        <v>1288</v>
      </c>
      <c r="B2385" s="32">
        <v>43653</v>
      </c>
      <c r="C2385" s="31">
        <v>246447</v>
      </c>
      <c r="D2385" s="31">
        <v>1050.81</v>
      </c>
      <c r="E2385" s="31">
        <v>148.50666666666666</v>
      </c>
      <c r="F2385" s="30">
        <v>0.31243809178924042</v>
      </c>
      <c r="G2385" s="30">
        <v>6.9134973444844539E-2</v>
      </c>
      <c r="H2385" s="30">
        <v>6.5786326013109298E-2</v>
      </c>
    </row>
    <row r="2386" spans="1:8">
      <c r="A2386" s="31" t="s">
        <v>1287</v>
      </c>
      <c r="B2386" s="32">
        <v>43654</v>
      </c>
      <c r="C2386" s="31">
        <v>249252</v>
      </c>
      <c r="D2386" s="31">
        <v>1046.25</v>
      </c>
      <c r="E2386" s="31">
        <v>148.31</v>
      </c>
      <c r="F2386" s="30">
        <v>0.34499616874777406</v>
      </c>
      <c r="G2386" s="30">
        <v>8.9231057530139379E-2</v>
      </c>
      <c r="H2386" s="30">
        <v>7.5801537791962748E-2</v>
      </c>
    </row>
    <row r="2387" spans="1:8">
      <c r="A2387" s="31" t="s">
        <v>1286</v>
      </c>
      <c r="B2387" s="32">
        <v>43655</v>
      </c>
      <c r="C2387" s="31">
        <v>248716</v>
      </c>
      <c r="D2387" s="31">
        <v>1042.47</v>
      </c>
      <c r="E2387" s="31">
        <v>149.16</v>
      </c>
      <c r="F2387" s="30">
        <v>0.37366618800397666</v>
      </c>
      <c r="G2387" s="30">
        <v>9.3825087875767377E-2</v>
      </c>
      <c r="H2387" s="30">
        <v>9.1148500365764606E-2</v>
      </c>
    </row>
    <row r="2388" spans="1:8">
      <c r="A2388" s="31" t="s">
        <v>1285</v>
      </c>
      <c r="B2388" s="32">
        <v>43656</v>
      </c>
      <c r="C2388" s="31">
        <v>249622</v>
      </c>
      <c r="D2388" s="31">
        <v>1048.95</v>
      </c>
      <c r="E2388" s="31">
        <v>149.80000000000001</v>
      </c>
      <c r="F2388" s="30">
        <v>0.38432530256340103</v>
      </c>
      <c r="G2388" s="30">
        <v>0.1053679817905917</v>
      </c>
      <c r="H2388" s="30">
        <v>7.8862081382787386E-2</v>
      </c>
    </row>
    <row r="2389" spans="1:8">
      <c r="A2389" s="31" t="s">
        <v>5084</v>
      </c>
      <c r="B2389" s="32">
        <v>43657</v>
      </c>
      <c r="C2389" s="31">
        <v>249949.66666666669</v>
      </c>
      <c r="D2389" s="31">
        <v>1055.1500000000001</v>
      </c>
      <c r="E2389" s="31">
        <v>150.19999999999999</v>
      </c>
      <c r="F2389" s="30">
        <v>0.39185175835557651</v>
      </c>
      <c r="G2389" s="30">
        <v>0.12303762439465715</v>
      </c>
      <c r="H2389" s="30">
        <v>8.2444508503891623E-2</v>
      </c>
    </row>
    <row r="2390" spans="1:8">
      <c r="A2390" s="31" t="s">
        <v>5085</v>
      </c>
      <c r="B2390" s="32">
        <v>43658</v>
      </c>
      <c r="C2390" s="31">
        <v>250277.33333333334</v>
      </c>
      <c r="D2390" s="31">
        <v>1050.9000000000001</v>
      </c>
      <c r="E2390" s="31">
        <v>149.37</v>
      </c>
      <c r="F2390" s="30">
        <v>0.39944047133114524</v>
      </c>
      <c r="G2390" s="30">
        <v>0.12040228863854452</v>
      </c>
      <c r="H2390" s="30">
        <v>7.6876862443525873E-2</v>
      </c>
    </row>
    <row r="2391" spans="1:8">
      <c r="A2391" s="31" t="s">
        <v>1158</v>
      </c>
      <c r="B2391" s="32">
        <v>43659</v>
      </c>
      <c r="C2391" s="31">
        <v>250605</v>
      </c>
      <c r="D2391" s="31">
        <v>1053.1833333333334</v>
      </c>
      <c r="E2391" s="31">
        <v>149.62</v>
      </c>
      <c r="F2391" s="30">
        <v>0.3874248447067421</v>
      </c>
      <c r="G2391" s="30">
        <v>0.12473524019721283</v>
      </c>
      <c r="H2391" s="30">
        <v>7.9094143667660433E-2</v>
      </c>
    </row>
    <row r="2392" spans="1:8">
      <c r="A2392" s="31" t="s">
        <v>1284</v>
      </c>
      <c r="B2392" s="32">
        <v>43660</v>
      </c>
      <c r="C2392" s="31">
        <v>253577</v>
      </c>
      <c r="D2392" s="31">
        <v>1055.4666666666667</v>
      </c>
      <c r="E2392" s="31">
        <v>149.87</v>
      </c>
      <c r="F2392" s="30">
        <v>0.38401039193533415</v>
      </c>
      <c r="G2392" s="30">
        <v>0.1290828697760662</v>
      </c>
      <c r="H2392" s="30">
        <v>8.1313131313131448E-2</v>
      </c>
    </row>
    <row r="2393" spans="1:8">
      <c r="A2393" s="31" t="s">
        <v>1283</v>
      </c>
      <c r="B2393" s="32">
        <v>43661</v>
      </c>
      <c r="C2393" s="31">
        <v>253303</v>
      </c>
      <c r="D2393" s="31">
        <v>1057.75</v>
      </c>
      <c r="E2393" s="31">
        <v>150.12</v>
      </c>
      <c r="F2393" s="30">
        <v>0.38195675775943427</v>
      </c>
      <c r="G2393" s="30">
        <v>0.12971269892128601</v>
      </c>
      <c r="H2393" s="30">
        <v>7.9689298043728485E-2</v>
      </c>
    </row>
    <row r="2394" spans="1:8">
      <c r="A2394" s="31" t="s">
        <v>1282</v>
      </c>
      <c r="B2394" s="32">
        <v>43662</v>
      </c>
      <c r="C2394" s="31">
        <v>246268</v>
      </c>
      <c r="D2394" s="31">
        <v>1060.3800000000001</v>
      </c>
      <c r="E2394" s="31">
        <v>150.18</v>
      </c>
      <c r="F2394" s="30">
        <v>0.34303337023564762</v>
      </c>
      <c r="G2394" s="30">
        <v>0.10927692693949309</v>
      </c>
      <c r="H2394" s="30">
        <v>7.0420527441197311E-2</v>
      </c>
    </row>
    <row r="2395" spans="1:8">
      <c r="A2395" s="31" t="s">
        <v>1281</v>
      </c>
      <c r="B2395" s="32">
        <v>43663</v>
      </c>
      <c r="C2395" s="31">
        <v>246790</v>
      </c>
      <c r="D2395" s="31">
        <v>1054.9000000000001</v>
      </c>
      <c r="E2395" s="31">
        <v>149.96</v>
      </c>
      <c r="F2395" s="30">
        <v>0.3456819743284949</v>
      </c>
      <c r="G2395" s="30">
        <v>8.5913695132998402E-2</v>
      </c>
      <c r="H2395" s="30">
        <v>6.8852459016393475E-2</v>
      </c>
    </row>
    <row r="2396" spans="1:8">
      <c r="A2396" s="31" t="s">
        <v>5086</v>
      </c>
      <c r="B2396" s="32">
        <v>43664</v>
      </c>
      <c r="C2396" s="31">
        <v>246672.33333333334</v>
      </c>
      <c r="D2396" s="31">
        <v>1051.72</v>
      </c>
      <c r="E2396" s="31">
        <v>149.88</v>
      </c>
      <c r="F2396" s="30">
        <v>0.34484237537323059</v>
      </c>
      <c r="G2396" s="30">
        <v>5.518099365920226E-2</v>
      </c>
      <c r="H2396" s="30">
        <v>5.7727593507409969E-2</v>
      </c>
    </row>
    <row r="2397" spans="1:8">
      <c r="A2397" s="31" t="s">
        <v>5087</v>
      </c>
      <c r="B2397" s="32">
        <v>43665</v>
      </c>
      <c r="C2397" s="31">
        <v>246554.66666666666</v>
      </c>
      <c r="D2397" s="31">
        <v>1057.49</v>
      </c>
      <c r="E2397" s="31">
        <v>150.58000000000001</v>
      </c>
      <c r="F2397" s="30">
        <v>0.34400302356344392</v>
      </c>
      <c r="G2397" s="30">
        <v>6.2512140718462561E-2</v>
      </c>
      <c r="H2397" s="30">
        <v>6.2617613850207254E-2</v>
      </c>
    </row>
    <row r="2398" spans="1:8">
      <c r="A2398" s="31" t="s">
        <v>1280</v>
      </c>
      <c r="B2398" s="32">
        <v>43666</v>
      </c>
      <c r="C2398" s="31">
        <v>246437</v>
      </c>
      <c r="D2398" s="31">
        <v>1056.2633333333333</v>
      </c>
      <c r="E2398" s="31">
        <v>150.26333333333335</v>
      </c>
      <c r="F2398" s="30">
        <v>0.34725396079117421</v>
      </c>
      <c r="G2398" s="30">
        <v>6.2824503266833975E-2</v>
      </c>
      <c r="H2398" s="30">
        <v>6.0333066754481246E-2</v>
      </c>
    </row>
    <row r="2399" spans="1:8">
      <c r="A2399" s="31" t="s">
        <v>1167</v>
      </c>
      <c r="B2399" s="32">
        <v>43667</v>
      </c>
      <c r="C2399" s="31">
        <v>249661</v>
      </c>
      <c r="D2399" s="31">
        <v>1055.0366666666666</v>
      </c>
      <c r="E2399" s="31">
        <v>149.94666666666666</v>
      </c>
      <c r="F2399" s="30">
        <v>0.35568177498791798</v>
      </c>
      <c r="G2399" s="30">
        <v>6.3137776523777722E-2</v>
      </c>
      <c r="H2399" s="30">
        <v>5.8048734594035034E-2</v>
      </c>
    </row>
    <row r="2400" spans="1:8">
      <c r="A2400" s="31" t="s">
        <v>1261</v>
      </c>
      <c r="B2400" s="32">
        <v>43668</v>
      </c>
      <c r="C2400" s="31">
        <v>253056</v>
      </c>
      <c r="D2400" s="31">
        <v>1053.81</v>
      </c>
      <c r="E2400" s="31">
        <v>149.63</v>
      </c>
      <c r="F2400" s="30">
        <v>0.36713128038897902</v>
      </c>
      <c r="G2400" s="30">
        <v>6.2019410039606093E-2</v>
      </c>
      <c r="H2400" s="30">
        <v>5.3806606099020993E-2</v>
      </c>
    </row>
    <row r="2401" spans="1:8">
      <c r="A2401" s="31" t="s">
        <v>1311</v>
      </c>
      <c r="B2401" s="32">
        <v>43669</v>
      </c>
      <c r="C2401" s="31">
        <v>251278</v>
      </c>
      <c r="D2401" s="31">
        <v>1055.49</v>
      </c>
      <c r="E2401" s="31">
        <v>149.52000000000001</v>
      </c>
      <c r="F2401" s="30">
        <v>0.35912084821325951</v>
      </c>
      <c r="G2401" s="30">
        <v>5.768999518999518E-2</v>
      </c>
      <c r="H2401" s="30">
        <v>5.0885577734045562E-2</v>
      </c>
    </row>
    <row r="2402" spans="1:8">
      <c r="A2402" s="31" t="s">
        <v>1312</v>
      </c>
      <c r="B2402" s="32">
        <v>43670</v>
      </c>
      <c r="C2402" s="31">
        <v>252864</v>
      </c>
      <c r="D2402" s="31">
        <v>1055.3399999999999</v>
      </c>
      <c r="E2402" s="31">
        <v>149.55000000000001</v>
      </c>
      <c r="F2402" s="30">
        <v>0.3693082898538167</v>
      </c>
      <c r="G2402" s="30">
        <v>6.2212514971867972E-2</v>
      </c>
      <c r="H2402" s="30">
        <v>4.9105576990529531E-2</v>
      </c>
    </row>
    <row r="2403" spans="1:8">
      <c r="A2403" s="31" t="s">
        <v>5088</v>
      </c>
      <c r="B2403" s="32">
        <v>43671</v>
      </c>
      <c r="C2403" s="31">
        <v>252667.66666666669</v>
      </c>
      <c r="D2403" s="31">
        <v>1054.29</v>
      </c>
      <c r="E2403" s="31">
        <v>150.49</v>
      </c>
      <c r="F2403" s="30">
        <v>0.36985667614990492</v>
      </c>
      <c r="G2403" s="30">
        <v>8.0027044469713315E-2</v>
      </c>
      <c r="H2403" s="30">
        <v>6.2332345051531846E-2</v>
      </c>
    </row>
    <row r="2404" spans="1:8">
      <c r="A2404" s="31" t="s">
        <v>5089</v>
      </c>
      <c r="B2404" s="32">
        <v>43672</v>
      </c>
      <c r="C2404" s="31">
        <v>252471.33333333331</v>
      </c>
      <c r="D2404" s="31">
        <v>1048.6600000000001</v>
      </c>
      <c r="E2404" s="31">
        <v>149.79</v>
      </c>
      <c r="F2404" s="30">
        <v>0.37040635578883752</v>
      </c>
      <c r="G2404" s="30">
        <v>7.7851820128479687E-2</v>
      </c>
      <c r="H2404" s="30">
        <v>6.1813284185156192E-2</v>
      </c>
    </row>
    <row r="2405" spans="1:8">
      <c r="A2405" s="31" t="s">
        <v>1313</v>
      </c>
      <c r="B2405" s="32">
        <v>43673</v>
      </c>
      <c r="C2405" s="31">
        <v>252275</v>
      </c>
      <c r="D2405" s="31">
        <v>1047.6833333333334</v>
      </c>
      <c r="E2405" s="31">
        <v>149.58666666666667</v>
      </c>
      <c r="F2405" s="30">
        <v>0.3963457834259525</v>
      </c>
      <c r="G2405" s="30">
        <v>8.0460915988023407E-2</v>
      </c>
      <c r="H2405" s="30">
        <v>6.482536066818545E-2</v>
      </c>
    </row>
    <row r="2406" spans="1:8">
      <c r="A2406" s="31" t="s">
        <v>1314</v>
      </c>
      <c r="B2406" s="32">
        <v>43674</v>
      </c>
      <c r="C2406" s="31">
        <v>252324</v>
      </c>
      <c r="D2406" s="31">
        <v>1046.7066666666667</v>
      </c>
      <c r="E2406" s="31">
        <v>149.38333333333333</v>
      </c>
      <c r="F2406" s="30">
        <v>0.38479016085746753</v>
      </c>
      <c r="G2406" s="30">
        <v>8.30875784259959E-2</v>
      </c>
      <c r="H2406" s="30">
        <v>6.7862844616007889E-2</v>
      </c>
    </row>
    <row r="2407" spans="1:8">
      <c r="A2407" s="31" t="s">
        <v>1315</v>
      </c>
      <c r="B2407" s="32">
        <v>43675</v>
      </c>
      <c r="C2407" s="31">
        <v>252488</v>
      </c>
      <c r="D2407" s="31">
        <v>1045.73</v>
      </c>
      <c r="E2407" s="31">
        <v>149.18</v>
      </c>
      <c r="F2407" s="30">
        <v>0.3781193371613214</v>
      </c>
      <c r="G2407" s="30">
        <v>8.2513819589656645E-2</v>
      </c>
      <c r="H2407" s="30">
        <v>6.7859699355762526E-2</v>
      </c>
    </row>
    <row r="2408" spans="1:8">
      <c r="A2408" s="31" t="s">
        <v>1316</v>
      </c>
      <c r="B2408" s="32">
        <v>43676</v>
      </c>
      <c r="C2408" s="31">
        <v>252898</v>
      </c>
      <c r="D2408" s="31">
        <v>1043.1400000000001</v>
      </c>
      <c r="E2408" s="31">
        <v>149.38999999999999</v>
      </c>
      <c r="F2408" s="30">
        <v>0.38959526138224332</v>
      </c>
      <c r="G2408" s="30">
        <v>7.7468134773896358E-2</v>
      </c>
      <c r="H2408" s="30">
        <v>6.9056819808215097E-2</v>
      </c>
    </row>
    <row r="2409" spans="1:8">
      <c r="A2409" s="31" t="s">
        <v>1317</v>
      </c>
      <c r="B2409" s="32">
        <v>43677</v>
      </c>
      <c r="C2409" s="31">
        <v>254445</v>
      </c>
      <c r="D2409" s="31">
        <v>1037.01</v>
      </c>
      <c r="E2409" s="31">
        <v>149.03</v>
      </c>
      <c r="F2409" s="30">
        <v>0.40627331629842645</v>
      </c>
      <c r="G2409" s="30">
        <v>5.7256461232604305E-2</v>
      </c>
      <c r="H2409" s="30">
        <v>5.6051587301587213E-2</v>
      </c>
    </row>
    <row r="2410" spans="1:8">
      <c r="A2410" s="31" t="s">
        <v>5090</v>
      </c>
      <c r="B2410" s="32">
        <v>43678</v>
      </c>
      <c r="C2410" s="31">
        <v>254447.66666666669</v>
      </c>
      <c r="D2410" s="31">
        <v>1024.56</v>
      </c>
      <c r="E2410" s="31">
        <v>147.97</v>
      </c>
      <c r="F2410" s="30">
        <v>0.41456214605508968</v>
      </c>
      <c r="G2410" s="30">
        <v>3.8791442765892636E-2</v>
      </c>
      <c r="H2410" s="30">
        <v>4.1382222535012891E-2</v>
      </c>
    </row>
    <row r="2411" spans="1:8">
      <c r="A2411" s="31" t="s">
        <v>5091</v>
      </c>
      <c r="B2411" s="32">
        <v>43679</v>
      </c>
      <c r="C2411" s="31">
        <v>254450.33333333331</v>
      </c>
      <c r="D2411" s="31">
        <v>1003.76</v>
      </c>
      <c r="E2411" s="31">
        <v>147.33000000000001</v>
      </c>
      <c r="F2411" s="30">
        <v>0.42294909004822379</v>
      </c>
      <c r="G2411" s="30">
        <v>1.7011661955277146E-2</v>
      </c>
      <c r="H2411" s="30">
        <v>3.7097001267070384E-2</v>
      </c>
    </row>
    <row r="2412" spans="1:8">
      <c r="A2412" s="31" t="s">
        <v>1318</v>
      </c>
      <c r="B2412" s="32">
        <v>43680</v>
      </c>
      <c r="C2412" s="31">
        <v>254453</v>
      </c>
      <c r="D2412" s="31">
        <v>993.50666666666666</v>
      </c>
      <c r="E2412" s="31">
        <v>145.88</v>
      </c>
      <c r="F2412" s="30">
        <v>0.46610623599163392</v>
      </c>
      <c r="G2412" s="30">
        <v>5.9400861312490782E-3</v>
      </c>
      <c r="H2412" s="30">
        <v>2.7106949236076927E-2</v>
      </c>
    </row>
    <row r="2413" spans="1:8">
      <c r="A2413" s="31" t="s">
        <v>1319</v>
      </c>
      <c r="B2413" s="32">
        <v>43681</v>
      </c>
      <c r="C2413" s="31">
        <v>255530</v>
      </c>
      <c r="D2413" s="31">
        <v>983.25333333333333</v>
      </c>
      <c r="E2413" s="31">
        <v>144.43</v>
      </c>
      <c r="F2413" s="30">
        <v>0.45339445784228971</v>
      </c>
      <c r="G2413" s="30">
        <v>-5.1164782979699064E-3</v>
      </c>
      <c r="H2413" s="30">
        <v>1.7112676056338039E-2</v>
      </c>
    </row>
    <row r="2414" spans="1:8">
      <c r="A2414" s="31" t="s">
        <v>1320</v>
      </c>
      <c r="B2414" s="32">
        <v>43682</v>
      </c>
      <c r="C2414" s="31">
        <v>256698</v>
      </c>
      <c r="D2414" s="31">
        <v>973</v>
      </c>
      <c r="E2414" s="31">
        <v>142.97999999999999</v>
      </c>
      <c r="F2414" s="30">
        <v>0.45472577043829121</v>
      </c>
      <c r="G2414" s="30">
        <v>4.3184108248150999E-4</v>
      </c>
      <c r="H2414" s="30">
        <v>1.2032842582106351E-2</v>
      </c>
    </row>
    <row r="2415" spans="1:8">
      <c r="A2415" s="31" t="s">
        <v>1310</v>
      </c>
      <c r="B2415" s="32">
        <v>43683</v>
      </c>
      <c r="C2415" s="31">
        <v>255511</v>
      </c>
      <c r="D2415" s="31">
        <v>972.67</v>
      </c>
      <c r="E2415" s="31">
        <v>142.53</v>
      </c>
      <c r="F2415" s="30">
        <v>0.45413828231263476</v>
      </c>
      <c r="G2415" s="30">
        <v>-2.4306695109944654E-3</v>
      </c>
      <c r="H2415" s="30">
        <v>1.3726884779516446E-2</v>
      </c>
    </row>
    <row r="2416" spans="1:8">
      <c r="A2416" s="31" t="s">
        <v>1321</v>
      </c>
      <c r="B2416" s="32">
        <v>43684</v>
      </c>
      <c r="C2416" s="31">
        <v>255163</v>
      </c>
      <c r="D2416" s="31">
        <v>972.65</v>
      </c>
      <c r="E2416" s="31">
        <v>143.97999999999999</v>
      </c>
      <c r="F2416" s="30">
        <v>0.46455178905559436</v>
      </c>
      <c r="G2416" s="30">
        <v>-3.4221662107194462E-3</v>
      </c>
      <c r="H2416" s="30">
        <v>1.9543973941368087E-2</v>
      </c>
    </row>
    <row r="2417" spans="1:8">
      <c r="A2417" s="31" t="s">
        <v>5092</v>
      </c>
      <c r="B2417" s="32">
        <v>43685</v>
      </c>
      <c r="C2417" s="31">
        <v>255210.66666666669</v>
      </c>
      <c r="D2417" s="31">
        <v>984.3</v>
      </c>
      <c r="E2417" s="31">
        <v>144.71</v>
      </c>
      <c r="F2417" s="30">
        <v>0.47743512852723868</v>
      </c>
      <c r="G2417" s="30">
        <v>1.5611296263813301E-2</v>
      </c>
      <c r="H2417" s="30">
        <v>2.3047013078826506E-2</v>
      </c>
    </row>
    <row r="2418" spans="1:8">
      <c r="A2418" s="31" t="s">
        <v>5093</v>
      </c>
      <c r="B2418" s="32">
        <v>43686</v>
      </c>
      <c r="C2418" s="31">
        <v>255258.33333333334</v>
      </c>
      <c r="D2418" s="31">
        <v>981.19</v>
      </c>
      <c r="E2418" s="31">
        <v>144.82</v>
      </c>
      <c r="F2418" s="30">
        <v>0.49054220291344541</v>
      </c>
      <c r="G2418" s="30">
        <v>8.5520161994923072E-3</v>
      </c>
      <c r="H2418" s="30">
        <v>2.3462897526501658E-2</v>
      </c>
    </row>
    <row r="2419" spans="1:8">
      <c r="A2419" s="31" t="s">
        <v>1322</v>
      </c>
      <c r="B2419" s="32">
        <v>43687</v>
      </c>
      <c r="C2419" s="31">
        <v>255306</v>
      </c>
      <c r="D2419" s="31">
        <v>978.95333333333338</v>
      </c>
      <c r="E2419" s="31">
        <v>144.71</v>
      </c>
      <c r="F2419" s="30">
        <v>0.53371019385689311</v>
      </c>
      <c r="G2419" s="30">
        <v>2.440514590181353E-3</v>
      </c>
      <c r="H2419" s="30">
        <v>2.2324267043447588E-2</v>
      </c>
    </row>
    <row r="2420" spans="1:8">
      <c r="A2420" s="31" t="s">
        <v>1323</v>
      </c>
      <c r="B2420" s="32">
        <v>43688</v>
      </c>
      <c r="C2420" s="31">
        <v>255876</v>
      </c>
      <c r="D2420" s="31">
        <v>976.7166666666667</v>
      </c>
      <c r="E2420" s="31">
        <v>144.6</v>
      </c>
      <c r="F2420" s="30">
        <v>0.530368004593329</v>
      </c>
      <c r="G2420" s="30">
        <v>-3.5130318859505349E-3</v>
      </c>
      <c r="H2420" s="30">
        <v>2.6041297097849858E-2</v>
      </c>
    </row>
    <row r="2421" spans="1:8">
      <c r="A2421" s="31" t="s">
        <v>2313</v>
      </c>
      <c r="B2421" s="32">
        <v>43689</v>
      </c>
      <c r="C2421" s="31">
        <v>256486.5</v>
      </c>
      <c r="D2421" s="31">
        <v>974.48</v>
      </c>
      <c r="E2421" s="31">
        <v>144.49</v>
      </c>
      <c r="F2421" s="30">
        <v>0.56611936106294114</v>
      </c>
      <c r="G2421" s="30">
        <v>-1.7334395514636891E-2</v>
      </c>
      <c r="H2421" s="30">
        <v>3.0305191100969742E-2</v>
      </c>
    </row>
    <row r="2422" spans="1:8">
      <c r="A2422" s="31" t="s">
        <v>1324</v>
      </c>
      <c r="B2422" s="32">
        <v>43690</v>
      </c>
      <c r="C2422" s="31">
        <v>257097</v>
      </c>
      <c r="D2422" s="31">
        <v>968.87</v>
      </c>
      <c r="E2422" s="31">
        <v>143.59</v>
      </c>
      <c r="F2422" s="30">
        <v>0.58246973206646713</v>
      </c>
      <c r="G2422" s="30">
        <v>-2.9237012173738752E-2</v>
      </c>
      <c r="H2422" s="30">
        <v>1.4053672316384214E-2</v>
      </c>
    </row>
    <row r="2423" spans="1:8">
      <c r="A2423" s="31" t="s">
        <v>1325</v>
      </c>
      <c r="B2423" s="32">
        <v>43691</v>
      </c>
      <c r="C2423" s="31">
        <v>261391</v>
      </c>
      <c r="D2423" s="31">
        <v>964.43</v>
      </c>
      <c r="E2423" s="31">
        <v>143.80000000000001</v>
      </c>
      <c r="F2423" s="30">
        <v>0.62194143270221214</v>
      </c>
      <c r="G2423" s="30">
        <v>-3.0450780119028575E-2</v>
      </c>
      <c r="H2423" s="30">
        <v>2.2759601706970223E-2</v>
      </c>
    </row>
    <row r="2424" spans="1:8">
      <c r="A2424" s="31" t="s">
        <v>5094</v>
      </c>
      <c r="B2424" s="32">
        <v>43692</v>
      </c>
      <c r="C2424" s="31">
        <v>261395.66666666669</v>
      </c>
      <c r="D2424" s="31">
        <v>963.52</v>
      </c>
      <c r="E2424" s="31">
        <v>143.47999999999999</v>
      </c>
      <c r="F2424" s="30">
        <v>0.63522527989256816</v>
      </c>
      <c r="G2424" s="30">
        <v>-3.850235005704683E-2</v>
      </c>
      <c r="H2424" s="30">
        <v>1.5116854939508872E-2</v>
      </c>
    </row>
    <row r="2425" spans="1:8">
      <c r="A2425" s="31" t="s">
        <v>5095</v>
      </c>
      <c r="B2425" s="32">
        <v>43693</v>
      </c>
      <c r="C2425" s="31">
        <v>261400.33333333334</v>
      </c>
      <c r="D2425" s="31">
        <v>970.27</v>
      </c>
      <c r="E2425" s="31">
        <v>143.66</v>
      </c>
      <c r="F2425" s="30">
        <v>0.6023264557205148</v>
      </c>
      <c r="G2425" s="30">
        <v>-3.8848127431103663E-2</v>
      </c>
      <c r="H2425" s="30">
        <v>1.1073054004598015E-2</v>
      </c>
    </row>
    <row r="2426" spans="1:8">
      <c r="A2426" s="31" t="s">
        <v>1326</v>
      </c>
      <c r="B2426" s="32">
        <v>43694</v>
      </c>
      <c r="C2426" s="31">
        <v>261405</v>
      </c>
      <c r="D2426" s="31">
        <v>972.75666666666666</v>
      </c>
      <c r="E2426" s="31">
        <v>143.81333333333333</v>
      </c>
      <c r="F2426" s="30">
        <v>0.5718503463536655</v>
      </c>
      <c r="G2426" s="30">
        <v>-4.3381487636898863E-2</v>
      </c>
      <c r="H2426" s="30">
        <v>6.8846414152021751E-3</v>
      </c>
    </row>
    <row r="2427" spans="1:8">
      <c r="A2427" s="31" t="s">
        <v>1327</v>
      </c>
      <c r="B2427" s="32">
        <v>43695</v>
      </c>
      <c r="C2427" s="31">
        <v>260991</v>
      </c>
      <c r="D2427" s="31">
        <v>975.24333333333334</v>
      </c>
      <c r="E2427" s="31">
        <v>143.96666666666667</v>
      </c>
      <c r="F2427" s="30">
        <v>0.57507196697666285</v>
      </c>
      <c r="G2427" s="30">
        <v>-3.8458631172459068E-2</v>
      </c>
      <c r="H2427" s="30">
        <v>-1.3411024787273185E-3</v>
      </c>
    </row>
    <row r="2428" spans="1:8">
      <c r="A2428" s="31" t="s">
        <v>1328</v>
      </c>
      <c r="B2428" s="32">
        <v>43696</v>
      </c>
      <c r="C2428" s="31">
        <v>262940</v>
      </c>
      <c r="D2428" s="31">
        <v>977.73</v>
      </c>
      <c r="E2428" s="31">
        <v>144.12</v>
      </c>
      <c r="F2428" s="30">
        <v>0.5758120580127053</v>
      </c>
      <c r="G2428" s="30">
        <v>-2.4133904242895965E-2</v>
      </c>
      <c r="H2428" s="30">
        <v>-6.9338510608785153E-4</v>
      </c>
    </row>
    <row r="2429" spans="1:8">
      <c r="A2429" s="31" t="s">
        <v>5096</v>
      </c>
      <c r="B2429" s="32">
        <v>43697</v>
      </c>
      <c r="C2429" s="31">
        <v>264533.5</v>
      </c>
      <c r="D2429" s="31">
        <v>980.11</v>
      </c>
      <c r="E2429" s="31">
        <v>144.63999999999999</v>
      </c>
      <c r="F2429" s="30">
        <v>0.58465604239591218</v>
      </c>
      <c r="G2429" s="30">
        <v>1.2053977301749175E-3</v>
      </c>
      <c r="H2429" s="30">
        <v>7.5931731104144085E-3</v>
      </c>
    </row>
    <row r="2430" spans="1:8">
      <c r="A2430" s="31" t="s">
        <v>1329</v>
      </c>
      <c r="B2430" s="32">
        <v>43698</v>
      </c>
      <c r="C2430" s="31">
        <v>266127</v>
      </c>
      <c r="D2430" s="31">
        <v>983.14</v>
      </c>
      <c r="E2430" s="31">
        <v>143.66</v>
      </c>
      <c r="F2430" s="30">
        <v>0.59349215409978728</v>
      </c>
      <c r="G2430" s="30">
        <v>1.8036010882744868E-3</v>
      </c>
      <c r="H2430" s="30">
        <v>-6.9560378408450863E-4</v>
      </c>
    </row>
    <row r="2431" spans="1:8">
      <c r="A2431" s="31" t="s">
        <v>1303</v>
      </c>
      <c r="B2431" s="32">
        <v>43699</v>
      </c>
      <c r="C2431" s="31">
        <v>267413.33333333337</v>
      </c>
      <c r="D2431" s="31">
        <v>975.66</v>
      </c>
      <c r="E2431" s="31">
        <v>143.38999999999999</v>
      </c>
      <c r="F2431" s="30">
        <v>0.60048199597405705</v>
      </c>
      <c r="G2431" s="30">
        <v>4.9563668805308048E-4</v>
      </c>
      <c r="H2431" s="30">
        <v>-2.3246083034944576E-5</v>
      </c>
    </row>
    <row r="2432" spans="1:8">
      <c r="A2432" s="31" t="s">
        <v>5097</v>
      </c>
      <c r="B2432" s="32">
        <v>43700</v>
      </c>
      <c r="C2432" s="31">
        <v>268699.66666666669</v>
      </c>
      <c r="D2432" s="31">
        <v>973.66</v>
      </c>
      <c r="E2432" s="31">
        <v>143.71</v>
      </c>
      <c r="F2432" s="30">
        <v>0.61003089841073921</v>
      </c>
      <c r="G2432" s="30">
        <v>4.8263644025523522E-3</v>
      </c>
      <c r="H2432" s="30">
        <v>4.7776638389114279E-3</v>
      </c>
    </row>
    <row r="2433" spans="1:8">
      <c r="A2433" s="31" t="s">
        <v>1333</v>
      </c>
      <c r="B2433" s="32">
        <v>43701</v>
      </c>
      <c r="C2433" s="31">
        <v>269986</v>
      </c>
      <c r="D2433" s="31">
        <v>969.37666666666667</v>
      </c>
      <c r="E2433" s="31">
        <v>142.97333333333336</v>
      </c>
      <c r="F2433" s="30">
        <v>0.6175059161848846</v>
      </c>
      <c r="G2433" s="30">
        <v>6.8412287899404234E-3</v>
      </c>
      <c r="H2433" s="30">
        <v>2.1963643160898272E-3</v>
      </c>
    </row>
    <row r="2434" spans="1:8">
      <c r="A2434" s="31" t="s">
        <v>1334</v>
      </c>
      <c r="B2434" s="32">
        <v>43702</v>
      </c>
      <c r="C2434" s="31">
        <v>269225</v>
      </c>
      <c r="D2434" s="31">
        <v>965.09333333333325</v>
      </c>
      <c r="E2434" s="31">
        <v>142.23666666666668</v>
      </c>
      <c r="F2434" s="30">
        <v>0.61954462056726922</v>
      </c>
      <c r="G2434" s="30">
        <v>3.0403537866230401E-4</v>
      </c>
      <c r="H2434" s="30">
        <v>6.4152456425858873E-3</v>
      </c>
    </row>
    <row r="2435" spans="1:8">
      <c r="A2435" s="31" t="s">
        <v>1335</v>
      </c>
      <c r="B2435" s="32">
        <v>43703</v>
      </c>
      <c r="C2435" s="31">
        <v>274871</v>
      </c>
      <c r="D2435" s="31">
        <v>960.81</v>
      </c>
      <c r="E2435" s="31">
        <v>141.5</v>
      </c>
      <c r="F2435" s="30">
        <v>0.66233852629541823</v>
      </c>
      <c r="G2435" s="30">
        <v>-1.8479926448053963E-2</v>
      </c>
      <c r="H2435" s="30">
        <v>-1.9044931932002962E-3</v>
      </c>
    </row>
    <row r="2436" spans="1:8">
      <c r="A2436" s="31" t="s">
        <v>1336</v>
      </c>
      <c r="B2436" s="32">
        <v>43704</v>
      </c>
      <c r="C2436" s="31">
        <v>278469</v>
      </c>
      <c r="D2436" s="31">
        <v>964.59</v>
      </c>
      <c r="E2436" s="31">
        <v>142.76</v>
      </c>
      <c r="F2436" s="30">
        <v>0.68704676396285058</v>
      </c>
      <c r="G2436" s="30">
        <v>-2.1237519279162176E-2</v>
      </c>
      <c r="H2436" s="30">
        <v>-2.0272631946872677E-3</v>
      </c>
    </row>
    <row r="2437" spans="1:8">
      <c r="A2437" s="31" t="s">
        <v>1337</v>
      </c>
      <c r="B2437" s="32">
        <v>43705</v>
      </c>
      <c r="C2437" s="31">
        <v>278674</v>
      </c>
      <c r="D2437" s="31">
        <v>965.35</v>
      </c>
      <c r="E2437" s="31">
        <v>142.69999999999999</v>
      </c>
      <c r="F2437" s="30">
        <v>0.69124983310473742</v>
      </c>
      <c r="G2437" s="30">
        <v>-6.7393764790615318E-3</v>
      </c>
      <c r="H2437" s="30">
        <v>3.0929284408829361E-3</v>
      </c>
    </row>
    <row r="2438" spans="1:8">
      <c r="A2438" s="31" t="s">
        <v>5098</v>
      </c>
      <c r="B2438" s="32">
        <v>43707</v>
      </c>
      <c r="C2438" s="31">
        <v>281406.5</v>
      </c>
      <c r="D2438" s="31">
        <v>984.33</v>
      </c>
      <c r="E2438" s="31">
        <v>143.57</v>
      </c>
      <c r="F2438" s="30">
        <v>0.71083381463355311</v>
      </c>
      <c r="G2438" s="30">
        <v>1.4208584911492572E-2</v>
      </c>
      <c r="H2438" s="30">
        <v>1.0013131976362555E-2</v>
      </c>
    </row>
    <row r="2439" spans="1:8">
      <c r="A2439" s="31" t="s">
        <v>1338</v>
      </c>
      <c r="B2439" s="32">
        <v>43708</v>
      </c>
      <c r="C2439" s="31">
        <v>284139</v>
      </c>
      <c r="D2439" s="31">
        <v>984.1400000000001</v>
      </c>
      <c r="E2439" s="31">
        <v>143.67666666666668</v>
      </c>
      <c r="F2439" s="30">
        <v>0.75711158384248156</v>
      </c>
      <c r="G2439" s="30">
        <v>1.5435729173115531E-2</v>
      </c>
      <c r="H2439" s="30">
        <v>1.1570053977939754E-2</v>
      </c>
    </row>
    <row r="2440" spans="1:8">
      <c r="A2440" s="31" t="s">
        <v>1339</v>
      </c>
      <c r="B2440" s="32">
        <v>43709</v>
      </c>
      <c r="C2440" s="31">
        <v>286114</v>
      </c>
      <c r="D2440" s="31">
        <v>983.95</v>
      </c>
      <c r="E2440" s="31">
        <v>143.7833333333333</v>
      </c>
      <c r="F2440" s="30">
        <v>0.79102216602294839</v>
      </c>
      <c r="G2440" s="30">
        <v>1.6666322250005194E-2</v>
      </c>
      <c r="H2440" s="30">
        <v>1.3129462608042042E-2</v>
      </c>
    </row>
    <row r="2441" spans="1:8">
      <c r="A2441" s="31" t="s">
        <v>1340</v>
      </c>
      <c r="B2441" s="32">
        <v>43710</v>
      </c>
      <c r="C2441" s="31">
        <v>283062</v>
      </c>
      <c r="D2441" s="31">
        <v>983.76</v>
      </c>
      <c r="E2441" s="31">
        <v>143.88999999999999</v>
      </c>
      <c r="F2441" s="30">
        <v>0.77863094265642863</v>
      </c>
      <c r="G2441" s="30">
        <v>2.1578848989594723E-2</v>
      </c>
      <c r="H2441" s="30">
        <v>1.6818599392269151E-2</v>
      </c>
    </row>
    <row r="2442" spans="1:8">
      <c r="A2442" s="31" t="s">
        <v>1341</v>
      </c>
      <c r="B2442" s="32">
        <v>43711</v>
      </c>
      <c r="C2442" s="31">
        <v>285573</v>
      </c>
      <c r="D2442" s="31">
        <v>973.27</v>
      </c>
      <c r="E2442" s="31">
        <v>142.54</v>
      </c>
      <c r="F2442" s="30">
        <v>0.82962270074255362</v>
      </c>
      <c r="G2442" s="30">
        <v>5.8078850824161421E-3</v>
      </c>
      <c r="H2442" s="30">
        <v>8.4257828956602054E-4</v>
      </c>
    </row>
    <row r="2443" spans="1:8">
      <c r="A2443" s="31" t="s">
        <v>1147</v>
      </c>
      <c r="B2443" s="32">
        <v>43712</v>
      </c>
      <c r="C2443" s="31">
        <v>290178</v>
      </c>
      <c r="D2443" s="31">
        <v>990.61</v>
      </c>
      <c r="E2443" s="31">
        <v>143.30000000000001</v>
      </c>
      <c r="F2443" s="30">
        <v>0.86523281824492848</v>
      </c>
      <c r="G2443" s="30">
        <v>3.2111190989695615E-2</v>
      </c>
      <c r="H2443" s="30">
        <v>1.2506182434819602E-2</v>
      </c>
    </row>
    <row r="2444" spans="1:8">
      <c r="A2444" s="31" t="s">
        <v>5099</v>
      </c>
      <c r="B2444" s="32">
        <v>43713</v>
      </c>
      <c r="C2444" s="31">
        <v>291652.33333333337</v>
      </c>
      <c r="D2444" s="31">
        <v>1003.01</v>
      </c>
      <c r="E2444" s="31">
        <v>143.38999999999999</v>
      </c>
      <c r="F2444" s="30">
        <v>0.88088773665417719</v>
      </c>
      <c r="G2444" s="30">
        <v>4.7716043579538958E-2</v>
      </c>
      <c r="H2444" s="30">
        <v>1.0215584049598325E-2</v>
      </c>
    </row>
    <row r="2445" spans="1:8">
      <c r="A2445" s="31" t="s">
        <v>5100</v>
      </c>
      <c r="B2445" s="32">
        <v>43714</v>
      </c>
      <c r="C2445" s="31">
        <v>293126.66666666669</v>
      </c>
      <c r="D2445" s="31">
        <v>1007.96</v>
      </c>
      <c r="E2445" s="31">
        <v>143.47</v>
      </c>
      <c r="F2445" s="30">
        <v>0.89664617707322347</v>
      </c>
      <c r="G2445" s="30">
        <v>5.453530950305141E-2</v>
      </c>
      <c r="H2445" s="30">
        <v>1.0020181161120689E-2</v>
      </c>
    </row>
    <row r="2446" spans="1:8">
      <c r="A2446" s="31" t="s">
        <v>1342</v>
      </c>
      <c r="B2446" s="32">
        <v>43715</v>
      </c>
      <c r="C2446" s="31">
        <v>294601</v>
      </c>
      <c r="D2446" s="31">
        <v>1008.8333333333335</v>
      </c>
      <c r="E2446" s="31">
        <v>143.63333333333333</v>
      </c>
      <c r="F2446" s="30">
        <v>0.88011589541332413</v>
      </c>
      <c r="G2446" s="30">
        <v>5.7104236450449042E-2</v>
      </c>
      <c r="H2446" s="30">
        <v>1.0411292970032182E-2</v>
      </c>
    </row>
    <row r="2447" spans="1:8">
      <c r="A2447" s="31" t="s">
        <v>1343</v>
      </c>
      <c r="B2447" s="32">
        <v>43716</v>
      </c>
      <c r="C2447" s="31">
        <v>296731</v>
      </c>
      <c r="D2447" s="31">
        <v>1009.7066666666667</v>
      </c>
      <c r="E2447" s="31">
        <v>143.79666666666668</v>
      </c>
      <c r="F2447" s="30">
        <v>0.88419775977242132</v>
      </c>
      <c r="G2447" s="30">
        <v>5.9681233645382914E-2</v>
      </c>
      <c r="H2447" s="30">
        <v>1.0801818267023089E-2</v>
      </c>
    </row>
    <row r="2448" spans="1:8">
      <c r="A2448" s="31" t="s">
        <v>2314</v>
      </c>
      <c r="B2448" s="32">
        <v>43717</v>
      </c>
      <c r="C2448" s="31">
        <v>297797.33333333337</v>
      </c>
      <c r="D2448" s="31">
        <v>1010.58</v>
      </c>
      <c r="E2448" s="31">
        <v>143.96</v>
      </c>
      <c r="F2448" s="30">
        <v>0.89740256982053768</v>
      </c>
      <c r="G2448" s="30">
        <v>6.3466172771948992E-2</v>
      </c>
      <c r="H2448" s="30">
        <v>2.0269312544294982E-2</v>
      </c>
    </row>
    <row r="2449" spans="1:8">
      <c r="A2449" s="31" t="s">
        <v>5101</v>
      </c>
      <c r="B2449" s="32">
        <v>43718</v>
      </c>
      <c r="C2449" s="31">
        <v>298863.66666666663</v>
      </c>
      <c r="D2449" s="31">
        <v>1008.13</v>
      </c>
      <c r="E2449" s="31">
        <v>143.41</v>
      </c>
      <c r="F2449" s="30">
        <v>0.88625352124528467</v>
      </c>
      <c r="G2449" s="30">
        <v>6.1021943903594167E-2</v>
      </c>
      <c r="H2449" s="30">
        <v>2.1365999572680039E-2</v>
      </c>
    </row>
    <row r="2450" spans="1:8">
      <c r="A2450" s="31" t="s">
        <v>1344</v>
      </c>
      <c r="B2450" s="32">
        <v>43719</v>
      </c>
      <c r="C2450" s="31">
        <v>299930</v>
      </c>
      <c r="D2450" s="31">
        <v>1017.04</v>
      </c>
      <c r="E2450" s="31">
        <v>142.76</v>
      </c>
      <c r="F2450" s="30">
        <v>0.88374576058284138</v>
      </c>
      <c r="G2450" s="30">
        <v>6.794913527873736E-2</v>
      </c>
      <c r="H2450" s="30">
        <v>6.6281201523057387E-3</v>
      </c>
    </row>
    <row r="2451" spans="1:8">
      <c r="A2451" s="31" t="s">
        <v>5102</v>
      </c>
      <c r="B2451" s="32">
        <v>43720</v>
      </c>
      <c r="C2451" s="31">
        <v>301440</v>
      </c>
      <c r="D2451" s="31">
        <v>1022.33</v>
      </c>
      <c r="E2451" s="31">
        <v>142.53</v>
      </c>
      <c r="F2451" s="30">
        <v>0.8840353256623561</v>
      </c>
      <c r="G2451" s="30">
        <v>6.2017597623178267E-2</v>
      </c>
      <c r="H2451" s="30">
        <v>6.6388869270428419E-3</v>
      </c>
    </row>
    <row r="2452" spans="1:8">
      <c r="A2452" s="31" t="s">
        <v>5103</v>
      </c>
      <c r="B2452" s="32">
        <v>43721</v>
      </c>
      <c r="C2452" s="31">
        <v>302950</v>
      </c>
      <c r="D2452" s="31">
        <v>1026.6099999999999</v>
      </c>
      <c r="E2452" s="31">
        <v>142.52000000000001</v>
      </c>
      <c r="F2452" s="30">
        <v>0.88432209188052791</v>
      </c>
      <c r="G2452" s="30">
        <v>6.5301759920305402E-2</v>
      </c>
      <c r="H2452" s="30">
        <v>4.2984990486927277E-3</v>
      </c>
    </row>
    <row r="2453" spans="1:8">
      <c r="A2453" s="31" t="s">
        <v>1345</v>
      </c>
      <c r="B2453" s="32">
        <v>43722</v>
      </c>
      <c r="C2453" s="31">
        <v>304460</v>
      </c>
      <c r="D2453" s="31">
        <v>1026.7666666666667</v>
      </c>
      <c r="E2453" s="31">
        <v>142.56666666666666</v>
      </c>
      <c r="F2453" s="30">
        <v>0.88743343520820295</v>
      </c>
      <c r="G2453" s="30">
        <v>6.4304693195678109E-2</v>
      </c>
      <c r="H2453" s="30">
        <v>2.367058051512716E-3</v>
      </c>
    </row>
    <row r="2454" spans="1:8">
      <c r="A2454" s="31" t="s">
        <v>1346</v>
      </c>
      <c r="B2454" s="32">
        <v>43723</v>
      </c>
      <c r="C2454" s="31">
        <v>302395</v>
      </c>
      <c r="D2454" s="31">
        <v>1026.9233333333332</v>
      </c>
      <c r="E2454" s="31">
        <v>142.61333333333334</v>
      </c>
      <c r="F2454" s="30">
        <v>0.87351692946315174</v>
      </c>
      <c r="G2454" s="30">
        <v>6.3309794501162919E-2</v>
      </c>
      <c r="H2454" s="30">
        <v>4.4428855372391496E-4</v>
      </c>
    </row>
    <row r="2455" spans="1:8">
      <c r="A2455" s="31" t="s">
        <v>1347</v>
      </c>
      <c r="B2455" s="32">
        <v>43724</v>
      </c>
      <c r="C2455" s="31">
        <v>305917</v>
      </c>
      <c r="D2455" s="31">
        <v>1027.08</v>
      </c>
      <c r="E2455" s="31">
        <v>142.66</v>
      </c>
      <c r="F2455" s="30">
        <v>0.89024345032130503</v>
      </c>
      <c r="G2455" s="30">
        <v>6.3185789408306103E-2</v>
      </c>
      <c r="H2455" s="30">
        <v>1.4039028499226447E-3</v>
      </c>
    </row>
    <row r="2456" spans="1:8">
      <c r="A2456" s="31" t="s">
        <v>1348</v>
      </c>
      <c r="B2456" s="32">
        <v>43725</v>
      </c>
      <c r="C2456" s="31">
        <v>302082</v>
      </c>
      <c r="D2456" s="31">
        <v>1018.93</v>
      </c>
      <c r="E2456" s="31">
        <v>141.94</v>
      </c>
      <c r="F2456" s="30">
        <v>0.87747517060497948</v>
      </c>
      <c r="G2456" s="30">
        <v>6.6071690137897932E-2</v>
      </c>
      <c r="H2456" s="30">
        <v>5.454416660763739E-3</v>
      </c>
    </row>
    <row r="2457" spans="1:8">
      <c r="A2457" s="31" t="s">
        <v>1181</v>
      </c>
      <c r="B2457" s="32">
        <v>43726</v>
      </c>
      <c r="C2457" s="31">
        <v>294166</v>
      </c>
      <c r="D2457" s="31">
        <v>1021.36</v>
      </c>
      <c r="E2457" s="31">
        <v>141.71</v>
      </c>
      <c r="F2457" s="30">
        <v>0.82748502287208803</v>
      </c>
      <c r="G2457" s="30">
        <v>7.5602641195488429E-2</v>
      </c>
      <c r="H2457" s="30">
        <v>-6.9376313945338497E-3</v>
      </c>
    </row>
    <row r="2458" spans="1:8">
      <c r="A2458" s="31" t="s">
        <v>3686</v>
      </c>
      <c r="B2458" s="32">
        <v>43727</v>
      </c>
      <c r="C2458" s="31">
        <v>295348</v>
      </c>
      <c r="D2458" s="31">
        <v>1016.57</v>
      </c>
      <c r="E2458" s="31">
        <v>142.16999999999999</v>
      </c>
      <c r="F2458" s="30">
        <v>0.8340343440030471</v>
      </c>
      <c r="G2458" s="30">
        <v>5.3473164968859122E-2</v>
      </c>
      <c r="H2458" s="30">
        <v>-8.439112846980068E-3</v>
      </c>
    </row>
    <row r="2459" spans="1:8">
      <c r="A2459" s="31" t="s">
        <v>5104</v>
      </c>
      <c r="B2459" s="32">
        <v>43728</v>
      </c>
      <c r="C2459" s="31">
        <v>296530</v>
      </c>
      <c r="D2459" s="31">
        <v>1021.27</v>
      </c>
      <c r="E2459" s="31">
        <v>142.22</v>
      </c>
      <c r="F2459" s="30">
        <v>0.84057800095588653</v>
      </c>
      <c r="G2459" s="30">
        <v>5.361601155473017E-2</v>
      </c>
      <c r="H2459" s="30">
        <v>-1.3023664669550516E-2</v>
      </c>
    </row>
    <row r="2460" spans="1:8">
      <c r="A2460" s="31" t="s">
        <v>1349</v>
      </c>
      <c r="B2460" s="32">
        <v>43729</v>
      </c>
      <c r="C2460" s="31">
        <v>297712</v>
      </c>
      <c r="D2460" s="31">
        <v>1019.2566666666667</v>
      </c>
      <c r="E2460" s="31">
        <v>142.17666666666668</v>
      </c>
      <c r="F2460" s="30">
        <v>0.84598976902805756</v>
      </c>
      <c r="G2460" s="30">
        <v>4.6862428917213483E-2</v>
      </c>
      <c r="H2460" s="30">
        <v>-1.8207347389743056E-2</v>
      </c>
    </row>
    <row r="2461" spans="1:8">
      <c r="A2461" s="31" t="s">
        <v>1330</v>
      </c>
      <c r="B2461" s="32">
        <v>43730</v>
      </c>
      <c r="C2461" s="31">
        <v>302103</v>
      </c>
      <c r="D2461" s="31">
        <v>1017.2433333333333</v>
      </c>
      <c r="E2461" s="31">
        <v>142.13333333333333</v>
      </c>
      <c r="F2461" s="30">
        <v>0.86112257659111768</v>
      </c>
      <c r="G2461" s="30">
        <v>4.0168650387882199E-2</v>
      </c>
      <c r="H2461" s="30">
        <v>-2.3339975720928163E-2</v>
      </c>
    </row>
    <row r="2462" spans="1:8">
      <c r="A2462" s="31" t="s">
        <v>1363</v>
      </c>
      <c r="B2462" s="32">
        <v>43731</v>
      </c>
      <c r="C2462" s="31">
        <v>311471</v>
      </c>
      <c r="D2462" s="31">
        <v>1015.23</v>
      </c>
      <c r="E2462" s="31">
        <v>142.09</v>
      </c>
      <c r="F2462" s="30">
        <v>0.89959565034427658</v>
      </c>
      <c r="G2462" s="30">
        <v>4.0717163329950568E-2</v>
      </c>
      <c r="H2462" s="30">
        <v>-1.8105175868979417E-2</v>
      </c>
    </row>
    <row r="2463" spans="1:8">
      <c r="A2463" s="31" t="s">
        <v>1364</v>
      </c>
      <c r="B2463" s="32">
        <v>43732</v>
      </c>
      <c r="C2463" s="31">
        <v>312206</v>
      </c>
      <c r="D2463" s="31">
        <v>1011.35</v>
      </c>
      <c r="E2463" s="31">
        <v>141.96</v>
      </c>
      <c r="F2463" s="30">
        <v>0.89412057344278018</v>
      </c>
      <c r="G2463" s="30">
        <v>1.7035226918474367E-2</v>
      </c>
      <c r="H2463" s="30">
        <v>-2.0425062103229252E-2</v>
      </c>
    </row>
    <row r="2464" spans="1:8">
      <c r="A2464" s="31" t="s">
        <v>1365</v>
      </c>
      <c r="B2464" s="32">
        <v>43733</v>
      </c>
      <c r="C2464" s="31">
        <v>314409</v>
      </c>
      <c r="D2464" s="31">
        <v>1010.325</v>
      </c>
      <c r="E2464" s="31">
        <v>141.94</v>
      </c>
      <c r="F2464" s="30">
        <v>0.90710026749591055</v>
      </c>
      <c r="G2464" s="30">
        <v>1.1670521793986088E-2</v>
      </c>
      <c r="H2464" s="30">
        <v>-3.6715303698676593E-2</v>
      </c>
    </row>
    <row r="2465" spans="1:8">
      <c r="A2465" s="31" t="s">
        <v>5105</v>
      </c>
      <c r="B2465" s="32">
        <v>43734</v>
      </c>
      <c r="C2465" s="31">
        <v>316280.33333333337</v>
      </c>
      <c r="D2465" s="31">
        <v>1009.3</v>
      </c>
      <c r="E2465" s="31">
        <v>141.91999999999999</v>
      </c>
      <c r="F2465" s="30">
        <v>0.91806334106212639</v>
      </c>
      <c r="G2465" s="30">
        <v>8.1809191797104219E-3</v>
      </c>
      <c r="H2465" s="30">
        <v>-3.9783491204330335E-2</v>
      </c>
    </row>
    <row r="2466" spans="1:8">
      <c r="A2466" s="31" t="s">
        <v>5106</v>
      </c>
      <c r="B2466" s="32">
        <v>43735</v>
      </c>
      <c r="C2466" s="31">
        <v>318151.66666666669</v>
      </c>
      <c r="D2466" s="31">
        <v>1001.5</v>
      </c>
      <c r="E2466" s="31">
        <v>141.86000000000001</v>
      </c>
      <c r="F2466" s="30">
        <v>0.92902198319681006</v>
      </c>
      <c r="G2466" s="30">
        <v>3.1954002263825387E-3</v>
      </c>
      <c r="H2466" s="30">
        <v>-3.9062499999999889E-2</v>
      </c>
    </row>
    <row r="2467" spans="1:8">
      <c r="A2467" s="31" t="s">
        <v>1366</v>
      </c>
      <c r="B2467" s="32">
        <v>43736</v>
      </c>
      <c r="C2467" s="31">
        <v>320023</v>
      </c>
      <c r="D2467" s="31">
        <v>1001.3333333333334</v>
      </c>
      <c r="E2467" s="31">
        <v>141.78666666666669</v>
      </c>
      <c r="F2467" s="30">
        <v>0.94551135914598183</v>
      </c>
      <c r="G2467" s="30">
        <v>5.8495980284811733E-3</v>
      </c>
      <c r="H2467" s="30">
        <v>-3.8430237815353929E-2</v>
      </c>
    </row>
    <row r="2468" spans="1:8">
      <c r="A2468" s="31" t="s">
        <v>1367</v>
      </c>
      <c r="B2468" s="32">
        <v>43737</v>
      </c>
      <c r="C2468" s="31">
        <v>318250</v>
      </c>
      <c r="D2468" s="31">
        <v>1001.1666666666666</v>
      </c>
      <c r="E2468" s="31">
        <v>141.71333333333331</v>
      </c>
      <c r="F2468" s="30">
        <v>0.93234808374216738</v>
      </c>
      <c r="G2468" s="30">
        <v>8.5187684889509452E-3</v>
      </c>
      <c r="H2468" s="30">
        <v>-3.7796487416259406E-2</v>
      </c>
    </row>
    <row r="2469" spans="1:8">
      <c r="A2469" s="31" t="s">
        <v>1368</v>
      </c>
      <c r="B2469" s="32">
        <v>43738</v>
      </c>
      <c r="C2469" s="31">
        <v>324705</v>
      </c>
      <c r="D2469" s="31">
        <v>1001</v>
      </c>
      <c r="E2469" s="31">
        <v>141.63999999999999</v>
      </c>
      <c r="F2469" s="30">
        <v>0.96261597509746433</v>
      </c>
      <c r="G2469" s="30">
        <v>-4.0891046751102555E-3</v>
      </c>
      <c r="H2469" s="30">
        <v>-4.6580506192784199E-2</v>
      </c>
    </row>
    <row r="2470" spans="1:8">
      <c r="A2470" s="31" t="s">
        <v>1369</v>
      </c>
      <c r="B2470" s="32">
        <v>43739</v>
      </c>
      <c r="C2470" s="31">
        <v>326098</v>
      </c>
      <c r="D2470" s="31">
        <v>998.48</v>
      </c>
      <c r="E2470" s="31">
        <v>141.29</v>
      </c>
      <c r="F2470" s="30">
        <v>0.96926217133471027</v>
      </c>
      <c r="G2470" s="30">
        <v>-1.0808508108857806E-2</v>
      </c>
      <c r="H2470" s="30">
        <v>-4.7654354273389155E-2</v>
      </c>
    </row>
    <row r="2471" spans="1:8">
      <c r="A2471" s="31" t="s">
        <v>1370</v>
      </c>
      <c r="B2471" s="32">
        <v>43740</v>
      </c>
      <c r="C2471" s="31">
        <v>326117</v>
      </c>
      <c r="D2471" s="31">
        <v>989.2</v>
      </c>
      <c r="E2471" s="31">
        <v>139.65</v>
      </c>
      <c r="F2471" s="30">
        <v>0.96725039662671253</v>
      </c>
      <c r="G2471" s="30">
        <v>-1.9613673079019622E-2</v>
      </c>
      <c r="H2471" s="30">
        <v>-6.4446975279694563E-2</v>
      </c>
    </row>
    <row r="2472" spans="1:8">
      <c r="A2472" s="31" t="s">
        <v>5107</v>
      </c>
      <c r="B2472" s="32">
        <v>43741</v>
      </c>
      <c r="C2472" s="31">
        <v>326513</v>
      </c>
      <c r="D2472" s="31">
        <v>992.28</v>
      </c>
      <c r="E2472" s="31">
        <v>139.38</v>
      </c>
      <c r="F2472" s="30">
        <v>0.9675147030466642</v>
      </c>
      <c r="G2472" s="30">
        <v>-2.5255650841363941E-2</v>
      </c>
      <c r="H2472" s="30">
        <v>-6.9310897435897356E-2</v>
      </c>
    </row>
    <row r="2473" spans="1:8">
      <c r="A2473" s="31" t="s">
        <v>5108</v>
      </c>
      <c r="B2473" s="32">
        <v>43742</v>
      </c>
      <c r="C2473" s="31">
        <v>326909</v>
      </c>
      <c r="D2473" s="31">
        <v>996.58</v>
      </c>
      <c r="E2473" s="31">
        <v>139.47999999999999</v>
      </c>
      <c r="F2473" s="30">
        <v>0.96777843990585732</v>
      </c>
      <c r="G2473" s="30">
        <v>-2.1179074328107061E-2</v>
      </c>
      <c r="H2473" s="30">
        <v>-6.7543175487465135E-2</v>
      </c>
    </row>
    <row r="2474" spans="1:8">
      <c r="A2474" s="31" t="s">
        <v>1166</v>
      </c>
      <c r="B2474" s="32">
        <v>43743</v>
      </c>
      <c r="C2474" s="31">
        <v>327305</v>
      </c>
      <c r="D2474" s="31">
        <v>995.77333333333343</v>
      </c>
      <c r="E2474" s="31">
        <v>139.33333333333331</v>
      </c>
      <c r="F2474" s="30">
        <v>0.97677789521364944</v>
      </c>
      <c r="G2474" s="30">
        <v>-2.2118636022900984E-2</v>
      </c>
      <c r="H2474" s="30">
        <v>-6.7422248003212615E-2</v>
      </c>
    </row>
    <row r="2475" spans="1:8">
      <c r="A2475" s="31" t="s">
        <v>1371</v>
      </c>
      <c r="B2475" s="32">
        <v>43744</v>
      </c>
      <c r="C2475" s="31">
        <v>320208</v>
      </c>
      <c r="D2475" s="31">
        <v>994.9666666666667</v>
      </c>
      <c r="E2475" s="31">
        <v>139.18666666666667</v>
      </c>
      <c r="F2475" s="30">
        <v>0.9775447437655167</v>
      </c>
      <c r="G2475" s="30">
        <v>-2.3057914805177826E-2</v>
      </c>
      <c r="H2475" s="30">
        <v>-6.7301034197770671E-2</v>
      </c>
    </row>
    <row r="2476" spans="1:8">
      <c r="A2476" s="31" t="s">
        <v>1148</v>
      </c>
      <c r="B2476" s="32">
        <v>43745</v>
      </c>
      <c r="C2476" s="31">
        <v>320909</v>
      </c>
      <c r="D2476" s="31">
        <v>994.16</v>
      </c>
      <c r="E2476" s="31">
        <v>139.04</v>
      </c>
      <c r="F2476" s="30">
        <v>0.97112496544946403</v>
      </c>
      <c r="G2476" s="30">
        <v>-1.6296765383968403E-2</v>
      </c>
      <c r="H2476" s="30">
        <v>-6.8158970578379607E-2</v>
      </c>
    </row>
    <row r="2477" spans="1:8">
      <c r="A2477" s="31" t="s">
        <v>1372</v>
      </c>
      <c r="B2477" s="32">
        <v>43746</v>
      </c>
      <c r="C2477" s="31">
        <v>314469</v>
      </c>
      <c r="D2477" s="31">
        <v>993.95</v>
      </c>
      <c r="E2477" s="31">
        <v>138.86000000000001</v>
      </c>
      <c r="F2477" s="30">
        <v>0.92996808641217621</v>
      </c>
      <c r="G2477" s="30">
        <v>-1.7408754794574599E-2</v>
      </c>
      <c r="H2477" s="30">
        <v>-6.7239873715322029E-2</v>
      </c>
    </row>
    <row r="2478" spans="1:8">
      <c r="A2478" s="31" t="s">
        <v>1373</v>
      </c>
      <c r="B2478" s="32">
        <v>43747</v>
      </c>
      <c r="C2478" s="31">
        <v>313049</v>
      </c>
      <c r="D2478" s="31">
        <v>993.01</v>
      </c>
      <c r="E2478" s="31">
        <v>137.69</v>
      </c>
      <c r="F2478" s="30">
        <v>0.92307471788056672</v>
      </c>
      <c r="G2478" s="30">
        <v>-2.5925998587459809E-2</v>
      </c>
      <c r="H2478" s="30">
        <v>-7.6154052603327971E-2</v>
      </c>
    </row>
    <row r="2479" spans="1:8">
      <c r="A2479" s="31" t="s">
        <v>5109</v>
      </c>
      <c r="B2479" s="32">
        <v>43748</v>
      </c>
      <c r="C2479" s="31">
        <v>316052.33333333337</v>
      </c>
      <c r="D2479" s="31">
        <v>996.5</v>
      </c>
      <c r="E2479" s="31">
        <v>137.56</v>
      </c>
      <c r="F2479" s="30">
        <v>0.94336679688620895</v>
      </c>
      <c r="G2479" s="30">
        <v>-3.4717244318732132E-2</v>
      </c>
      <c r="H2479" s="30">
        <v>-7.9681541446444126E-2</v>
      </c>
    </row>
    <row r="2480" spans="1:8">
      <c r="A2480" s="31" t="s">
        <v>5110</v>
      </c>
      <c r="B2480" s="32">
        <v>43749</v>
      </c>
      <c r="C2480" s="31">
        <v>319055.66666666669</v>
      </c>
      <c r="D2480" s="31">
        <v>1011.54</v>
      </c>
      <c r="E2480" s="31">
        <v>138.06</v>
      </c>
      <c r="F2480" s="30">
        <v>0.96369742589207519</v>
      </c>
      <c r="G2480" s="30">
        <v>-1.8792397679727513E-2</v>
      </c>
      <c r="H2480" s="30">
        <v>-7.6789336424224919E-2</v>
      </c>
    </row>
    <row r="2481" spans="1:8">
      <c r="A2481" s="31" t="s">
        <v>1374</v>
      </c>
      <c r="B2481" s="32">
        <v>43750</v>
      </c>
      <c r="C2481" s="31">
        <v>322059</v>
      </c>
      <c r="D2481" s="31">
        <v>1013.51</v>
      </c>
      <c r="E2481" s="31">
        <v>138.33333333333334</v>
      </c>
      <c r="F2481" s="30">
        <v>1.0028918449971083</v>
      </c>
      <c r="G2481" s="30">
        <v>-1.5519061279731683E-2</v>
      </c>
      <c r="H2481" s="30">
        <v>-7.541494931491588E-2</v>
      </c>
    </row>
    <row r="2482" spans="1:8">
      <c r="A2482" s="31" t="s">
        <v>1375</v>
      </c>
      <c r="B2482" s="32">
        <v>43751</v>
      </c>
      <c r="C2482" s="31">
        <v>326190</v>
      </c>
      <c r="D2482" s="31">
        <v>1015.48</v>
      </c>
      <c r="E2482" s="31">
        <v>138.60666666666665</v>
      </c>
      <c r="F2482" s="30">
        <v>1.0410091479057426</v>
      </c>
      <c r="G2482" s="30">
        <v>-1.223663988483159E-2</v>
      </c>
      <c r="H2482" s="30">
        <v>-7.404190883381212E-2</v>
      </c>
    </row>
    <row r="2483" spans="1:8">
      <c r="A2483" s="31" t="s">
        <v>1163</v>
      </c>
      <c r="B2483" s="32">
        <v>43752</v>
      </c>
      <c r="C2483" s="31">
        <v>319871</v>
      </c>
      <c r="D2483" s="31">
        <v>1017.45</v>
      </c>
      <c r="E2483" s="31">
        <v>138.88</v>
      </c>
      <c r="F2483" s="30">
        <v>0.99728384732099928</v>
      </c>
      <c r="G2483" s="30">
        <v>-1.194464675892204E-2</v>
      </c>
      <c r="H2483" s="30">
        <v>-6.8669527896995763E-2</v>
      </c>
    </row>
    <row r="2484" spans="1:8">
      <c r="A2484" s="31" t="s">
        <v>1168</v>
      </c>
      <c r="B2484" s="32">
        <v>43753</v>
      </c>
      <c r="C2484" s="31">
        <v>308978</v>
      </c>
      <c r="D2484" s="31">
        <v>1019.25</v>
      </c>
      <c r="E2484" s="31">
        <v>138.81</v>
      </c>
      <c r="F2484" s="30">
        <v>0.92757058904263423</v>
      </c>
      <c r="G2484" s="30">
        <v>-1.6765866316815203E-2</v>
      </c>
      <c r="H2484" s="30">
        <v>-6.5567149108044509E-2</v>
      </c>
    </row>
    <row r="2485" spans="1:8">
      <c r="A2485" s="31" t="s">
        <v>1376</v>
      </c>
      <c r="B2485" s="32">
        <v>43754</v>
      </c>
      <c r="C2485" s="31">
        <v>309640</v>
      </c>
      <c r="D2485" s="31">
        <v>1024.08</v>
      </c>
      <c r="E2485" s="31">
        <v>139.18</v>
      </c>
      <c r="F2485" s="30">
        <v>0.93346154806803705</v>
      </c>
      <c r="G2485" s="30">
        <v>-2.4620688998314266E-2</v>
      </c>
      <c r="H2485" s="30">
        <v>-6.4964729593550485E-2</v>
      </c>
    </row>
    <row r="2486" spans="1:8">
      <c r="A2486" s="31" t="s">
        <v>5111</v>
      </c>
      <c r="B2486" s="32">
        <v>43756</v>
      </c>
      <c r="C2486" s="31">
        <v>305515.5</v>
      </c>
      <c r="D2486" s="31">
        <v>1024.02</v>
      </c>
      <c r="E2486" s="31">
        <v>140.08000000000001</v>
      </c>
      <c r="F2486" s="30">
        <v>0.90944800689991379</v>
      </c>
      <c r="G2486" s="30">
        <v>-2.4928585031422701E-2</v>
      </c>
      <c r="H2486" s="30">
        <v>-6.1063073932569156E-2</v>
      </c>
    </row>
    <row r="2487" spans="1:8">
      <c r="A2487" s="31" t="s">
        <v>1377</v>
      </c>
      <c r="B2487" s="32">
        <v>43758</v>
      </c>
      <c r="C2487" s="31">
        <v>301391</v>
      </c>
      <c r="D2487" s="31">
        <v>1026.2649999999999</v>
      </c>
      <c r="E2487" s="31">
        <v>140.26</v>
      </c>
      <c r="F2487" s="30">
        <v>0.88539060154138727</v>
      </c>
      <c r="G2487" s="30">
        <v>-2.2123584621004166E-2</v>
      </c>
      <c r="H2487" s="30">
        <v>-5.9289067739771939E-2</v>
      </c>
    </row>
    <row r="2488" spans="1:8">
      <c r="A2488" s="31" t="s">
        <v>1378</v>
      </c>
      <c r="B2488" s="32">
        <v>43759</v>
      </c>
      <c r="C2488" s="31">
        <v>302173</v>
      </c>
      <c r="D2488" s="31">
        <v>1028.51</v>
      </c>
      <c r="E2488" s="31">
        <v>140.44</v>
      </c>
      <c r="F2488" s="30">
        <v>0.92032664993168312</v>
      </c>
      <c r="G2488" s="30">
        <v>-1.9314750659504831E-2</v>
      </c>
      <c r="H2488" s="30">
        <v>-5.7512918596067331E-2</v>
      </c>
    </row>
    <row r="2489" spans="1:8">
      <c r="A2489" s="31" t="s">
        <v>1144</v>
      </c>
      <c r="B2489" s="32">
        <v>43760</v>
      </c>
      <c r="C2489" s="31">
        <v>308314</v>
      </c>
      <c r="D2489" s="31">
        <v>1034.08</v>
      </c>
      <c r="E2489" s="31">
        <v>141.43</v>
      </c>
      <c r="F2489" s="30">
        <v>0.95082351005738941</v>
      </c>
      <c r="G2489" s="30">
        <v>-1.3329516721530488E-2</v>
      </c>
      <c r="H2489" s="30">
        <v>-5.0295460650013335E-2</v>
      </c>
    </row>
    <row r="2490" spans="1:8">
      <c r="A2490" s="31" t="s">
        <v>1421</v>
      </c>
      <c r="B2490" s="32">
        <v>43761</v>
      </c>
      <c r="C2490" s="31">
        <v>305807</v>
      </c>
      <c r="D2490" s="31">
        <v>1030.95</v>
      </c>
      <c r="E2490" s="31">
        <v>141.72</v>
      </c>
      <c r="F2490" s="30">
        <v>0.93067287902319529</v>
      </c>
      <c r="G2490" s="30">
        <v>-1.9916341857591058E-2</v>
      </c>
      <c r="H2490" s="30">
        <v>-5.0833835643962266E-2</v>
      </c>
    </row>
    <row r="2491" spans="1:8">
      <c r="A2491" s="31" t="s">
        <v>5112</v>
      </c>
      <c r="B2491" s="32">
        <v>43762</v>
      </c>
      <c r="C2491" s="31">
        <v>305021</v>
      </c>
      <c r="D2491" s="31">
        <v>1037.4100000000001</v>
      </c>
      <c r="E2491" s="31">
        <v>142.35</v>
      </c>
      <c r="F2491" s="30">
        <v>0.92399785536316892</v>
      </c>
      <c r="G2491" s="30">
        <v>-1.0539267115578954E-2</v>
      </c>
      <c r="H2491" s="30">
        <v>-5.1063262449170033E-2</v>
      </c>
    </row>
    <row r="2492" spans="1:8">
      <c r="A2492" s="31" t="s">
        <v>5113</v>
      </c>
      <c r="B2492" s="32">
        <v>43763</v>
      </c>
      <c r="C2492" s="31">
        <v>304235</v>
      </c>
      <c r="D2492" s="31">
        <v>1035.8399999999999</v>
      </c>
      <c r="E2492" s="31">
        <v>141.46</v>
      </c>
      <c r="F2492" s="30">
        <v>0.91931033902653403</v>
      </c>
      <c r="G2492" s="30">
        <v>-5.883086845110852E-3</v>
      </c>
      <c r="H2492" s="30">
        <v>-5.4790859281036997E-2</v>
      </c>
    </row>
    <row r="2493" spans="1:8">
      <c r="A2493" s="31" t="s">
        <v>1420</v>
      </c>
      <c r="B2493" s="32">
        <v>43764</v>
      </c>
      <c r="C2493" s="31">
        <v>303449</v>
      </c>
      <c r="D2493" s="31">
        <v>1039.405</v>
      </c>
      <c r="E2493" s="31">
        <v>140.95499999999998</v>
      </c>
      <c r="F2493" s="30">
        <v>0.91462150162680778</v>
      </c>
      <c r="G2493" s="30">
        <v>3.2576276748743638E-3</v>
      </c>
      <c r="H2493" s="30">
        <v>-5.4120252315125628E-2</v>
      </c>
    </row>
    <row r="2494" spans="1:8">
      <c r="A2494" s="31" t="s">
        <v>1419</v>
      </c>
      <c r="B2494" s="32">
        <v>43766</v>
      </c>
      <c r="C2494" s="31">
        <v>305969</v>
      </c>
      <c r="D2494" s="31">
        <v>1042.97</v>
      </c>
      <c r="E2494" s="31">
        <v>140.44999999999999</v>
      </c>
      <c r="F2494" s="30">
        <v>0.93079359870762546</v>
      </c>
      <c r="G2494" s="30">
        <v>6.9999613795235227E-3</v>
      </c>
      <c r="H2494" s="30">
        <v>-5.3124789321108312E-2</v>
      </c>
    </row>
    <row r="2495" spans="1:8">
      <c r="A2495" s="31" t="s">
        <v>5114</v>
      </c>
      <c r="B2495" s="32">
        <v>43767</v>
      </c>
      <c r="C2495" s="31">
        <v>307815</v>
      </c>
      <c r="D2495" s="31">
        <v>1043.73</v>
      </c>
      <c r="E2495" s="31">
        <v>140.01</v>
      </c>
      <c r="F2495" s="30">
        <v>0.94548114814451978</v>
      </c>
      <c r="G2495" s="30">
        <v>8.0354642122444364E-3</v>
      </c>
      <c r="H2495" s="30">
        <v>-5.167976158222698E-2</v>
      </c>
    </row>
    <row r="2496" spans="1:8">
      <c r="A2496" s="31" t="s">
        <v>1418</v>
      </c>
      <c r="B2496" s="32">
        <v>43768</v>
      </c>
      <c r="C2496" s="31">
        <v>309661</v>
      </c>
      <c r="D2496" s="31">
        <v>1041.5</v>
      </c>
      <c r="E2496" s="31">
        <v>140.68</v>
      </c>
      <c r="F2496" s="30">
        <v>0.96021472023700261</v>
      </c>
      <c r="G2496" s="30">
        <v>-6.0453110456482051E-4</v>
      </c>
      <c r="H2496" s="30">
        <v>-4.5201574589385118E-2</v>
      </c>
    </row>
    <row r="2497" spans="1:8">
      <c r="A2497" s="31" t="s">
        <v>5115</v>
      </c>
      <c r="B2497" s="32">
        <v>43769</v>
      </c>
      <c r="C2497" s="31">
        <v>309350.66666666669</v>
      </c>
      <c r="D2497" s="31">
        <v>1041.98</v>
      </c>
      <c r="E2497" s="31">
        <v>139.63999999999999</v>
      </c>
      <c r="F2497" s="30">
        <v>0.96650350687601994</v>
      </c>
      <c r="G2497" s="30">
        <v>1.3437763956081206E-4</v>
      </c>
      <c r="H2497" s="30">
        <v>-5.200271554650393E-2</v>
      </c>
    </row>
    <row r="2498" spans="1:8">
      <c r="A2498" s="31" t="s">
        <v>5116</v>
      </c>
      <c r="B2498" s="32">
        <v>43770</v>
      </c>
      <c r="C2498" s="31">
        <v>309040.33333333337</v>
      </c>
      <c r="D2498" s="31">
        <v>1049.19</v>
      </c>
      <c r="E2498" s="31">
        <v>140.13</v>
      </c>
      <c r="F2498" s="30">
        <v>0.96535116262801224</v>
      </c>
      <c r="G2498" s="30">
        <v>9.6228793579615779E-3</v>
      </c>
      <c r="H2498" s="30">
        <v>-4.2500854116843123E-2</v>
      </c>
    </row>
    <row r="2499" spans="1:8">
      <c r="A2499" s="31" t="s">
        <v>1417</v>
      </c>
      <c r="B2499" s="32">
        <v>43771</v>
      </c>
      <c r="C2499" s="31">
        <v>308730</v>
      </c>
      <c r="D2499" s="31">
        <v>1054.3100000000002</v>
      </c>
      <c r="E2499" s="31">
        <v>140.01666666666665</v>
      </c>
      <c r="F2499" s="30">
        <v>0.96419785551898451</v>
      </c>
      <c r="G2499" s="30">
        <v>2.2966312194364624E-2</v>
      </c>
      <c r="H2499" s="30">
        <v>-4.2621082621082773E-2</v>
      </c>
    </row>
    <row r="2500" spans="1:8">
      <c r="A2500" s="31" t="s">
        <v>1416</v>
      </c>
      <c r="B2500" s="32">
        <v>43772</v>
      </c>
      <c r="C2500" s="31">
        <v>308960</v>
      </c>
      <c r="D2500" s="31">
        <v>1059.43</v>
      </c>
      <c r="E2500" s="31">
        <v>139.90333333333334</v>
      </c>
      <c r="F2500" s="30">
        <v>0.9664827226263899</v>
      </c>
      <c r="G2500" s="30">
        <v>2.5913408930248849E-2</v>
      </c>
      <c r="H2500" s="30">
        <v>-4.609195663537824E-2</v>
      </c>
    </row>
    <row r="2501" spans="1:8">
      <c r="A2501" s="31" t="s">
        <v>1415</v>
      </c>
      <c r="B2501" s="32">
        <v>43773</v>
      </c>
      <c r="C2501" s="31">
        <v>304676</v>
      </c>
      <c r="D2501" s="31">
        <v>1064.55</v>
      </c>
      <c r="E2501" s="31">
        <v>139.79</v>
      </c>
      <c r="F2501" s="30">
        <v>0.95112517130524998</v>
      </c>
      <c r="G2501" s="30">
        <v>2.8848941722238175E-2</v>
      </c>
      <c r="H2501" s="30">
        <v>-4.954332207692147E-2</v>
      </c>
    </row>
    <row r="2502" spans="1:8">
      <c r="A2502" s="31" t="s">
        <v>1414</v>
      </c>
      <c r="B2502" s="32">
        <v>43774</v>
      </c>
      <c r="C2502" s="31">
        <v>305333</v>
      </c>
      <c r="D2502" s="31">
        <v>1071.22</v>
      </c>
      <c r="E2502" s="31">
        <v>141.63999999999999</v>
      </c>
      <c r="F2502" s="30">
        <v>0.94845729236463416</v>
      </c>
      <c r="G2502" s="30">
        <v>3.3268064008951326E-2</v>
      </c>
      <c r="H2502" s="30">
        <v>-3.9663706013967182E-2</v>
      </c>
    </row>
    <row r="2503" spans="1:8">
      <c r="A2503" s="31" t="s">
        <v>5117</v>
      </c>
      <c r="B2503" s="32">
        <v>43775</v>
      </c>
      <c r="C2503" s="31">
        <v>305464.25</v>
      </c>
      <c r="D2503" s="31">
        <v>1068.8699999999999</v>
      </c>
      <c r="E2503" s="31">
        <v>140.97</v>
      </c>
      <c r="F2503" s="30">
        <v>0.94084803700432684</v>
      </c>
      <c r="G2503" s="30">
        <v>3.0762702874721493E-2</v>
      </c>
      <c r="H2503" s="30">
        <v>-4.4853987397520223E-2</v>
      </c>
    </row>
    <row r="2504" spans="1:8">
      <c r="A2504" s="31" t="s">
        <v>5118</v>
      </c>
      <c r="B2504" s="32">
        <v>43776</v>
      </c>
      <c r="C2504" s="31">
        <v>305595.5</v>
      </c>
      <c r="D2504" s="31">
        <v>1073.57</v>
      </c>
      <c r="E2504" s="31">
        <v>141.26</v>
      </c>
      <c r="F2504" s="30">
        <v>0.91609139188282573</v>
      </c>
      <c r="G2504" s="30">
        <v>2.3110204703998827E-2</v>
      </c>
      <c r="H2504" s="30">
        <v>-5.4168061600267881E-2</v>
      </c>
    </row>
    <row r="2505" spans="1:8">
      <c r="A2505" s="31" t="s">
        <v>5119</v>
      </c>
      <c r="B2505" s="32">
        <v>43777</v>
      </c>
      <c r="C2505" s="31">
        <v>305726.75</v>
      </c>
      <c r="D2505" s="31">
        <v>1064.8499999999999</v>
      </c>
      <c r="E2505" s="31">
        <v>141.34</v>
      </c>
      <c r="F2505" s="30">
        <v>0.89796117911204432</v>
      </c>
      <c r="G2505" s="30">
        <v>1.3187566009191132E-2</v>
      </c>
      <c r="H2505" s="30">
        <v>-5.4771617735571487E-2</v>
      </c>
    </row>
    <row r="2506" spans="1:8">
      <c r="A2506" s="31" t="s">
        <v>1413</v>
      </c>
      <c r="B2506" s="32">
        <v>43778</v>
      </c>
      <c r="C2506" s="31">
        <v>305858</v>
      </c>
      <c r="D2506" s="31">
        <v>1060.8600000000001</v>
      </c>
      <c r="E2506" s="31">
        <v>141.37</v>
      </c>
      <c r="F2506" s="30">
        <v>0.88018597484134964</v>
      </c>
      <c r="G2506" s="30">
        <v>2.0875643508242447E-3</v>
      </c>
      <c r="H2506" s="30">
        <v>-5.0443310048361001E-2</v>
      </c>
    </row>
    <row r="2507" spans="1:8">
      <c r="A2507" s="31" t="s">
        <v>1412</v>
      </c>
      <c r="B2507" s="32">
        <v>43779</v>
      </c>
      <c r="C2507" s="31">
        <v>302795</v>
      </c>
      <c r="D2507" s="31">
        <v>1056.8700000000001</v>
      </c>
      <c r="E2507" s="31">
        <v>141.4</v>
      </c>
      <c r="F2507" s="30">
        <v>0.84330997704955957</v>
      </c>
      <c r="G2507" s="30">
        <v>-4.4992998298241105E-3</v>
      </c>
      <c r="H2507" s="30">
        <v>-5.039063374448749E-2</v>
      </c>
    </row>
    <row r="2508" spans="1:8">
      <c r="A2508" s="31" t="s">
        <v>1164</v>
      </c>
      <c r="B2508" s="32">
        <v>43780</v>
      </c>
      <c r="C2508" s="31">
        <v>303944</v>
      </c>
      <c r="D2508" s="31">
        <v>1052.8800000000001</v>
      </c>
      <c r="E2508" s="31">
        <v>141.43</v>
      </c>
      <c r="F2508" s="30">
        <v>0.83065711016081423</v>
      </c>
      <c r="G2508" s="30">
        <v>-1.1049083730701681E-2</v>
      </c>
      <c r="H2508" s="30">
        <v>-5.0337973946908865E-2</v>
      </c>
    </row>
    <row r="2509" spans="1:8">
      <c r="A2509" s="31" t="s">
        <v>1411</v>
      </c>
      <c r="B2509" s="32">
        <v>43781</v>
      </c>
      <c r="C2509" s="31">
        <v>306655</v>
      </c>
      <c r="D2509" s="31">
        <v>1055.83</v>
      </c>
      <c r="E2509" s="31">
        <v>141.97999999999999</v>
      </c>
      <c r="F2509" s="30">
        <v>0.83853638941682207</v>
      </c>
      <c r="G2509" s="30">
        <v>-1.1061781124723891E-2</v>
      </c>
      <c r="H2509" s="30">
        <v>-4.6794226250419624E-2</v>
      </c>
    </row>
    <row r="2510" spans="1:8">
      <c r="A2510" s="31" t="s">
        <v>1410</v>
      </c>
      <c r="B2510" s="32">
        <v>43782</v>
      </c>
      <c r="C2510" s="31">
        <v>307094</v>
      </c>
      <c r="D2510" s="31">
        <v>1043.83</v>
      </c>
      <c r="E2510" s="31">
        <v>140.84</v>
      </c>
      <c r="F2510" s="30">
        <v>0.86443003545582586</v>
      </c>
      <c r="G2510" s="30">
        <v>-1.9822713016695914E-2</v>
      </c>
      <c r="H2510" s="30">
        <v>-5.6285178236397782E-2</v>
      </c>
    </row>
    <row r="2511" spans="1:8">
      <c r="A2511" s="31" t="s">
        <v>5120</v>
      </c>
      <c r="B2511" s="32">
        <v>43783</v>
      </c>
      <c r="C2511" s="31">
        <v>307024.33333333337</v>
      </c>
      <c r="D2511" s="31">
        <v>1042.25</v>
      </c>
      <c r="E2511" s="31">
        <v>140.65</v>
      </c>
      <c r="F2511" s="30">
        <v>0.85743267088135378</v>
      </c>
      <c r="G2511" s="30">
        <v>-1.7912669845278284E-2</v>
      </c>
      <c r="H2511" s="30">
        <v>-5.4898535143125815E-2</v>
      </c>
    </row>
    <row r="2512" spans="1:8">
      <c r="A2512" s="31" t="s">
        <v>5121</v>
      </c>
      <c r="B2512" s="32">
        <v>43784</v>
      </c>
      <c r="C2512" s="31">
        <v>306954.66666666669</v>
      </c>
      <c r="D2512" s="31">
        <v>1048.79</v>
      </c>
      <c r="E2512" s="31">
        <v>140.94</v>
      </c>
      <c r="F2512" s="30">
        <v>0.86048165508323904</v>
      </c>
      <c r="G2512" s="30">
        <v>-2.0552833150959682E-3</v>
      </c>
      <c r="H2512" s="30">
        <v>-4.6478587375684999E-2</v>
      </c>
    </row>
    <row r="2513" spans="1:8">
      <c r="A2513" s="31" t="s">
        <v>1409</v>
      </c>
      <c r="B2513" s="32">
        <v>43785</v>
      </c>
      <c r="C2513" s="31">
        <v>306885</v>
      </c>
      <c r="D2513" s="31">
        <v>1049.9000000000001</v>
      </c>
      <c r="E2513" s="31">
        <v>140.83666666666667</v>
      </c>
      <c r="F2513" s="30">
        <v>0.86354205673687079</v>
      </c>
      <c r="G2513" s="30">
        <v>-1.5596173231640087E-3</v>
      </c>
      <c r="H2513" s="30">
        <v>-4.5822041553748805E-2</v>
      </c>
    </row>
    <row r="2514" spans="1:8">
      <c r="A2514" s="31" t="s">
        <v>1408</v>
      </c>
      <c r="B2514" s="32">
        <v>43786</v>
      </c>
      <c r="C2514" s="31">
        <v>302340</v>
      </c>
      <c r="D2514" s="31">
        <v>1051.0099999999998</v>
      </c>
      <c r="E2514" s="31">
        <v>140.73333333333335</v>
      </c>
      <c r="F2514" s="30">
        <v>0.83938674940682612</v>
      </c>
      <c r="G2514" s="30">
        <v>-1.1626065194667579E-3</v>
      </c>
      <c r="H2514" s="30">
        <v>-4.6672838530494198E-2</v>
      </c>
    </row>
    <row r="2515" spans="1:8">
      <c r="A2515" s="31" t="s">
        <v>1252</v>
      </c>
      <c r="B2515" s="32">
        <v>43787</v>
      </c>
      <c r="C2515" s="31">
        <v>302726</v>
      </c>
      <c r="D2515" s="31">
        <v>1052.1199999999999</v>
      </c>
      <c r="E2515" s="31">
        <v>140.63</v>
      </c>
      <c r="F2515" s="30">
        <v>0.84092871650794798</v>
      </c>
      <c r="G2515" s="30">
        <v>-7.661185647622748E-4</v>
      </c>
      <c r="H2515" s="30">
        <v>-4.7523366595927152E-2</v>
      </c>
    </row>
    <row r="2516" spans="1:8">
      <c r="A2516" s="31" t="s">
        <v>1407</v>
      </c>
      <c r="B2516" s="32">
        <v>43788</v>
      </c>
      <c r="C2516" s="31">
        <v>304688</v>
      </c>
      <c r="D2516" s="31">
        <v>1057.1600000000001</v>
      </c>
      <c r="E2516" s="31">
        <v>141.59</v>
      </c>
      <c r="F2516" s="30">
        <v>0.85516141209707852</v>
      </c>
      <c r="G2516" s="30">
        <v>3.3598451054461798E-3</v>
      </c>
      <c r="H2516" s="30">
        <v>-4.1172885487912092E-2</v>
      </c>
    </row>
    <row r="2517" spans="1:8">
      <c r="A2517" s="31" t="s">
        <v>1406</v>
      </c>
      <c r="B2517" s="32">
        <v>43789</v>
      </c>
      <c r="C2517" s="31">
        <v>304997</v>
      </c>
      <c r="D2517" s="31">
        <v>1052</v>
      </c>
      <c r="E2517" s="31">
        <v>141.77000000000001</v>
      </c>
      <c r="F2517" s="30">
        <v>0.87583106283788359</v>
      </c>
      <c r="G2517" s="30">
        <v>-2.9570096292363957E-3</v>
      </c>
      <c r="H2517" s="30">
        <v>-3.5971712226302133E-2</v>
      </c>
    </row>
    <row r="2518" spans="1:8">
      <c r="A2518" s="31" t="s">
        <v>1388</v>
      </c>
      <c r="B2518" s="32">
        <v>43790</v>
      </c>
      <c r="C2518" s="31">
        <v>305205.33333333337</v>
      </c>
      <c r="D2518" s="31">
        <v>1044.58</v>
      </c>
      <c r="E2518" s="31">
        <v>140.75</v>
      </c>
      <c r="F2518" s="30">
        <v>0.87442627917736337</v>
      </c>
      <c r="G2518" s="30">
        <v>-1.0514549863595124E-2</v>
      </c>
      <c r="H2518" s="30">
        <v>-3.9314722544536163E-2</v>
      </c>
    </row>
    <row r="2519" spans="1:8">
      <c r="A2519" s="31" t="s">
        <v>5122</v>
      </c>
      <c r="B2519" s="32">
        <v>43791</v>
      </c>
      <c r="C2519" s="31">
        <v>305413.66666666669</v>
      </c>
      <c r="D2519" s="31">
        <v>1048.55</v>
      </c>
      <c r="E2519" s="31">
        <v>140.91999999999999</v>
      </c>
      <c r="F2519" s="30">
        <v>0.87501099949044225</v>
      </c>
      <c r="G2519" s="30">
        <v>4.7817087661465862E-3</v>
      </c>
      <c r="H2519" s="30">
        <v>-3.4728406055209438E-2</v>
      </c>
    </row>
    <row r="2520" spans="1:8">
      <c r="A2520" s="31" t="s">
        <v>1457</v>
      </c>
      <c r="B2520" s="32">
        <v>43792</v>
      </c>
      <c r="C2520" s="31">
        <v>305622</v>
      </c>
      <c r="D2520" s="31">
        <v>1050.19</v>
      </c>
      <c r="E2520" s="31">
        <v>140.85666666666668</v>
      </c>
      <c r="F2520" s="30">
        <v>0.87559528680140764</v>
      </c>
      <c r="G2520" s="30">
        <v>1.9473270363934647E-2</v>
      </c>
      <c r="H2520" s="30">
        <v>-2.8373686509852503E-2</v>
      </c>
    </row>
    <row r="2521" spans="1:8">
      <c r="A2521" s="31" t="s">
        <v>1458</v>
      </c>
      <c r="B2521" s="32">
        <v>43793</v>
      </c>
      <c r="C2521" s="31">
        <v>305774</v>
      </c>
      <c r="D2521" s="31">
        <v>1051.83</v>
      </c>
      <c r="E2521" s="31">
        <v>140.79333333333332</v>
      </c>
      <c r="F2521" s="30">
        <v>0.87583355316029365</v>
      </c>
      <c r="G2521" s="30">
        <v>1.743723016305454E-2</v>
      </c>
      <c r="H2521" s="30">
        <v>-2.7759874781327798E-2</v>
      </c>
    </row>
    <row r="2522" spans="1:8">
      <c r="A2522" s="31" t="s">
        <v>1459</v>
      </c>
      <c r="B2522" s="32">
        <v>43794</v>
      </c>
      <c r="C2522" s="31">
        <v>308477</v>
      </c>
      <c r="D2522" s="31">
        <v>1053.47</v>
      </c>
      <c r="E2522" s="31">
        <v>140.72999999999999</v>
      </c>
      <c r="F2522" s="30">
        <v>0.87558217304067609</v>
      </c>
      <c r="G2522" s="30">
        <v>1.5415607740575599E-2</v>
      </c>
      <c r="H2522" s="30">
        <v>-2.7144733506924479E-2</v>
      </c>
    </row>
    <row r="2523" spans="1:8">
      <c r="A2523" s="31" t="s">
        <v>1460</v>
      </c>
      <c r="B2523" s="32">
        <v>43795</v>
      </c>
      <c r="C2523" s="31">
        <v>309643</v>
      </c>
      <c r="D2523" s="31">
        <v>1047.8399999999999</v>
      </c>
      <c r="E2523" s="31">
        <v>139.02000000000001</v>
      </c>
      <c r="F2523" s="30">
        <v>0.85003973209217842</v>
      </c>
      <c r="G2523" s="30">
        <v>6.4255870911971158E-3</v>
      </c>
      <c r="H2523" s="30">
        <v>-3.7923875432525844E-2</v>
      </c>
    </row>
    <row r="2524" spans="1:8">
      <c r="A2524" s="31" t="s">
        <v>1461</v>
      </c>
      <c r="B2524" s="32">
        <v>43796</v>
      </c>
      <c r="C2524" s="31">
        <v>311230</v>
      </c>
      <c r="D2524" s="31">
        <v>1052.93</v>
      </c>
      <c r="E2524" s="31">
        <v>139.13999999999999</v>
      </c>
      <c r="F2524" s="30">
        <v>0.85356353739227786</v>
      </c>
      <c r="G2524" s="30">
        <v>1.340916007303683E-3</v>
      </c>
      <c r="H2524" s="30">
        <v>-3.8291401714127815E-2</v>
      </c>
    </row>
    <row r="2525" spans="1:8">
      <c r="A2525" s="31" t="s">
        <v>5123</v>
      </c>
      <c r="B2525" s="32">
        <v>43797</v>
      </c>
      <c r="C2525" s="31">
        <v>312349</v>
      </c>
      <c r="D2525" s="31">
        <v>1050.3900000000001</v>
      </c>
      <c r="E2525" s="31">
        <v>138.91999999999999</v>
      </c>
      <c r="F2525" s="30">
        <v>0.84696212636371704</v>
      </c>
      <c r="G2525" s="30">
        <v>-6.663747310697854E-5</v>
      </c>
      <c r="H2525" s="30">
        <v>-4.3777533039647709E-2</v>
      </c>
    </row>
    <row r="2526" spans="1:8">
      <c r="A2526" s="31" t="s">
        <v>5124</v>
      </c>
      <c r="B2526" s="32">
        <v>43798</v>
      </c>
      <c r="C2526" s="31">
        <v>313468</v>
      </c>
      <c r="D2526" s="31">
        <v>1040.05</v>
      </c>
      <c r="E2526" s="31">
        <v>138.9</v>
      </c>
      <c r="F2526" s="30">
        <v>0.84626801792073869</v>
      </c>
      <c r="G2526" s="30">
        <v>-7.775233734020337E-3</v>
      </c>
      <c r="H2526" s="30">
        <v>-4.9606568593910327E-2</v>
      </c>
    </row>
    <row r="2527" spans="1:8">
      <c r="A2527" s="31" t="s">
        <v>1462</v>
      </c>
      <c r="B2527" s="32">
        <v>43799</v>
      </c>
      <c r="C2527" s="31">
        <v>314587</v>
      </c>
      <c r="D2527" s="31">
        <v>1040.1066666666666</v>
      </c>
      <c r="E2527" s="31">
        <v>139.31333333333333</v>
      </c>
      <c r="F2527" s="30">
        <v>0.84557936338765249</v>
      </c>
      <c r="G2527" s="30">
        <v>-1.6261546707021068E-2</v>
      </c>
      <c r="H2527" s="30">
        <v>-4.9509904255077175E-2</v>
      </c>
    </row>
    <row r="2528" spans="1:8">
      <c r="A2528" s="31" t="s">
        <v>1463</v>
      </c>
      <c r="B2528" s="32">
        <v>43800</v>
      </c>
      <c r="C2528" s="31">
        <v>318670</v>
      </c>
      <c r="D2528" s="31">
        <v>1040.1633333333334</v>
      </c>
      <c r="E2528" s="31">
        <v>139.72666666666666</v>
      </c>
      <c r="F2528" s="30">
        <v>0.86221687197587715</v>
      </c>
      <c r="G2528" s="30">
        <v>-1.9903513345435941E-2</v>
      </c>
      <c r="H2528" s="30">
        <v>-4.9543114980840297E-2</v>
      </c>
    </row>
    <row r="2529" spans="1:8">
      <c r="A2529" s="31" t="s">
        <v>1172</v>
      </c>
      <c r="B2529" s="32">
        <v>43801</v>
      </c>
      <c r="C2529" s="31">
        <v>320194</v>
      </c>
      <c r="D2529" s="31">
        <v>1040.22</v>
      </c>
      <c r="E2529" s="31">
        <v>140.13999999999999</v>
      </c>
      <c r="F2529" s="30">
        <v>0.85596039925342859</v>
      </c>
      <c r="G2529" s="30">
        <v>-2.3518220675757706E-2</v>
      </c>
      <c r="H2529" s="30">
        <v>-4.9576127500847722E-2</v>
      </c>
    </row>
    <row r="2530" spans="1:8">
      <c r="A2530" s="31" t="s">
        <v>1140</v>
      </c>
      <c r="B2530" s="32">
        <v>43802</v>
      </c>
      <c r="C2530" s="31">
        <v>320814</v>
      </c>
      <c r="D2530" s="31">
        <v>1037.3800000000001</v>
      </c>
      <c r="E2530" s="31">
        <v>140.22999999999999</v>
      </c>
      <c r="F2530" s="30">
        <v>0.82386383017430553</v>
      </c>
      <c r="G2530" s="30">
        <v>-2.9815012251463546E-2</v>
      </c>
      <c r="H2530" s="30">
        <v>-5.1795253228751115E-2</v>
      </c>
    </row>
    <row r="2531" spans="1:8">
      <c r="A2531" s="31" t="s">
        <v>1464</v>
      </c>
      <c r="B2531" s="32">
        <v>43803</v>
      </c>
      <c r="C2531" s="31">
        <v>322527</v>
      </c>
      <c r="D2531" s="31">
        <v>1036.57</v>
      </c>
      <c r="E2531" s="31">
        <v>140.12</v>
      </c>
      <c r="F2531" s="30">
        <v>0.80526589760381517</v>
      </c>
      <c r="G2531" s="30">
        <v>-3.2102339044773442E-2</v>
      </c>
      <c r="H2531" s="30">
        <v>-5.1063253420018939E-2</v>
      </c>
    </row>
    <row r="2532" spans="1:8">
      <c r="A2532" s="31" t="s">
        <v>5125</v>
      </c>
      <c r="B2532" s="32">
        <v>43804</v>
      </c>
      <c r="C2532" s="31">
        <v>324226</v>
      </c>
      <c r="D2532" s="31">
        <v>1042.8499999999999</v>
      </c>
      <c r="E2532" s="31">
        <v>140.97</v>
      </c>
      <c r="F2532" s="30">
        <v>0.81341804966924003</v>
      </c>
      <c r="G2532" s="30">
        <v>-2.3978211835615548E-2</v>
      </c>
      <c r="H2532" s="30">
        <v>-4.6146559307124968E-2</v>
      </c>
    </row>
    <row r="2533" spans="1:8">
      <c r="A2533" s="31" t="s">
        <v>5126</v>
      </c>
      <c r="B2533" s="32">
        <v>43805</v>
      </c>
      <c r="C2533" s="31">
        <v>325925</v>
      </c>
      <c r="D2533" s="31">
        <v>1048.96</v>
      </c>
      <c r="E2533" s="31">
        <v>141.44999999999999</v>
      </c>
      <c r="F2533" s="30">
        <v>0.82155801404487327</v>
      </c>
      <c r="G2533" s="30">
        <v>-1.9370278961932552E-2</v>
      </c>
      <c r="H2533" s="30">
        <v>-4.7474747474747558E-2</v>
      </c>
    </row>
    <row r="2534" spans="1:8">
      <c r="A2534" s="31" t="s">
        <v>1465</v>
      </c>
      <c r="B2534" s="32">
        <v>43806</v>
      </c>
      <c r="C2534" s="31">
        <v>327624</v>
      </c>
      <c r="D2534" s="31">
        <v>1049.6766666666667</v>
      </c>
      <c r="E2534" s="31">
        <v>141.64333333333332</v>
      </c>
      <c r="F2534" s="30">
        <v>0.82968581804169261</v>
      </c>
      <c r="G2534" s="30">
        <v>-9.3932158709486568E-3</v>
      </c>
      <c r="H2534" s="30">
        <v>-4.5208403550162979E-2</v>
      </c>
    </row>
    <row r="2535" spans="1:8">
      <c r="A2535" s="31" t="s">
        <v>1466</v>
      </c>
      <c r="B2535" s="32">
        <v>43807</v>
      </c>
      <c r="C2535" s="31">
        <v>332567</v>
      </c>
      <c r="D2535" s="31">
        <v>1050.3933333333332</v>
      </c>
      <c r="E2535" s="31">
        <v>141.83666666666667</v>
      </c>
      <c r="F2535" s="30">
        <v>0.85590477359733019</v>
      </c>
      <c r="G2535" s="30">
        <v>2.5611412827339919E-3</v>
      </c>
      <c r="H2535" s="30">
        <v>-4.0282382660080662E-2</v>
      </c>
    </row>
    <row r="2536" spans="1:8">
      <c r="A2536" s="31" t="s">
        <v>1467</v>
      </c>
      <c r="B2536" s="32">
        <v>43808</v>
      </c>
      <c r="C2536" s="31">
        <v>335792</v>
      </c>
      <c r="D2536" s="31">
        <v>1051.1099999999999</v>
      </c>
      <c r="E2536" s="31">
        <v>142.03</v>
      </c>
      <c r="F2536" s="30">
        <v>0.86793943237319637</v>
      </c>
      <c r="G2536" s="30">
        <v>6.2830215621856311E-4</v>
      </c>
      <c r="H2536" s="30">
        <v>-4.1762245311024127E-2</v>
      </c>
    </row>
    <row r="2537" spans="1:8">
      <c r="A2537" s="31" t="s">
        <v>1468</v>
      </c>
      <c r="B2537" s="32">
        <v>43809</v>
      </c>
      <c r="C2537" s="31">
        <v>339434</v>
      </c>
      <c r="D2537" s="31">
        <v>1049.5</v>
      </c>
      <c r="E2537" s="31">
        <v>141.82</v>
      </c>
      <c r="F2537" s="30">
        <v>0.86972711548842696</v>
      </c>
      <c r="G2537" s="30">
        <v>5.1719183986209671E-3</v>
      </c>
      <c r="H2537" s="30">
        <v>-4.1108857336037974E-2</v>
      </c>
    </row>
    <row r="2538" spans="1:8">
      <c r="A2538" s="31" t="s">
        <v>1469</v>
      </c>
      <c r="B2538" s="32">
        <v>43810</v>
      </c>
      <c r="C2538" s="31">
        <v>339386</v>
      </c>
      <c r="D2538" s="31">
        <v>1058.23</v>
      </c>
      <c r="E2538" s="31">
        <v>141.87</v>
      </c>
      <c r="F2538" s="30">
        <v>0.85645519489754607</v>
      </c>
      <c r="G2538" s="30">
        <v>1.2456826857760728E-2</v>
      </c>
      <c r="H2538" s="30">
        <v>-3.9991879821355991E-2</v>
      </c>
    </row>
    <row r="2539" spans="1:8">
      <c r="A2539" s="31" t="s">
        <v>5127</v>
      </c>
      <c r="B2539" s="32">
        <v>43811</v>
      </c>
      <c r="C2539" s="31">
        <v>340687.66666666669</v>
      </c>
      <c r="D2539" s="31">
        <v>1070.71</v>
      </c>
      <c r="E2539" s="31">
        <v>140.65</v>
      </c>
      <c r="F2539" s="30">
        <v>0.85069840545542141</v>
      </c>
      <c r="G2539" s="30">
        <v>1.1888898339523335E-2</v>
      </c>
      <c r="H2539" s="30">
        <v>-4.5664269235988542E-2</v>
      </c>
    </row>
    <row r="2540" spans="1:8">
      <c r="A2540" s="31" t="s">
        <v>5128</v>
      </c>
      <c r="B2540" s="32">
        <v>43812</v>
      </c>
      <c r="C2540" s="31">
        <v>341989.33333333337</v>
      </c>
      <c r="D2540" s="31">
        <v>1086.9100000000001</v>
      </c>
      <c r="E2540" s="31">
        <v>141.56</v>
      </c>
      <c r="F2540" s="30">
        <v>0.845020626751116</v>
      </c>
      <c r="G2540" s="30">
        <v>2.3343323865865351E-2</v>
      </c>
      <c r="H2540" s="30">
        <v>-4.0596407997289141E-2</v>
      </c>
    </row>
    <row r="2541" spans="1:8">
      <c r="A2541" s="31" t="s">
        <v>1470</v>
      </c>
      <c r="B2541" s="32">
        <v>43813</v>
      </c>
      <c r="C2541" s="31">
        <v>343291</v>
      </c>
      <c r="D2541" s="31">
        <v>1087.2600000000002</v>
      </c>
      <c r="E2541" s="31">
        <v>141.67666666666668</v>
      </c>
      <c r="F2541" s="30">
        <v>0.85281275468072826</v>
      </c>
      <c r="G2541" s="30">
        <v>1.9844855564345121E-2</v>
      </c>
      <c r="H2541" s="30">
        <v>-4.0910732015524753E-2</v>
      </c>
    </row>
    <row r="2542" spans="1:8">
      <c r="A2542" s="31" t="s">
        <v>1136</v>
      </c>
      <c r="B2542" s="32">
        <v>43814</v>
      </c>
      <c r="C2542" s="31">
        <v>344115</v>
      </c>
      <c r="D2542" s="31">
        <v>1087.6100000000001</v>
      </c>
      <c r="E2542" s="31">
        <v>141.79333333333332</v>
      </c>
      <c r="F2542" s="30">
        <v>0.8551673944687046</v>
      </c>
      <c r="G2542" s="30">
        <v>1.6372454653347024E-2</v>
      </c>
      <c r="H2542" s="30">
        <v>-4.1224333400951108E-2</v>
      </c>
    </row>
    <row r="2543" spans="1:8">
      <c r="A2543" s="31" t="s">
        <v>1471</v>
      </c>
      <c r="B2543" s="32">
        <v>43815</v>
      </c>
      <c r="C2543" s="31">
        <v>344487</v>
      </c>
      <c r="D2543" s="31">
        <v>1087.96</v>
      </c>
      <c r="E2543" s="31">
        <v>141.91</v>
      </c>
      <c r="F2543" s="30">
        <v>0.85508268757505435</v>
      </c>
      <c r="G2543" s="30">
        <v>1.5702895979983866E-2</v>
      </c>
      <c r="H2543" s="30">
        <v>-4.0824602906387231E-2</v>
      </c>
    </row>
    <row r="2544" spans="1:8">
      <c r="A2544" s="31" t="s">
        <v>1472</v>
      </c>
      <c r="B2544" s="32">
        <v>43816</v>
      </c>
      <c r="C2544" s="31">
        <v>346870</v>
      </c>
      <c r="D2544" s="31">
        <v>1102.6099999999999</v>
      </c>
      <c r="E2544" s="31">
        <v>143.06</v>
      </c>
      <c r="F2544" s="30">
        <v>0.86581534952772343</v>
      </c>
      <c r="G2544" s="30">
        <v>2.1124282274495254E-2</v>
      </c>
      <c r="H2544" s="30">
        <v>-3.7864012374739353E-2</v>
      </c>
    </row>
    <row r="2545" spans="1:8">
      <c r="A2545" s="31" t="s">
        <v>1473</v>
      </c>
      <c r="B2545" s="32">
        <v>43817</v>
      </c>
      <c r="C2545" s="31">
        <v>350322</v>
      </c>
      <c r="D2545" s="31">
        <v>1109.18</v>
      </c>
      <c r="E2545" s="31">
        <v>143.97</v>
      </c>
      <c r="F2545" s="30">
        <v>0.88226760586082942</v>
      </c>
      <c r="G2545" s="30">
        <v>2.6324798978468289E-2</v>
      </c>
      <c r="H2545" s="30">
        <v>-3.5893658340587997E-2</v>
      </c>
    </row>
    <row r="2546" spans="1:8">
      <c r="A2546" s="31" t="s">
        <v>5129</v>
      </c>
      <c r="B2546" s="32">
        <v>43818</v>
      </c>
      <c r="C2546" s="31">
        <v>351546.66666666669</v>
      </c>
      <c r="D2546" s="31">
        <v>1106.6300000000001</v>
      </c>
      <c r="E2546" s="31">
        <v>143.36000000000001</v>
      </c>
      <c r="F2546" s="30">
        <v>0.88672899470104372</v>
      </c>
      <c r="G2546" s="30">
        <v>1.9803896271448851E-2</v>
      </c>
      <c r="H2546" s="30">
        <v>-3.9785666443402534E-2</v>
      </c>
    </row>
    <row r="2547" spans="1:8">
      <c r="A2547" s="31" t="s">
        <v>5130</v>
      </c>
      <c r="B2547" s="32">
        <v>43819</v>
      </c>
      <c r="C2547" s="31">
        <v>352771.33333333331</v>
      </c>
      <c r="D2547" s="31">
        <v>1107.6400000000001</v>
      </c>
      <c r="E2547" s="31">
        <v>144.18</v>
      </c>
      <c r="F2547" s="30">
        <v>0.89118038616524142</v>
      </c>
      <c r="G2547" s="30">
        <v>1.9682212361681328E-2</v>
      </c>
      <c r="H2547" s="30">
        <v>-3.3883540684818358E-2</v>
      </c>
    </row>
    <row r="2548" spans="1:8">
      <c r="A2548" s="31" t="s">
        <v>1454</v>
      </c>
      <c r="B2548" s="32">
        <v>43820</v>
      </c>
      <c r="C2548" s="31">
        <v>353996</v>
      </c>
      <c r="D2548" s="31">
        <v>1108.9733333333336</v>
      </c>
      <c r="E2548" s="31">
        <v>144.45333333333335</v>
      </c>
      <c r="F2548" s="30">
        <v>0.88222658223136752</v>
      </c>
      <c r="G2548" s="30">
        <v>1.9858129939242408E-2</v>
      </c>
      <c r="H2548" s="30">
        <v>-3.1641043975688232E-2</v>
      </c>
    </row>
    <row r="2549" spans="1:8">
      <c r="A2549" s="31" t="s">
        <v>1491</v>
      </c>
      <c r="B2549" s="32">
        <v>43821</v>
      </c>
      <c r="C2549" s="31">
        <v>356721</v>
      </c>
      <c r="D2549" s="31">
        <v>1110.3066666666668</v>
      </c>
      <c r="E2549" s="31">
        <v>144.72666666666666</v>
      </c>
      <c r="F2549" s="30">
        <v>0.89149592771697628</v>
      </c>
      <c r="G2549" s="30">
        <v>2.0033685499923681E-2</v>
      </c>
      <c r="H2549" s="30">
        <v>-2.939664229986827E-2</v>
      </c>
    </row>
    <row r="2550" spans="1:8">
      <c r="A2550" s="31" t="s">
        <v>1492</v>
      </c>
      <c r="B2550" s="32">
        <v>43822</v>
      </c>
      <c r="C2550" s="31">
        <v>359365</v>
      </c>
      <c r="D2550" s="31">
        <v>1111.6400000000001</v>
      </c>
      <c r="E2550" s="31">
        <v>145</v>
      </c>
      <c r="F2550" s="30">
        <v>0.8871734278587371</v>
      </c>
      <c r="G2550" s="30">
        <v>1.6644717588528035E-2</v>
      </c>
      <c r="H2550" s="30">
        <v>-2.8280391368449287E-2</v>
      </c>
    </row>
    <row r="2551" spans="1:8">
      <c r="A2551" s="31" t="s">
        <v>1493</v>
      </c>
      <c r="B2551" s="32">
        <v>43823</v>
      </c>
      <c r="C2551" s="31">
        <v>362259</v>
      </c>
      <c r="D2551" s="31">
        <v>1109.07</v>
      </c>
      <c r="E2551" s="31">
        <v>144.77000000000001</v>
      </c>
      <c r="F2551" s="30">
        <v>0.8675262143129634</v>
      </c>
      <c r="G2551" s="30">
        <v>1.187902011769526E-2</v>
      </c>
      <c r="H2551" s="30">
        <v>-2.923623684034049E-2</v>
      </c>
    </row>
    <row r="2552" spans="1:8">
      <c r="A2552" s="31" t="s">
        <v>1494</v>
      </c>
      <c r="B2552" s="32">
        <v>43824</v>
      </c>
      <c r="C2552" s="31">
        <v>361088</v>
      </c>
      <c r="D2552" s="31">
        <v>1109.1400000000001</v>
      </c>
      <c r="E2552" s="31">
        <v>144.35</v>
      </c>
      <c r="F2552" s="30">
        <v>0.85758233617647361</v>
      </c>
      <c r="G2552" s="30">
        <v>1.990822904118672E-2</v>
      </c>
      <c r="H2552" s="30">
        <v>-2.446441846320202E-2</v>
      </c>
    </row>
    <row r="2553" spans="1:8">
      <c r="A2553" s="31" t="s">
        <v>5131</v>
      </c>
      <c r="B2553" s="32">
        <v>43825</v>
      </c>
      <c r="C2553" s="31">
        <v>363269.33333333337</v>
      </c>
      <c r="D2553" s="31">
        <v>1112.08</v>
      </c>
      <c r="E2553" s="31">
        <v>144.36000000000001</v>
      </c>
      <c r="F2553" s="30">
        <v>0.8648897467752259</v>
      </c>
      <c r="G2553" s="30">
        <v>2.1109366535364327E-2</v>
      </c>
      <c r="H2553" s="30">
        <v>-2.3406846164253703E-2</v>
      </c>
    </row>
    <row r="2554" spans="1:8">
      <c r="A2554" s="31" t="s">
        <v>5132</v>
      </c>
      <c r="B2554" s="32">
        <v>43826</v>
      </c>
      <c r="C2554" s="31">
        <v>365450.66666666669</v>
      </c>
      <c r="D2554" s="31">
        <v>1118.67</v>
      </c>
      <c r="E2554" s="31">
        <v>144.80000000000001</v>
      </c>
      <c r="F2554" s="30">
        <v>0.87216661031478515</v>
      </c>
      <c r="G2554" s="30">
        <v>2.8063350079646998E-2</v>
      </c>
      <c r="H2554" s="30">
        <v>-2.0474429512040926E-2</v>
      </c>
    </row>
    <row r="2555" spans="1:8">
      <c r="A2555" s="31" t="s">
        <v>1495</v>
      </c>
      <c r="B2555" s="32">
        <v>43827</v>
      </c>
      <c r="C2555" s="31">
        <v>367632</v>
      </c>
      <c r="D2555" s="31">
        <v>1118.5866666666668</v>
      </c>
      <c r="E2555" s="31">
        <v>144.69</v>
      </c>
      <c r="F2555" s="30">
        <v>0.87486995369331511</v>
      </c>
      <c r="G2555" s="30">
        <v>2.8891348538875983E-2</v>
      </c>
      <c r="H2555" s="30">
        <v>-2.1262683201803911E-2</v>
      </c>
    </row>
    <row r="2556" spans="1:8">
      <c r="A2556" s="31" t="s">
        <v>1496</v>
      </c>
      <c r="B2556" s="32">
        <v>43828</v>
      </c>
      <c r="C2556" s="31">
        <v>369729</v>
      </c>
      <c r="D2556" s="31">
        <v>1118.5033333333333</v>
      </c>
      <c r="E2556" s="31">
        <v>144.58000000000001</v>
      </c>
      <c r="F2556" s="30">
        <v>0.83211020539629832</v>
      </c>
      <c r="G2556" s="30">
        <v>2.9720805484462876E-2</v>
      </c>
      <c r="H2556" s="30">
        <v>-2.2050865800865793E-2</v>
      </c>
    </row>
    <row r="2557" spans="1:8">
      <c r="A2557" s="31" t="s">
        <v>1497</v>
      </c>
      <c r="B2557" s="32">
        <v>43829</v>
      </c>
      <c r="C2557" s="31">
        <v>375547</v>
      </c>
      <c r="D2557" s="31">
        <v>1118.42</v>
      </c>
      <c r="E2557" s="31">
        <v>144.47</v>
      </c>
      <c r="F2557" s="30">
        <v>0.86015652087770578</v>
      </c>
      <c r="G2557" s="30">
        <v>2.2742444332678025E-2</v>
      </c>
      <c r="H2557" s="30">
        <v>-2.7727303317854557E-2</v>
      </c>
    </row>
    <row r="2558" spans="1:8">
      <c r="A2558" s="31" t="s">
        <v>1498</v>
      </c>
      <c r="B2558" s="32">
        <v>43830</v>
      </c>
      <c r="C2558" s="31">
        <v>377012</v>
      </c>
      <c r="D2558" s="31">
        <v>1114.6600000000001</v>
      </c>
      <c r="E2558" s="31">
        <v>144.44999999999999</v>
      </c>
      <c r="F2558" s="30">
        <v>0.88589922515519404</v>
      </c>
      <c r="G2558" s="30">
        <v>1.6663778400021867E-2</v>
      </c>
      <c r="H2558" s="30">
        <v>-3.177156645887802E-2</v>
      </c>
    </row>
    <row r="2559" spans="1:8">
      <c r="A2559" s="31" t="s">
        <v>1499</v>
      </c>
      <c r="B2559" s="32">
        <v>43831</v>
      </c>
      <c r="C2559" s="31">
        <v>384099</v>
      </c>
      <c r="D2559" s="31">
        <v>1114.6400000000001</v>
      </c>
      <c r="E2559" s="31">
        <v>144.30000000000001</v>
      </c>
      <c r="F2559" s="30">
        <v>0.90715445459014177</v>
      </c>
      <c r="G2559" s="30">
        <v>2.0246768937868476E-2</v>
      </c>
      <c r="H2559" s="30">
        <v>-3.3748493370831634E-2</v>
      </c>
    </row>
    <row r="2560" spans="1:8">
      <c r="A2560" s="31" t="s">
        <v>5133</v>
      </c>
      <c r="B2560" s="32">
        <v>43832</v>
      </c>
      <c r="C2560" s="31">
        <v>378510.66666666669</v>
      </c>
      <c r="D2560" s="31">
        <v>1128.01</v>
      </c>
      <c r="E2560" s="31">
        <v>144.85</v>
      </c>
      <c r="F2560" s="30">
        <v>0.86562306439873771</v>
      </c>
      <c r="G2560" s="30">
        <v>3.2484531175630771E-2</v>
      </c>
      <c r="H2560" s="30">
        <v>-3.0260427127267953E-2</v>
      </c>
    </row>
    <row r="2561" spans="1:8">
      <c r="A2561" s="31" t="s">
        <v>5134</v>
      </c>
      <c r="B2561" s="32">
        <v>43833</v>
      </c>
      <c r="C2561" s="31">
        <v>372922.33333333331</v>
      </c>
      <c r="D2561" s="31">
        <v>1123.8699999999999</v>
      </c>
      <c r="E2561" s="31">
        <v>145.47</v>
      </c>
      <c r="F2561" s="30">
        <v>0.82469643221202849</v>
      </c>
      <c r="G2561" s="30">
        <v>3.0340812724897193E-2</v>
      </c>
      <c r="H2561" s="30">
        <v>-2.4378793467690674E-2</v>
      </c>
    </row>
    <row r="2562" spans="1:8">
      <c r="A2562" s="31" t="s">
        <v>1500</v>
      </c>
      <c r="B2562" s="32">
        <v>43834</v>
      </c>
      <c r="C2562" s="31">
        <v>367334</v>
      </c>
      <c r="D2562" s="31">
        <v>1120.0899999999999</v>
      </c>
      <c r="E2562" s="31">
        <v>144.69333333333333</v>
      </c>
      <c r="F2562" s="30">
        <v>0.79782792762369015</v>
      </c>
      <c r="G2562" s="30">
        <v>2.8520793733873173E-2</v>
      </c>
      <c r="H2562" s="30">
        <v>-2.7859894293648768E-2</v>
      </c>
    </row>
    <row r="2563" spans="1:8">
      <c r="A2563" s="31" t="s">
        <v>1501</v>
      </c>
      <c r="B2563" s="32">
        <v>43835</v>
      </c>
      <c r="C2563" s="31">
        <v>365815</v>
      </c>
      <c r="D2563" s="31">
        <v>1116.31</v>
      </c>
      <c r="E2563" s="31">
        <v>143.91666666666666</v>
      </c>
      <c r="F2563" s="30">
        <v>0.80331465022158466</v>
      </c>
      <c r="G2563" s="30">
        <v>2.4363162531199523E-2</v>
      </c>
      <c r="H2563" s="30">
        <v>-3.618626663094926E-2</v>
      </c>
    </row>
    <row r="2564" spans="1:8">
      <c r="A2564" s="31" t="s">
        <v>2315</v>
      </c>
      <c r="B2564" s="32">
        <v>43836</v>
      </c>
      <c r="C2564" s="31">
        <v>362329</v>
      </c>
      <c r="D2564" s="31">
        <v>1112.53</v>
      </c>
      <c r="E2564" s="31">
        <v>143.13999999999999</v>
      </c>
      <c r="F2564" s="30">
        <v>0.77807494503768848</v>
      </c>
      <c r="G2564" s="30">
        <v>2.5827094013941565E-2</v>
      </c>
      <c r="H2564" s="30">
        <v>-4.0809488708704711E-2</v>
      </c>
    </row>
    <row r="2565" spans="1:8">
      <c r="A2565" s="31" t="s">
        <v>1153</v>
      </c>
      <c r="B2565" s="32">
        <v>43837</v>
      </c>
      <c r="C2565" s="31">
        <v>358843</v>
      </c>
      <c r="D2565" s="31">
        <v>1115.8399999999999</v>
      </c>
      <c r="E2565" s="31">
        <v>144.15</v>
      </c>
      <c r="F2565" s="30">
        <v>0.75662612855905031</v>
      </c>
      <c r="G2565" s="30">
        <v>3.6342190561989618E-2</v>
      </c>
      <c r="H2565" s="30">
        <v>-2.5420864038942503E-2</v>
      </c>
    </row>
    <row r="2566" spans="1:8">
      <c r="A2566" s="31" t="s">
        <v>1502</v>
      </c>
      <c r="B2566" s="32">
        <v>43838</v>
      </c>
      <c r="C2566" s="31">
        <v>353807</v>
      </c>
      <c r="D2566" s="31">
        <v>1111.4000000000001</v>
      </c>
      <c r="E2566" s="31">
        <v>143.06</v>
      </c>
      <c r="F2566" s="30">
        <v>0.72771384390005678</v>
      </c>
      <c r="G2566" s="30">
        <v>3.0925922490399493E-2</v>
      </c>
      <c r="H2566" s="30">
        <v>-3.5593905891870059E-2</v>
      </c>
    </row>
    <row r="2567" spans="1:8">
      <c r="A2567" s="31" t="s">
        <v>5135</v>
      </c>
      <c r="B2567" s="32">
        <v>43839</v>
      </c>
      <c r="C2567" s="31">
        <v>355807</v>
      </c>
      <c r="D2567" s="31">
        <v>1129.3699999999999</v>
      </c>
      <c r="E2567" s="31">
        <v>144.96</v>
      </c>
      <c r="F2567" s="30">
        <v>0.73321739808171005</v>
      </c>
      <c r="G2567" s="30">
        <v>4.6026125105355531E-2</v>
      </c>
      <c r="H2567" s="30">
        <v>-1.985620590953141E-2</v>
      </c>
    </row>
    <row r="2568" spans="1:8">
      <c r="A2568" s="31" t="s">
        <v>5136</v>
      </c>
      <c r="B2568" s="32">
        <v>43840</v>
      </c>
      <c r="C2568" s="31">
        <v>357807</v>
      </c>
      <c r="D2568" s="31">
        <v>1133.6300000000001</v>
      </c>
      <c r="E2568" s="31">
        <v>145.03</v>
      </c>
      <c r="F2568" s="30">
        <v>0.71000702532462268</v>
      </c>
      <c r="G2568" s="30">
        <v>4.8401913757598836E-2</v>
      </c>
      <c r="H2568" s="30">
        <v>-1.6434578171624858E-2</v>
      </c>
    </row>
    <row r="2569" spans="1:8">
      <c r="A2569" s="31" t="s">
        <v>1503</v>
      </c>
      <c r="B2569" s="32">
        <v>43841</v>
      </c>
      <c r="C2569" s="31">
        <v>359807</v>
      </c>
      <c r="D2569" s="31">
        <v>1137.0866666666668</v>
      </c>
      <c r="E2569" s="31">
        <v>145.26666666666668</v>
      </c>
      <c r="F2569" s="30">
        <v>0.67455681886934715</v>
      </c>
      <c r="G2569" s="30">
        <v>5.002878047729431E-2</v>
      </c>
      <c r="H2569" s="30">
        <v>-1.1858603723102545E-2</v>
      </c>
    </row>
    <row r="2570" spans="1:8">
      <c r="A2570" s="31" t="s">
        <v>1504</v>
      </c>
      <c r="B2570" s="32">
        <v>43842</v>
      </c>
      <c r="C2570" s="31">
        <v>375650</v>
      </c>
      <c r="D2570" s="31">
        <v>1140.5433333333333</v>
      </c>
      <c r="E2570" s="31">
        <v>145.50333333333333</v>
      </c>
      <c r="F2570" s="30">
        <v>0.73397464007274715</v>
      </c>
      <c r="G2570" s="30">
        <v>5.680231768034294E-2</v>
      </c>
      <c r="H2570" s="30">
        <v>-1.1861912846632738E-2</v>
      </c>
    </row>
    <row r="2571" spans="1:8">
      <c r="A2571" s="31" t="s">
        <v>1505</v>
      </c>
      <c r="B2571" s="32">
        <v>43843</v>
      </c>
      <c r="C2571" s="31">
        <v>392038</v>
      </c>
      <c r="D2571" s="31">
        <v>1144</v>
      </c>
      <c r="E2571" s="31">
        <v>145.74</v>
      </c>
      <c r="F2571" s="30">
        <v>0.78111654278808595</v>
      </c>
      <c r="G2571" s="30">
        <v>5.8788686509699373E-2</v>
      </c>
      <c r="H2571" s="30">
        <v>-1.2333965844402273E-2</v>
      </c>
    </row>
    <row r="2572" spans="1:8">
      <c r="A2572" s="31" t="s">
        <v>1506</v>
      </c>
      <c r="B2572" s="32">
        <v>43844</v>
      </c>
      <c r="C2572" s="31">
        <v>395912</v>
      </c>
      <c r="D2572" s="31">
        <v>1143.8599999999999</v>
      </c>
      <c r="E2572" s="31">
        <v>146.33000000000001</v>
      </c>
      <c r="F2572" s="30">
        <v>0.78659306112318639</v>
      </c>
      <c r="G2572" s="30">
        <v>6.0160341072338808E-2</v>
      </c>
      <c r="H2572" s="30">
        <v>-4.8962937776266813E-3</v>
      </c>
    </row>
    <row r="2573" spans="1:8">
      <c r="A2573" s="31" t="s">
        <v>1507</v>
      </c>
      <c r="B2573" s="32">
        <v>43845</v>
      </c>
      <c r="C2573" s="31">
        <v>399445</v>
      </c>
      <c r="D2573" s="31">
        <v>1137.98</v>
      </c>
      <c r="E2573" s="31">
        <v>146.05000000000001</v>
      </c>
      <c r="F2573" s="30">
        <v>0.79046775220159993</v>
      </c>
      <c r="G2573" s="30">
        <v>5.0989591510662402E-2</v>
      </c>
      <c r="H2573" s="30">
        <v>-2.8674813955075207E-3</v>
      </c>
    </row>
    <row r="2574" spans="1:8">
      <c r="A2574" s="31" t="s">
        <v>5137</v>
      </c>
      <c r="B2574" s="32">
        <v>43846</v>
      </c>
      <c r="C2574" s="31">
        <v>402950.66666666669</v>
      </c>
      <c r="D2574" s="31">
        <v>1140.6199999999999</v>
      </c>
      <c r="E2574" s="31">
        <v>146.66999999999999</v>
      </c>
      <c r="F2574" s="30">
        <v>0.79416920092554255</v>
      </c>
      <c r="G2574" s="30">
        <v>5.9996654461647037E-2</v>
      </c>
      <c r="H2574" s="30">
        <v>5.369464881414876E-3</v>
      </c>
    </row>
    <row r="2575" spans="1:8">
      <c r="A2575" s="31" t="s">
        <v>5138</v>
      </c>
      <c r="B2575" s="32">
        <v>43847</v>
      </c>
      <c r="C2575" s="31">
        <v>406456.33333333337</v>
      </c>
      <c r="D2575" s="31">
        <v>1146.83</v>
      </c>
      <c r="E2575" s="31">
        <v>146.69</v>
      </c>
      <c r="F2575" s="30">
        <v>0.81407558493300081</v>
      </c>
      <c r="G2575" s="30">
        <v>7.2455229812502742E-2</v>
      </c>
      <c r="H2575" s="30">
        <v>9.5432543414923909E-3</v>
      </c>
    </row>
    <row r="2576" spans="1:8">
      <c r="A2576" s="31" t="s">
        <v>1508</v>
      </c>
      <c r="B2576" s="32">
        <v>43848</v>
      </c>
      <c r="C2576" s="31">
        <v>409962</v>
      </c>
      <c r="D2576" s="31">
        <v>1146.4466666666667</v>
      </c>
      <c r="E2576" s="31">
        <v>146.67333333333335</v>
      </c>
      <c r="F2576" s="30">
        <v>0.89955518487628572</v>
      </c>
      <c r="G2576" s="30">
        <v>7.886647092775223E-2</v>
      </c>
      <c r="H2576" s="30">
        <v>1.3497328173945222E-2</v>
      </c>
    </row>
    <row r="2577" spans="1:8">
      <c r="A2577" s="31" t="s">
        <v>1509</v>
      </c>
      <c r="B2577" s="32">
        <v>43849</v>
      </c>
      <c r="C2577" s="31">
        <v>410694</v>
      </c>
      <c r="D2577" s="31">
        <v>1146.0633333333333</v>
      </c>
      <c r="E2577" s="31">
        <v>146.65666666666667</v>
      </c>
      <c r="F2577" s="30">
        <v>0.9726220838916988</v>
      </c>
      <c r="G2577" s="30">
        <v>8.4209198555728948E-2</v>
      </c>
      <c r="H2577" s="30">
        <v>8.57345895513828E-3</v>
      </c>
    </row>
    <row r="2578" spans="1:8">
      <c r="A2578" s="31" t="s">
        <v>1146</v>
      </c>
      <c r="B2578" s="32">
        <v>43850</v>
      </c>
      <c r="C2578" s="31">
        <v>409807</v>
      </c>
      <c r="D2578" s="31">
        <v>1145.68</v>
      </c>
      <c r="E2578" s="31">
        <v>146.63999999999999</v>
      </c>
      <c r="F2578" s="30">
        <v>0.93905197214020752</v>
      </c>
      <c r="G2578" s="30">
        <v>9.0147867623270539E-2</v>
      </c>
      <c r="H2578" s="30">
        <v>1.5442143895852078E-2</v>
      </c>
    </row>
    <row r="2579" spans="1:8">
      <c r="A2579" s="31" t="s">
        <v>1521</v>
      </c>
      <c r="B2579" s="32">
        <v>43851</v>
      </c>
      <c r="C2579" s="31">
        <v>406008</v>
      </c>
      <c r="D2579" s="31">
        <v>1126.8499999999999</v>
      </c>
      <c r="E2579" s="31">
        <v>146.4</v>
      </c>
      <c r="F2579" s="30">
        <v>0.92773509833154466</v>
      </c>
      <c r="G2579" s="30">
        <v>9.5731232983274905E-2</v>
      </c>
      <c r="H2579" s="30">
        <v>2.9029310466015312E-2</v>
      </c>
    </row>
    <row r="2580" spans="1:8">
      <c r="A2580" s="31" t="s">
        <v>1522</v>
      </c>
      <c r="B2580" s="32">
        <v>43852</v>
      </c>
      <c r="C2580" s="31">
        <v>411211</v>
      </c>
      <c r="D2580" s="31">
        <v>1133.4000000000001</v>
      </c>
      <c r="E2580" s="31">
        <v>146.04</v>
      </c>
      <c r="F2580" s="30">
        <v>0.95922986030378676</v>
      </c>
      <c r="G2580" s="30">
        <v>9.6725499303297768E-2</v>
      </c>
      <c r="H2580" s="30">
        <v>2.7148684765789799E-2</v>
      </c>
    </row>
    <row r="2581" spans="1:8">
      <c r="A2581" s="31" t="s">
        <v>5139</v>
      </c>
      <c r="B2581" s="32">
        <v>43853</v>
      </c>
      <c r="C2581" s="31">
        <v>413141</v>
      </c>
      <c r="D2581" s="31">
        <v>1122.19</v>
      </c>
      <c r="E2581" s="31">
        <v>145.59</v>
      </c>
      <c r="F2581" s="30">
        <v>0.97529571511900315</v>
      </c>
      <c r="G2581" s="30">
        <v>9.1847556407437247E-2</v>
      </c>
      <c r="H2581" s="30">
        <v>3.499999999999992E-2</v>
      </c>
    </row>
    <row r="2582" spans="1:8">
      <c r="A2582" s="31" t="s">
        <v>5140</v>
      </c>
      <c r="B2582" s="32">
        <v>43854</v>
      </c>
      <c r="C2582" s="31">
        <v>415071</v>
      </c>
      <c r="D2582" s="31">
        <v>1119.3900000000001</v>
      </c>
      <c r="E2582" s="31">
        <v>145.46</v>
      </c>
      <c r="F2582" s="30">
        <v>1.0339738029784042</v>
      </c>
      <c r="G2582" s="30">
        <v>9.514352241375934E-2</v>
      </c>
      <c r="H2582" s="30">
        <v>4.5321707468979122E-2</v>
      </c>
    </row>
    <row r="2583" spans="1:8">
      <c r="A2583" s="31" t="s">
        <v>1523</v>
      </c>
      <c r="B2583" s="32">
        <v>43855</v>
      </c>
      <c r="C2583" s="31">
        <v>417001</v>
      </c>
      <c r="D2583" s="31">
        <v>1113.92</v>
      </c>
      <c r="E2583" s="31">
        <v>144.91333333333336</v>
      </c>
      <c r="F2583" s="30">
        <v>1.0072153683977452</v>
      </c>
      <c r="G2583" s="30">
        <v>9.5849442690041364E-2</v>
      </c>
      <c r="H2583" s="30">
        <v>5.2843165746391918E-2</v>
      </c>
    </row>
    <row r="2584" spans="1:8">
      <c r="A2584" s="31" t="s">
        <v>1524</v>
      </c>
      <c r="B2584" s="32">
        <v>43856</v>
      </c>
      <c r="C2584" s="31">
        <v>418312</v>
      </c>
      <c r="D2584" s="31">
        <v>1108.45</v>
      </c>
      <c r="E2584" s="31">
        <v>144.36666666666667</v>
      </c>
      <c r="F2584" s="30">
        <v>0.97553672796652591</v>
      </c>
      <c r="G2584" s="30">
        <v>9.2628735904108472E-2</v>
      </c>
      <c r="H2584" s="30">
        <v>4.727360657719748E-2</v>
      </c>
    </row>
    <row r="2585" spans="1:8">
      <c r="A2585" s="31" t="s">
        <v>1525</v>
      </c>
      <c r="B2585" s="32">
        <v>43857</v>
      </c>
      <c r="C2585" s="31">
        <v>420668</v>
      </c>
      <c r="D2585" s="31">
        <v>1102.98</v>
      </c>
      <c r="E2585" s="31">
        <v>143.82</v>
      </c>
      <c r="F2585" s="30">
        <v>0.99352658790523996</v>
      </c>
      <c r="G2585" s="30">
        <v>8.5642292587379432E-2</v>
      </c>
      <c r="H2585" s="30">
        <v>4.5887571812958994E-2</v>
      </c>
    </row>
    <row r="2586" spans="1:8">
      <c r="A2586" s="31" t="s">
        <v>1526</v>
      </c>
      <c r="B2586" s="32">
        <v>43858</v>
      </c>
      <c r="C2586" s="31">
        <v>427139</v>
      </c>
      <c r="D2586" s="31">
        <v>1101.72</v>
      </c>
      <c r="E2586" s="31">
        <v>142.86000000000001</v>
      </c>
      <c r="F2586" s="30">
        <v>1.0186757322604172</v>
      </c>
      <c r="G2586" s="30">
        <v>8.9571280225485994E-2</v>
      </c>
      <c r="H2586" s="30">
        <v>3.9965057872898058E-2</v>
      </c>
    </row>
    <row r="2587" spans="1:8">
      <c r="A2587" s="31" t="s">
        <v>5141</v>
      </c>
      <c r="B2587" s="32">
        <v>43859</v>
      </c>
      <c r="C2587" s="31">
        <v>426900.25</v>
      </c>
      <c r="D2587" s="31">
        <v>1097.51</v>
      </c>
      <c r="E2587" s="31">
        <v>142.97</v>
      </c>
      <c r="F2587" s="30">
        <v>1.0120638135083291</v>
      </c>
      <c r="G2587" s="30">
        <v>0.10148636578046744</v>
      </c>
      <c r="H2587" s="30">
        <v>4.4796843028354294E-2</v>
      </c>
    </row>
    <row r="2588" spans="1:8">
      <c r="A2588" s="31" t="s">
        <v>5142</v>
      </c>
      <c r="B2588" s="32">
        <v>43860</v>
      </c>
      <c r="C2588" s="31">
        <v>426661.5</v>
      </c>
      <c r="D2588" s="31">
        <v>1072.79</v>
      </c>
      <c r="E2588" s="31">
        <v>142.65</v>
      </c>
      <c r="F2588" s="30">
        <v>1.005487738957541</v>
      </c>
      <c r="G2588" s="30">
        <v>7.7509491573090061E-2</v>
      </c>
      <c r="H2588" s="30">
        <v>4.3729574167113761E-2</v>
      </c>
    </row>
    <row r="2589" spans="1:8">
      <c r="A2589" s="31" t="s">
        <v>5143</v>
      </c>
      <c r="B2589" s="32">
        <v>43861</v>
      </c>
      <c r="C2589" s="31">
        <v>426422.75</v>
      </c>
      <c r="D2589" s="31">
        <v>1062.3399999999999</v>
      </c>
      <c r="E2589" s="31">
        <v>141.55000000000001</v>
      </c>
      <c r="F2589" s="30">
        <v>1.0033861715472328</v>
      </c>
      <c r="G2589" s="30">
        <v>6.783937276976415E-2</v>
      </c>
      <c r="H2589" s="30">
        <v>3.6945692518070006E-2</v>
      </c>
    </row>
    <row r="2590" spans="1:8">
      <c r="A2590" s="31" t="s">
        <v>1527</v>
      </c>
      <c r="B2590" s="32">
        <v>43862</v>
      </c>
      <c r="C2590" s="31">
        <v>426184</v>
      </c>
      <c r="D2590" s="31">
        <v>1061.6666666666665</v>
      </c>
      <c r="E2590" s="31">
        <v>140.79333333333335</v>
      </c>
      <c r="F2590" s="30">
        <v>1.0115258813145735</v>
      </c>
      <c r="G2590" s="30">
        <v>6.7989162508718115E-2</v>
      </c>
      <c r="H2590" s="30">
        <v>3.2663439440614228E-2</v>
      </c>
    </row>
    <row r="2591" spans="1:8">
      <c r="A2591" s="31" t="s">
        <v>1528</v>
      </c>
      <c r="B2591" s="32">
        <v>43863</v>
      </c>
      <c r="C2591" s="31">
        <v>428216</v>
      </c>
      <c r="D2591" s="31">
        <v>1060.9933333333333</v>
      </c>
      <c r="E2591" s="31">
        <v>140.03666666666666</v>
      </c>
      <c r="F2591" s="30">
        <v>0.99085968264594992</v>
      </c>
      <c r="G2591" s="30">
        <v>6.2087283235065405E-2</v>
      </c>
      <c r="H2591" s="30">
        <v>2.4483624746994392E-2</v>
      </c>
    </row>
    <row r="2592" spans="1:8">
      <c r="A2592" s="31" t="s">
        <v>1174</v>
      </c>
      <c r="B2592" s="32">
        <v>43864</v>
      </c>
      <c r="C2592" s="31">
        <v>438880</v>
      </c>
      <c r="D2592" s="31">
        <v>1060.32</v>
      </c>
      <c r="E2592" s="31">
        <v>139.28</v>
      </c>
      <c r="F2592" s="30">
        <v>1.039708506841166</v>
      </c>
      <c r="G2592" s="30">
        <v>6.2444889779559087E-2</v>
      </c>
      <c r="H2592" s="30">
        <v>1.9246249542627103E-2</v>
      </c>
    </row>
    <row r="2593" spans="1:8">
      <c r="A2593" s="31" t="s">
        <v>1529</v>
      </c>
      <c r="B2593" s="32">
        <v>43865</v>
      </c>
      <c r="C2593" s="31">
        <v>440199</v>
      </c>
      <c r="D2593" s="31">
        <v>1085.3900000000001</v>
      </c>
      <c r="E2593" s="31">
        <v>140.25</v>
      </c>
      <c r="F2593" s="30">
        <v>1.0485488249437678</v>
      </c>
      <c r="G2593" s="30">
        <v>0.10213137559529262</v>
      </c>
      <c r="H2593" s="30">
        <v>2.3349142648668275E-2</v>
      </c>
    </row>
    <row r="2594" spans="1:8">
      <c r="A2594" s="31" t="s">
        <v>1530</v>
      </c>
      <c r="B2594" s="32">
        <v>43866</v>
      </c>
      <c r="C2594" s="31">
        <v>445894</v>
      </c>
      <c r="D2594" s="31">
        <v>1089.4000000000001</v>
      </c>
      <c r="E2594" s="31">
        <v>140.91</v>
      </c>
      <c r="F2594" s="30">
        <v>1.0778041491404107</v>
      </c>
      <c r="G2594" s="30">
        <v>0.10414027263974068</v>
      </c>
      <c r="H2594" s="30">
        <v>2.8164903319956025E-2</v>
      </c>
    </row>
    <row r="2595" spans="1:8">
      <c r="A2595" s="31" t="s">
        <v>5144</v>
      </c>
      <c r="B2595" s="32">
        <v>43867</v>
      </c>
      <c r="C2595" s="31">
        <v>448210</v>
      </c>
      <c r="D2595" s="31">
        <v>1102.3900000000001</v>
      </c>
      <c r="E2595" s="31">
        <v>140.49</v>
      </c>
      <c r="F2595" s="30">
        <v>1.0913706057467083</v>
      </c>
      <c r="G2595" s="30">
        <v>0.11636314536954218</v>
      </c>
      <c r="H2595" s="30">
        <v>2.4900907034992592E-2</v>
      </c>
    </row>
    <row r="2596" spans="1:8">
      <c r="A2596" s="31" t="s">
        <v>5145</v>
      </c>
      <c r="B2596" s="32">
        <v>43868</v>
      </c>
      <c r="C2596" s="31">
        <v>450526</v>
      </c>
      <c r="D2596" s="31">
        <v>1091.6400000000001</v>
      </c>
      <c r="E2596" s="31">
        <v>140.18</v>
      </c>
      <c r="F2596" s="30">
        <v>1.0706889182021668</v>
      </c>
      <c r="G2596" s="30">
        <v>0.10454476466719531</v>
      </c>
      <c r="H2596" s="30">
        <v>2.2440495003768657E-2</v>
      </c>
    </row>
    <row r="2597" spans="1:8">
      <c r="A2597" s="31" t="s">
        <v>1531</v>
      </c>
      <c r="B2597" s="32">
        <v>43869</v>
      </c>
      <c r="C2597" s="31">
        <v>452842</v>
      </c>
      <c r="D2597" s="31">
        <v>1090.0700000000002</v>
      </c>
      <c r="E2597" s="31">
        <v>139.79666666666668</v>
      </c>
      <c r="F2597" s="30">
        <v>1.0545158407171993</v>
      </c>
      <c r="G2597" s="30">
        <v>0.1020269928726687</v>
      </c>
      <c r="H2597" s="30">
        <v>1.9446267532025718E-2</v>
      </c>
    </row>
    <row r="2598" spans="1:8">
      <c r="A2598" s="31" t="s">
        <v>1532</v>
      </c>
      <c r="B2598" s="32">
        <v>43870</v>
      </c>
      <c r="C2598" s="31">
        <v>454618</v>
      </c>
      <c r="D2598" s="31">
        <v>1088.5</v>
      </c>
      <c r="E2598" s="31">
        <v>139.41333333333336</v>
      </c>
      <c r="F2598" s="30">
        <v>1.0363354579781681</v>
      </c>
      <c r="G2598" s="30">
        <v>0.10154226036269431</v>
      </c>
      <c r="H2598" s="30">
        <v>9.8025013279252615E-3</v>
      </c>
    </row>
    <row r="2599" spans="1:8">
      <c r="A2599" s="31" t="s">
        <v>1533</v>
      </c>
      <c r="B2599" s="32">
        <v>43871</v>
      </c>
      <c r="C2599" s="31">
        <v>447151</v>
      </c>
      <c r="D2599" s="31">
        <v>1086.93</v>
      </c>
      <c r="E2599" s="31">
        <v>139.03</v>
      </c>
      <c r="F2599" s="30">
        <v>0.99197687057859185</v>
      </c>
      <c r="G2599" s="30">
        <v>0.10298952752070134</v>
      </c>
      <c r="H2599" s="30">
        <v>3.0300844094941493E-3</v>
      </c>
    </row>
    <row r="2600" spans="1:8">
      <c r="A2600" s="31" t="s">
        <v>5146</v>
      </c>
      <c r="B2600" s="32">
        <v>43872</v>
      </c>
      <c r="C2600" s="31">
        <v>453115</v>
      </c>
      <c r="D2600" s="31">
        <v>1099.4100000000001</v>
      </c>
      <c r="E2600" s="31">
        <v>138.83000000000001</v>
      </c>
      <c r="F2600" s="30">
        <v>1.0248265034505666</v>
      </c>
      <c r="G2600" s="30">
        <v>0.10501241293357344</v>
      </c>
      <c r="H2600" s="30">
        <v>-1.1252759774944665E-2</v>
      </c>
    </row>
    <row r="2601" spans="1:8">
      <c r="A2601" s="31" t="s">
        <v>1534</v>
      </c>
      <c r="B2601" s="32">
        <v>43873</v>
      </c>
      <c r="C2601" s="31">
        <v>459079</v>
      </c>
      <c r="D2601" s="31">
        <v>1109.7</v>
      </c>
      <c r="E2601" s="31">
        <v>137.91999999999999</v>
      </c>
      <c r="F2601" s="30">
        <v>1.0578812103100486</v>
      </c>
      <c r="G2601" s="30">
        <v>0.11192384769539077</v>
      </c>
      <c r="H2601" s="30">
        <v>-2.8116411810302333E-2</v>
      </c>
    </row>
    <row r="2602" spans="1:8">
      <c r="A2602" s="31" t="s">
        <v>5147</v>
      </c>
      <c r="B2602" s="32">
        <v>43874</v>
      </c>
      <c r="C2602" s="31">
        <v>460048.66666666669</v>
      </c>
      <c r="D2602" s="31">
        <v>1106.07</v>
      </c>
      <c r="E2602" s="31">
        <v>136.69</v>
      </c>
      <c r="F2602" s="30">
        <v>1.0686850700205799</v>
      </c>
      <c r="G2602" s="30">
        <v>0.10447219688850118</v>
      </c>
      <c r="H2602" s="30">
        <v>-3.7484743216599337E-2</v>
      </c>
    </row>
    <row r="2603" spans="1:8">
      <c r="A2603" s="31" t="s">
        <v>5148</v>
      </c>
      <c r="B2603" s="32">
        <v>43875</v>
      </c>
      <c r="C2603" s="31">
        <v>461018.33333333337</v>
      </c>
      <c r="D2603" s="31">
        <v>1106.3</v>
      </c>
      <c r="E2603" s="31">
        <v>137.25</v>
      </c>
      <c r="F2603" s="30">
        <v>1.0531313833072065</v>
      </c>
      <c r="G2603" s="30">
        <v>0.10091286637387697</v>
      </c>
      <c r="H2603" s="30">
        <v>-3.4244165591650111E-2</v>
      </c>
    </row>
    <row r="2604" spans="1:8">
      <c r="A2604" s="31" t="s">
        <v>1535</v>
      </c>
      <c r="B2604" s="32">
        <v>43876</v>
      </c>
      <c r="C2604" s="31">
        <v>461988</v>
      </c>
      <c r="D2604" s="31">
        <v>1106.8633333333335</v>
      </c>
      <c r="E2604" s="31">
        <v>137.11666666666667</v>
      </c>
      <c r="F2604" s="30">
        <v>1.0353418537952179</v>
      </c>
      <c r="G2604" s="30">
        <v>9.7708444902843805E-2</v>
      </c>
      <c r="H2604" s="30">
        <v>-3.5883373177705846E-2</v>
      </c>
    </row>
    <row r="2605" spans="1:8">
      <c r="A2605" s="31" t="s">
        <v>1536</v>
      </c>
      <c r="B2605" s="32">
        <v>43877</v>
      </c>
      <c r="C2605" s="31">
        <v>472749</v>
      </c>
      <c r="D2605" s="31">
        <v>1107.4266666666667</v>
      </c>
      <c r="E2605" s="31">
        <v>136.98333333333332</v>
      </c>
      <c r="F2605" s="30">
        <v>1.0829250453816464</v>
      </c>
      <c r="G2605" s="30">
        <v>0.10144581588640356</v>
      </c>
      <c r="H2605" s="30">
        <v>-3.5532399258372704E-2</v>
      </c>
    </row>
    <row r="2606" spans="1:8">
      <c r="A2606" s="31" t="s">
        <v>1537</v>
      </c>
      <c r="B2606" s="32">
        <v>43878</v>
      </c>
      <c r="C2606" s="31">
        <v>476812</v>
      </c>
      <c r="D2606" s="31">
        <v>1107.99</v>
      </c>
      <c r="E2606" s="31">
        <v>136.85</v>
      </c>
      <c r="F2606" s="30">
        <v>1.1010024455264493</v>
      </c>
      <c r="G2606" s="30">
        <v>0.10282876139666364</v>
      </c>
      <c r="H2606" s="30">
        <v>-3.6810247747747882E-2</v>
      </c>
    </row>
    <row r="2607" spans="1:8">
      <c r="A2607" s="31" t="s">
        <v>1538</v>
      </c>
      <c r="B2607" s="32">
        <v>43879</v>
      </c>
      <c r="C2607" s="31">
        <v>472120</v>
      </c>
      <c r="D2607" s="31">
        <v>1095.6600000000001</v>
      </c>
      <c r="E2607" s="31">
        <v>136.84</v>
      </c>
      <c r="F2607" s="30">
        <v>1.0805020138723638</v>
      </c>
      <c r="G2607" s="30">
        <v>9.2655198204936617E-2</v>
      </c>
      <c r="H2607" s="30">
        <v>-3.5862749242584369E-2</v>
      </c>
    </row>
    <row r="2608" spans="1:8">
      <c r="A2608" s="31" t="s">
        <v>1517</v>
      </c>
      <c r="B2608" s="32">
        <v>43880</v>
      </c>
      <c r="C2608" s="31">
        <v>478755</v>
      </c>
      <c r="D2608" s="31">
        <v>1103.69</v>
      </c>
      <c r="E2608" s="31">
        <v>137.52000000000001</v>
      </c>
      <c r="F2608" s="30">
        <v>1.1099172788851819</v>
      </c>
      <c r="G2608" s="30">
        <v>9.5593563565252948E-2</v>
      </c>
      <c r="H2608" s="30">
        <v>-3.365891363923823E-2</v>
      </c>
    </row>
    <row r="2609" spans="1:8">
      <c r="A2609" s="31" t="s">
        <v>5149</v>
      </c>
      <c r="B2609" s="32">
        <v>43881</v>
      </c>
      <c r="C2609" s="31">
        <v>479769.33333333337</v>
      </c>
      <c r="D2609" s="31">
        <v>1095.32</v>
      </c>
      <c r="E2609" s="31">
        <v>137.86000000000001</v>
      </c>
      <c r="F2609" s="30">
        <v>1.1145646016242963</v>
      </c>
      <c r="G2609" s="30">
        <v>8.2043328361010248E-2</v>
      </c>
      <c r="H2609" s="30">
        <v>-3.7716093906326353E-2</v>
      </c>
    </row>
    <row r="2610" spans="1:8">
      <c r="A2610" s="31" t="s">
        <v>5150</v>
      </c>
      <c r="B2610" s="32">
        <v>43882</v>
      </c>
      <c r="C2610" s="31">
        <v>480783.66666666663</v>
      </c>
      <c r="D2610" s="31">
        <v>1084.22</v>
      </c>
      <c r="E2610" s="31">
        <v>137.30000000000001</v>
      </c>
      <c r="F2610" s="30">
        <v>1.0921102253475365</v>
      </c>
      <c r="G2610" s="30">
        <v>6.5939143685788792E-2</v>
      </c>
      <c r="H2610" s="30">
        <v>-4.7960245001733459E-2</v>
      </c>
    </row>
    <row r="2611" spans="1:8">
      <c r="A2611" s="31" t="s">
        <v>1544</v>
      </c>
      <c r="B2611" s="32">
        <v>43883</v>
      </c>
      <c r="C2611" s="31">
        <v>481798</v>
      </c>
      <c r="D2611" s="31">
        <v>1074.5866666666666</v>
      </c>
      <c r="E2611" s="31">
        <v>136.15666666666669</v>
      </c>
      <c r="F2611" s="30">
        <v>1.0923449734438715</v>
      </c>
      <c r="G2611" s="30">
        <v>5.1423800345064885E-2</v>
      </c>
      <c r="H2611" s="30">
        <v>-6.2088126564257773E-2</v>
      </c>
    </row>
    <row r="2612" spans="1:8">
      <c r="A2612" s="31" t="s">
        <v>1545</v>
      </c>
      <c r="B2612" s="32">
        <v>43884</v>
      </c>
      <c r="C2612" s="31">
        <v>498904</v>
      </c>
      <c r="D2612" s="31">
        <v>1064.9533333333334</v>
      </c>
      <c r="E2612" s="31">
        <v>135.01333333333335</v>
      </c>
      <c r="F2612" s="30">
        <v>1.1633444195354201</v>
      </c>
      <c r="G2612" s="30">
        <v>3.2081536399024557E-2</v>
      </c>
      <c r="H2612" s="30">
        <v>-7.1881945876583808E-2</v>
      </c>
    </row>
    <row r="2613" spans="1:8">
      <c r="A2613" s="31" t="s">
        <v>1162</v>
      </c>
      <c r="B2613" s="32">
        <v>43885</v>
      </c>
      <c r="C2613" s="31">
        <v>503735</v>
      </c>
      <c r="D2613" s="31">
        <v>1055.32</v>
      </c>
      <c r="E2613" s="31">
        <v>133.87</v>
      </c>
      <c r="F2613" s="30">
        <v>1.1586915903870549</v>
      </c>
      <c r="G2613" s="30">
        <v>2.8336451512316785E-2</v>
      </c>
      <c r="H2613" s="30">
        <v>-8.2893745290128051E-2</v>
      </c>
    </row>
    <row r="2614" spans="1:8">
      <c r="A2614" s="31" t="s">
        <v>1546</v>
      </c>
      <c r="B2614" s="32">
        <v>43886</v>
      </c>
      <c r="C2614" s="31">
        <v>518512</v>
      </c>
      <c r="D2614" s="31">
        <v>1056.54</v>
      </c>
      <c r="E2614" s="31">
        <v>133.13</v>
      </c>
      <c r="F2614" s="30">
        <v>1.2194326773400523</v>
      </c>
      <c r="G2614" s="30">
        <v>3.3715560425798374E-2</v>
      </c>
      <c r="H2614" s="30">
        <v>-7.7791632031033675E-2</v>
      </c>
    </row>
    <row r="2615" spans="1:8">
      <c r="A2615" s="31" t="s">
        <v>1547</v>
      </c>
      <c r="B2615" s="32">
        <v>43887</v>
      </c>
      <c r="C2615" s="31">
        <v>523850</v>
      </c>
      <c r="D2615" s="31">
        <v>1043.31</v>
      </c>
      <c r="E2615" s="31">
        <v>131.75</v>
      </c>
      <c r="F2615" s="30">
        <v>1.2396770065242859</v>
      </c>
      <c r="G2615" s="30">
        <v>2.7810615912046144E-2</v>
      </c>
      <c r="H2615" s="30">
        <v>-8.6275053748526287E-2</v>
      </c>
    </row>
    <row r="2616" spans="1:8">
      <c r="A2616" s="31" t="s">
        <v>5151</v>
      </c>
      <c r="B2616" s="32">
        <v>43888</v>
      </c>
      <c r="C2616" s="31">
        <v>517833.66666666669</v>
      </c>
      <c r="D2616" s="31">
        <v>1030.67</v>
      </c>
      <c r="E2616" s="31">
        <v>130.76</v>
      </c>
      <c r="F2616" s="30">
        <v>1.2113861759627391</v>
      </c>
      <c r="G2616" s="30">
        <v>1.6730623156524072E-2</v>
      </c>
      <c r="H2616" s="30">
        <v>-9.139760040765299E-2</v>
      </c>
    </row>
    <row r="2617" spans="1:8">
      <c r="A2617" s="31" t="s">
        <v>5152</v>
      </c>
      <c r="B2617" s="32">
        <v>43889</v>
      </c>
      <c r="C2617" s="31">
        <v>511817.33333333331</v>
      </c>
      <c r="D2617" s="31">
        <v>1005.52</v>
      </c>
      <c r="E2617" s="31">
        <v>129.22999999999999</v>
      </c>
      <c r="F2617" s="30">
        <v>1.148506982341253</v>
      </c>
      <c r="G2617" s="30">
        <v>-6.7368670604739389E-3</v>
      </c>
      <c r="H2617" s="30">
        <v>-0.10029936645703297</v>
      </c>
    </row>
    <row r="2618" spans="1:8">
      <c r="A2618" s="31" t="s">
        <v>1548</v>
      </c>
      <c r="B2618" s="32">
        <v>43890</v>
      </c>
      <c r="C2618" s="31">
        <v>505801</v>
      </c>
      <c r="D2618" s="31">
        <v>1009.3566666666667</v>
      </c>
      <c r="E2618" s="31">
        <v>128.18666666666667</v>
      </c>
      <c r="F2618" s="30">
        <v>1.1237865300638226</v>
      </c>
      <c r="G2618" s="30">
        <v>-1.5958271099373311E-3</v>
      </c>
      <c r="H2618" s="30">
        <v>-0.10584077380952384</v>
      </c>
    </row>
    <row r="2619" spans="1:8">
      <c r="A2619" s="31" t="s">
        <v>1549</v>
      </c>
      <c r="B2619" s="32">
        <v>43891</v>
      </c>
      <c r="C2619" s="31">
        <v>515583</v>
      </c>
      <c r="D2619" s="31">
        <v>1013.1933333333334</v>
      </c>
      <c r="E2619" s="31">
        <v>127.14333333333333</v>
      </c>
      <c r="F2619" s="30">
        <v>1.1740980316089531</v>
      </c>
      <c r="G2619" s="30">
        <v>-1.0466414691395309E-2</v>
      </c>
      <c r="H2619" s="30">
        <v>-0.11920101604895506</v>
      </c>
    </row>
    <row r="2620" spans="1:8">
      <c r="A2620" s="31" t="s">
        <v>1550</v>
      </c>
      <c r="B2620" s="32">
        <v>43892</v>
      </c>
      <c r="C2620" s="31">
        <v>529329</v>
      </c>
      <c r="D2620" s="31">
        <v>1017.03</v>
      </c>
      <c r="E2620" s="31">
        <v>126.1</v>
      </c>
      <c r="F2620" s="30">
        <v>1.2536242065063288</v>
      </c>
      <c r="G2620" s="30">
        <v>-2.0457106532982716E-2</v>
      </c>
      <c r="H2620" s="30">
        <v>-0.1347011596788581</v>
      </c>
    </row>
    <row r="2621" spans="1:8">
      <c r="A2621" s="31" t="s">
        <v>1551</v>
      </c>
      <c r="B2621" s="32">
        <v>43893</v>
      </c>
      <c r="C2621" s="31">
        <v>544237</v>
      </c>
      <c r="D2621" s="31">
        <v>1027.82</v>
      </c>
      <c r="E2621" s="31">
        <v>128.41</v>
      </c>
      <c r="F2621" s="30">
        <v>1.3203651278203181</v>
      </c>
      <c r="G2621" s="30">
        <v>-2.4635123080719024E-2</v>
      </c>
      <c r="H2621" s="30">
        <v>-0.1257489106753813</v>
      </c>
    </row>
    <row r="2622" spans="1:8">
      <c r="A2622" s="31" t="s">
        <v>1552</v>
      </c>
      <c r="B2622" s="32">
        <v>43894</v>
      </c>
      <c r="C2622" s="31">
        <v>555167</v>
      </c>
      <c r="D2622" s="31">
        <v>1037.81</v>
      </c>
      <c r="E2622" s="31">
        <v>129.47999999999999</v>
      </c>
      <c r="F2622" s="30">
        <v>1.3703104386103484</v>
      </c>
      <c r="G2622" s="30">
        <v>-1.4631321091509886E-2</v>
      </c>
      <c r="H2622" s="30">
        <v>-0.11828396322778345</v>
      </c>
    </row>
    <row r="2623" spans="1:8">
      <c r="A2623" s="31" t="s">
        <v>5153</v>
      </c>
      <c r="B2623" s="32">
        <v>43895</v>
      </c>
      <c r="C2623" s="31">
        <v>553173</v>
      </c>
      <c r="D2623" s="31">
        <v>1039.3399999999999</v>
      </c>
      <c r="E2623" s="31">
        <v>129.63</v>
      </c>
      <c r="F2623" s="30">
        <v>1.3651394269002846</v>
      </c>
      <c r="G2623" s="30">
        <v>-1.3128659598037773E-2</v>
      </c>
      <c r="H2623" s="30">
        <v>-0.11372182593039948</v>
      </c>
    </row>
    <row r="2624" spans="1:8">
      <c r="A2624" s="31" t="s">
        <v>5154</v>
      </c>
      <c r="B2624" s="32">
        <v>43896</v>
      </c>
      <c r="C2624" s="31">
        <v>551179</v>
      </c>
      <c r="D2624" s="31">
        <v>1012.08</v>
      </c>
      <c r="E2624" s="31">
        <v>128.99</v>
      </c>
      <c r="F2624" s="30">
        <v>1.321154388757638</v>
      </c>
      <c r="G2624" s="30">
        <v>-3.8963834218539217E-2</v>
      </c>
      <c r="H2624" s="30">
        <v>-0.11454591217994192</v>
      </c>
    </row>
    <row r="2625" spans="1:8">
      <c r="A2625" s="31" t="s">
        <v>1553</v>
      </c>
      <c r="B2625" s="32">
        <v>43897</v>
      </c>
      <c r="C2625" s="31">
        <v>549185</v>
      </c>
      <c r="D2625" s="31">
        <v>980</v>
      </c>
      <c r="E2625" s="31">
        <v>121.48</v>
      </c>
      <c r="F2625" s="30">
        <v>1.2640455459912272</v>
      </c>
      <c r="G2625" s="30">
        <v>-6.9378762843522623E-2</v>
      </c>
      <c r="H2625" s="30">
        <v>-0.16272658349989666</v>
      </c>
    </row>
    <row r="2626" spans="1:8">
      <c r="A2626" s="31" t="s">
        <v>1160</v>
      </c>
      <c r="B2626" s="32">
        <v>43899</v>
      </c>
      <c r="C2626" s="31">
        <v>534378</v>
      </c>
      <c r="D2626" s="31">
        <v>947.92</v>
      </c>
      <c r="E2626" s="31">
        <v>113.97</v>
      </c>
      <c r="F2626" s="30">
        <v>1.1802625888420142</v>
      </c>
      <c r="G2626" s="30">
        <v>-9.3159858413852437E-2</v>
      </c>
      <c r="H2626" s="30">
        <v>-0.21535283993115317</v>
      </c>
    </row>
    <row r="2627" spans="1:8">
      <c r="A2627" s="31" t="s">
        <v>1554</v>
      </c>
      <c r="B2627" s="32">
        <v>43900</v>
      </c>
      <c r="C2627" s="31">
        <v>519847</v>
      </c>
      <c r="D2627" s="31">
        <v>964.55</v>
      </c>
      <c r="E2627" s="31">
        <v>117.34</v>
      </c>
      <c r="F2627" s="30">
        <v>1.0912916319691686</v>
      </c>
      <c r="G2627" s="30">
        <v>-7.95488162151331E-2</v>
      </c>
      <c r="H2627" s="30">
        <v>-0.18930496061904112</v>
      </c>
    </row>
    <row r="2628" spans="1:8">
      <c r="A2628" s="31" t="s">
        <v>1161</v>
      </c>
      <c r="B2628" s="32">
        <v>43901</v>
      </c>
      <c r="C2628" s="31">
        <v>520211</v>
      </c>
      <c r="D2628" s="31">
        <v>946.62</v>
      </c>
      <c r="E2628" s="31">
        <v>117.84</v>
      </c>
      <c r="F2628" s="30">
        <v>1.0928794521025575</v>
      </c>
      <c r="G2628" s="30">
        <v>-0.10261077299357246</v>
      </c>
      <c r="H2628" s="30">
        <v>-0.19248954978414312</v>
      </c>
    </row>
    <row r="2629" spans="1:8">
      <c r="A2629" s="31" t="s">
        <v>5155</v>
      </c>
      <c r="B2629" s="32">
        <v>43902</v>
      </c>
      <c r="C2629" s="31">
        <v>514387</v>
      </c>
      <c r="D2629" s="31">
        <v>883.13</v>
      </c>
      <c r="E2629" s="31">
        <v>113.49</v>
      </c>
      <c r="F2629" s="30">
        <v>1.0695708267897639</v>
      </c>
      <c r="G2629" s="30">
        <v>-0.16279885482433676</v>
      </c>
      <c r="H2629" s="30">
        <v>-0.22373461012311902</v>
      </c>
    </row>
    <row r="2630" spans="1:8">
      <c r="A2630" s="31" t="s">
        <v>5156</v>
      </c>
      <c r="B2630" s="32">
        <v>43903</v>
      </c>
      <c r="C2630" s="31">
        <v>508563</v>
      </c>
      <c r="D2630" s="31">
        <v>891.19</v>
      </c>
      <c r="E2630" s="31">
        <v>112.06</v>
      </c>
      <c r="F2630" s="30">
        <v>1.0462594504552714</v>
      </c>
      <c r="G2630" s="30">
        <v>-0.15883810377781438</v>
      </c>
      <c r="H2630" s="30">
        <v>-0.23732389573266188</v>
      </c>
    </row>
    <row r="2631" spans="1:8">
      <c r="A2631" s="31" t="s">
        <v>1555</v>
      </c>
      <c r="B2631" s="32">
        <v>43904</v>
      </c>
      <c r="C2631" s="31">
        <v>502739</v>
      </c>
      <c r="D2631" s="31">
        <v>871.85333333333347</v>
      </c>
      <c r="E2631" s="31">
        <v>110.15333333333334</v>
      </c>
      <c r="F2631" s="30">
        <v>1.0343757334434005</v>
      </c>
      <c r="G2631" s="30">
        <v>-0.18065827765195286</v>
      </c>
      <c r="H2631" s="30">
        <v>-0.25400695290983788</v>
      </c>
    </row>
    <row r="2632" spans="1:8">
      <c r="A2632" s="31" t="s">
        <v>1138</v>
      </c>
      <c r="B2632" s="32">
        <v>43905</v>
      </c>
      <c r="C2632" s="31">
        <v>494405</v>
      </c>
      <c r="D2632" s="31">
        <v>852.51666666666665</v>
      </c>
      <c r="E2632" s="31">
        <v>108.24666666666667</v>
      </c>
      <c r="F2632" s="30">
        <v>0.99136038666800919</v>
      </c>
      <c r="G2632" s="30">
        <v>-0.19849134418913672</v>
      </c>
      <c r="H2632" s="30">
        <v>-0.26993547806928808</v>
      </c>
    </row>
    <row r="2633" spans="1:8">
      <c r="A2633" s="31" t="s">
        <v>1137</v>
      </c>
      <c r="B2633" s="32">
        <v>43906</v>
      </c>
      <c r="C2633" s="31">
        <v>506079</v>
      </c>
      <c r="D2633" s="31">
        <v>833.18</v>
      </c>
      <c r="E2633" s="31">
        <v>106.34</v>
      </c>
      <c r="F2633" s="30">
        <v>1.032911148335161</v>
      </c>
      <c r="G2633" s="30">
        <v>-0.21370667119654985</v>
      </c>
      <c r="H2633" s="30">
        <v>-0.28337489049127296</v>
      </c>
    </row>
    <row r="2634" spans="1:8">
      <c r="A2634" s="31" t="s">
        <v>1155</v>
      </c>
      <c r="B2634" s="32">
        <v>43907</v>
      </c>
      <c r="C2634" s="31">
        <v>502429</v>
      </c>
      <c r="D2634" s="31">
        <v>826.68</v>
      </c>
      <c r="E2634" s="31">
        <v>104.38</v>
      </c>
      <c r="F2634" s="30">
        <v>1.0277467238686397</v>
      </c>
      <c r="G2634" s="30">
        <v>-0.2235048796295428</v>
      </c>
      <c r="H2634" s="30">
        <v>-0.29625134843581447</v>
      </c>
    </row>
    <row r="2635" spans="1:8">
      <c r="A2635" s="31" t="s">
        <v>1556</v>
      </c>
      <c r="B2635" s="32">
        <v>43908</v>
      </c>
      <c r="C2635" s="31">
        <v>512900</v>
      </c>
      <c r="D2635" s="31">
        <v>787.81</v>
      </c>
      <c r="E2635" s="31">
        <v>104.78</v>
      </c>
      <c r="F2635" s="30">
        <v>1.0797936831690396</v>
      </c>
      <c r="G2635" s="30">
        <v>-0.25673393525987576</v>
      </c>
      <c r="H2635" s="30">
        <v>-0.29630624580255205</v>
      </c>
    </row>
    <row r="2636" spans="1:8">
      <c r="A2636" s="31" t="s">
        <v>1540</v>
      </c>
      <c r="B2636" s="32">
        <v>43909</v>
      </c>
      <c r="C2636" s="31">
        <v>511840.25</v>
      </c>
      <c r="D2636" s="31">
        <v>766.41</v>
      </c>
      <c r="E2636" s="31">
        <v>104.44</v>
      </c>
      <c r="F2636" s="30">
        <v>1.0853561897777508</v>
      </c>
      <c r="G2636" s="30">
        <v>-0.27379971005429382</v>
      </c>
      <c r="H2636" s="30">
        <v>-0.29766201161148609</v>
      </c>
    </row>
    <row r="2637" spans="1:8">
      <c r="A2637" s="31" t="s">
        <v>5157</v>
      </c>
      <c r="B2637" s="32">
        <v>43910</v>
      </c>
      <c r="C2637" s="31">
        <v>510780.5</v>
      </c>
      <c r="D2637" s="31">
        <v>803.23</v>
      </c>
      <c r="E2637" s="31">
        <v>106.78</v>
      </c>
      <c r="F2637" s="30">
        <v>1.0725774710181093</v>
      </c>
      <c r="G2637" s="30">
        <v>-0.23560872089150264</v>
      </c>
      <c r="H2637" s="30">
        <v>-0.28097504040222654</v>
      </c>
    </row>
    <row r="2638" spans="1:8">
      <c r="A2638" s="31" t="s">
        <v>2316</v>
      </c>
      <c r="B2638" s="32">
        <v>43913</v>
      </c>
      <c r="C2638" s="31">
        <v>509720.75</v>
      </c>
      <c r="D2638" s="31">
        <v>758.2</v>
      </c>
      <c r="E2638" s="31">
        <v>102.49</v>
      </c>
      <c r="F2638" s="30">
        <v>1.0450016449216055</v>
      </c>
      <c r="G2638" s="30">
        <v>-0.2753166069295101</v>
      </c>
      <c r="H2638" s="30">
        <v>-0.30894747488368957</v>
      </c>
    </row>
    <row r="2639" spans="1:8">
      <c r="A2639" s="31" t="s">
        <v>1605</v>
      </c>
      <c r="B2639" s="32">
        <v>43914</v>
      </c>
      <c r="C2639" s="31">
        <v>508661</v>
      </c>
      <c r="D2639" s="31">
        <v>801.73</v>
      </c>
      <c r="E2639" s="31">
        <v>104.44</v>
      </c>
      <c r="F2639" s="30">
        <v>1.0451478795091589</v>
      </c>
      <c r="G2639" s="30">
        <v>-0.23093230500637907</v>
      </c>
      <c r="H2639" s="30">
        <v>-0.29981228211316702</v>
      </c>
    </row>
    <row r="2640" spans="1:8">
      <c r="A2640" s="31" t="s">
        <v>1606</v>
      </c>
      <c r="B2640" s="32">
        <v>43915</v>
      </c>
      <c r="C2640" s="31">
        <v>521267</v>
      </c>
      <c r="D2640" s="31">
        <v>836.54</v>
      </c>
      <c r="E2640" s="31">
        <v>107.13</v>
      </c>
      <c r="F2640" s="30">
        <v>1.0882253967999613</v>
      </c>
      <c r="G2640" s="30">
        <v>-0.20249773583106923</v>
      </c>
      <c r="H2640" s="30">
        <v>-0.28484646194926577</v>
      </c>
    </row>
    <row r="2641" spans="1:8">
      <c r="A2641" s="31" t="s">
        <v>5158</v>
      </c>
      <c r="B2641" s="32">
        <v>43916</v>
      </c>
      <c r="C2641" s="31">
        <v>525019.66666666674</v>
      </c>
      <c r="D2641" s="31">
        <v>851.28</v>
      </c>
      <c r="E2641" s="31">
        <v>109.63</v>
      </c>
      <c r="F2641" s="30">
        <v>1.1005015676489536</v>
      </c>
      <c r="G2641" s="30">
        <v>-0.19321423494289924</v>
      </c>
      <c r="H2641" s="30">
        <v>-0.27010652463382157</v>
      </c>
    </row>
    <row r="2642" spans="1:8">
      <c r="A2642" s="31" t="s">
        <v>5159</v>
      </c>
      <c r="B2642" s="32">
        <v>43917</v>
      </c>
      <c r="C2642" s="31">
        <v>528772.33333333326</v>
      </c>
      <c r="D2642" s="31">
        <v>842.54</v>
      </c>
      <c r="E2642" s="31">
        <v>110.54</v>
      </c>
      <c r="F2642" s="30">
        <v>1.1127455942208107</v>
      </c>
      <c r="G2642" s="30">
        <v>-0.19826815110857365</v>
      </c>
      <c r="H2642" s="30">
        <v>-0.25995849233447144</v>
      </c>
    </row>
    <row r="2643" spans="1:8">
      <c r="A2643" s="31" t="s">
        <v>1131</v>
      </c>
      <c r="B2643" s="32">
        <v>43918</v>
      </c>
      <c r="C2643" s="31">
        <v>532525</v>
      </c>
      <c r="D2643" s="31">
        <v>839.0333333333333</v>
      </c>
      <c r="E2643" s="31">
        <v>109.88666666666667</v>
      </c>
      <c r="F2643" s="30">
        <v>1.1249576026017039</v>
      </c>
      <c r="G2643" s="30">
        <v>-0.2033359180896015</v>
      </c>
      <c r="H2643" s="30">
        <v>-0.26556164505636504</v>
      </c>
    </row>
    <row r="2644" spans="1:8">
      <c r="A2644" s="31" t="s">
        <v>1607</v>
      </c>
      <c r="B2644" s="32">
        <v>43919</v>
      </c>
      <c r="C2644" s="31">
        <v>545649</v>
      </c>
      <c r="D2644" s="31">
        <v>835.52666666666664</v>
      </c>
      <c r="E2644" s="31">
        <v>109.23333333333332</v>
      </c>
      <c r="F2644" s="30">
        <v>1.1518079321074071</v>
      </c>
      <c r="G2644" s="30">
        <v>-0.20838175846387064</v>
      </c>
      <c r="H2644" s="30">
        <v>-0.27114610440159259</v>
      </c>
    </row>
    <row r="2645" spans="1:8">
      <c r="A2645" s="31" t="s">
        <v>1608</v>
      </c>
      <c r="B2645" s="32">
        <v>43920</v>
      </c>
      <c r="C2645" s="31">
        <v>547658</v>
      </c>
      <c r="D2645" s="31">
        <v>832.02</v>
      </c>
      <c r="E2645" s="31">
        <v>108.58</v>
      </c>
      <c r="F2645" s="30">
        <v>1.1620667737847556</v>
      </c>
      <c r="G2645" s="30">
        <v>-0.21340581422831484</v>
      </c>
      <c r="H2645" s="30">
        <v>-0.27671196376232354</v>
      </c>
    </row>
    <row r="2646" spans="1:8">
      <c r="A2646" s="31" t="s">
        <v>5160</v>
      </c>
      <c r="B2646" s="32">
        <v>43921</v>
      </c>
      <c r="C2646" s="31">
        <v>551611.4</v>
      </c>
      <c r="D2646" s="31">
        <v>848.58</v>
      </c>
      <c r="E2646" s="31">
        <v>110.83</v>
      </c>
      <c r="F2646" s="30">
        <v>1.2398825669595728</v>
      </c>
      <c r="G2646" s="30">
        <v>-0.19973971595088558</v>
      </c>
      <c r="H2646" s="30">
        <v>-0.26201891064056471</v>
      </c>
    </row>
    <row r="2647" spans="1:8">
      <c r="A2647" s="31" t="s">
        <v>5161</v>
      </c>
      <c r="B2647" s="32">
        <v>43922</v>
      </c>
      <c r="C2647" s="31">
        <v>555564.80000000005</v>
      </c>
      <c r="D2647" s="31">
        <v>827.26</v>
      </c>
      <c r="E2647" s="31">
        <v>109.46</v>
      </c>
      <c r="F2647" s="30">
        <v>1.2511641476559019</v>
      </c>
      <c r="G2647" s="30">
        <v>-0.21579296615792976</v>
      </c>
      <c r="H2647" s="30">
        <v>-0.27007201920512147</v>
      </c>
    </row>
    <row r="2648" spans="1:8">
      <c r="A2648" s="31" t="s">
        <v>5162</v>
      </c>
      <c r="B2648" s="32">
        <v>43923</v>
      </c>
      <c r="C2648" s="31">
        <v>559518.19999999995</v>
      </c>
      <c r="D2648" s="31">
        <v>838.53</v>
      </c>
      <c r="E2648" s="31">
        <v>111.35</v>
      </c>
      <c r="F2648" s="30">
        <v>1.2682649182383647</v>
      </c>
      <c r="G2648" s="30">
        <v>-0.20270604343361354</v>
      </c>
      <c r="H2648" s="30">
        <v>-0.2570723245262877</v>
      </c>
    </row>
    <row r="2649" spans="1:8">
      <c r="A2649" s="31" t="s">
        <v>5163</v>
      </c>
      <c r="B2649" s="32">
        <v>43924</v>
      </c>
      <c r="C2649" s="31">
        <v>563471.6</v>
      </c>
      <c r="D2649" s="31">
        <v>831.72</v>
      </c>
      <c r="E2649" s="31">
        <v>111.49</v>
      </c>
      <c r="F2649" s="30">
        <v>1.2853820112916137</v>
      </c>
      <c r="G2649" s="30">
        <v>-0.21349610871024782</v>
      </c>
      <c r="H2649" s="30">
        <v>-0.2595962279187144</v>
      </c>
    </row>
    <row r="2650" spans="1:8">
      <c r="A2650" s="31" t="s">
        <v>1609</v>
      </c>
      <c r="B2650" s="32">
        <v>43925</v>
      </c>
      <c r="C2650" s="31">
        <v>567425</v>
      </c>
      <c r="D2650" s="31">
        <v>839.09000000000015</v>
      </c>
      <c r="E2650" s="31">
        <v>112.03333333333333</v>
      </c>
      <c r="F2650" s="30">
        <v>1.302515450196196</v>
      </c>
      <c r="G2650" s="30">
        <v>-0.20560529413435402</v>
      </c>
      <c r="H2650" s="30">
        <v>-0.25442001819028826</v>
      </c>
    </row>
    <row r="2651" spans="1:8">
      <c r="A2651" s="31" t="s">
        <v>1610</v>
      </c>
      <c r="B2651" s="32">
        <v>43926</v>
      </c>
      <c r="C2651" s="31">
        <v>573904</v>
      </c>
      <c r="D2651" s="31">
        <v>846.46</v>
      </c>
      <c r="E2651" s="31">
        <v>112.57666666666665</v>
      </c>
      <c r="F2651" s="30">
        <v>1.2987330820592722</v>
      </c>
      <c r="G2651" s="30">
        <v>-0.1976961306242121</v>
      </c>
      <c r="H2651" s="30">
        <v>-0.24922194558065092</v>
      </c>
    </row>
    <row r="2652" spans="1:8">
      <c r="A2652" s="31" t="s">
        <v>1611</v>
      </c>
      <c r="B2652" s="32">
        <v>43927</v>
      </c>
      <c r="C2652" s="31">
        <v>569673</v>
      </c>
      <c r="D2652" s="31">
        <v>853.83</v>
      </c>
      <c r="E2652" s="31">
        <v>113.12</v>
      </c>
      <c r="F2652" s="30">
        <v>1.2511736532625188</v>
      </c>
      <c r="G2652" s="30">
        <v>-0.18976855410368088</v>
      </c>
      <c r="H2652" s="30">
        <v>-0.24400187128249673</v>
      </c>
    </row>
    <row r="2653" spans="1:8">
      <c r="A2653" s="31" t="s">
        <v>1612</v>
      </c>
      <c r="B2653" s="32">
        <v>43928</v>
      </c>
      <c r="C2653" s="31">
        <v>583382</v>
      </c>
      <c r="D2653" s="31">
        <v>878.15</v>
      </c>
      <c r="E2653" s="31">
        <v>114.77</v>
      </c>
      <c r="F2653" s="30">
        <v>1.3216596757376293</v>
      </c>
      <c r="G2653" s="30">
        <v>-0.16801675051397935</v>
      </c>
      <c r="H2653" s="30">
        <v>-0.23241037988229007</v>
      </c>
    </row>
    <row r="2654" spans="1:8">
      <c r="A2654" s="31" t="s">
        <v>1613</v>
      </c>
      <c r="B2654" s="32">
        <v>43929</v>
      </c>
      <c r="C2654" s="31">
        <v>597253</v>
      </c>
      <c r="D2654" s="31">
        <v>873.85</v>
      </c>
      <c r="E2654" s="31">
        <v>113.7</v>
      </c>
      <c r="F2654" s="30">
        <v>1.361953461149076</v>
      </c>
      <c r="G2654" s="30">
        <v>-0.17197301343642801</v>
      </c>
      <c r="H2654" s="30">
        <v>-0.23971915747241734</v>
      </c>
    </row>
    <row r="2655" spans="1:8">
      <c r="A2655" s="31" t="s">
        <v>5164</v>
      </c>
      <c r="B2655" s="32">
        <v>43930</v>
      </c>
      <c r="C2655" s="31">
        <v>600787</v>
      </c>
      <c r="D2655" s="31">
        <v>887.58</v>
      </c>
      <c r="E2655" s="31">
        <v>114.68</v>
      </c>
      <c r="F2655" s="30">
        <v>1.3777755497009903</v>
      </c>
      <c r="G2655" s="30">
        <v>-0.1581253734740915</v>
      </c>
      <c r="H2655" s="30">
        <v>-0.23795601036613734</v>
      </c>
    </row>
    <row r="2656" spans="1:8">
      <c r="A2656" s="31" t="s">
        <v>5165</v>
      </c>
      <c r="B2656" s="32">
        <v>43931</v>
      </c>
      <c r="C2656" s="31">
        <v>604321</v>
      </c>
      <c r="D2656" s="31">
        <v>888.16</v>
      </c>
      <c r="E2656" s="31">
        <v>114.66</v>
      </c>
      <c r="F2656" s="30">
        <v>1.3936222462220136</v>
      </c>
      <c r="G2656" s="30">
        <v>-0.15305246695783203</v>
      </c>
      <c r="H2656" s="30">
        <v>-0.23452833967554576</v>
      </c>
    </row>
    <row r="2657" spans="1:8">
      <c r="A2657" s="31" t="s">
        <v>1614</v>
      </c>
      <c r="B2657" s="32">
        <v>43932</v>
      </c>
      <c r="C2657" s="31">
        <v>607855</v>
      </c>
      <c r="D2657" s="31">
        <v>886.48666666666668</v>
      </c>
      <c r="E2657" s="31">
        <v>114.38333333333334</v>
      </c>
      <c r="F2657" s="30">
        <v>1.4094936081656924</v>
      </c>
      <c r="G2657" s="30">
        <v>-0.15386010403907036</v>
      </c>
      <c r="H2657" s="30">
        <v>-0.2353373740975131</v>
      </c>
    </row>
    <row r="2658" spans="1:8">
      <c r="A2658" s="31" t="s">
        <v>1615</v>
      </c>
      <c r="B2658" s="32">
        <v>43933</v>
      </c>
      <c r="C2658" s="31">
        <v>623259</v>
      </c>
      <c r="D2658" s="31">
        <v>884.81333333333328</v>
      </c>
      <c r="E2658" s="31">
        <v>114.10666666666665</v>
      </c>
      <c r="F2658" s="30">
        <v>1.4700741903267227</v>
      </c>
      <c r="G2658" s="30">
        <v>-0.15466924830898188</v>
      </c>
      <c r="H2658" s="30">
        <v>-0.23614861095615314</v>
      </c>
    </row>
    <row r="2659" spans="1:8">
      <c r="A2659" s="31" t="s">
        <v>1616</v>
      </c>
      <c r="B2659" s="32">
        <v>43934</v>
      </c>
      <c r="C2659" s="31">
        <v>624528</v>
      </c>
      <c r="D2659" s="31">
        <v>883.14</v>
      </c>
      <c r="E2659" s="31">
        <v>113.83</v>
      </c>
      <c r="F2659" s="30">
        <v>1.4734957700960045</v>
      </c>
      <c r="G2659" s="30">
        <v>-0.15547990399051381</v>
      </c>
      <c r="H2659" s="30">
        <v>-0.23696205925727309</v>
      </c>
    </row>
    <row r="2660" spans="1:8">
      <c r="A2660" s="31" t="s">
        <v>1617</v>
      </c>
      <c r="B2660" s="32">
        <v>43935</v>
      </c>
      <c r="C2660" s="31">
        <v>626408</v>
      </c>
      <c r="D2660" s="31">
        <v>896.29</v>
      </c>
      <c r="E2660" s="31">
        <v>115.88</v>
      </c>
      <c r="F2660" s="30">
        <v>1.4769195485927131</v>
      </c>
      <c r="G2660" s="30">
        <v>-0.14077688517361053</v>
      </c>
      <c r="H2660" s="30">
        <v>-0.22431220295869869</v>
      </c>
    </row>
    <row r="2661" spans="1:8">
      <c r="A2661" s="31" t="s">
        <v>1618</v>
      </c>
      <c r="B2661" s="32">
        <v>43936</v>
      </c>
      <c r="C2661" s="31">
        <v>645762</v>
      </c>
      <c r="D2661" s="31">
        <v>888.14</v>
      </c>
      <c r="E2661" s="31">
        <v>115.23</v>
      </c>
      <c r="F2661" s="30">
        <v>1.5379237163237636</v>
      </c>
      <c r="G2661" s="30">
        <v>-0.14355695702066518</v>
      </c>
      <c r="H2661" s="30">
        <v>-0.22679997315976652</v>
      </c>
    </row>
    <row r="2662" spans="1:8">
      <c r="A2662" s="31" t="s">
        <v>5166</v>
      </c>
      <c r="B2662" s="32">
        <v>43937</v>
      </c>
      <c r="C2662" s="31">
        <v>653476.33333333337</v>
      </c>
      <c r="D2662" s="31">
        <v>884.86</v>
      </c>
      <c r="E2662" s="31">
        <v>112.35</v>
      </c>
      <c r="F2662" s="30">
        <v>1.5682150750056003</v>
      </c>
      <c r="G2662" s="30">
        <v>-0.13635121417974538</v>
      </c>
      <c r="H2662" s="30">
        <v>-0.2407244711765899</v>
      </c>
    </row>
    <row r="2663" spans="1:8">
      <c r="A2663" s="31" t="s">
        <v>5167</v>
      </c>
      <c r="B2663" s="32">
        <v>43938</v>
      </c>
      <c r="C2663" s="31">
        <v>661190.66666666663</v>
      </c>
      <c r="D2663" s="31">
        <v>901.31</v>
      </c>
      <c r="E2663" s="31">
        <v>113.74</v>
      </c>
      <c r="F2663" s="30">
        <v>1.5985057987740894</v>
      </c>
      <c r="G2663" s="30">
        <v>-0.10206623097154699</v>
      </c>
      <c r="H2663" s="30">
        <v>-0.22799158351998927</v>
      </c>
    </row>
    <row r="2664" spans="1:8">
      <c r="A2664" s="31" t="s">
        <v>1619</v>
      </c>
      <c r="B2664" s="32">
        <v>43939</v>
      </c>
      <c r="C2664" s="31">
        <v>668905</v>
      </c>
      <c r="D2664" s="31">
        <v>900.65</v>
      </c>
      <c r="E2664" s="31">
        <v>113.55666666666667</v>
      </c>
      <c r="F2664" s="30">
        <v>1.6287958876491926</v>
      </c>
      <c r="G2664" s="30">
        <v>-9.3463556694804995E-2</v>
      </c>
      <c r="H2664" s="30">
        <v>-0.22157481034640336</v>
      </c>
    </row>
    <row r="2665" spans="1:8">
      <c r="A2665" s="31" t="s">
        <v>1602</v>
      </c>
      <c r="B2665" s="32">
        <v>43940</v>
      </c>
      <c r="C2665" s="31">
        <v>690036</v>
      </c>
      <c r="D2665" s="31">
        <v>899.99</v>
      </c>
      <c r="E2665" s="31">
        <v>113.37333333333333</v>
      </c>
      <c r="F2665" s="30">
        <v>1.700410910656283</v>
      </c>
      <c r="G2665" s="30">
        <v>-8.4681465610761508E-2</v>
      </c>
      <c r="H2665" s="30">
        <v>-0.21502919522721509</v>
      </c>
    </row>
    <row r="2666" spans="1:8">
      <c r="A2666" s="31" t="s">
        <v>1698</v>
      </c>
      <c r="B2666" s="32">
        <v>43941</v>
      </c>
      <c r="C2666" s="31">
        <v>708994</v>
      </c>
      <c r="D2666" s="31">
        <v>899.33</v>
      </c>
      <c r="E2666" s="31">
        <v>113.19</v>
      </c>
      <c r="F2666" s="30">
        <v>1.7619771092879573</v>
      </c>
      <c r="G2666" s="30">
        <v>-7.5714285714285623E-2</v>
      </c>
      <c r="H2666" s="30">
        <v>-0.20835081829626512</v>
      </c>
    </row>
    <row r="2667" spans="1:8">
      <c r="A2667" s="31" t="s">
        <v>1699</v>
      </c>
      <c r="B2667" s="32">
        <v>43942</v>
      </c>
      <c r="C2667" s="31">
        <v>726136</v>
      </c>
      <c r="D2667" s="31">
        <v>878.24</v>
      </c>
      <c r="E2667" s="31">
        <v>110.79</v>
      </c>
      <c r="F2667" s="30">
        <v>1.841897217732309</v>
      </c>
      <c r="G2667" s="30">
        <v>-9.7083286212178765E-2</v>
      </c>
      <c r="H2667" s="30">
        <v>-0.22268996000841923</v>
      </c>
    </row>
    <row r="2668" spans="1:8">
      <c r="A2668" s="31" t="s">
        <v>1700</v>
      </c>
      <c r="B2668" s="32">
        <v>43943</v>
      </c>
      <c r="C2668" s="31">
        <v>741931</v>
      </c>
      <c r="D2668" s="31">
        <v>888.64</v>
      </c>
      <c r="E2668" s="31">
        <v>112.31</v>
      </c>
      <c r="F2668" s="30">
        <v>1.9076747020531974</v>
      </c>
      <c r="G2668" s="30">
        <v>-8.6372281910245152E-2</v>
      </c>
      <c r="H2668" s="30">
        <v>-0.21996110570912619</v>
      </c>
    </row>
    <row r="2669" spans="1:8">
      <c r="A2669" s="31" t="s">
        <v>5168</v>
      </c>
      <c r="B2669" s="32">
        <v>43944</v>
      </c>
      <c r="C2669" s="31">
        <v>751078</v>
      </c>
      <c r="D2669" s="31">
        <v>891.81</v>
      </c>
      <c r="E2669" s="31">
        <v>112.85</v>
      </c>
      <c r="F2669" s="30">
        <v>1.9429726030259964</v>
      </c>
      <c r="G2669" s="30">
        <v>-9.3965254495580575E-2</v>
      </c>
      <c r="H2669" s="30">
        <v>-0.2201644668647641</v>
      </c>
    </row>
    <row r="2670" spans="1:8">
      <c r="A2670" s="31" t="s">
        <v>5169</v>
      </c>
      <c r="B2670" s="32">
        <v>43945</v>
      </c>
      <c r="C2670" s="31">
        <v>760225</v>
      </c>
      <c r="D2670" s="31">
        <v>879.41</v>
      </c>
      <c r="E2670" s="31">
        <v>112.42</v>
      </c>
      <c r="F2670" s="30">
        <v>1.9782573210146581</v>
      </c>
      <c r="G2670" s="30">
        <v>-0.10373118356281663</v>
      </c>
      <c r="H2670" s="30">
        <v>-0.22372600469548398</v>
      </c>
    </row>
    <row r="2671" spans="1:8">
      <c r="A2671" s="31" t="s">
        <v>1701</v>
      </c>
      <c r="B2671" s="32">
        <v>43946</v>
      </c>
      <c r="C2671" s="31">
        <v>769372</v>
      </c>
      <c r="D2671" s="31">
        <v>884.7166666666667</v>
      </c>
      <c r="E2671" s="31">
        <v>113.08333333333334</v>
      </c>
      <c r="F2671" s="30">
        <v>2.0135288634031321</v>
      </c>
      <c r="G2671" s="30">
        <v>-9.6262675101979722E-2</v>
      </c>
      <c r="H2671" s="30">
        <v>-0.21855204662197958</v>
      </c>
    </row>
    <row r="2672" spans="1:8">
      <c r="A2672" s="31" t="s">
        <v>1702</v>
      </c>
      <c r="B2672" s="32">
        <v>43947</v>
      </c>
      <c r="C2672" s="31">
        <v>797813</v>
      </c>
      <c r="D2672" s="31">
        <v>890.02333333333331</v>
      </c>
      <c r="E2672" s="31">
        <v>113.74666666666667</v>
      </c>
      <c r="F2672" s="30">
        <v>2.1179672966593195</v>
      </c>
      <c r="G2672" s="30">
        <v>-8.875996109414197E-2</v>
      </c>
      <c r="H2672" s="30">
        <v>-0.21337021668971867</v>
      </c>
    </row>
    <row r="2673" spans="1:8">
      <c r="A2673" s="31" t="s">
        <v>1703</v>
      </c>
      <c r="B2673" s="32">
        <v>43948</v>
      </c>
      <c r="C2673" s="31">
        <v>820505</v>
      </c>
      <c r="D2673" s="31">
        <v>895.33</v>
      </c>
      <c r="E2673" s="31">
        <v>114.41</v>
      </c>
      <c r="F2673" s="30">
        <v>2.1990182719168456</v>
      </c>
      <c r="G2673" s="30">
        <v>-8.1222806009358828E-2</v>
      </c>
      <c r="H2673" s="30">
        <v>-0.20818049692020213</v>
      </c>
    </row>
    <row r="2674" spans="1:8">
      <c r="A2674" s="31" t="s">
        <v>1704</v>
      </c>
      <c r="B2674" s="32">
        <v>43949</v>
      </c>
      <c r="C2674" s="31">
        <v>845952</v>
      </c>
      <c r="D2674" s="31">
        <v>902.7</v>
      </c>
      <c r="E2674" s="31">
        <v>115.51</v>
      </c>
      <c r="F2674" s="30">
        <v>2.2904001213549749</v>
      </c>
      <c r="G2674" s="30">
        <v>-6.8296056230453983E-2</v>
      </c>
      <c r="H2674" s="30">
        <v>-0.19555679364858281</v>
      </c>
    </row>
    <row r="2675" spans="1:8">
      <c r="A2675" s="31" t="s">
        <v>1705</v>
      </c>
      <c r="B2675" s="32">
        <v>43950</v>
      </c>
      <c r="C2675" s="31">
        <v>878101</v>
      </c>
      <c r="D2675" s="31">
        <v>919.66</v>
      </c>
      <c r="E2675" s="31">
        <v>117.26</v>
      </c>
      <c r="F2675" s="30">
        <v>2.3593390744134268</v>
      </c>
      <c r="G2675" s="30">
        <v>-4.6421202160861874E-2</v>
      </c>
      <c r="H2675" s="30">
        <v>-0.18456189151599445</v>
      </c>
    </row>
    <row r="2676" spans="1:8">
      <c r="A2676" s="31" t="s">
        <v>5170</v>
      </c>
      <c r="B2676" s="32">
        <v>43951</v>
      </c>
      <c r="C2676" s="31">
        <v>897753.52500000002</v>
      </c>
      <c r="D2676" s="31">
        <v>924.94</v>
      </c>
      <c r="E2676" s="31">
        <v>119.95</v>
      </c>
      <c r="F2676" s="30">
        <v>2.4344621563479119</v>
      </c>
      <c r="G2676" s="30">
        <v>-4.0040684158086925E-2</v>
      </c>
      <c r="H2676" s="30">
        <v>-0.16399498187900741</v>
      </c>
    </row>
    <row r="2677" spans="1:8">
      <c r="A2677" s="31" t="s">
        <v>1706</v>
      </c>
      <c r="B2677" s="32">
        <v>43953</v>
      </c>
      <c r="C2677" s="31">
        <v>917406.05</v>
      </c>
      <c r="D2677" s="31">
        <v>912.62000000000012</v>
      </c>
      <c r="E2677" s="31">
        <v>118.34333333333335</v>
      </c>
      <c r="F2677" s="30">
        <v>2.5095825560028615</v>
      </c>
      <c r="G2677" s="30">
        <v>-5.9416451090933298E-2</v>
      </c>
      <c r="H2677" s="30">
        <v>-0.17622627500116006</v>
      </c>
    </row>
    <row r="2678" spans="1:8">
      <c r="A2678" s="31" t="s">
        <v>1149</v>
      </c>
      <c r="B2678" s="32">
        <v>43954</v>
      </c>
      <c r="C2678" s="31">
        <v>956199.93</v>
      </c>
      <c r="D2678" s="31">
        <v>900.30000000000007</v>
      </c>
      <c r="E2678" s="31">
        <v>116.73666666666668</v>
      </c>
      <c r="F2678" s="30">
        <v>2.6579251735812246</v>
      </c>
      <c r="G2678" s="30">
        <v>-7.4485911173400643E-2</v>
      </c>
      <c r="H2678" s="30">
        <v>-0.18827646949749666</v>
      </c>
    </row>
    <row r="2679" spans="1:8">
      <c r="A2679" s="31" t="s">
        <v>1707</v>
      </c>
      <c r="B2679" s="32">
        <v>43955</v>
      </c>
      <c r="C2679" s="31">
        <v>979105.26</v>
      </c>
      <c r="D2679" s="31">
        <v>887.98</v>
      </c>
      <c r="E2679" s="31">
        <v>115.13</v>
      </c>
      <c r="F2679" s="30">
        <v>2.7514905111670518</v>
      </c>
      <c r="G2679" s="30">
        <v>-8.9478523308712643E-2</v>
      </c>
      <c r="H2679" s="30">
        <v>-0.20030099560083359</v>
      </c>
    </row>
    <row r="2680" spans="1:8">
      <c r="A2680" s="31" t="s">
        <v>1708</v>
      </c>
      <c r="B2680" s="32">
        <v>43956</v>
      </c>
      <c r="C2680" s="31">
        <v>980571.08000000007</v>
      </c>
      <c r="D2680" s="31">
        <v>895.74</v>
      </c>
      <c r="E2680" s="31">
        <v>116.21</v>
      </c>
      <c r="F2680" s="30">
        <v>2.7292579295656805</v>
      </c>
      <c r="G2680" s="30">
        <v>-8.3857506673621574E-2</v>
      </c>
      <c r="H2680" s="30">
        <v>-0.19365806272550656</v>
      </c>
    </row>
    <row r="2681" spans="1:8">
      <c r="A2681" s="31" t="s">
        <v>1709</v>
      </c>
      <c r="B2681" s="32">
        <v>43957</v>
      </c>
      <c r="C2681" s="31">
        <v>977923.44000000006</v>
      </c>
      <c r="D2681" s="31">
        <v>898.7</v>
      </c>
      <c r="E2681" s="31">
        <v>115.48</v>
      </c>
      <c r="F2681" s="30">
        <v>2.6967848684571143</v>
      </c>
      <c r="G2681" s="30">
        <v>-8.3062105273897791E-2</v>
      </c>
      <c r="H2681" s="30">
        <v>-0.20160398230088483</v>
      </c>
    </row>
    <row r="2682" spans="1:8">
      <c r="A2682" s="31" t="s">
        <v>5171</v>
      </c>
      <c r="B2682" s="32">
        <v>43958</v>
      </c>
      <c r="C2682" s="31">
        <v>992021.47000000009</v>
      </c>
      <c r="D2682" s="31">
        <v>896.89</v>
      </c>
      <c r="E2682" s="31">
        <v>115.39</v>
      </c>
      <c r="F2682" s="30">
        <v>2.7276242921612619</v>
      </c>
      <c r="G2682" s="30">
        <v>-8.7729112842524937E-2</v>
      </c>
      <c r="H2682" s="30">
        <v>-0.1967840735068912</v>
      </c>
    </row>
    <row r="2683" spans="1:8">
      <c r="A2683" s="31" t="s">
        <v>5172</v>
      </c>
      <c r="B2683" s="32">
        <v>43959</v>
      </c>
      <c r="C2683" s="31">
        <v>1006119.5</v>
      </c>
      <c r="D2683" s="31">
        <v>911.65</v>
      </c>
      <c r="E2683" s="31">
        <v>115.37</v>
      </c>
      <c r="F2683" s="30">
        <v>2.7624133675708014</v>
      </c>
      <c r="G2683" s="30">
        <v>-6.5606871246130849E-2</v>
      </c>
      <c r="H2683" s="30">
        <v>-0.19541111653532317</v>
      </c>
    </row>
    <row r="2684" spans="1:8">
      <c r="A2684" s="31" t="s">
        <v>1710</v>
      </c>
      <c r="B2684" s="32">
        <v>43960</v>
      </c>
      <c r="C2684" s="31">
        <v>1020217.53</v>
      </c>
      <c r="D2684" s="31">
        <v>913.06666666666672</v>
      </c>
      <c r="E2684" s="31">
        <v>115.51333333333334</v>
      </c>
      <c r="F2684" s="30">
        <v>2.7968693547566734</v>
      </c>
      <c r="G2684" s="30">
        <v>-6.2232538394648262E-2</v>
      </c>
      <c r="H2684" s="30">
        <v>-0.19620532090088838</v>
      </c>
    </row>
    <row r="2685" spans="1:8">
      <c r="A2685" s="31" t="s">
        <v>1711</v>
      </c>
      <c r="B2685" s="32">
        <v>43961</v>
      </c>
      <c r="C2685" s="31">
        <v>1043252.5</v>
      </c>
      <c r="D2685" s="31">
        <v>914.48333333333335</v>
      </c>
      <c r="E2685" s="31">
        <v>115.65666666666667</v>
      </c>
      <c r="F2685" s="30">
        <v>2.8640985088115678</v>
      </c>
      <c r="G2685" s="30">
        <v>-5.6627454756149165E-2</v>
      </c>
      <c r="H2685" s="30">
        <v>-0.19106127016693109</v>
      </c>
    </row>
    <row r="2686" spans="1:8">
      <c r="A2686" s="31" t="s">
        <v>1712</v>
      </c>
      <c r="B2686" s="32">
        <v>43962</v>
      </c>
      <c r="C2686" s="31">
        <v>1047763.19</v>
      </c>
      <c r="D2686" s="31">
        <v>915.9</v>
      </c>
      <c r="E2686" s="31">
        <v>115.8</v>
      </c>
      <c r="F2686" s="30">
        <v>2.8917752437552231</v>
      </c>
      <c r="G2686" s="30">
        <v>-5.0972617501588768E-2</v>
      </c>
      <c r="H2686" s="30">
        <v>-0.18586393569403115</v>
      </c>
    </row>
    <row r="2687" spans="1:8">
      <c r="A2687" s="31" t="s">
        <v>1201</v>
      </c>
      <c r="B2687" s="32">
        <v>43963</v>
      </c>
      <c r="C2687" s="31">
        <v>1021445.18</v>
      </c>
      <c r="D2687" s="31">
        <v>909.31</v>
      </c>
      <c r="E2687" s="31">
        <v>116.41</v>
      </c>
      <c r="F2687" s="30">
        <v>2.7160892927955298</v>
      </c>
      <c r="G2687" s="30">
        <v>-5.3600607820484814E-2</v>
      </c>
      <c r="H2687" s="30">
        <v>-0.1773144876325089</v>
      </c>
    </row>
    <row r="2688" spans="1:8">
      <c r="A2688" s="31" t="s">
        <v>1253</v>
      </c>
      <c r="B2688" s="32">
        <v>43964</v>
      </c>
      <c r="C2688" s="31">
        <v>1017662.48</v>
      </c>
      <c r="D2688" s="31">
        <v>909.2</v>
      </c>
      <c r="E2688" s="31">
        <v>116.75</v>
      </c>
      <c r="F2688" s="30">
        <v>2.654491092365757</v>
      </c>
      <c r="G2688" s="30">
        <v>-5.7423361220829583E-2</v>
      </c>
      <c r="H2688" s="30">
        <v>-0.18219389184645551</v>
      </c>
    </row>
    <row r="2689" spans="1:8">
      <c r="A2689" s="31" t="s">
        <v>5173</v>
      </c>
      <c r="B2689" s="32">
        <v>43965</v>
      </c>
      <c r="C2689" s="31">
        <v>1007600.0633333335</v>
      </c>
      <c r="D2689" s="31">
        <v>900.87</v>
      </c>
      <c r="E2689" s="31">
        <v>116.56</v>
      </c>
      <c r="F2689" s="30">
        <v>2.6156945511003302</v>
      </c>
      <c r="G2689" s="30">
        <v>-6.6794426891800929E-2</v>
      </c>
      <c r="H2689" s="30">
        <v>-0.1831814996496145</v>
      </c>
    </row>
    <row r="2690" spans="1:8">
      <c r="A2690" s="31" t="s">
        <v>5174</v>
      </c>
      <c r="B2690" s="32">
        <v>43966</v>
      </c>
      <c r="C2690" s="31">
        <v>997537.64666666673</v>
      </c>
      <c r="D2690" s="31">
        <v>901.16</v>
      </c>
      <c r="E2690" s="31">
        <v>117.1</v>
      </c>
      <c r="F2690" s="30">
        <v>2.5448280216223389</v>
      </c>
      <c r="G2690" s="30">
        <v>-8.4494021313990308E-2</v>
      </c>
      <c r="H2690" s="30">
        <v>-0.18436999373128093</v>
      </c>
    </row>
    <row r="2691" spans="1:8">
      <c r="A2691" s="31" t="s">
        <v>1713</v>
      </c>
      <c r="B2691" s="32">
        <v>43967</v>
      </c>
      <c r="C2691" s="31">
        <v>987475.23</v>
      </c>
      <c r="D2691" s="31">
        <v>904.96333333333337</v>
      </c>
      <c r="E2691" s="31">
        <v>117.75333333333334</v>
      </c>
      <c r="F2691" s="30">
        <v>2.4753245066675111</v>
      </c>
      <c r="G2691" s="30">
        <v>-8.0452645626299835E-2</v>
      </c>
      <c r="H2691" s="30">
        <v>-0.18042827645407511</v>
      </c>
    </row>
    <row r="2692" spans="1:8">
      <c r="A2692" s="31" t="s">
        <v>1714</v>
      </c>
      <c r="B2692" s="32">
        <v>43968</v>
      </c>
      <c r="C2692" s="31">
        <v>968460.26</v>
      </c>
      <c r="D2692" s="31">
        <v>908.76666666666665</v>
      </c>
      <c r="E2692" s="31">
        <v>118.40666666666667</v>
      </c>
      <c r="F2692" s="30">
        <v>2.3848754692185632</v>
      </c>
      <c r="G2692" s="30">
        <v>-7.6409709165438655E-2</v>
      </c>
      <c r="H2692" s="30">
        <v>-0.1764924075576676</v>
      </c>
    </row>
    <row r="2693" spans="1:8">
      <c r="A2693" s="31" t="s">
        <v>1715</v>
      </c>
      <c r="B2693" s="32">
        <v>43969</v>
      </c>
      <c r="C2693" s="31">
        <v>995180.57000000007</v>
      </c>
      <c r="D2693" s="31">
        <v>912.57</v>
      </c>
      <c r="E2693" s="31">
        <v>119.06</v>
      </c>
      <c r="F2693" s="30">
        <v>2.5157688774897373</v>
      </c>
      <c r="G2693" s="30">
        <v>-7.2365211027079712E-2</v>
      </c>
      <c r="H2693" s="30">
        <v>-0.17256237403572161</v>
      </c>
    </row>
    <row r="2694" spans="1:8">
      <c r="A2694" s="31" t="s">
        <v>1716</v>
      </c>
      <c r="B2694" s="32">
        <v>43970</v>
      </c>
      <c r="C2694" s="31">
        <v>1002124.48</v>
      </c>
      <c r="D2694" s="31">
        <v>925.22</v>
      </c>
      <c r="E2694" s="31">
        <v>120.83</v>
      </c>
      <c r="F2694" s="30">
        <v>2.5091709650422134</v>
      </c>
      <c r="G2694" s="30">
        <v>-4.9369650764947037E-2</v>
      </c>
      <c r="H2694" s="30">
        <v>-0.15230812403535843</v>
      </c>
    </row>
    <row r="2695" spans="1:8">
      <c r="A2695" s="31" t="s">
        <v>1694</v>
      </c>
      <c r="B2695" s="32">
        <v>43971</v>
      </c>
      <c r="C2695" s="31">
        <v>986759.20000000007</v>
      </c>
      <c r="D2695" s="31">
        <v>931.5</v>
      </c>
      <c r="E2695" s="31">
        <v>120.65</v>
      </c>
      <c r="F2695" s="30">
        <v>2.4005307087373957</v>
      </c>
      <c r="G2695" s="30">
        <v>-5.9670304156025034E-2</v>
      </c>
      <c r="H2695" s="30">
        <v>-0.15806001395673419</v>
      </c>
    </row>
    <row r="2696" spans="1:8">
      <c r="A2696" s="31" t="s">
        <v>5175</v>
      </c>
      <c r="B2696" s="32">
        <v>43972</v>
      </c>
      <c r="C2696" s="31">
        <v>977786.25333333341</v>
      </c>
      <c r="D2696" s="31">
        <v>930.01</v>
      </c>
      <c r="E2696" s="31">
        <v>121.41</v>
      </c>
      <c r="F2696" s="30">
        <v>2.3525747665313839</v>
      </c>
      <c r="G2696" s="30">
        <v>-7.2780929402498473E-2</v>
      </c>
      <c r="H2696" s="30">
        <v>-0.1532882348838831</v>
      </c>
    </row>
    <row r="2697" spans="1:8">
      <c r="A2697" s="31" t="s">
        <v>5176</v>
      </c>
      <c r="B2697" s="32">
        <v>43973</v>
      </c>
      <c r="C2697" s="31">
        <v>968813.30666666664</v>
      </c>
      <c r="D2697" s="31">
        <v>905.25</v>
      </c>
      <c r="E2697" s="31">
        <v>120.92</v>
      </c>
      <c r="F2697" s="30">
        <v>2.3051012304123355</v>
      </c>
      <c r="G2697" s="30">
        <v>-0.10189888487638399</v>
      </c>
      <c r="H2697" s="30">
        <v>-0.15717571617759807</v>
      </c>
    </row>
    <row r="2698" spans="1:8">
      <c r="A2698" s="31" t="s">
        <v>1747</v>
      </c>
      <c r="B2698" s="32">
        <v>43974</v>
      </c>
      <c r="C2698" s="31">
        <v>959840.36</v>
      </c>
      <c r="D2698" s="31">
        <v>908.32999999999993</v>
      </c>
      <c r="E2698" s="31">
        <v>120.92</v>
      </c>
      <c r="F2698" s="30">
        <v>2.2581028577635514</v>
      </c>
      <c r="G2698" s="30">
        <v>-9.9623327275731199E-2</v>
      </c>
      <c r="H2698" s="30">
        <v>-0.15813413785100949</v>
      </c>
    </row>
    <row r="2699" spans="1:8">
      <c r="A2699" s="31" t="s">
        <v>2317</v>
      </c>
      <c r="B2699" s="32">
        <v>43976</v>
      </c>
      <c r="C2699" s="31">
        <v>942986.60499999998</v>
      </c>
      <c r="D2699" s="31">
        <v>911.41</v>
      </c>
      <c r="E2699" s="31">
        <v>120.92</v>
      </c>
      <c r="F2699" s="30">
        <v>2.1779173898244539</v>
      </c>
      <c r="G2699" s="30">
        <v>-9.7351706106063918E-2</v>
      </c>
      <c r="H2699" s="30">
        <v>-0.15909038225271799</v>
      </c>
    </row>
    <row r="2700" spans="1:8">
      <c r="A2700" s="31" t="s">
        <v>1748</v>
      </c>
      <c r="B2700" s="32">
        <v>43977</v>
      </c>
      <c r="C2700" s="31">
        <v>926132.85</v>
      </c>
      <c r="D2700" s="31">
        <v>926.65</v>
      </c>
      <c r="E2700" s="31">
        <v>121.16</v>
      </c>
      <c r="F2700" s="30">
        <v>2.1099433955083544</v>
      </c>
      <c r="G2700" s="30">
        <v>-8.3051317065447661E-2</v>
      </c>
      <c r="H2700" s="30">
        <v>-0.15837732703528762</v>
      </c>
    </row>
    <row r="2701" spans="1:8">
      <c r="A2701" s="31" t="s">
        <v>1749</v>
      </c>
      <c r="B2701" s="32">
        <v>43978</v>
      </c>
      <c r="C2701" s="31">
        <v>938557.22</v>
      </c>
      <c r="D2701" s="31">
        <v>927.36</v>
      </c>
      <c r="E2701" s="31">
        <v>122.16</v>
      </c>
      <c r="F2701" s="30">
        <v>2.1404192770170574</v>
      </c>
      <c r="G2701" s="30">
        <v>-8.0118635493438339E-2</v>
      </c>
      <c r="H2701" s="30">
        <v>-0.14817655672547247</v>
      </c>
    </row>
    <row r="2702" spans="1:8">
      <c r="A2702" s="31" t="s">
        <v>5177</v>
      </c>
      <c r="B2702" s="32">
        <v>43979</v>
      </c>
      <c r="C2702" s="31">
        <v>950202.96333333338</v>
      </c>
      <c r="D2702" s="31">
        <v>925.34</v>
      </c>
      <c r="E2702" s="31">
        <v>122.32</v>
      </c>
      <c r="F2702" s="30">
        <v>2.1680824303448585</v>
      </c>
      <c r="G2702" s="30">
        <v>-9.0163612050656705E-2</v>
      </c>
      <c r="H2702" s="30">
        <v>-0.14317736060521158</v>
      </c>
    </row>
    <row r="2703" spans="1:8">
      <c r="A2703" s="31" t="s">
        <v>5178</v>
      </c>
      <c r="B2703" s="32">
        <v>43980</v>
      </c>
      <c r="C2703" s="31">
        <v>961848.70666666678</v>
      </c>
      <c r="D2703" s="31">
        <v>930.35</v>
      </c>
      <c r="E2703" s="31">
        <v>123.64</v>
      </c>
      <c r="F2703" s="30">
        <v>2.1908462933474881</v>
      </c>
      <c r="G2703" s="30">
        <v>-8.9970948715189847E-2</v>
      </c>
      <c r="H2703" s="30">
        <v>-0.13253350171893641</v>
      </c>
    </row>
    <row r="2704" spans="1:8">
      <c r="A2704" s="31" t="s">
        <v>1750</v>
      </c>
      <c r="B2704" s="32">
        <v>43981</v>
      </c>
      <c r="C2704" s="31">
        <v>973494.45000000007</v>
      </c>
      <c r="D2704" s="31">
        <v>937.39333333333343</v>
      </c>
      <c r="E2704" s="31">
        <v>124.05333333333334</v>
      </c>
      <c r="F2704" s="30">
        <v>2.2133832315563629</v>
      </c>
      <c r="G2704" s="30">
        <v>-8.6904147306831714E-2</v>
      </c>
      <c r="H2704" s="30">
        <v>-0.12957245766676018</v>
      </c>
    </row>
    <row r="2705" spans="1:8">
      <c r="A2705" s="31" t="s">
        <v>1751</v>
      </c>
      <c r="B2705" s="32">
        <v>43982</v>
      </c>
      <c r="C2705" s="31">
        <v>970412.85</v>
      </c>
      <c r="D2705" s="31">
        <v>944.43666666666672</v>
      </c>
      <c r="E2705" s="31">
        <v>124.46666666666667</v>
      </c>
      <c r="F2705" s="30">
        <v>2.1873246075018065</v>
      </c>
      <c r="G2705" s="30">
        <v>-8.01837483362009E-2</v>
      </c>
      <c r="H2705" s="30">
        <v>-0.12695814823474394</v>
      </c>
    </row>
    <row r="2706" spans="1:8">
      <c r="A2706" s="31" t="s">
        <v>1752</v>
      </c>
      <c r="B2706" s="32">
        <v>43983</v>
      </c>
      <c r="C2706" s="31">
        <v>988120.63</v>
      </c>
      <c r="D2706" s="31">
        <v>951.48</v>
      </c>
      <c r="E2706" s="31">
        <v>124.88</v>
      </c>
      <c r="F2706" s="30">
        <v>2.267648704509003</v>
      </c>
      <c r="G2706" s="30">
        <v>-7.3465399883795079E-2</v>
      </c>
      <c r="H2706" s="30">
        <v>-0.12434554973821998</v>
      </c>
    </row>
    <row r="2707" spans="1:8">
      <c r="A2707" s="31" t="s">
        <v>1753</v>
      </c>
      <c r="B2707" s="32">
        <v>43984</v>
      </c>
      <c r="C2707" s="31">
        <v>1028537.75</v>
      </c>
      <c r="D2707" s="31">
        <v>967.48</v>
      </c>
      <c r="E2707" s="31">
        <v>126.4</v>
      </c>
      <c r="F2707" s="30">
        <v>2.3621464318753125</v>
      </c>
      <c r="G2707" s="30">
        <v>-5.8028585893990625E-2</v>
      </c>
      <c r="H2707" s="30">
        <v>-0.11397728865834844</v>
      </c>
    </row>
    <row r="2708" spans="1:8">
      <c r="A2708" s="31" t="s">
        <v>5179</v>
      </c>
      <c r="B2708" s="32">
        <v>43985</v>
      </c>
      <c r="C2708" s="31">
        <v>1038614.3175</v>
      </c>
      <c r="D2708" s="31">
        <v>988.02</v>
      </c>
      <c r="E2708" s="31">
        <v>127.86</v>
      </c>
      <c r="F2708" s="30">
        <v>2.4381867092378893</v>
      </c>
      <c r="G2708" s="30">
        <v>-3.0335744359278771E-2</v>
      </c>
      <c r="H2708" s="30">
        <v>-9.9196843736790163E-2</v>
      </c>
    </row>
    <row r="2709" spans="1:8">
      <c r="A2709" s="31" t="s">
        <v>5180</v>
      </c>
      <c r="B2709" s="32">
        <v>43986</v>
      </c>
      <c r="C2709" s="31">
        <v>1048690.885</v>
      </c>
      <c r="D2709" s="31">
        <v>988.8</v>
      </c>
      <c r="E2709" s="31">
        <v>128.37</v>
      </c>
      <c r="F2709" s="30">
        <v>2.5649629290944569</v>
      </c>
      <c r="G2709" s="30">
        <v>-3.187906320983791E-2</v>
      </c>
      <c r="H2709" s="30">
        <v>-9.4135911368287362E-2</v>
      </c>
    </row>
    <row r="2710" spans="1:8">
      <c r="A2710" s="31" t="s">
        <v>5181</v>
      </c>
      <c r="B2710" s="32">
        <v>43987</v>
      </c>
      <c r="C2710" s="31">
        <v>1058767.4525000001</v>
      </c>
      <c r="D2710" s="31">
        <v>1002.65</v>
      </c>
      <c r="E2710" s="31">
        <v>128</v>
      </c>
      <c r="F2710" s="30">
        <v>2.5848133473055519</v>
      </c>
      <c r="G2710" s="30">
        <v>-1.3693105246072701E-2</v>
      </c>
      <c r="H2710" s="30">
        <v>-9.9669409861433467E-2</v>
      </c>
    </row>
    <row r="2711" spans="1:8">
      <c r="A2711" s="31" t="s">
        <v>1754</v>
      </c>
      <c r="B2711" s="32">
        <v>43988</v>
      </c>
      <c r="C2711" s="31">
        <v>1068844.02</v>
      </c>
      <c r="D2711" s="31">
        <v>1004.2533333333333</v>
      </c>
      <c r="E2711" s="31">
        <v>128.37</v>
      </c>
      <c r="F2711" s="30">
        <v>2.6045055137760094</v>
      </c>
      <c r="G2711" s="30">
        <v>-1.6662260388209393E-2</v>
      </c>
      <c r="H2711" s="30">
        <v>-9.738433413022074E-2</v>
      </c>
    </row>
    <row r="2712" spans="1:8">
      <c r="A2712" s="31" t="s">
        <v>1755</v>
      </c>
      <c r="B2712" s="32">
        <v>43989</v>
      </c>
      <c r="C2712" s="31">
        <v>1116186.75</v>
      </c>
      <c r="D2712" s="31">
        <v>1005.8566666666667</v>
      </c>
      <c r="E2712" s="31">
        <v>128.74</v>
      </c>
      <c r="F2712" s="30">
        <v>2.7492165246950071</v>
      </c>
      <c r="G2712" s="30">
        <v>-1.3146835765934006E-2</v>
      </c>
      <c r="H2712" s="30">
        <v>-9.4506834220336233E-2</v>
      </c>
    </row>
    <row r="2713" spans="1:8">
      <c r="A2713" s="31" t="s">
        <v>1756</v>
      </c>
      <c r="B2713" s="32">
        <v>43990</v>
      </c>
      <c r="C2713" s="31">
        <v>1118912.05</v>
      </c>
      <c r="D2713" s="31">
        <v>1007.46</v>
      </c>
      <c r="E2713" s="31">
        <v>129.11000000000001</v>
      </c>
      <c r="F2713" s="30">
        <v>2.703743590762091</v>
      </c>
      <c r="G2713" s="30">
        <v>-9.6174956500083564E-3</v>
      </c>
      <c r="H2713" s="30">
        <v>-9.1627579737335707E-2</v>
      </c>
    </row>
    <row r="2714" spans="1:8">
      <c r="A2714" s="31" t="s">
        <v>1159</v>
      </c>
      <c r="B2714" s="32">
        <v>43991</v>
      </c>
      <c r="C2714" s="31">
        <v>1118117.98</v>
      </c>
      <c r="D2714" s="31">
        <v>1009.61</v>
      </c>
      <c r="E2714" s="31">
        <v>128.88999999999999</v>
      </c>
      <c r="F2714" s="30">
        <v>2.5897980229299034</v>
      </c>
      <c r="G2714" s="30">
        <v>-5.5356914196783569E-3</v>
      </c>
      <c r="H2714" s="30">
        <v>-9.2898866915335443E-2</v>
      </c>
    </row>
    <row r="2715" spans="1:8">
      <c r="A2715" s="31" t="s">
        <v>1152</v>
      </c>
      <c r="B2715" s="32">
        <v>43992</v>
      </c>
      <c r="C2715" s="31">
        <v>1153679.68</v>
      </c>
      <c r="D2715" s="31">
        <v>1012.51</v>
      </c>
      <c r="E2715" s="31">
        <v>128.47</v>
      </c>
      <c r="F2715" s="30">
        <v>2.6952514685816413</v>
      </c>
      <c r="G2715" s="30">
        <v>1.1469817570572971E-3</v>
      </c>
      <c r="H2715" s="30">
        <v>-9.5026768103691261E-2</v>
      </c>
    </row>
    <row r="2716" spans="1:8">
      <c r="A2716" s="31" t="s">
        <v>5182</v>
      </c>
      <c r="B2716" s="32">
        <v>43993</v>
      </c>
      <c r="C2716" s="31">
        <v>1165739.0900000001</v>
      </c>
      <c r="D2716" s="31">
        <v>993.59</v>
      </c>
      <c r="E2716" s="31">
        <v>127.73</v>
      </c>
      <c r="F2716" s="30">
        <v>2.7077153961877682</v>
      </c>
      <c r="G2716" s="30">
        <v>-1.6563976938113956E-2</v>
      </c>
      <c r="H2716" s="30">
        <v>-0.1001127236860645</v>
      </c>
    </row>
    <row r="2717" spans="1:8">
      <c r="A2717" s="31" t="s">
        <v>5183</v>
      </c>
      <c r="B2717" s="32">
        <v>43994</v>
      </c>
      <c r="C2717" s="31">
        <v>1177798.5</v>
      </c>
      <c r="D2717" s="31">
        <v>987.01</v>
      </c>
      <c r="E2717" s="31">
        <v>127.26</v>
      </c>
      <c r="F2717" s="30">
        <v>2.7239068505682189</v>
      </c>
      <c r="G2717" s="30">
        <v>-2.2084613098186878E-2</v>
      </c>
      <c r="H2717" s="30">
        <v>-0.10329763246899648</v>
      </c>
    </row>
    <row r="2718" spans="1:8">
      <c r="A2718" s="31" t="s">
        <v>1757</v>
      </c>
      <c r="B2718" s="32">
        <v>43995</v>
      </c>
      <c r="C2718" s="31">
        <v>1189857.9099999999</v>
      </c>
      <c r="D2718" s="31">
        <v>980.11333333333346</v>
      </c>
      <c r="E2718" s="31">
        <v>126.90333333333335</v>
      </c>
      <c r="F2718" s="30">
        <v>2.7399078322183859</v>
      </c>
      <c r="G2718" s="30">
        <v>-2.1354634714594645E-2</v>
      </c>
      <c r="H2718" s="30">
        <v>-0.10543258611776862</v>
      </c>
    </row>
    <row r="2719" spans="1:8">
      <c r="A2719" s="31" t="s">
        <v>1758</v>
      </c>
      <c r="B2719" s="32">
        <v>43996</v>
      </c>
      <c r="C2719" s="31">
        <v>1185421.8999999999</v>
      </c>
      <c r="D2719" s="31">
        <v>973.2166666666667</v>
      </c>
      <c r="E2719" s="31">
        <v>126.54666666666668</v>
      </c>
      <c r="F2719" s="30">
        <v>2.7041771997637665</v>
      </c>
      <c r="G2719" s="30">
        <v>-2.8079227696404807E-2</v>
      </c>
      <c r="H2719" s="30">
        <v>-0.10748542411134099</v>
      </c>
    </row>
    <row r="2720" spans="1:8">
      <c r="A2720" s="31" t="s">
        <v>1759</v>
      </c>
      <c r="B2720" s="32">
        <v>43997</v>
      </c>
      <c r="C2720" s="31">
        <v>1200100.3600000001</v>
      </c>
      <c r="D2720" s="31">
        <v>966.32</v>
      </c>
      <c r="E2720" s="31">
        <v>126.19</v>
      </c>
      <c r="F2720" s="30">
        <v>2.7709359308719561</v>
      </c>
      <c r="G2720" s="30">
        <v>-3.4806059597136563E-2</v>
      </c>
      <c r="H2720" s="30">
        <v>-0.10954038669614707</v>
      </c>
    </row>
    <row r="2721" spans="1:8">
      <c r="A2721" s="31" t="s">
        <v>1760</v>
      </c>
      <c r="B2721" s="32">
        <v>43998</v>
      </c>
      <c r="C2721" s="31">
        <v>1229673.6000000001</v>
      </c>
      <c r="D2721" s="31">
        <v>989.87</v>
      </c>
      <c r="E2721" s="31">
        <v>127.25</v>
      </c>
      <c r="F2721" s="30">
        <v>2.7870485517623691</v>
      </c>
      <c r="G2721" s="30">
        <v>-1.1118881118881152E-2</v>
      </c>
      <c r="H2721" s="30">
        <v>-0.10159559446484034</v>
      </c>
    </row>
    <row r="2722" spans="1:8">
      <c r="A2722" s="31" t="s">
        <v>5184</v>
      </c>
      <c r="B2722" s="32">
        <v>43999</v>
      </c>
      <c r="C2722" s="31">
        <v>1239911.9775</v>
      </c>
      <c r="D2722" s="31">
        <v>994.62</v>
      </c>
      <c r="E2722" s="31">
        <v>127.98</v>
      </c>
      <c r="F2722" s="30">
        <v>2.8022679608583925</v>
      </c>
      <c r="G2722" s="30">
        <v>-3.8658761317201806E-3</v>
      </c>
      <c r="H2722" s="30">
        <v>-9.4203411423313677E-2</v>
      </c>
    </row>
    <row r="2723" spans="1:8">
      <c r="A2723" s="31" t="s">
        <v>5185</v>
      </c>
      <c r="B2723" s="32">
        <v>44000</v>
      </c>
      <c r="C2723" s="31">
        <v>1250150.355</v>
      </c>
      <c r="D2723" s="31">
        <v>995.18</v>
      </c>
      <c r="E2723" s="31">
        <v>128.05000000000001</v>
      </c>
      <c r="F2723" s="30">
        <v>2.8334412342809481</v>
      </c>
      <c r="G2723" s="30">
        <v>6.045289122523112E-3</v>
      </c>
      <c r="H2723" s="30">
        <v>-8.3064804869316111E-2</v>
      </c>
    </row>
    <row r="2724" spans="1:8">
      <c r="A2724" s="31" t="s">
        <v>5186</v>
      </c>
      <c r="B2724" s="32">
        <v>44001</v>
      </c>
      <c r="C2724" s="31">
        <v>1260388.7324999999</v>
      </c>
      <c r="D2724" s="31">
        <v>1001.36</v>
      </c>
      <c r="E2724" s="31">
        <v>128.27000000000001</v>
      </c>
      <c r="F2724" s="30">
        <v>2.8601487000517589</v>
      </c>
      <c r="G2724" s="30">
        <v>9.1506429636796227E-3</v>
      </c>
      <c r="H2724" s="30">
        <v>-7.9710144927536142E-2</v>
      </c>
    </row>
    <row r="2725" spans="1:8">
      <c r="A2725" s="31" t="s">
        <v>1743</v>
      </c>
      <c r="B2725" s="32">
        <v>44002</v>
      </c>
      <c r="C2725" s="31">
        <v>1270627.1099999999</v>
      </c>
      <c r="D2725" s="31">
        <v>1000.97</v>
      </c>
      <c r="E2725" s="31">
        <v>128.05333333333334</v>
      </c>
      <c r="F2725" s="30">
        <v>2.8867914618441213</v>
      </c>
      <c r="G2725" s="30">
        <v>4.40506532340601E-3</v>
      </c>
      <c r="H2725" s="30">
        <v>-8.1923334289264793E-2</v>
      </c>
    </row>
    <row r="2726" spans="1:8">
      <c r="A2726" s="31" t="s">
        <v>1779</v>
      </c>
      <c r="B2726" s="32">
        <v>44003</v>
      </c>
      <c r="C2726" s="31">
        <v>1300812.77</v>
      </c>
      <c r="D2726" s="31">
        <v>1000.5799999999999</v>
      </c>
      <c r="E2726" s="31">
        <v>127.83666666666667</v>
      </c>
      <c r="F2726" s="30">
        <v>2.9743137746138921</v>
      </c>
      <c r="G2726" s="30">
        <v>4.8270690786389459E-3</v>
      </c>
      <c r="H2726" s="30">
        <v>-8.251196172248787E-2</v>
      </c>
    </row>
    <row r="2727" spans="1:8">
      <c r="A2727" s="31" t="s">
        <v>1780</v>
      </c>
      <c r="B2727" s="32">
        <v>44004</v>
      </c>
      <c r="C2727" s="31">
        <v>1341578.79</v>
      </c>
      <c r="D2727" s="31">
        <v>1000.19</v>
      </c>
      <c r="E2727" s="31">
        <v>127.62</v>
      </c>
      <c r="F2727" s="30">
        <v>3.1897104069854594</v>
      </c>
      <c r="G2727" s="30">
        <v>5.249757110791009E-3</v>
      </c>
      <c r="H2727" s="30">
        <v>-8.3101829677172168E-2</v>
      </c>
    </row>
    <row r="2728" spans="1:8">
      <c r="A2728" s="31" t="s">
        <v>1781</v>
      </c>
      <c r="B2728" s="32">
        <v>44005</v>
      </c>
      <c r="C2728" s="31">
        <v>1391025.4100000001</v>
      </c>
      <c r="D2728" s="31">
        <v>1014.62</v>
      </c>
      <c r="E2728" s="31">
        <v>127.53</v>
      </c>
      <c r="F2728" s="30">
        <v>3.3346413157624131</v>
      </c>
      <c r="G2728" s="30">
        <v>2.0580188299670121E-2</v>
      </c>
      <c r="H2728" s="30">
        <v>-8.2781933256616758E-2</v>
      </c>
    </row>
    <row r="2729" spans="1:8">
      <c r="A2729" s="31" t="s">
        <v>1782</v>
      </c>
      <c r="B2729" s="32">
        <v>44006</v>
      </c>
      <c r="C2729" s="31">
        <v>1419453.46</v>
      </c>
      <c r="D2729" s="31">
        <v>1010.79</v>
      </c>
      <c r="E2729" s="31">
        <v>127.77</v>
      </c>
      <c r="F2729" s="30">
        <v>3.5138104550846032</v>
      </c>
      <c r="G2729" s="30">
        <v>1.6942502137934357E-2</v>
      </c>
      <c r="H2729" s="30">
        <v>-7.9864611839262634E-2</v>
      </c>
    </row>
    <row r="2730" spans="1:8">
      <c r="A2730" s="31" t="s">
        <v>5187</v>
      </c>
      <c r="B2730" s="32">
        <v>44007</v>
      </c>
      <c r="C2730" s="31">
        <v>1435061.4700000002</v>
      </c>
      <c r="D2730" s="31">
        <v>1004.44</v>
      </c>
      <c r="E2730" s="31">
        <v>127</v>
      </c>
      <c r="F2730" s="30">
        <v>3.5841432810837928</v>
      </c>
      <c r="G2730" s="30">
        <v>1.1510458102133914E-2</v>
      </c>
      <c r="H2730" s="30">
        <v>-7.7638172706805175E-2</v>
      </c>
    </row>
    <row r="2731" spans="1:8">
      <c r="A2731" s="31" t="s">
        <v>5188</v>
      </c>
      <c r="B2731" s="32">
        <v>44008</v>
      </c>
      <c r="C2731" s="31">
        <v>1450669.48</v>
      </c>
      <c r="D2731" s="31">
        <v>998.9</v>
      </c>
      <c r="E2731" s="31">
        <v>126.97</v>
      </c>
      <c r="F2731" s="30">
        <v>3.5899660499263302</v>
      </c>
      <c r="G2731" s="30">
        <v>2.4084295032613667E-3</v>
      </c>
      <c r="H2731" s="30">
        <v>-7.6984588543181132E-2</v>
      </c>
    </row>
    <row r="2732" spans="1:8">
      <c r="A2732" s="31" t="s">
        <v>1783</v>
      </c>
      <c r="B2732" s="32">
        <v>44009</v>
      </c>
      <c r="C2732" s="31">
        <v>1466277.49</v>
      </c>
      <c r="D2732" s="31">
        <v>997.25333333333333</v>
      </c>
      <c r="E2732" s="31">
        <v>126.83333333333334</v>
      </c>
      <c r="F2732" s="30">
        <v>3.5956791970471187</v>
      </c>
      <c r="G2732" s="30">
        <v>-1.4123679406317757E-2</v>
      </c>
      <c r="H2732" s="30">
        <v>-8.1317301656284702E-2</v>
      </c>
    </row>
    <row r="2733" spans="1:8">
      <c r="A2733" s="31" t="s">
        <v>1784</v>
      </c>
      <c r="B2733" s="32">
        <v>44010</v>
      </c>
      <c r="C2733" s="31">
        <v>1491927.69</v>
      </c>
      <c r="D2733" s="31">
        <v>995.60666666666668</v>
      </c>
      <c r="E2733" s="31">
        <v>126.69666666666667</v>
      </c>
      <c r="F2733" s="30">
        <v>3.6324670013879441</v>
      </c>
      <c r="G2733" s="30">
        <v>-1.7664683459791553E-2</v>
      </c>
      <c r="H2733" s="30">
        <v>-8.4120481927710822E-2</v>
      </c>
    </row>
    <row r="2734" spans="1:8">
      <c r="A2734" s="31" t="s">
        <v>1785</v>
      </c>
      <c r="B2734" s="32">
        <v>44011</v>
      </c>
      <c r="C2734" s="31">
        <v>1481938.4100000001</v>
      </c>
      <c r="D2734" s="31">
        <v>993.96</v>
      </c>
      <c r="E2734" s="31">
        <v>126.56</v>
      </c>
      <c r="F2734" s="30">
        <v>3.5431754805481477</v>
      </c>
      <c r="G2734" s="30">
        <v>-2.1191948635128188E-2</v>
      </c>
      <c r="H2734" s="30">
        <v>-8.6912606416237659E-2</v>
      </c>
    </row>
    <row r="2735" spans="1:8">
      <c r="A2735" s="31" t="s">
        <v>1786</v>
      </c>
      <c r="B2735" s="32">
        <v>44012</v>
      </c>
      <c r="C2735" s="31">
        <v>1546845.4300000002</v>
      </c>
      <c r="D2735" s="31">
        <v>995.1</v>
      </c>
      <c r="E2735" s="31">
        <v>125.69</v>
      </c>
      <c r="F2735" s="30">
        <v>3.8358414173213582</v>
      </c>
      <c r="G2735" s="30">
        <v>-2.1966681409405941E-2</v>
      </c>
      <c r="H2735" s="30">
        <v>-9.497407834101379E-2</v>
      </c>
    </row>
    <row r="2736" spans="1:8">
      <c r="A2736" s="31" t="s">
        <v>1133</v>
      </c>
      <c r="B2736" s="32">
        <v>44013</v>
      </c>
      <c r="C2736" s="31">
        <v>1612902</v>
      </c>
      <c r="D2736" s="31">
        <v>1001.08</v>
      </c>
      <c r="E2736" s="31">
        <v>125.83</v>
      </c>
      <c r="F2736" s="30">
        <v>4.2201192317899654</v>
      </c>
      <c r="G2736" s="30">
        <v>-1.7826833455972468E-2</v>
      </c>
      <c r="H2736" s="30">
        <v>-9.3509113176284187E-2</v>
      </c>
    </row>
    <row r="2737" spans="1:8">
      <c r="A2737" s="31" t="s">
        <v>5189</v>
      </c>
      <c r="B2737" s="32">
        <v>44014</v>
      </c>
      <c r="C2737" s="31">
        <v>1615715.7800000003</v>
      </c>
      <c r="D2737" s="31">
        <v>1023.48</v>
      </c>
      <c r="E2737" s="31">
        <v>127.26</v>
      </c>
      <c r="F2737" s="30">
        <v>4.218046053481463</v>
      </c>
      <c r="G2737" s="30">
        <v>-5.8589172720868721E-4</v>
      </c>
      <c r="H2737" s="30">
        <v>-8.5644489150740077E-2</v>
      </c>
    </row>
    <row r="2738" spans="1:8">
      <c r="A2738" s="31" t="s">
        <v>5190</v>
      </c>
      <c r="B2738" s="32">
        <v>44015</v>
      </c>
      <c r="C2738" s="31">
        <v>1618529.56</v>
      </c>
      <c r="D2738" s="31">
        <v>1033.0899999999999</v>
      </c>
      <c r="E2738" s="31">
        <v>127.08</v>
      </c>
      <c r="F2738" s="30">
        <v>4.2977003130774056</v>
      </c>
      <c r="G2738" s="30">
        <v>8.8572488818576822E-3</v>
      </c>
      <c r="H2738" s="30">
        <v>-9.280411193603666E-2</v>
      </c>
    </row>
    <row r="2739" spans="1:8">
      <c r="A2739" s="31" t="s">
        <v>1787</v>
      </c>
      <c r="B2739" s="32">
        <v>44016</v>
      </c>
      <c r="C2739" s="31">
        <v>1621343.3399999999</v>
      </c>
      <c r="D2739" s="31">
        <v>1042.2266666666667</v>
      </c>
      <c r="E2739" s="31">
        <v>127.45666666666668</v>
      </c>
      <c r="F2739" s="30">
        <v>4.3795346908169117</v>
      </c>
      <c r="G2739" s="30">
        <v>1.5553162844554658E-2</v>
      </c>
      <c r="H2739" s="30">
        <v>-9.1282855649032602E-2</v>
      </c>
    </row>
    <row r="2740" spans="1:8">
      <c r="A2740" s="31" t="s">
        <v>1788</v>
      </c>
      <c r="B2740" s="32">
        <v>44017</v>
      </c>
      <c r="C2740" s="31">
        <v>1655429.5899999999</v>
      </c>
      <c r="D2740" s="31">
        <v>1051.3633333333332</v>
      </c>
      <c r="E2740" s="31">
        <v>127.83333333333334</v>
      </c>
      <c r="F2740" s="30">
        <v>4.4784166355035024</v>
      </c>
      <c r="G2740" s="30">
        <v>2.2219845537071237E-2</v>
      </c>
      <c r="H2740" s="30">
        <v>-8.9765498908193186E-2</v>
      </c>
    </row>
    <row r="2741" spans="1:8">
      <c r="A2741" s="31" t="s">
        <v>1789</v>
      </c>
      <c r="B2741" s="32">
        <v>44018</v>
      </c>
      <c r="C2741" s="31">
        <v>1718350.1600000001</v>
      </c>
      <c r="D2741" s="31">
        <v>1060.5</v>
      </c>
      <c r="E2741" s="31">
        <v>128.21</v>
      </c>
      <c r="F2741" s="30">
        <v>4.5733770117477643</v>
      </c>
      <c r="G2741" s="30">
        <v>2.5549280519882478E-2</v>
      </c>
      <c r="H2741" s="30">
        <v>-9.3473803294916169E-2</v>
      </c>
    </row>
    <row r="2742" spans="1:8">
      <c r="A2742" s="31" t="s">
        <v>1790</v>
      </c>
      <c r="B2742" s="32">
        <v>44019</v>
      </c>
      <c r="C2742" s="31">
        <v>1747078.6099999999</v>
      </c>
      <c r="D2742" s="31">
        <v>1052.54</v>
      </c>
      <c r="E2742" s="31">
        <v>128.11000000000001</v>
      </c>
      <c r="F2742" s="30">
        <v>4.7130105262469462</v>
      </c>
      <c r="G2742" s="30">
        <v>2.0941849750230279E-2</v>
      </c>
      <c r="H2742" s="30">
        <v>-9.6034434095399246E-2</v>
      </c>
    </row>
    <row r="2743" spans="1:8">
      <c r="A2743" s="31" t="s">
        <v>1791</v>
      </c>
      <c r="B2743" s="32">
        <v>44020</v>
      </c>
      <c r="C2743" s="31">
        <v>1753642.79</v>
      </c>
      <c r="D2743" s="31">
        <v>1070.1400000000001</v>
      </c>
      <c r="E2743" s="31">
        <v>128.31</v>
      </c>
      <c r="F2743" s="30">
        <v>4.7492526416213963</v>
      </c>
      <c r="G2743" s="30">
        <v>3.1549724795403966E-2</v>
      </c>
      <c r="H2743" s="30">
        <v>-9.8630136986301298E-2</v>
      </c>
    </row>
    <row r="2744" spans="1:8">
      <c r="A2744" s="31" t="s">
        <v>5191</v>
      </c>
      <c r="B2744" s="32">
        <v>44021</v>
      </c>
      <c r="C2744" s="31">
        <v>1749546.4233333336</v>
      </c>
      <c r="D2744" s="31">
        <v>1079.69</v>
      </c>
      <c r="E2744" s="31">
        <v>127.98</v>
      </c>
      <c r="F2744" s="30">
        <v>4.750641521630758</v>
      </c>
      <c r="G2744" s="30">
        <v>4.2332792709298905E-2</v>
      </c>
      <c r="H2744" s="30">
        <v>-9.5291955323059563E-2</v>
      </c>
    </row>
    <row r="2745" spans="1:8">
      <c r="A2745" s="31" t="s">
        <v>5192</v>
      </c>
      <c r="B2745" s="32">
        <v>44022</v>
      </c>
      <c r="C2745" s="31">
        <v>1745450.0566666666</v>
      </c>
      <c r="D2745" s="31">
        <v>1069.27</v>
      </c>
      <c r="E2745" s="31">
        <v>127.64</v>
      </c>
      <c r="F2745" s="30">
        <v>4.7520375966527046</v>
      </c>
      <c r="G2745" s="30">
        <v>2.8732784621971152E-2</v>
      </c>
      <c r="H2745" s="30">
        <v>-9.4462771806604784E-2</v>
      </c>
    </row>
    <row r="2746" spans="1:8">
      <c r="A2746" s="31" t="s">
        <v>1792</v>
      </c>
      <c r="B2746" s="32">
        <v>44023</v>
      </c>
      <c r="C2746" s="31">
        <v>1741353.69</v>
      </c>
      <c r="D2746" s="31">
        <v>1069.9666666666667</v>
      </c>
      <c r="E2746" s="31">
        <v>127.75000000000001</v>
      </c>
      <c r="F2746" s="30">
        <v>4.6912749003984064</v>
      </c>
      <c r="G2746" s="30">
        <v>2.5884413421926489E-2</v>
      </c>
      <c r="H2746" s="30">
        <v>-9.0423638305446641E-2</v>
      </c>
    </row>
    <row r="2747" spans="1:8">
      <c r="A2747" s="31" t="s">
        <v>1793</v>
      </c>
      <c r="B2747" s="32">
        <v>44024</v>
      </c>
      <c r="C2747" s="31">
        <v>1812843.1099999999</v>
      </c>
      <c r="D2747" s="31">
        <v>1070.6633333333332</v>
      </c>
      <c r="E2747" s="31">
        <v>127.86000000000001</v>
      </c>
      <c r="F2747" s="30">
        <v>4.8893917125546187</v>
      </c>
      <c r="G2747" s="30">
        <v>2.5804885682439993E-2</v>
      </c>
      <c r="H2747" s="30">
        <v>-8.677951574887488E-2</v>
      </c>
    </row>
    <row r="2748" spans="1:8">
      <c r="A2748" s="31" t="s">
        <v>1179</v>
      </c>
      <c r="B2748" s="32">
        <v>44025</v>
      </c>
      <c r="C2748" s="31">
        <v>1822083.06</v>
      </c>
      <c r="D2748" s="31">
        <v>1071.3599999999999</v>
      </c>
      <c r="E2748" s="31">
        <v>127.97</v>
      </c>
      <c r="F2748" s="30">
        <v>4.8841218622945739</v>
      </c>
      <c r="G2748" s="30">
        <v>2.8670187229956623E-2</v>
      </c>
      <c r="H2748" s="30">
        <v>-9.0346886551037842E-2</v>
      </c>
    </row>
    <row r="2749" spans="1:8">
      <c r="A2749" s="31" t="s">
        <v>1794</v>
      </c>
      <c r="B2749" s="32">
        <v>44026</v>
      </c>
      <c r="C2749" s="31">
        <v>1844907.28</v>
      </c>
      <c r="D2749" s="31">
        <v>1059.52</v>
      </c>
      <c r="E2749" s="31">
        <v>127.91</v>
      </c>
      <c r="F2749" s="30">
        <v>4.9638057350234686</v>
      </c>
      <c r="G2749" s="30">
        <v>1.6833336532370957E-2</v>
      </c>
      <c r="H2749" s="30">
        <v>-8.4001718705241979E-2</v>
      </c>
    </row>
    <row r="2750" spans="1:8">
      <c r="A2750" s="31" t="s">
        <v>1795</v>
      </c>
      <c r="B2750" s="32">
        <v>44027</v>
      </c>
      <c r="C2750" s="31">
        <v>1841700.69</v>
      </c>
      <c r="D2750" s="31">
        <v>1066.29</v>
      </c>
      <c r="E2750" s="31">
        <v>127.9</v>
      </c>
      <c r="F2750" s="30">
        <v>4.9594185332874554</v>
      </c>
      <c r="G2750" s="30">
        <v>1.6298287250164245E-2</v>
      </c>
      <c r="H2750" s="30">
        <v>-8.7276100763576614E-2</v>
      </c>
    </row>
    <row r="2751" spans="1:8">
      <c r="A2751" s="31" t="s">
        <v>5193</v>
      </c>
      <c r="B2751" s="32">
        <v>44028</v>
      </c>
      <c r="C2751" s="31">
        <v>1830857.8200000003</v>
      </c>
      <c r="D2751" s="31">
        <v>1045.93</v>
      </c>
      <c r="E2751" s="31">
        <v>127.19</v>
      </c>
      <c r="F2751" s="30">
        <v>4.9302880186570803</v>
      </c>
      <c r="G2751" s="30">
        <v>-7.9483263935655746E-3</v>
      </c>
      <c r="H2751" s="30">
        <v>-9.1608141887870365E-2</v>
      </c>
    </row>
    <row r="2752" spans="1:8">
      <c r="A2752" s="31" t="s">
        <v>5194</v>
      </c>
      <c r="B2752" s="32">
        <v>44029</v>
      </c>
      <c r="C2752" s="31">
        <v>1820014.9500000002</v>
      </c>
      <c r="D2752" s="31">
        <v>1055.06</v>
      </c>
      <c r="E2752" s="31">
        <v>126.98</v>
      </c>
      <c r="F2752" s="30">
        <v>4.8907785797514247</v>
      </c>
      <c r="G2752" s="30">
        <v>-4.1248595943103039E-3</v>
      </c>
      <c r="H2752" s="30">
        <v>-9.237330537752253E-2</v>
      </c>
    </row>
    <row r="2753" spans="1:8">
      <c r="A2753" s="31" t="s">
        <v>1796</v>
      </c>
      <c r="B2753" s="32">
        <v>44030</v>
      </c>
      <c r="C2753" s="31">
        <v>1809172.08</v>
      </c>
      <c r="D2753" s="31">
        <v>1058.2066666666667</v>
      </c>
      <c r="E2753" s="31">
        <v>127.10333333333335</v>
      </c>
      <c r="F2753" s="30">
        <v>4.9380196667935774</v>
      </c>
      <c r="G2753" s="30">
        <v>-5.9586992939112404E-3</v>
      </c>
      <c r="H2753" s="30">
        <v>-9.0755180389631929E-2</v>
      </c>
    </row>
    <row r="2754" spans="1:8">
      <c r="A2754" s="31" t="s">
        <v>1797</v>
      </c>
      <c r="B2754" s="32">
        <v>44031</v>
      </c>
      <c r="C2754" s="31">
        <v>1865027.51</v>
      </c>
      <c r="D2754" s="31">
        <v>1061.3533333333332</v>
      </c>
      <c r="E2754" s="31">
        <v>127.22666666666666</v>
      </c>
      <c r="F2754" s="30">
        <v>5.1081753691870846</v>
      </c>
      <c r="G2754" s="30">
        <v>-9.2106819016325447E-3</v>
      </c>
      <c r="H2754" s="30">
        <v>-0.10176033135649065</v>
      </c>
    </row>
    <row r="2755" spans="1:8">
      <c r="A2755" s="31" t="s">
        <v>1444</v>
      </c>
      <c r="B2755" s="32">
        <v>44032</v>
      </c>
      <c r="C2755" s="31">
        <v>1924845.1400000001</v>
      </c>
      <c r="D2755" s="31">
        <v>1064.5</v>
      </c>
      <c r="E2755" s="31">
        <v>127.35</v>
      </c>
      <c r="F2755" s="30">
        <v>5.3013761512190056</v>
      </c>
      <c r="G2755" s="30">
        <v>-4.0884298371176575E-3</v>
      </c>
      <c r="H2755" s="30">
        <v>-9.6616301340710864E-2</v>
      </c>
    </row>
    <row r="2756" spans="1:8">
      <c r="A2756" s="31" t="s">
        <v>1776</v>
      </c>
      <c r="B2756" s="32">
        <v>44033</v>
      </c>
      <c r="C2756" s="31">
        <v>1916194.06</v>
      </c>
      <c r="D2756" s="31">
        <v>1085.8599999999999</v>
      </c>
      <c r="E2756" s="31">
        <v>127.83</v>
      </c>
      <c r="F2756" s="30">
        <v>5.2703608528266939</v>
      </c>
      <c r="G2756" s="30">
        <v>1.1447786357666523E-2</v>
      </c>
      <c r="H2756" s="30">
        <v>-9.5072915191844798E-2</v>
      </c>
    </row>
    <row r="2757" spans="1:8">
      <c r="A2757" s="31" t="s">
        <v>1824</v>
      </c>
      <c r="B2757" s="32">
        <v>44034</v>
      </c>
      <c r="C2757" s="31">
        <v>1901147.1600000001</v>
      </c>
      <c r="D2757" s="31">
        <v>1077.78</v>
      </c>
      <c r="E2757" s="31">
        <v>127.81</v>
      </c>
      <c r="F2757" s="30">
        <v>5.2184521308652254</v>
      </c>
      <c r="G2757" s="30">
        <v>1.2142555289477386E-2</v>
      </c>
      <c r="H2757" s="30">
        <v>-9.5726616669025044E-2</v>
      </c>
    </row>
    <row r="2758" spans="1:8">
      <c r="A2758" s="31" t="s">
        <v>5195</v>
      </c>
      <c r="B2758" s="32">
        <v>44035</v>
      </c>
      <c r="C2758" s="31">
        <v>1918401.4466666668</v>
      </c>
      <c r="D2758" s="31">
        <v>1077.5999999999999</v>
      </c>
      <c r="E2758" s="31">
        <v>128.94</v>
      </c>
      <c r="F2758" s="30">
        <v>5.2721964005082969</v>
      </c>
      <c r="G2758" s="30">
        <v>1.5779650472258044E-2</v>
      </c>
      <c r="H2758" s="30">
        <v>-8.7925302397962812E-2</v>
      </c>
    </row>
    <row r="2759" spans="1:8">
      <c r="A2759" s="31" t="s">
        <v>5196</v>
      </c>
      <c r="B2759" s="32">
        <v>44036</v>
      </c>
      <c r="C2759" s="31">
        <v>1935655.7333333334</v>
      </c>
      <c r="D2759" s="31">
        <v>1060.47</v>
      </c>
      <c r="E2759" s="31">
        <v>128.15</v>
      </c>
      <c r="F2759" s="30">
        <v>5.3926277954831932</v>
      </c>
      <c r="G2759" s="30">
        <v>3.4062845950777465E-3</v>
      </c>
      <c r="H2759" s="30">
        <v>-9.3705799151343694E-2</v>
      </c>
    </row>
    <row r="2760" spans="1:8">
      <c r="A2760" s="31" t="s">
        <v>1825</v>
      </c>
      <c r="B2760" s="32">
        <v>44037</v>
      </c>
      <c r="C2760" s="31">
        <v>1952910.02</v>
      </c>
      <c r="D2760" s="31">
        <v>1064.6933333333336</v>
      </c>
      <c r="E2760" s="31">
        <v>128.49</v>
      </c>
      <c r="F2760" s="30">
        <v>5.4252297133682523</v>
      </c>
      <c r="G2760" s="30">
        <v>1.1220018742243765E-2</v>
      </c>
      <c r="H2760" s="30">
        <v>-9.1494025312875649E-2</v>
      </c>
    </row>
    <row r="2761" spans="1:8">
      <c r="A2761" s="31" t="s">
        <v>1826</v>
      </c>
      <c r="B2761" s="32">
        <v>44038</v>
      </c>
      <c r="C2761" s="31">
        <v>1946086.23</v>
      </c>
      <c r="D2761" s="31">
        <v>1068.9166666666667</v>
      </c>
      <c r="E2761" s="31">
        <v>128.82999999999998</v>
      </c>
      <c r="F2761" s="30">
        <v>5.3461747892582867</v>
      </c>
      <c r="G2761" s="30">
        <v>1.2394672122090444E-2</v>
      </c>
      <c r="H2761" s="30">
        <v>-9.2618678687139133E-2</v>
      </c>
    </row>
    <row r="2762" spans="1:8">
      <c r="A2762" s="31" t="s">
        <v>1827</v>
      </c>
      <c r="B2762" s="32">
        <v>44039</v>
      </c>
      <c r="C2762" s="31">
        <v>1933935.58</v>
      </c>
      <c r="D2762" s="31">
        <v>1073.1400000000001</v>
      </c>
      <c r="E2762" s="31">
        <v>129.16999999999999</v>
      </c>
      <c r="F2762" s="30">
        <v>5.297536194129485</v>
      </c>
      <c r="G2762" s="30">
        <v>2.8079284941034732E-2</v>
      </c>
      <c r="H2762" s="30">
        <v>-8.285998295938668E-2</v>
      </c>
    </row>
    <row r="2763" spans="1:8">
      <c r="A2763" s="31" t="s">
        <v>1828</v>
      </c>
      <c r="B2763" s="32">
        <v>44040</v>
      </c>
      <c r="C2763" s="31">
        <v>1941193.4500000002</v>
      </c>
      <c r="D2763" s="31">
        <v>1082.02</v>
      </c>
      <c r="E2763" s="31">
        <v>130.13</v>
      </c>
      <c r="F2763" s="30">
        <v>5.3226045601162992</v>
      </c>
      <c r="G2763" s="30">
        <v>3.8157831614295867E-2</v>
      </c>
      <c r="H2763" s="30">
        <v>-7.479559189477436E-2</v>
      </c>
    </row>
    <row r="2764" spans="1:8">
      <c r="A2764" s="31" t="s">
        <v>1829</v>
      </c>
      <c r="B2764" s="32">
        <v>44041</v>
      </c>
      <c r="C2764" s="31">
        <v>1904324.24</v>
      </c>
      <c r="D2764" s="31">
        <v>1086.6199999999999</v>
      </c>
      <c r="E2764" s="31">
        <v>129.69999999999999</v>
      </c>
      <c r="F2764" s="30">
        <v>5.203926660180004</v>
      </c>
      <c r="G2764" s="30">
        <v>3.6070137968515992E-2</v>
      </c>
      <c r="H2764" s="30">
        <v>-7.9750248332623896E-2</v>
      </c>
    </row>
    <row r="2765" spans="1:8">
      <c r="A2765" s="31" t="s">
        <v>5197</v>
      </c>
      <c r="B2765" s="32">
        <v>44042</v>
      </c>
      <c r="C2765" s="31">
        <v>1932972.9950000001</v>
      </c>
      <c r="D2765" s="31">
        <v>1082.06</v>
      </c>
      <c r="E2765" s="31">
        <v>129.81</v>
      </c>
      <c r="F2765" s="30">
        <v>5.2986884174853772</v>
      </c>
      <c r="G2765" s="30">
        <v>3.0631488713210642E-2</v>
      </c>
      <c r="H2765" s="30">
        <v>-7.8294004875624323E-2</v>
      </c>
    </row>
    <row r="2766" spans="1:8">
      <c r="A2766" s="31" t="s">
        <v>1830</v>
      </c>
      <c r="B2766" s="32">
        <v>44044</v>
      </c>
      <c r="C2766" s="31">
        <v>1961621.75</v>
      </c>
      <c r="D2766" s="31">
        <v>1080.6633333333334</v>
      </c>
      <c r="E2766" s="31">
        <v>129.51666666666668</v>
      </c>
      <c r="F2766" s="30">
        <v>5.4881317391016733</v>
      </c>
      <c r="G2766" s="30">
        <v>2.8214130534755855E-2</v>
      </c>
      <c r="H2766" s="30">
        <v>-7.9701563240170525E-2</v>
      </c>
    </row>
    <row r="2767" spans="1:8">
      <c r="A2767" s="31" t="s">
        <v>1831</v>
      </c>
      <c r="B2767" s="32">
        <v>44045</v>
      </c>
      <c r="C2767" s="31">
        <v>2011524.29</v>
      </c>
      <c r="D2767" s="31">
        <v>1079.2666666666667</v>
      </c>
      <c r="E2767" s="31">
        <v>129.22333333333333</v>
      </c>
      <c r="F2767" s="30">
        <v>5.644702767519143</v>
      </c>
      <c r="G2767" s="30">
        <v>2.5801873043632684E-2</v>
      </c>
      <c r="H2767" s="30">
        <v>-8.1111190120647603E-2</v>
      </c>
    </row>
    <row r="2768" spans="1:8">
      <c r="A2768" s="31" t="s">
        <v>1177</v>
      </c>
      <c r="B2768" s="32">
        <v>44046</v>
      </c>
      <c r="C2768" s="31">
        <v>1993340.2000000002</v>
      </c>
      <c r="D2768" s="31">
        <v>1077.8699999999999</v>
      </c>
      <c r="E2768" s="31">
        <v>128.93</v>
      </c>
      <c r="F2768" s="30">
        <v>5.542234023000578</v>
      </c>
      <c r="G2768" s="30">
        <v>1.9590222861250783E-2</v>
      </c>
      <c r="H2768" s="30">
        <v>-8.9413094145066707E-2</v>
      </c>
    </row>
    <row r="2769" spans="1:8">
      <c r="A2769" s="31" t="s">
        <v>1832</v>
      </c>
      <c r="B2769" s="32">
        <v>44047</v>
      </c>
      <c r="C2769" s="31">
        <v>1995044.4100000001</v>
      </c>
      <c r="D2769" s="31">
        <v>1089.58</v>
      </c>
      <c r="E2769" s="31">
        <v>129.18</v>
      </c>
      <c r="F2769" s="30">
        <v>5.5411935527234695</v>
      </c>
      <c r="G2769" s="30">
        <v>3.5722433460076086E-2</v>
      </c>
      <c r="H2769" s="30">
        <v>-8.8805812231078529E-2</v>
      </c>
    </row>
    <row r="2770" spans="1:8">
      <c r="A2770" s="31" t="s">
        <v>1833</v>
      </c>
      <c r="B2770" s="32">
        <v>44048</v>
      </c>
      <c r="C2770" s="31">
        <v>2034192.5</v>
      </c>
      <c r="D2770" s="31">
        <v>1103.03</v>
      </c>
      <c r="E2770" s="31">
        <v>129.38</v>
      </c>
      <c r="F2770" s="30">
        <v>5.6649965706147549</v>
      </c>
      <c r="G2770" s="30">
        <v>5.5955503647399096E-2</v>
      </c>
      <c r="H2770" s="30">
        <v>-8.0781527531083475E-2</v>
      </c>
    </row>
    <row r="2771" spans="1:8">
      <c r="A2771" s="31" t="s">
        <v>5198</v>
      </c>
      <c r="B2771" s="32">
        <v>44049</v>
      </c>
      <c r="C2771" s="31">
        <v>2048977.2566666668</v>
      </c>
      <c r="D2771" s="31">
        <v>1106.58</v>
      </c>
      <c r="E2771" s="31">
        <v>130.30000000000001</v>
      </c>
      <c r="F2771" s="30">
        <v>5.7088590992981105</v>
      </c>
      <c r="G2771" s="30">
        <v>5.5343092842496722E-2</v>
      </c>
      <c r="H2771" s="30">
        <v>-7.5361907465228306E-2</v>
      </c>
    </row>
    <row r="2772" spans="1:8">
      <c r="A2772" s="31" t="s">
        <v>5199</v>
      </c>
      <c r="B2772" s="32">
        <v>44050</v>
      </c>
      <c r="C2772" s="31">
        <v>2063762.0133333334</v>
      </c>
      <c r="D2772" s="31">
        <v>1089.32</v>
      </c>
      <c r="E2772" s="31">
        <v>129.97999999999999</v>
      </c>
      <c r="F2772" s="30">
        <v>5.7526618284460325</v>
      </c>
      <c r="G2772" s="30">
        <v>3.7259924394633215E-2</v>
      </c>
      <c r="H2772" s="30">
        <v>-7.7217975719999221E-2</v>
      </c>
    </row>
    <row r="2773" spans="1:8">
      <c r="A2773" s="31" t="s">
        <v>1834</v>
      </c>
      <c r="B2773" s="32">
        <v>44052</v>
      </c>
      <c r="C2773" s="31">
        <v>2078546.77</v>
      </c>
      <c r="D2773" s="31">
        <v>1087.885</v>
      </c>
      <c r="E2773" s="31">
        <v>129.935</v>
      </c>
      <c r="F2773" s="30">
        <v>5.797656995035549</v>
      </c>
      <c r="G2773" s="30">
        <v>3.4278352965783521E-2</v>
      </c>
      <c r="H2773" s="30">
        <v>-7.7122496330318535E-2</v>
      </c>
    </row>
    <row r="2774" spans="1:8">
      <c r="A2774" s="31" t="s">
        <v>1835</v>
      </c>
      <c r="B2774" s="32">
        <v>44053</v>
      </c>
      <c r="C2774" s="31">
        <v>2065114.25</v>
      </c>
      <c r="D2774" s="31">
        <v>1086.45</v>
      </c>
      <c r="E2774" s="31">
        <v>129.88999999999999</v>
      </c>
      <c r="F2774" s="30">
        <v>5.6945485400856466</v>
      </c>
      <c r="G2774" s="30">
        <v>3.1306064719450966E-2</v>
      </c>
      <c r="H2774" s="30">
        <v>-7.702693100262914E-2</v>
      </c>
    </row>
    <row r="2775" spans="1:8">
      <c r="A2775" s="31" t="s">
        <v>1448</v>
      </c>
      <c r="B2775" s="32">
        <v>44054</v>
      </c>
      <c r="C2775" s="31">
        <v>1999843.42</v>
      </c>
      <c r="D2775" s="31">
        <v>1091.23</v>
      </c>
      <c r="E2775" s="31">
        <v>130.5</v>
      </c>
      <c r="F2775" s="30">
        <v>5.4585455508440361</v>
      </c>
      <c r="G2775" s="30">
        <v>4.1408993739502353E-2</v>
      </c>
      <c r="H2775" s="30">
        <v>-6.1286145878290954E-2</v>
      </c>
    </row>
    <row r="2776" spans="1:8">
      <c r="A2776" s="31" t="s">
        <v>1836</v>
      </c>
      <c r="B2776" s="32">
        <v>44055</v>
      </c>
      <c r="C2776" s="31">
        <v>1975439.67</v>
      </c>
      <c r="D2776" s="31">
        <v>1093.98</v>
      </c>
      <c r="E2776" s="31">
        <v>129.34</v>
      </c>
      <c r="F2776" s="30">
        <v>5.3472019728175306</v>
      </c>
      <c r="G2776" s="30">
        <v>3.8986447342178376E-2</v>
      </c>
      <c r="H2776" s="30">
        <v>-7.0432657754779249E-2</v>
      </c>
    </row>
    <row r="2777" spans="1:8">
      <c r="A2777" s="31" t="s">
        <v>5200</v>
      </c>
      <c r="B2777" s="32">
        <v>44056</v>
      </c>
      <c r="C2777" s="31">
        <v>1951382.3</v>
      </c>
      <c r="D2777" s="31">
        <v>1096.18</v>
      </c>
      <c r="E2777" s="31">
        <v>130.33000000000001</v>
      </c>
      <c r="F2777" s="30">
        <v>5.2474421240343334</v>
      </c>
      <c r="G2777" s="30">
        <v>4.3593332000495089E-2</v>
      </c>
      <c r="H2777" s="30">
        <v>-6.1834149150590045E-2</v>
      </c>
    </row>
    <row r="2778" spans="1:8">
      <c r="A2778" s="31" t="s">
        <v>5201</v>
      </c>
      <c r="B2778" s="32">
        <v>44057</v>
      </c>
      <c r="C2778" s="31">
        <v>1927324.9300000002</v>
      </c>
      <c r="D2778" s="31">
        <v>1093.1600000000001</v>
      </c>
      <c r="E2778" s="31">
        <v>129.85</v>
      </c>
      <c r="F2778" s="30">
        <v>5.1483945091684005</v>
      </c>
      <c r="G2778" s="30">
        <v>5.1064852651314885E-2</v>
      </c>
      <c r="H2778" s="30">
        <v>-6.5154787616990673E-2</v>
      </c>
    </row>
    <row r="2779" spans="1:8">
      <c r="A2779" s="31" t="s">
        <v>1837</v>
      </c>
      <c r="B2779" s="32">
        <v>44058</v>
      </c>
      <c r="C2779" s="31">
        <v>1903267.56</v>
      </c>
      <c r="D2779" s="31">
        <v>1095.4266666666667</v>
      </c>
      <c r="E2779" s="31">
        <v>129.95666666666668</v>
      </c>
      <c r="F2779" s="30">
        <v>5.0500515278762315</v>
      </c>
      <c r="G2779" s="30">
        <v>5.3186852630499493E-2</v>
      </c>
      <c r="H2779" s="30">
        <v>-6.7162750634062185E-2</v>
      </c>
    </row>
    <row r="2780" spans="1:8">
      <c r="A2780" s="31" t="s">
        <v>1838</v>
      </c>
      <c r="B2780" s="32">
        <v>44059</v>
      </c>
      <c r="C2780" s="31">
        <v>1813565.72</v>
      </c>
      <c r="D2780" s="31">
        <v>1097.6933333333334</v>
      </c>
      <c r="E2780" s="31">
        <v>130.06333333333333</v>
      </c>
      <c r="F2780" s="30">
        <v>4.6910462861267144</v>
      </c>
      <c r="G2780" s="30">
        <v>5.5308621402407887E-2</v>
      </c>
      <c r="H2780" s="30">
        <v>-6.9158833913831708E-2</v>
      </c>
    </row>
    <row r="2781" spans="1:8">
      <c r="A2781" s="31" t="s">
        <v>1839</v>
      </c>
      <c r="B2781" s="32">
        <v>44060</v>
      </c>
      <c r="C2781" s="31">
        <v>1815754.72</v>
      </c>
      <c r="D2781" s="31">
        <v>1099.96</v>
      </c>
      <c r="E2781" s="31">
        <v>130.16999999999999</v>
      </c>
      <c r="F2781" s="30">
        <v>4.670795580179516</v>
      </c>
      <c r="G2781" s="30">
        <v>5.7430159004825843E-2</v>
      </c>
      <c r="H2781" s="30">
        <v>-7.1143142571713947E-2</v>
      </c>
    </row>
    <row r="2782" spans="1:8">
      <c r="A2782" s="31" t="s">
        <v>1171</v>
      </c>
      <c r="B2782" s="32">
        <v>44061</v>
      </c>
      <c r="C2782" s="31">
        <v>1825353.01</v>
      </c>
      <c r="D2782" s="31">
        <v>1104.96</v>
      </c>
      <c r="E2782" s="31">
        <v>132.19999999999999</v>
      </c>
      <c r="F2782" s="30">
        <v>4.6897548423697222</v>
      </c>
      <c r="G2782" s="30">
        <v>6.5144884227573252E-2</v>
      </c>
      <c r="H2782" s="30">
        <v>-5.7263067817157509E-2</v>
      </c>
    </row>
    <row r="2783" spans="1:8">
      <c r="A2783" s="31" t="s">
        <v>1840</v>
      </c>
      <c r="B2783" s="32">
        <v>44062</v>
      </c>
      <c r="C2783" s="31">
        <v>1757229.2000000002</v>
      </c>
      <c r="D2783" s="31">
        <v>1099.4100000000001</v>
      </c>
      <c r="E2783" s="31">
        <v>132.83000000000001</v>
      </c>
      <c r="F2783" s="30">
        <v>4.4483165750464311</v>
      </c>
      <c r="G2783" s="30">
        <v>6.0623016294124143E-2</v>
      </c>
      <c r="H2783" s="30">
        <v>-5.2026834142163803E-2</v>
      </c>
    </row>
    <row r="2784" spans="1:8">
      <c r="A2784" s="31" t="s">
        <v>2538</v>
      </c>
      <c r="B2784" s="32">
        <v>44063</v>
      </c>
      <c r="C2784" s="31">
        <v>1747232.6400000001</v>
      </c>
      <c r="D2784" s="31">
        <v>1080.54</v>
      </c>
      <c r="E2784" s="31">
        <v>132.47</v>
      </c>
      <c r="F2784" s="30">
        <v>4.3889343852744691</v>
      </c>
      <c r="G2784" s="30">
        <v>3.6141343433859108E-2</v>
      </c>
      <c r="H2784" s="30">
        <v>-6.0296516989430393E-2</v>
      </c>
    </row>
    <row r="2785" spans="1:8">
      <c r="A2785" s="31" t="s">
        <v>1821</v>
      </c>
      <c r="B2785" s="32">
        <v>44064</v>
      </c>
      <c r="C2785" s="31">
        <v>1737236.08</v>
      </c>
      <c r="D2785" s="31">
        <v>1091.8499999999999</v>
      </c>
      <c r="E2785" s="31">
        <v>132.77000000000001</v>
      </c>
      <c r="F2785" s="30">
        <v>4.3301712970775483</v>
      </c>
      <c r="G2785" s="30">
        <v>4.0888117754728448E-2</v>
      </c>
      <c r="H2785" s="30">
        <v>-6.1364439731353637E-2</v>
      </c>
    </row>
    <row r="2786" spans="1:8">
      <c r="A2786" s="31" t="s">
        <v>1856</v>
      </c>
      <c r="B2786" s="32">
        <v>44065</v>
      </c>
      <c r="C2786" s="31">
        <v>1727239.52</v>
      </c>
      <c r="D2786" s="31">
        <v>1097.31</v>
      </c>
      <c r="E2786" s="31">
        <v>133.03333333333336</v>
      </c>
      <c r="F2786" s="30">
        <v>4.2720176788025297</v>
      </c>
      <c r="G2786" s="30">
        <v>4.5379053232265099E-2</v>
      </c>
      <c r="H2786" s="30">
        <v>-6.0786482479466941E-2</v>
      </c>
    </row>
    <row r="2787" spans="1:8">
      <c r="A2787" s="31" t="s">
        <v>1857</v>
      </c>
      <c r="B2787" s="32">
        <v>44066</v>
      </c>
      <c r="C2787" s="31">
        <v>1662215.4100000001</v>
      </c>
      <c r="D2787" s="31">
        <v>1102.77</v>
      </c>
      <c r="E2787" s="31">
        <v>133.29666666666668</v>
      </c>
      <c r="F2787" s="30">
        <v>3.9981369468407877</v>
      </c>
      <c r="G2787" s="30">
        <v>4.9863860522090242E-2</v>
      </c>
      <c r="H2787" s="30">
        <v>-6.0210100820192181E-2</v>
      </c>
    </row>
    <row r="2788" spans="1:8">
      <c r="A2788" s="31" t="s">
        <v>1858</v>
      </c>
      <c r="B2788" s="32">
        <v>44067</v>
      </c>
      <c r="C2788" s="31">
        <v>1608581.77</v>
      </c>
      <c r="D2788" s="31">
        <v>1108.23</v>
      </c>
      <c r="E2788" s="31">
        <v>133.56</v>
      </c>
      <c r="F2788" s="30">
        <v>3.7904112367179685</v>
      </c>
      <c r="G2788" s="30">
        <v>5.4342552159146074E-2</v>
      </c>
      <c r="H2788" s="30">
        <v>-5.9635288319369151E-2</v>
      </c>
    </row>
    <row r="2789" spans="1:8">
      <c r="A2789" s="31" t="s">
        <v>1859</v>
      </c>
      <c r="B2789" s="32">
        <v>44068</v>
      </c>
      <c r="C2789" s="31">
        <v>1650044.32</v>
      </c>
      <c r="D2789" s="31">
        <v>1114.72</v>
      </c>
      <c r="E2789" s="31">
        <v>133.19</v>
      </c>
      <c r="F2789" s="30">
        <v>3.8611639376137923</v>
      </c>
      <c r="G2789" s="30">
        <v>6.2143878037160594E-2</v>
      </c>
      <c r="H2789" s="30">
        <v>-6.0851783951487826E-2</v>
      </c>
    </row>
    <row r="2790" spans="1:8">
      <c r="A2790" s="31" t="s">
        <v>1860</v>
      </c>
      <c r="B2790" s="32">
        <v>44069</v>
      </c>
      <c r="C2790" s="31">
        <v>1718783.3599999999</v>
      </c>
      <c r="D2790" s="31">
        <v>1119.3399999999999</v>
      </c>
      <c r="E2790" s="31">
        <v>133.29</v>
      </c>
      <c r="F2790" s="30">
        <v>4.0643908705721508</v>
      </c>
      <c r="G2790" s="30">
        <v>5.7747370609413817E-2</v>
      </c>
      <c r="H2790" s="30">
        <v>-6.0477902304927111E-2</v>
      </c>
    </row>
    <row r="2791" spans="1:8">
      <c r="A2791" s="31" t="s">
        <v>5202</v>
      </c>
      <c r="B2791" s="32">
        <v>44070</v>
      </c>
      <c r="C2791" s="31">
        <v>1721867.3233333335</v>
      </c>
      <c r="D2791" s="31">
        <v>1117.22</v>
      </c>
      <c r="E2791" s="31">
        <v>133.30000000000001</v>
      </c>
      <c r="F2791" s="30">
        <v>4.0540935049992024</v>
      </c>
      <c r="G2791" s="30">
        <v>4.3438466064573911E-2</v>
      </c>
      <c r="H2791" s="30">
        <v>-5.2257376466405936E-2</v>
      </c>
    </row>
    <row r="2792" spans="1:8">
      <c r="A2792" s="31" t="s">
        <v>5203</v>
      </c>
      <c r="B2792" s="32">
        <v>44071</v>
      </c>
      <c r="C2792" s="31">
        <v>1724951.2866666666</v>
      </c>
      <c r="D2792" s="31">
        <v>1121.5999999999999</v>
      </c>
      <c r="E2792" s="31">
        <v>132.69999999999999</v>
      </c>
      <c r="F2792" s="30">
        <v>4.043874526301015</v>
      </c>
      <c r="G2792" s="30">
        <v>3.1916166011905167E-2</v>
      </c>
      <c r="H2792" s="30">
        <v>-6.2588301780163946E-2</v>
      </c>
    </row>
    <row r="2793" spans="1:8">
      <c r="A2793" s="31" t="s">
        <v>1861</v>
      </c>
      <c r="B2793" s="32">
        <v>44074</v>
      </c>
      <c r="C2793" s="31">
        <v>1728035.25</v>
      </c>
      <c r="D2793" s="31">
        <v>1101.5</v>
      </c>
      <c r="E2793" s="31">
        <v>131.97</v>
      </c>
      <c r="F2793" s="30">
        <v>4.0337330428120746</v>
      </c>
      <c r="G2793" s="30">
        <v>1.309714327759659E-2</v>
      </c>
      <c r="H2793" s="30">
        <v>-6.8512810860409945E-2</v>
      </c>
    </row>
    <row r="2794" spans="1:8">
      <c r="A2794" s="31" t="s">
        <v>1862</v>
      </c>
      <c r="B2794" s="32">
        <v>44075</v>
      </c>
      <c r="C2794" s="31">
        <v>1684786.6400000001</v>
      </c>
      <c r="D2794" s="31">
        <v>1120.02</v>
      </c>
      <c r="E2794" s="31">
        <v>132.37</v>
      </c>
      <c r="F2794" s="30">
        <v>3.8959988375978964</v>
      </c>
      <c r="G2794" s="30">
        <v>2.9799284670056325E-2</v>
      </c>
      <c r="H2794" s="30">
        <v>-6.6458225586534247E-2</v>
      </c>
    </row>
    <row r="2795" spans="1:8">
      <c r="A2795" s="31" t="s">
        <v>1863</v>
      </c>
      <c r="B2795" s="32">
        <v>44076</v>
      </c>
      <c r="C2795" s="31">
        <v>1631941.3</v>
      </c>
      <c r="D2795" s="31">
        <v>1118.9000000000001</v>
      </c>
      <c r="E2795" s="31">
        <v>132.34</v>
      </c>
      <c r="F2795" s="30">
        <v>3.7373088099115499</v>
      </c>
      <c r="G2795" s="30">
        <v>2.8438545534762438E-2</v>
      </c>
      <c r="H2795" s="30">
        <v>-6.7437108026213721E-2</v>
      </c>
    </row>
    <row r="2796" spans="1:8">
      <c r="A2796" s="31" t="s">
        <v>5204</v>
      </c>
      <c r="B2796" s="32">
        <v>44077</v>
      </c>
      <c r="C2796" s="31">
        <v>1635296.7666666671</v>
      </c>
      <c r="D2796" s="31">
        <v>1108.8499999999999</v>
      </c>
      <c r="E2796" s="31">
        <v>131.71</v>
      </c>
      <c r="F2796" s="30">
        <v>3.7144370129058926</v>
      </c>
      <c r="G2796" s="30">
        <v>5.6592992989361601E-3</v>
      </c>
      <c r="H2796" s="30">
        <v>-7.9337340975814352E-2</v>
      </c>
    </row>
    <row r="2797" spans="1:8">
      <c r="A2797" s="31" t="s">
        <v>5205</v>
      </c>
      <c r="B2797" s="32">
        <v>44078</v>
      </c>
      <c r="C2797" s="31">
        <v>1638652.2333333334</v>
      </c>
      <c r="D2797" s="31">
        <v>1099.5</v>
      </c>
      <c r="E2797" s="31">
        <v>131.65</v>
      </c>
      <c r="F2797" s="30">
        <v>3.677560168454546</v>
      </c>
      <c r="G2797" s="30">
        <v>-8.7271678176671363E-3</v>
      </c>
      <c r="H2797" s="30">
        <v>-8.5573383343752085E-2</v>
      </c>
    </row>
    <row r="2798" spans="1:8">
      <c r="A2798" s="31" t="s">
        <v>1864</v>
      </c>
      <c r="B2798" s="32">
        <v>44079</v>
      </c>
      <c r="C2798" s="31">
        <v>1642007.7000000002</v>
      </c>
      <c r="D2798" s="31">
        <v>1097.8533333333335</v>
      </c>
      <c r="E2798" s="31">
        <v>131.42666666666668</v>
      </c>
      <c r="F2798" s="30">
        <v>3.6708100394447394</v>
      </c>
      <c r="G2798" s="30">
        <v>-7.9309856651876842E-3</v>
      </c>
      <c r="H2798" s="30">
        <v>-8.3240327380952439E-2</v>
      </c>
    </row>
    <row r="2799" spans="1:8">
      <c r="A2799" s="31" t="s">
        <v>1865</v>
      </c>
      <c r="B2799" s="32">
        <v>44080</v>
      </c>
      <c r="C2799" s="31">
        <v>1647781.8399999999</v>
      </c>
      <c r="D2799" s="31">
        <v>1096.2066666666667</v>
      </c>
      <c r="E2799" s="31">
        <v>131.20333333333332</v>
      </c>
      <c r="F2799" s="30">
        <v>3.6709629845206617</v>
      </c>
      <c r="G2799" s="30">
        <v>-1.0322246698686754E-2</v>
      </c>
      <c r="H2799" s="30">
        <v>-9.0003236694872313E-2</v>
      </c>
    </row>
    <row r="2800" spans="1:8">
      <c r="A2800" s="31" t="s">
        <v>1866</v>
      </c>
      <c r="B2800" s="32">
        <v>44081</v>
      </c>
      <c r="C2800" s="31">
        <v>1607195.33</v>
      </c>
      <c r="D2800" s="31">
        <v>1094.56</v>
      </c>
      <c r="E2800" s="31">
        <v>130.97999999999999</v>
      </c>
      <c r="F2800" s="30">
        <v>3.5401511034022981</v>
      </c>
      <c r="G2800" s="30">
        <v>-1.2997006240005993E-2</v>
      </c>
      <c r="H2800" s="30">
        <v>-9.3271183311796402E-2</v>
      </c>
    </row>
    <row r="2801" spans="1:8">
      <c r="A2801" s="31" t="s">
        <v>1867</v>
      </c>
      <c r="B2801" s="32">
        <v>44082</v>
      </c>
      <c r="C2801" s="31">
        <v>1570010</v>
      </c>
      <c r="D2801" s="31">
        <v>1087.51</v>
      </c>
      <c r="E2801" s="31">
        <v>130.83000000000001</v>
      </c>
      <c r="F2801" s="30">
        <v>3.4012267290123095</v>
      </c>
      <c r="G2801" s="30">
        <v>-2.0531865070311017E-2</v>
      </c>
      <c r="H2801" s="30">
        <v>-9.6020083836196868E-2</v>
      </c>
    </row>
    <row r="2802" spans="1:8">
      <c r="A2802" s="31" t="s">
        <v>1868</v>
      </c>
      <c r="B2802" s="32">
        <v>44083</v>
      </c>
      <c r="C2802" s="31">
        <v>1556280.3200000001</v>
      </c>
      <c r="D2802" s="31">
        <v>1085.75</v>
      </c>
      <c r="E2802" s="31">
        <v>129.47999999999999</v>
      </c>
      <c r="F2802" s="30">
        <v>3.3306396560599945</v>
      </c>
      <c r="G2802" s="30">
        <v>-2.3289914000935608E-2</v>
      </c>
      <c r="H2802" s="30">
        <v>-0.10703448275862071</v>
      </c>
    </row>
    <row r="2803" spans="1:8">
      <c r="A2803" s="31" t="s">
        <v>5206</v>
      </c>
      <c r="B2803" s="32">
        <v>44084</v>
      </c>
      <c r="C2803" s="31">
        <v>1565438.0866666669</v>
      </c>
      <c r="D2803" s="31">
        <v>1085.31</v>
      </c>
      <c r="E2803" s="31">
        <v>128.25</v>
      </c>
      <c r="F2803" s="30">
        <v>3.3213228288784178</v>
      </c>
      <c r="G2803" s="30">
        <v>-2.1423354702588604E-2</v>
      </c>
      <c r="H2803" s="30">
        <v>-0.11411203978724882</v>
      </c>
    </row>
    <row r="2804" spans="1:8">
      <c r="A2804" s="31" t="s">
        <v>5207</v>
      </c>
      <c r="B2804" s="32">
        <v>44085</v>
      </c>
      <c r="C2804" s="31">
        <v>1574595.8533333333</v>
      </c>
      <c r="D2804" s="31">
        <v>1091.79</v>
      </c>
      <c r="E2804" s="31">
        <v>130.16999999999999</v>
      </c>
      <c r="F2804" s="30">
        <v>3.3606983708495806</v>
      </c>
      <c r="G2804" s="30">
        <v>-1.5642750238923919E-2</v>
      </c>
      <c r="H2804" s="30">
        <v>-9.8233460339452794E-2</v>
      </c>
    </row>
    <row r="2805" spans="1:8">
      <c r="A2805" s="31" t="s">
        <v>1869</v>
      </c>
      <c r="B2805" s="32">
        <v>44086</v>
      </c>
      <c r="C2805" s="31">
        <v>1583753.62</v>
      </c>
      <c r="D2805" s="31">
        <v>1095.95</v>
      </c>
      <c r="E2805" s="31">
        <v>130.72333333333333</v>
      </c>
      <c r="F2805" s="30">
        <v>3.359722868615389</v>
      </c>
      <c r="G2805" s="30">
        <v>-1.4504352204877224E-2</v>
      </c>
      <c r="H2805" s="30">
        <v>-9.4462916782118933E-2</v>
      </c>
    </row>
    <row r="2806" spans="1:8">
      <c r="A2806" s="31" t="s">
        <v>1870</v>
      </c>
      <c r="B2806" s="32">
        <v>44087</v>
      </c>
      <c r="C2806" s="31">
        <v>1578190.12</v>
      </c>
      <c r="D2806" s="31">
        <v>1100.1099999999999</v>
      </c>
      <c r="E2806" s="31">
        <v>131.27666666666667</v>
      </c>
      <c r="F2806" s="30">
        <v>3.3184765111934853</v>
      </c>
      <c r="G2806" s="30">
        <v>-1.6591130538943677E-2</v>
      </c>
      <c r="H2806" s="30">
        <v>-9.3393186003683293E-2</v>
      </c>
    </row>
    <row r="2807" spans="1:8">
      <c r="A2807" s="31" t="s">
        <v>1871</v>
      </c>
      <c r="B2807" s="32">
        <v>44088</v>
      </c>
      <c r="C2807" s="31">
        <v>1607587.1400000001</v>
      </c>
      <c r="D2807" s="31">
        <v>1104.27</v>
      </c>
      <c r="E2807" s="31">
        <v>131.83000000000001</v>
      </c>
      <c r="F2807" s="30">
        <v>3.3728161313487401</v>
      </c>
      <c r="G2807" s="30">
        <v>-1.2798889074308151E-2</v>
      </c>
      <c r="H2807" s="30">
        <v>-8.8879673785334012E-2</v>
      </c>
    </row>
    <row r="2808" spans="1:8">
      <c r="A2808" s="31" t="s">
        <v>1170</v>
      </c>
      <c r="B2808" s="32">
        <v>44089</v>
      </c>
      <c r="C2808" s="31">
        <v>1664592.81</v>
      </c>
      <c r="D2808" s="31">
        <v>1112.6199999999999</v>
      </c>
      <c r="E2808" s="31">
        <v>132.43</v>
      </c>
      <c r="F2808" s="30">
        <v>3.5021970416169683</v>
      </c>
      <c r="G2808" s="30">
        <v>-5.26000518550096E-3</v>
      </c>
      <c r="H2808" s="30">
        <v>-8.4036519573938318E-2</v>
      </c>
    </row>
    <row r="2809" spans="1:8">
      <c r="A2809" s="31" t="s">
        <v>1872</v>
      </c>
      <c r="B2809" s="32">
        <v>44090</v>
      </c>
      <c r="C2809" s="31">
        <v>1704108.46</v>
      </c>
      <c r="D2809" s="31">
        <v>1116.99</v>
      </c>
      <c r="E2809" s="31">
        <v>132.54</v>
      </c>
      <c r="F2809" s="30">
        <v>3.537670278287405</v>
      </c>
      <c r="G2809" s="30">
        <v>-1.2785894386724284E-3</v>
      </c>
      <c r="H2809" s="30">
        <v>-8.2577697791929139E-2</v>
      </c>
    </row>
    <row r="2810" spans="1:8">
      <c r="A2810" s="31" t="s">
        <v>5208</v>
      </c>
      <c r="B2810" s="32">
        <v>44091</v>
      </c>
      <c r="C2810" s="31">
        <v>1702570.3033333335</v>
      </c>
      <c r="D2810" s="31">
        <v>1106.82</v>
      </c>
      <c r="E2810" s="31">
        <v>132.22999999999999</v>
      </c>
      <c r="F2810" s="30">
        <v>3.515957856337022</v>
      </c>
      <c r="G2810" s="30">
        <v>-7.0335348895628202E-3</v>
      </c>
      <c r="H2810" s="30">
        <v>-8.4596746278989277E-2</v>
      </c>
    </row>
    <row r="2811" spans="1:8">
      <c r="A2811" s="31" t="s">
        <v>5209</v>
      </c>
      <c r="B2811" s="32">
        <v>44092</v>
      </c>
      <c r="C2811" s="31">
        <v>1701032.1466666665</v>
      </c>
      <c r="D2811" s="31">
        <v>1108.53</v>
      </c>
      <c r="E2811" s="31">
        <v>133.13999999999999</v>
      </c>
      <c r="F2811" s="30">
        <v>3.4286294592453155</v>
      </c>
      <c r="G2811" s="30">
        <v>-5.4815904686715822E-3</v>
      </c>
      <c r="H2811" s="30">
        <v>-7.7338877338877454E-2</v>
      </c>
    </row>
    <row r="2812" spans="1:8">
      <c r="A2812" s="31" t="s">
        <v>1873</v>
      </c>
      <c r="B2812" s="32">
        <v>44093</v>
      </c>
      <c r="C2812" s="31">
        <v>1699493.99</v>
      </c>
      <c r="D2812" s="31">
        <v>1102.47</v>
      </c>
      <c r="E2812" s="31">
        <v>132.69999999999999</v>
      </c>
      <c r="F2812" s="30">
        <v>3.4899500586509227</v>
      </c>
      <c r="G2812" s="30">
        <v>-2.2641643247843568E-2</v>
      </c>
      <c r="H2812" s="30">
        <v>-8.3879875733517517E-2</v>
      </c>
    </row>
    <row r="2813" spans="1:8">
      <c r="A2813" s="31" t="s">
        <v>1874</v>
      </c>
      <c r="B2813" s="32">
        <v>44094</v>
      </c>
      <c r="C2813" s="31">
        <v>1652235.6800000002</v>
      </c>
      <c r="D2813" s="31">
        <v>1096.4099999999999</v>
      </c>
      <c r="E2813" s="31">
        <v>132.26</v>
      </c>
      <c r="F2813" s="30">
        <v>3.4305088012070435</v>
      </c>
      <c r="G2813" s="30">
        <v>-2.4433430912828014E-2</v>
      </c>
      <c r="H2813" s="30">
        <v>-9.0809101532962178E-2</v>
      </c>
    </row>
    <row r="2814" spans="1:8">
      <c r="A2814" s="31" t="s">
        <v>1853</v>
      </c>
      <c r="B2814" s="32">
        <v>44095</v>
      </c>
      <c r="C2814" s="31">
        <v>1595160.1099999999</v>
      </c>
      <c r="D2814" s="31">
        <v>1090.3499999999999</v>
      </c>
      <c r="E2814" s="31">
        <v>131.82</v>
      </c>
      <c r="F2814" s="30">
        <v>3.3425332531156924</v>
      </c>
      <c r="G2814" s="30">
        <v>-2.6551437830888647E-2</v>
      </c>
      <c r="H2814" s="30">
        <v>-8.8969775156653164E-2</v>
      </c>
    </row>
    <row r="2815" spans="1:8">
      <c r="A2815" s="31" t="s">
        <v>1135</v>
      </c>
      <c r="B2815" s="32">
        <v>44096</v>
      </c>
      <c r="C2815" s="31">
        <v>1581180.12</v>
      </c>
      <c r="D2815" s="31">
        <v>1082.8699999999999</v>
      </c>
      <c r="E2815" s="31">
        <v>131.47999999999999</v>
      </c>
      <c r="F2815" s="30">
        <v>3.3223490562169404</v>
      </c>
      <c r="G2815" s="30">
        <v>-2.9955836640359834E-2</v>
      </c>
      <c r="H2815" s="30">
        <v>-8.6415749855240365E-2</v>
      </c>
    </row>
    <row r="2816" spans="1:8">
      <c r="A2816" s="31" t="s">
        <v>1896</v>
      </c>
      <c r="B2816" s="32">
        <v>44097</v>
      </c>
      <c r="C2816" s="31">
        <v>1611582.46</v>
      </c>
      <c r="D2816" s="31">
        <v>1077.7</v>
      </c>
      <c r="E2816" s="31">
        <v>131.6</v>
      </c>
      <c r="F2816" s="30">
        <v>3.4478428720858663</v>
      </c>
      <c r="G2816" s="30">
        <v>-3.1307020934266849E-2</v>
      </c>
      <c r="H2816" s="30">
        <v>-8.0620371664105073E-2</v>
      </c>
    </row>
    <row r="2817" spans="1:8">
      <c r="A2817" s="31" t="s">
        <v>5210</v>
      </c>
      <c r="B2817" s="32">
        <v>44098</v>
      </c>
      <c r="C2817" s="31">
        <v>1612898.7166666668</v>
      </c>
      <c r="D2817" s="31">
        <v>1057.74</v>
      </c>
      <c r="E2817" s="31">
        <v>131.56</v>
      </c>
      <c r="F2817" s="30">
        <v>3.4947197428030279</v>
      </c>
      <c r="G2817" s="30">
        <v>-5.2068396902781644E-2</v>
      </c>
      <c r="H2817" s="30">
        <v>-8.733957682969129E-2</v>
      </c>
    </row>
    <row r="2818" spans="1:8">
      <c r="A2818" s="31" t="s">
        <v>5211</v>
      </c>
      <c r="B2818" s="32">
        <v>44099</v>
      </c>
      <c r="C2818" s="31">
        <v>1614214.9733333332</v>
      </c>
      <c r="D2818" s="31">
        <v>1059.0999999999999</v>
      </c>
      <c r="E2818" s="31">
        <v>132.34</v>
      </c>
      <c r="F2818" s="30">
        <v>3.5624167224880603</v>
      </c>
      <c r="G2818" s="30">
        <v>-4.7057764981105032E-2</v>
      </c>
      <c r="H2818" s="30">
        <v>-7.4933594296099582E-2</v>
      </c>
    </row>
    <row r="2819" spans="1:8">
      <c r="A2819" s="31" t="s">
        <v>1897</v>
      </c>
      <c r="B2819" s="32">
        <v>44100</v>
      </c>
      <c r="C2819" s="31">
        <v>1615531.23</v>
      </c>
      <c r="D2819" s="31">
        <v>1062.6933333333334</v>
      </c>
      <c r="E2819" s="31">
        <v>132.22</v>
      </c>
      <c r="F2819" s="30">
        <v>3.5404706203082004</v>
      </c>
      <c r="G2819" s="30">
        <v>-5.9038815150629587E-2</v>
      </c>
      <c r="H2819" s="30">
        <v>-8.7886313465783683E-2</v>
      </c>
    </row>
    <row r="2820" spans="1:8">
      <c r="A2820" s="31" t="s">
        <v>1898</v>
      </c>
      <c r="B2820" s="32">
        <v>44101</v>
      </c>
      <c r="C2820" s="31">
        <v>1570888.25</v>
      </c>
      <c r="D2820" s="31">
        <v>1066.2866666666666</v>
      </c>
      <c r="E2820" s="31">
        <v>132.1</v>
      </c>
      <c r="F2820" s="30">
        <v>3.3903228556176934</v>
      </c>
      <c r="G2820" s="30">
        <v>-5.9405038092969931E-2</v>
      </c>
      <c r="H2820" s="30">
        <v>-8.9153968144521922E-2</v>
      </c>
    </row>
    <row r="2821" spans="1:8">
      <c r="A2821" s="31" t="s">
        <v>1899</v>
      </c>
      <c r="B2821" s="32">
        <v>44102</v>
      </c>
      <c r="C2821" s="31">
        <v>1515929.98</v>
      </c>
      <c r="D2821" s="31">
        <v>1069.8800000000001</v>
      </c>
      <c r="E2821" s="31">
        <v>131.97999999999999</v>
      </c>
      <c r="F2821" s="30">
        <v>3.2131753412246011</v>
      </c>
      <c r="G2821" s="30">
        <v>-5.9104260595791658E-2</v>
      </c>
      <c r="H2821" s="30">
        <v>-9.1463974300137862E-2</v>
      </c>
    </row>
    <row r="2822" spans="1:8">
      <c r="A2822" s="31" t="s">
        <v>1900</v>
      </c>
      <c r="B2822" s="32">
        <v>44103</v>
      </c>
      <c r="C2822" s="31">
        <v>1492939.81</v>
      </c>
      <c r="D2822" s="31">
        <v>1068.79</v>
      </c>
      <c r="E2822" s="31">
        <v>131.07</v>
      </c>
      <c r="F2822" s="30">
        <v>2.9742840676161322</v>
      </c>
      <c r="G2822" s="30">
        <v>-6.2911536314563477E-2</v>
      </c>
      <c r="H2822" s="30">
        <v>-9.9195894710315979E-2</v>
      </c>
    </row>
    <row r="2823" spans="1:8">
      <c r="A2823" s="31" t="s">
        <v>1901</v>
      </c>
      <c r="B2823" s="32">
        <v>44104</v>
      </c>
      <c r="C2823" s="31">
        <v>1503426.84</v>
      </c>
      <c r="D2823" s="31">
        <v>1082</v>
      </c>
      <c r="E2823" s="31">
        <v>131.18</v>
      </c>
      <c r="F2823" s="30">
        <v>2.8349008004326115</v>
      </c>
      <c r="G2823" s="30">
        <v>-5.4195804195804165E-2</v>
      </c>
      <c r="H2823" s="30">
        <v>-9.9903938520653268E-2</v>
      </c>
    </row>
    <row r="2824" spans="1:8">
      <c r="A2824" s="31" t="s">
        <v>5212</v>
      </c>
      <c r="B2824" s="32">
        <v>44105</v>
      </c>
      <c r="C2824" s="31">
        <v>1517669.4666666668</v>
      </c>
      <c r="D2824" s="31">
        <v>1084.83</v>
      </c>
      <c r="E2824" s="31">
        <v>131.80000000000001</v>
      </c>
      <c r="F2824" s="30">
        <v>2.8333505088672908</v>
      </c>
      <c r="G2824" s="30">
        <v>-5.1605965765041173E-2</v>
      </c>
      <c r="H2824" s="30">
        <v>-9.9296111528736408E-2</v>
      </c>
    </row>
    <row r="2825" spans="1:8">
      <c r="A2825" s="31" t="s">
        <v>5213</v>
      </c>
      <c r="B2825" s="32">
        <v>44106</v>
      </c>
      <c r="C2825" s="31">
        <v>1531912.0933333333</v>
      </c>
      <c r="D2825" s="31">
        <v>1081.71</v>
      </c>
      <c r="E2825" s="31">
        <v>131.94</v>
      </c>
      <c r="F2825" s="30">
        <v>2.8351014365765832</v>
      </c>
      <c r="G2825" s="30">
        <v>-4.9447266208545004E-2</v>
      </c>
      <c r="H2825" s="30">
        <v>-9.6610749743238689E-2</v>
      </c>
    </row>
    <row r="2826" spans="1:8">
      <c r="A2826" s="31" t="s">
        <v>1358</v>
      </c>
      <c r="B2826" s="32">
        <v>44107</v>
      </c>
      <c r="C2826" s="31">
        <v>1546154.72</v>
      </c>
      <c r="D2826" s="31">
        <v>1084.9333333333334</v>
      </c>
      <c r="E2826" s="31">
        <v>132.22333333333333</v>
      </c>
      <c r="F2826" s="30">
        <v>2.8370819256617019</v>
      </c>
      <c r="G2826" s="30">
        <v>-4.8821401226233574E-2</v>
      </c>
      <c r="H2826" s="30">
        <v>-9.8497761414513274E-2</v>
      </c>
    </row>
    <row r="2827" spans="1:8">
      <c r="A2827" s="31" t="s">
        <v>1355</v>
      </c>
      <c r="B2827" s="32">
        <v>44108</v>
      </c>
      <c r="C2827" s="31">
        <v>1522980.88</v>
      </c>
      <c r="D2827" s="31">
        <v>1088.1566666666668</v>
      </c>
      <c r="E2827" s="31">
        <v>132.50666666666666</v>
      </c>
      <c r="F2827" s="30">
        <v>2.7469729343619522</v>
      </c>
      <c r="G2827" s="30">
        <v>-5.1161317137965678E-2</v>
      </c>
      <c r="H2827" s="30">
        <v>-9.6689163087690599E-2</v>
      </c>
    </row>
    <row r="2828" spans="1:8">
      <c r="A2828" s="31" t="s">
        <v>1902</v>
      </c>
      <c r="B2828" s="32">
        <v>44109</v>
      </c>
      <c r="C2828" s="31">
        <v>1490173.09</v>
      </c>
      <c r="D2828" s="31">
        <v>1091.3800000000001</v>
      </c>
      <c r="E2828" s="31">
        <v>132.79</v>
      </c>
      <c r="F2828" s="30">
        <v>2.6349054058668853</v>
      </c>
      <c r="G2828" s="30">
        <v>-4.8032471346246663E-2</v>
      </c>
      <c r="H2828" s="30">
        <v>-9.4654788418708335E-2</v>
      </c>
    </row>
    <row r="2829" spans="1:8">
      <c r="A2829" s="31" t="s">
        <v>1903</v>
      </c>
      <c r="B2829" s="32">
        <v>44110</v>
      </c>
      <c r="C2829" s="31">
        <v>1514698.24</v>
      </c>
      <c r="D2829" s="31">
        <v>1102.47</v>
      </c>
      <c r="E2829" s="31">
        <v>132.88</v>
      </c>
      <c r="F2829" s="30">
        <v>2.6881430943719655</v>
      </c>
      <c r="G2829" s="30">
        <v>-3.8037455754335814E-2</v>
      </c>
      <c r="H2829" s="30">
        <v>-9.393822306066324E-2</v>
      </c>
    </row>
    <row r="2830" spans="1:8">
      <c r="A2830" s="31" t="s">
        <v>1904</v>
      </c>
      <c r="B2830" s="32">
        <v>44111</v>
      </c>
      <c r="C2830" s="31">
        <v>1540700.01</v>
      </c>
      <c r="D2830" s="31">
        <v>1107.9000000000001</v>
      </c>
      <c r="E2830" s="31">
        <v>132.63999999999999</v>
      </c>
      <c r="F2830" s="30">
        <v>2.7595746534344214</v>
      </c>
      <c r="G2830" s="30">
        <v>-3.2976049158578324E-2</v>
      </c>
      <c r="H2830" s="30">
        <v>-9.5471903982542239E-2</v>
      </c>
    </row>
    <row r="2831" spans="1:8">
      <c r="A2831" s="31" t="s">
        <v>5214</v>
      </c>
      <c r="B2831" s="32">
        <v>44112</v>
      </c>
      <c r="C2831" s="31">
        <v>1541074.2733333334</v>
      </c>
      <c r="D2831" s="31">
        <v>1117.44</v>
      </c>
      <c r="E2831" s="31">
        <v>133.93</v>
      </c>
      <c r="F2831" s="30">
        <v>2.7956746500889968</v>
      </c>
      <c r="G2831" s="30">
        <v>-8.3507121622219405E-3</v>
      </c>
      <c r="H2831" s="30">
        <v>-8.5177595628415315E-2</v>
      </c>
    </row>
    <row r="2832" spans="1:8">
      <c r="A2832" s="31" t="s">
        <v>5215</v>
      </c>
      <c r="B2832" s="32">
        <v>44113</v>
      </c>
      <c r="C2832" s="31">
        <v>1541448.5366666666</v>
      </c>
      <c r="D2832" s="31">
        <v>1122.51</v>
      </c>
      <c r="E2832" s="31">
        <v>134.35</v>
      </c>
      <c r="F2832" s="30">
        <v>2.7485586150824433</v>
      </c>
      <c r="G2832" s="30">
        <v>-9.6082583377449238E-3</v>
      </c>
      <c r="H2832" s="30">
        <v>-8.0046562585592951E-2</v>
      </c>
    </row>
    <row r="2833" spans="1:8">
      <c r="A2833" s="31" t="s">
        <v>1905</v>
      </c>
      <c r="B2833" s="32">
        <v>44114</v>
      </c>
      <c r="C2833" s="31">
        <v>1541822.8</v>
      </c>
      <c r="D2833" s="31">
        <v>1127.3966666666668</v>
      </c>
      <c r="E2833" s="31">
        <v>134.65666666666669</v>
      </c>
      <c r="F2833" s="30">
        <v>2.7319530136200476</v>
      </c>
      <c r="G2833" s="30">
        <v>4.6397371805726451E-3</v>
      </c>
      <c r="H2833" s="30">
        <v>-7.5096732834214586E-2</v>
      </c>
    </row>
    <row r="2834" spans="1:8">
      <c r="A2834" s="31" t="s">
        <v>1906</v>
      </c>
      <c r="B2834" s="32">
        <v>44115</v>
      </c>
      <c r="C2834" s="31">
        <v>1597125.42</v>
      </c>
      <c r="D2834" s="31">
        <v>1132.2833333333333</v>
      </c>
      <c r="E2834" s="31">
        <v>134.96333333333334</v>
      </c>
      <c r="F2834" s="30">
        <v>2.8478366833626052</v>
      </c>
      <c r="G2834" s="30">
        <v>1.1518178055309747E-2</v>
      </c>
      <c r="H2834" s="30">
        <v>-7.2161877262935992E-2</v>
      </c>
    </row>
    <row r="2835" spans="1:8">
      <c r="A2835" s="31" t="s">
        <v>1182</v>
      </c>
      <c r="B2835" s="32">
        <v>44116</v>
      </c>
      <c r="C2835" s="31">
        <v>1579507.3</v>
      </c>
      <c r="D2835" s="31">
        <v>1137.17</v>
      </c>
      <c r="E2835" s="31">
        <v>135.27000000000001</v>
      </c>
      <c r="F2835" s="30">
        <v>2.7877782067668901</v>
      </c>
      <c r="G2835" s="30">
        <v>2.0872234989945504E-2</v>
      </c>
      <c r="H2835" s="30">
        <v>-6.6545521461103263E-2</v>
      </c>
    </row>
    <row r="2836" spans="1:8">
      <c r="A2836" s="31" t="s">
        <v>1907</v>
      </c>
      <c r="B2836" s="32">
        <v>44117</v>
      </c>
      <c r="C2836" s="31">
        <v>1579675.6600000001</v>
      </c>
      <c r="D2836" s="31">
        <v>1136.42</v>
      </c>
      <c r="E2836" s="31">
        <v>135.29</v>
      </c>
      <c r="F2836" s="30">
        <v>2.7763096922870969</v>
      </c>
      <c r="G2836" s="30">
        <v>2.5233434074608763E-2</v>
      </c>
      <c r="H2836" s="30">
        <v>-6.2872315862387507E-2</v>
      </c>
    </row>
    <row r="2837" spans="1:8">
      <c r="A2837" s="31" t="s">
        <v>1908</v>
      </c>
      <c r="B2837" s="32">
        <v>44118</v>
      </c>
      <c r="C2837" s="31">
        <v>1561416.08</v>
      </c>
      <c r="D2837" s="31">
        <v>1135.56</v>
      </c>
      <c r="E2837" s="31">
        <v>135.54</v>
      </c>
      <c r="F2837" s="30">
        <v>2.7117538771667919</v>
      </c>
      <c r="G2837" s="30">
        <v>2.9538160256758816E-2</v>
      </c>
      <c r="H2837" s="30">
        <v>-5.757196495619521E-2</v>
      </c>
    </row>
    <row r="2838" spans="1:8">
      <c r="A2838" s="31" t="s">
        <v>5216</v>
      </c>
      <c r="B2838" s="32">
        <v>44119</v>
      </c>
      <c r="C2838" s="31">
        <v>1545701.5666666669</v>
      </c>
      <c r="D2838" s="31">
        <v>1120.54</v>
      </c>
      <c r="E2838" s="31">
        <v>134.49</v>
      </c>
      <c r="F2838" s="30">
        <v>2.6187319974684282</v>
      </c>
      <c r="G2838" s="30">
        <v>1.7082380278110598E-2</v>
      </c>
      <c r="H2838" s="30">
        <v>-5.8588828223435585E-2</v>
      </c>
    </row>
    <row r="2839" spans="1:8">
      <c r="A2839" s="31" t="s">
        <v>5217</v>
      </c>
      <c r="B2839" s="32">
        <v>44120</v>
      </c>
      <c r="C2839" s="31">
        <v>1529987.0533333332</v>
      </c>
      <c r="D2839" s="31">
        <v>1124.08</v>
      </c>
      <c r="E2839" s="31">
        <v>134.56</v>
      </c>
      <c r="F2839" s="30">
        <v>2.5839450863130984</v>
      </c>
      <c r="G2839" s="30">
        <v>2.4209346611876015E-2</v>
      </c>
      <c r="H2839" s="30">
        <v>-5.8823529411764719E-2</v>
      </c>
    </row>
    <row r="2840" spans="1:8">
      <c r="A2840" s="31" t="s">
        <v>1909</v>
      </c>
      <c r="B2840" s="32">
        <v>44122</v>
      </c>
      <c r="C2840" s="31">
        <v>1514272.54</v>
      </c>
      <c r="D2840" s="31">
        <v>1125.6799999999998</v>
      </c>
      <c r="E2840" s="31">
        <v>134.715</v>
      </c>
      <c r="F2840" s="30">
        <v>2.5491192432408361</v>
      </c>
      <c r="G2840" s="30">
        <v>4.9301354412326637E-2</v>
      </c>
      <c r="H2840" s="30">
        <v>-5.5625657202944323E-2</v>
      </c>
    </row>
    <row r="2841" spans="1:8">
      <c r="A2841" s="31" t="s">
        <v>1910</v>
      </c>
      <c r="B2841" s="32">
        <v>44123</v>
      </c>
      <c r="C2841" s="31">
        <v>1462283.2</v>
      </c>
      <c r="D2841" s="31">
        <v>1127.28</v>
      </c>
      <c r="E2841" s="31">
        <v>134.87</v>
      </c>
      <c r="F2841" s="30">
        <v>2.4291866463503649</v>
      </c>
      <c r="G2841" s="30">
        <v>6.1129205339157E-2</v>
      </c>
      <c r="H2841" s="30">
        <v>-4.7191805015895483E-2</v>
      </c>
    </row>
    <row r="2842" spans="1:8">
      <c r="A2842" s="31" t="s">
        <v>1911</v>
      </c>
      <c r="B2842" s="32">
        <v>44124</v>
      </c>
      <c r="C2842" s="31">
        <v>1419305.29</v>
      </c>
      <c r="D2842" s="31">
        <v>1133.94</v>
      </c>
      <c r="E2842" s="31">
        <v>134.47</v>
      </c>
      <c r="F2842" s="30">
        <v>2.3302641347399247</v>
      </c>
      <c r="G2842" s="30">
        <v>6.8075353218210566E-2</v>
      </c>
      <c r="H2842" s="30">
        <v>-4.4912164401723742E-2</v>
      </c>
    </row>
    <row r="2843" spans="1:8">
      <c r="A2843" s="31" t="s">
        <v>1893</v>
      </c>
      <c r="B2843" s="32">
        <v>44125</v>
      </c>
      <c r="C2843" s="31">
        <v>1412354.6600000001</v>
      </c>
      <c r="D2843" s="31">
        <v>1137.9100000000001</v>
      </c>
      <c r="E2843" s="31">
        <v>133.38</v>
      </c>
      <c r="F2843" s="30">
        <v>2.2982295383638167</v>
      </c>
      <c r="G2843" s="30">
        <v>7.2494957555498285E-2</v>
      </c>
      <c r="H2843" s="30">
        <v>-4.7535169360405582E-2</v>
      </c>
    </row>
    <row r="2844" spans="1:8">
      <c r="A2844" s="31" t="s">
        <v>5218</v>
      </c>
      <c r="B2844" s="32">
        <v>44126</v>
      </c>
      <c r="C2844" s="31">
        <v>1399588.9066666667</v>
      </c>
      <c r="D2844" s="31">
        <v>1136.54</v>
      </c>
      <c r="E2844" s="31">
        <v>133.94999999999999</v>
      </c>
      <c r="F2844" s="30">
        <v>2.189001336735934</v>
      </c>
      <c r="G2844" s="30">
        <v>7.1883959559378319E-2</v>
      </c>
      <c r="H2844" s="30">
        <v>-3.826823664560608E-2</v>
      </c>
    </row>
    <row r="2845" spans="1:8">
      <c r="A2845" s="31" t="s">
        <v>5219</v>
      </c>
      <c r="B2845" s="32">
        <v>44127</v>
      </c>
      <c r="C2845" s="31">
        <v>1386823.1533333333</v>
      </c>
      <c r="D2845" s="31">
        <v>1136.45</v>
      </c>
      <c r="E2845" s="31">
        <v>133.21</v>
      </c>
      <c r="F2845" s="30">
        <v>2.1504459422518756</v>
      </c>
      <c r="G2845" s="30">
        <v>4.7042998369249744E-2</v>
      </c>
      <c r="H2845" s="30">
        <v>-5.0196078431372526E-2</v>
      </c>
    </row>
    <row r="2846" spans="1:8">
      <c r="A2846" s="31" t="s">
        <v>1938</v>
      </c>
      <c r="B2846" s="32">
        <v>44128</v>
      </c>
      <c r="C2846" s="31">
        <v>1374057.4</v>
      </c>
      <c r="D2846" s="31">
        <v>1133.5500000000002</v>
      </c>
      <c r="E2846" s="31">
        <v>132.495</v>
      </c>
      <c r="F2846" s="30">
        <v>2.0815785814565793</v>
      </c>
      <c r="G2846" s="30">
        <v>4.0526895538828711E-2</v>
      </c>
      <c r="H2846" s="30">
        <v>-5.9718969555035084E-2</v>
      </c>
    </row>
    <row r="2847" spans="1:8">
      <c r="A2847" s="31" t="s">
        <v>1939</v>
      </c>
      <c r="B2847" s="32">
        <v>44130</v>
      </c>
      <c r="C2847" s="31">
        <v>1336587.04</v>
      </c>
      <c r="D2847" s="31">
        <v>1130.6500000000001</v>
      </c>
      <c r="E2847" s="31">
        <v>131.78</v>
      </c>
      <c r="F2847" s="30">
        <v>1.9820553758282951</v>
      </c>
      <c r="G2847" s="30">
        <v>2.5635210769328509E-2</v>
      </c>
      <c r="H2847" s="30">
        <v>-6.1997295181151713E-2</v>
      </c>
    </row>
    <row r="2848" spans="1:8">
      <c r="A2848" s="31" t="s">
        <v>1940</v>
      </c>
      <c r="B2848" s="32">
        <v>44131</v>
      </c>
      <c r="C2848" s="31">
        <v>1302028.52</v>
      </c>
      <c r="D2848" s="31">
        <v>1133.99</v>
      </c>
      <c r="E2848" s="31">
        <v>132.80000000000001</v>
      </c>
      <c r="F2848" s="30">
        <v>1.8900186004803277</v>
      </c>
      <c r="G2848" s="30">
        <v>3.8794840790003837E-2</v>
      </c>
      <c r="H2848" s="30">
        <v>-5.2646597232130055E-2</v>
      </c>
    </row>
    <row r="2849" spans="1:8">
      <c r="A2849" s="31" t="s">
        <v>1941</v>
      </c>
      <c r="B2849" s="32">
        <v>44132</v>
      </c>
      <c r="C2849" s="31">
        <v>1288330.51</v>
      </c>
      <c r="D2849" s="31">
        <v>1120.75</v>
      </c>
      <c r="E2849" s="31">
        <v>131.94999999999999</v>
      </c>
      <c r="F2849" s="30">
        <v>1.8449890027868441</v>
      </c>
      <c r="G2849" s="30">
        <v>2.8144981514948375E-2</v>
      </c>
      <c r="H2849" s="30">
        <v>-5.6129139941343609E-2</v>
      </c>
    </row>
    <row r="2850" spans="1:8">
      <c r="A2850" s="31" t="s">
        <v>5220</v>
      </c>
      <c r="B2850" s="32">
        <v>44133</v>
      </c>
      <c r="C2850" s="31">
        <v>1294186.5866666667</v>
      </c>
      <c r="D2850" s="31">
        <v>1120.0999999999999</v>
      </c>
      <c r="E2850" s="31">
        <v>130.94</v>
      </c>
      <c r="F2850" s="30">
        <v>1.8467561483853845</v>
      </c>
      <c r="G2850" s="30">
        <v>2.9030776297657157E-2</v>
      </c>
      <c r="H2850" s="30">
        <v>-6.0778500382555611E-2</v>
      </c>
    </row>
    <row r="2851" spans="1:8">
      <c r="A2851" s="31" t="s">
        <v>5221</v>
      </c>
      <c r="B2851" s="32">
        <v>44134</v>
      </c>
      <c r="C2851" s="31">
        <v>1300042.6633333333</v>
      </c>
      <c r="D2851" s="31">
        <v>1103.46</v>
      </c>
      <c r="E2851" s="31">
        <v>130.49</v>
      </c>
      <c r="F2851" s="30">
        <v>1.9073907099242389</v>
      </c>
      <c r="G2851" s="30">
        <v>1.520797107449412E-2</v>
      </c>
      <c r="H2851" s="30">
        <v>-6.1425591598935458E-2</v>
      </c>
    </row>
    <row r="2852" spans="1:8">
      <c r="A2852" s="31" t="s">
        <v>1942</v>
      </c>
      <c r="B2852" s="32">
        <v>44135</v>
      </c>
      <c r="C2852" s="31">
        <v>1305898.74</v>
      </c>
      <c r="D2852" s="31">
        <v>1107.2266666666667</v>
      </c>
      <c r="E2852" s="31">
        <v>130.19666666666669</v>
      </c>
      <c r="F2852" s="30">
        <v>1.8820470300034207</v>
      </c>
      <c r="G2852" s="30">
        <v>7.1098740839783403E-3</v>
      </c>
      <c r="H2852" s="30">
        <v>-6.2186367019616218E-2</v>
      </c>
    </row>
    <row r="2853" spans="1:8">
      <c r="A2853" s="31" t="s">
        <v>1943</v>
      </c>
      <c r="B2853" s="32">
        <v>44136</v>
      </c>
      <c r="C2853" s="31">
        <v>1279862.72</v>
      </c>
      <c r="D2853" s="31">
        <v>1110.9933333333333</v>
      </c>
      <c r="E2853" s="31">
        <v>129.90333333333334</v>
      </c>
      <c r="F2853" s="30">
        <v>1.7878921057160095</v>
      </c>
      <c r="G2853" s="30">
        <v>1.1654801598028897E-3</v>
      </c>
      <c r="H2853" s="30">
        <v>-5.8125483372002962E-2</v>
      </c>
    </row>
    <row r="2854" spans="1:8">
      <c r="A2854" s="31" t="s">
        <v>1944</v>
      </c>
      <c r="B2854" s="32">
        <v>44137</v>
      </c>
      <c r="C2854" s="31">
        <v>1264477.6299999999</v>
      </c>
      <c r="D2854" s="31">
        <v>1114.76</v>
      </c>
      <c r="E2854" s="31">
        <v>129.61000000000001</v>
      </c>
      <c r="F2854" s="30">
        <v>1.7485736219211585</v>
      </c>
      <c r="G2854" s="30">
        <v>7.856645601092227E-3</v>
      </c>
      <c r="H2854" s="30">
        <v>-5.1796034823322734E-2</v>
      </c>
    </row>
    <row r="2855" spans="1:8">
      <c r="A2855" s="31" t="s">
        <v>5222</v>
      </c>
      <c r="B2855" s="32">
        <v>44138</v>
      </c>
      <c r="C2855" s="31">
        <v>1277524.51</v>
      </c>
      <c r="D2855" s="31">
        <v>1120.8800000000001</v>
      </c>
      <c r="E2855" s="31">
        <v>130.22999999999999</v>
      </c>
      <c r="F2855" s="30">
        <v>1.7710926391213651</v>
      </c>
      <c r="G2855" s="30">
        <v>1.3179065352978636E-2</v>
      </c>
      <c r="H2855" s="30">
        <v>-5.1147540983606632E-2</v>
      </c>
    </row>
    <row r="2856" spans="1:8">
      <c r="A2856" s="31" t="s">
        <v>1945</v>
      </c>
      <c r="B2856" s="32">
        <v>44139</v>
      </c>
      <c r="C2856" s="31">
        <v>1290571.3900000001</v>
      </c>
      <c r="D2856" s="31">
        <v>1135.26</v>
      </c>
      <c r="E2856" s="31">
        <v>130.37</v>
      </c>
      <c r="F2856" s="30">
        <v>1.7935171259859568</v>
      </c>
      <c r="G2856" s="30">
        <v>2.5655079368425371E-2</v>
      </c>
      <c r="H2856" s="30">
        <v>-4.9203841011304261E-2</v>
      </c>
    </row>
    <row r="2857" spans="1:8">
      <c r="A2857" s="31" t="s">
        <v>5223</v>
      </c>
      <c r="B2857" s="32">
        <v>44140</v>
      </c>
      <c r="C2857" s="31">
        <v>1281343.3033333335</v>
      </c>
      <c r="D2857" s="31">
        <v>1166.23</v>
      </c>
      <c r="E2857" s="31">
        <v>132.82</v>
      </c>
      <c r="F2857" s="30">
        <v>1.7104093363144788</v>
      </c>
      <c r="G2857" s="30">
        <v>5.3099076537799217E-2</v>
      </c>
      <c r="H2857" s="30">
        <v>-3.0392991848156692E-2</v>
      </c>
    </row>
    <row r="2858" spans="1:8">
      <c r="A2858" s="31" t="s">
        <v>5224</v>
      </c>
      <c r="B2858" s="32">
        <v>44141</v>
      </c>
      <c r="C2858" s="31">
        <v>1272115.2166666666</v>
      </c>
      <c r="D2858" s="31">
        <v>1176.3599999999999</v>
      </c>
      <c r="E2858" s="31">
        <v>133.85</v>
      </c>
      <c r="F2858" s="30">
        <v>1.6679597339552412</v>
      </c>
      <c r="G2858" s="30">
        <v>6.170633308964879E-2</v>
      </c>
      <c r="H2858" s="30">
        <v>-2.1921812203142155E-2</v>
      </c>
    </row>
    <row r="2859" spans="1:8">
      <c r="A2859" s="31" t="s">
        <v>1946</v>
      </c>
      <c r="B2859" s="32">
        <v>44142</v>
      </c>
      <c r="C2859" s="31">
        <v>1262887.1299999999</v>
      </c>
      <c r="D2859" s="31">
        <v>1181.6966666666667</v>
      </c>
      <c r="E2859" s="31">
        <v>134.84666666666666</v>
      </c>
      <c r="F2859" s="30">
        <v>1.6749282597644664</v>
      </c>
      <c r="G2859" s="30">
        <v>7.8524968207899004E-2</v>
      </c>
      <c r="H2859" s="30">
        <v>-1.4566890772678587E-2</v>
      </c>
    </row>
    <row r="2860" spans="1:8">
      <c r="A2860" s="31" t="s">
        <v>1947</v>
      </c>
      <c r="B2860" s="32">
        <v>44143</v>
      </c>
      <c r="C2860" s="31">
        <v>1240523.77</v>
      </c>
      <c r="D2860" s="31">
        <v>1187.0333333333333</v>
      </c>
      <c r="E2860" s="31">
        <v>135.84333333333333</v>
      </c>
      <c r="F2860" s="30">
        <v>1.5911453039654937</v>
      </c>
      <c r="G2860" s="30">
        <v>7.5513353689290685E-2</v>
      </c>
      <c r="H2860" s="30">
        <v>-1.2192165987977566E-2</v>
      </c>
    </row>
    <row r="2861" spans="1:8">
      <c r="A2861" s="31" t="s">
        <v>1948</v>
      </c>
      <c r="B2861" s="32">
        <v>44144</v>
      </c>
      <c r="C2861" s="31">
        <v>1215163.8500000001</v>
      </c>
      <c r="D2861" s="31">
        <v>1192.3699999999999</v>
      </c>
      <c r="E2861" s="31">
        <v>136.84</v>
      </c>
      <c r="F2861" s="30">
        <v>1.5328085093670012</v>
      </c>
      <c r="G2861" s="30">
        <v>8.8604243508746183E-2</v>
      </c>
      <c r="H2861" s="30">
        <v>-7.3988103873495747E-3</v>
      </c>
    </row>
    <row r="2862" spans="1:8">
      <c r="A2862" s="31" t="s">
        <v>1949</v>
      </c>
      <c r="B2862" s="32">
        <v>44145</v>
      </c>
      <c r="C2862" s="31">
        <v>1211941.1599999999</v>
      </c>
      <c r="D2862" s="31">
        <v>1179.92</v>
      </c>
      <c r="E2862" s="31">
        <v>136.05000000000001</v>
      </c>
      <c r="F2862" s="30">
        <v>1.5207619227220004</v>
      </c>
      <c r="G2862" s="30">
        <v>8.8266219033037663E-2</v>
      </c>
      <c r="H2862" s="30">
        <v>-9.1041514930808587E-3</v>
      </c>
    </row>
    <row r="2863" spans="1:8">
      <c r="A2863" s="31" t="s">
        <v>1950</v>
      </c>
      <c r="B2863" s="32">
        <v>44146</v>
      </c>
      <c r="C2863" s="31">
        <v>1221074.76</v>
      </c>
      <c r="D2863" s="31">
        <v>1178.8599999999999</v>
      </c>
      <c r="E2863" s="31">
        <v>136.19999999999999</v>
      </c>
      <c r="F2863" s="30">
        <v>1.5344122640608719</v>
      </c>
      <c r="G2863" s="30">
        <v>9.7035759485817774E-2</v>
      </c>
      <c r="H2863" s="30">
        <v>3.182608269882703E-4</v>
      </c>
    </row>
    <row r="2864" spans="1:8">
      <c r="A2864" s="31" t="s">
        <v>5225</v>
      </c>
      <c r="B2864" s="32">
        <v>44147</v>
      </c>
      <c r="C2864" s="31">
        <v>1229932.8999999999</v>
      </c>
      <c r="D2864" s="31">
        <v>1182.0999999999999</v>
      </c>
      <c r="E2864" s="31">
        <v>136.16</v>
      </c>
      <c r="F2864" s="30">
        <v>1.4652696711190929</v>
      </c>
      <c r="G2864" s="30">
        <v>0.11000169021490747</v>
      </c>
      <c r="H2864" s="30">
        <v>8.4929883468298772E-3</v>
      </c>
    </row>
    <row r="2865" spans="1:8">
      <c r="A2865" s="31" t="s">
        <v>5226</v>
      </c>
      <c r="B2865" s="32">
        <v>44148</v>
      </c>
      <c r="C2865" s="31">
        <v>1238791.04</v>
      </c>
      <c r="D2865" s="31">
        <v>1188.3499999999999</v>
      </c>
      <c r="E2865" s="31">
        <v>136.07</v>
      </c>
      <c r="F2865" s="30">
        <v>1.4592117680923504</v>
      </c>
      <c r="G2865" s="30">
        <v>0.12605655156729711</v>
      </c>
      <c r="H2865" s="30">
        <v>1.6433853738701654E-2</v>
      </c>
    </row>
    <row r="2866" spans="1:8">
      <c r="A2866" s="31" t="s">
        <v>1951</v>
      </c>
      <c r="B2866" s="32">
        <v>44149</v>
      </c>
      <c r="C2866" s="31">
        <v>1247649.18</v>
      </c>
      <c r="D2866" s="31">
        <v>1193.2466666666667</v>
      </c>
      <c r="E2866" s="31">
        <v>135.96333333333334</v>
      </c>
      <c r="F2866" s="30">
        <v>1.4062108109359088</v>
      </c>
      <c r="G2866" s="30">
        <v>0.12939090490342697</v>
      </c>
      <c r="H2866" s="30">
        <v>2.1282455745011308E-2</v>
      </c>
    </row>
    <row r="2867" spans="1:8">
      <c r="A2867" s="31" t="s">
        <v>1952</v>
      </c>
      <c r="B2867" s="32">
        <v>44150</v>
      </c>
      <c r="C2867" s="31">
        <v>1257356.8600000001</v>
      </c>
      <c r="D2867" s="31">
        <v>1198.1433333333334</v>
      </c>
      <c r="E2867" s="31">
        <v>135.85666666666668</v>
      </c>
      <c r="F2867" s="30">
        <v>1.4002230791257042</v>
      </c>
      <c r="G2867" s="30">
        <v>0.14840587489177093</v>
      </c>
      <c r="H2867" s="30">
        <v>3.117014547754593E-2</v>
      </c>
    </row>
    <row r="2868" spans="1:8">
      <c r="A2868" s="31" t="s">
        <v>1150</v>
      </c>
      <c r="B2868" s="32">
        <v>44151</v>
      </c>
      <c r="C2868" s="31">
        <v>1273847</v>
      </c>
      <c r="D2868" s="31">
        <v>1203.04</v>
      </c>
      <c r="E2868" s="31">
        <v>135.75</v>
      </c>
      <c r="F2868" s="30">
        <v>1.4599540006733176</v>
      </c>
      <c r="G2868" s="30">
        <v>0.16724072690579894</v>
      </c>
      <c r="H2868" s="30">
        <v>3.8161517283572977E-2</v>
      </c>
    </row>
    <row r="2869" spans="1:8">
      <c r="A2869" s="31" t="s">
        <v>1953</v>
      </c>
      <c r="B2869" s="32">
        <v>44152</v>
      </c>
      <c r="C2869" s="31">
        <v>1296947.08</v>
      </c>
      <c r="D2869" s="31">
        <v>1201.43</v>
      </c>
      <c r="E2869" s="31">
        <v>136.69999999999999</v>
      </c>
      <c r="F2869" s="30">
        <v>1.5340038242810587</v>
      </c>
      <c r="G2869" s="30">
        <v>0.1948345134855598</v>
      </c>
      <c r="H2869" s="30">
        <v>5.7803915499496927E-2</v>
      </c>
    </row>
    <row r="2870" spans="1:8">
      <c r="A2870" s="31" t="s">
        <v>1954</v>
      </c>
      <c r="B2870" s="32">
        <v>44153</v>
      </c>
      <c r="C2870" s="31">
        <v>1345301.35</v>
      </c>
      <c r="D2870" s="31">
        <v>1207.55</v>
      </c>
      <c r="E2870" s="31">
        <v>136.85</v>
      </c>
      <c r="F2870" s="30">
        <v>1.6597443460965877</v>
      </c>
      <c r="G2870" s="30">
        <v>0.19635609480626259</v>
      </c>
      <c r="H2870" s="30">
        <v>6.758373205741619E-2</v>
      </c>
    </row>
    <row r="2871" spans="1:8">
      <c r="A2871" s="31" t="s">
        <v>5227</v>
      </c>
      <c r="B2871" s="32">
        <v>44154</v>
      </c>
      <c r="C2871" s="31">
        <v>1352379.3066666669</v>
      </c>
      <c r="D2871" s="31">
        <v>1200.44</v>
      </c>
      <c r="E2871" s="31">
        <v>136.07</v>
      </c>
      <c r="F2871" s="30">
        <v>1.6230098871891951</v>
      </c>
      <c r="G2871" s="30">
        <v>0.18480842748011228</v>
      </c>
      <c r="H2871" s="30">
        <v>7.0209474870880584E-2</v>
      </c>
    </row>
    <row r="2872" spans="1:8">
      <c r="A2872" s="31" t="s">
        <v>1934</v>
      </c>
      <c r="B2872" s="32">
        <v>44155</v>
      </c>
      <c r="C2872" s="31">
        <v>1359457.2633333334</v>
      </c>
      <c r="D2872" s="31">
        <v>1209.26</v>
      </c>
      <c r="E2872" s="31">
        <v>136.69</v>
      </c>
      <c r="F2872" s="30">
        <v>1.5682652250931528</v>
      </c>
      <c r="G2872" s="30">
        <v>0.1890111402810144</v>
      </c>
      <c r="H2872" s="30">
        <v>8.3980967486122049E-2</v>
      </c>
    </row>
    <row r="2873" spans="1:8">
      <c r="A2873" s="31" t="s">
        <v>2015</v>
      </c>
      <c r="B2873" s="32">
        <v>44156</v>
      </c>
      <c r="C2873" s="31">
        <v>1366535.22</v>
      </c>
      <c r="D2873" s="31">
        <v>1213.0133333333333</v>
      </c>
      <c r="E2873" s="31">
        <v>137.13666666666668</v>
      </c>
      <c r="F2873" s="30">
        <v>1.5109193604991944</v>
      </c>
      <c r="G2873" s="30">
        <v>0.1801807060899121</v>
      </c>
      <c r="H2873" s="30">
        <v>6.7959400877398046E-2</v>
      </c>
    </row>
    <row r="2874" spans="1:8">
      <c r="A2874" s="31" t="s">
        <v>2046</v>
      </c>
      <c r="B2874" s="32">
        <v>44157</v>
      </c>
      <c r="C2874" s="31">
        <v>1358847.53</v>
      </c>
      <c r="D2874" s="31">
        <v>1216.7666666666667</v>
      </c>
      <c r="E2874" s="31">
        <v>137.58333333333334</v>
      </c>
      <c r="F2874" s="30">
        <v>1.447637431619675</v>
      </c>
      <c r="G2874" s="30">
        <v>0.17243683011983579</v>
      </c>
      <c r="H2874" s="30">
        <v>6.2583668005354864E-2</v>
      </c>
    </row>
    <row r="2875" spans="1:8">
      <c r="A2875" s="31" t="s">
        <v>2047</v>
      </c>
      <c r="B2875" s="32">
        <v>44158</v>
      </c>
      <c r="C2875" s="31">
        <v>1375541.27</v>
      </c>
      <c r="D2875" s="31">
        <v>1220.52</v>
      </c>
      <c r="E2875" s="31">
        <v>138.03</v>
      </c>
      <c r="F2875" s="30">
        <v>1.4866384838016318</v>
      </c>
      <c r="G2875" s="30">
        <v>0.1743221659899552</v>
      </c>
      <c r="H2875" s="30">
        <v>6.4799814857671834E-2</v>
      </c>
    </row>
    <row r="2876" spans="1:8">
      <c r="A2876" s="31" t="s">
        <v>2022</v>
      </c>
      <c r="B2876" s="32">
        <v>44159</v>
      </c>
      <c r="C2876" s="31">
        <v>1357108.63</v>
      </c>
      <c r="D2876" s="31">
        <v>1225.99</v>
      </c>
      <c r="E2876" s="31">
        <v>137.51</v>
      </c>
      <c r="F2876" s="30">
        <v>1.4621921916473593</v>
      </c>
      <c r="G2876" s="30">
        <v>0.21135680973836046</v>
      </c>
      <c r="H2876" s="30">
        <v>6.6051631909450181E-2</v>
      </c>
    </row>
    <row r="2877" spans="1:8">
      <c r="A2877" s="31" t="s">
        <v>2014</v>
      </c>
      <c r="B2877" s="32">
        <v>44160</v>
      </c>
      <c r="C2877" s="31">
        <v>1367248.83</v>
      </c>
      <c r="D2877" s="31">
        <v>1218.29</v>
      </c>
      <c r="E2877" s="31">
        <v>137.97</v>
      </c>
      <c r="F2877" s="30">
        <v>1.4895960923914529</v>
      </c>
      <c r="G2877" s="30">
        <v>0.24315306122448965</v>
      </c>
      <c r="H2877" s="30">
        <v>0.13574250905498841</v>
      </c>
    </row>
    <row r="2878" spans="1:8">
      <c r="A2878" s="31" t="s">
        <v>5228</v>
      </c>
      <c r="B2878" s="32">
        <v>44161</v>
      </c>
      <c r="C2878" s="31">
        <v>1375090.146666667</v>
      </c>
      <c r="D2878" s="31">
        <v>1229.58</v>
      </c>
      <c r="E2878" s="31">
        <v>139.21</v>
      </c>
      <c r="F2878" s="30">
        <v>1.5732536643848865</v>
      </c>
      <c r="G2878" s="30">
        <v>0.29713477930627064</v>
      </c>
      <c r="H2878" s="30">
        <v>0.22146178818987461</v>
      </c>
    </row>
    <row r="2879" spans="1:8">
      <c r="A2879" s="31" t="s">
        <v>5229</v>
      </c>
      <c r="B2879" s="32">
        <v>44162</v>
      </c>
      <c r="C2879" s="31">
        <v>1382931.4633333334</v>
      </c>
      <c r="D2879" s="31">
        <v>1230.72</v>
      </c>
      <c r="E2879" s="31">
        <v>139.05000000000001</v>
      </c>
      <c r="F2879" s="30">
        <v>1.6602663155377129</v>
      </c>
      <c r="G2879" s="30">
        <v>0.27595251671764043</v>
      </c>
      <c r="H2879" s="30">
        <v>0.18501789671041435</v>
      </c>
    </row>
    <row r="2880" spans="1:8">
      <c r="A2880" s="31" t="s">
        <v>2016</v>
      </c>
      <c r="B2880" s="32">
        <v>44163</v>
      </c>
      <c r="C2880" s="31">
        <v>1390772.78</v>
      </c>
      <c r="D2880" s="31">
        <v>1222.17</v>
      </c>
      <c r="E2880" s="31">
        <v>138.51333333333335</v>
      </c>
      <c r="F2880" s="30">
        <v>1.6734782232594081</v>
      </c>
      <c r="G2880" s="30">
        <v>0.29108829308487039</v>
      </c>
      <c r="H2880" s="30">
        <v>0.1754356189183075</v>
      </c>
    </row>
    <row r="2881" spans="1:8">
      <c r="A2881" s="31" t="s">
        <v>1183</v>
      </c>
      <c r="B2881" s="32">
        <v>44164</v>
      </c>
      <c r="C2881" s="31">
        <v>1427278.12</v>
      </c>
      <c r="D2881" s="31">
        <v>1213.6199999999999</v>
      </c>
      <c r="E2881" s="31">
        <v>137.97666666666669</v>
      </c>
      <c r="F2881" s="30">
        <v>1.7747165461024483</v>
      </c>
      <c r="G2881" s="30">
        <v>0.37422576517613471</v>
      </c>
      <c r="H2881" s="30">
        <v>0.21576056627603046</v>
      </c>
    </row>
    <row r="2882" spans="1:8">
      <c r="A2882" s="31" t="s">
        <v>2039</v>
      </c>
      <c r="B2882" s="32">
        <v>44165</v>
      </c>
      <c r="C2882" s="31">
        <v>1465975.32</v>
      </c>
      <c r="D2882" s="31">
        <v>1205.07</v>
      </c>
      <c r="E2882" s="31">
        <v>137.44</v>
      </c>
      <c r="F2882" s="30">
        <v>1.8825835147267891</v>
      </c>
      <c r="G2882" s="30">
        <v>0.35220323387829744</v>
      </c>
      <c r="H2882" s="30">
        <v>0.22648581117258604</v>
      </c>
    </row>
    <row r="2883" spans="1:8">
      <c r="A2883" s="31" t="s">
        <v>1255</v>
      </c>
      <c r="B2883" s="32">
        <v>44166</v>
      </c>
      <c r="C2883" s="31">
        <v>1473667.25</v>
      </c>
      <c r="D2883" s="31">
        <v>1224</v>
      </c>
      <c r="E2883" s="31">
        <v>137.82</v>
      </c>
      <c r="F2883" s="30">
        <v>1.9312769647868975</v>
      </c>
      <c r="G2883" s="30">
        <v>0.40390585572496884</v>
      </c>
      <c r="H2883" s="30">
        <v>0.25116504266779627</v>
      </c>
    </row>
    <row r="2884" spans="1:8">
      <c r="A2884" s="31" t="s">
        <v>2021</v>
      </c>
      <c r="B2884" s="32">
        <v>44167</v>
      </c>
      <c r="C2884" s="31">
        <v>1470980.09</v>
      </c>
      <c r="D2884" s="31">
        <v>1228.71</v>
      </c>
      <c r="E2884" s="31">
        <v>138.28</v>
      </c>
      <c r="F2884" s="30">
        <v>1.9752532640244338</v>
      </c>
      <c r="G2884" s="30">
        <v>0.44127387538855545</v>
      </c>
      <c r="H2884" s="30">
        <v>0.27745273141590188</v>
      </c>
    </row>
    <row r="2885" spans="1:8">
      <c r="A2885" s="31" t="s">
        <v>5230</v>
      </c>
      <c r="B2885" s="32">
        <v>44168</v>
      </c>
      <c r="C2885" s="31">
        <v>1477545.666666667</v>
      </c>
      <c r="D2885" s="31">
        <v>1239.46</v>
      </c>
      <c r="E2885" s="31">
        <v>138.86000000000001</v>
      </c>
      <c r="F2885" s="30">
        <v>1.919594898556682</v>
      </c>
      <c r="G2885" s="30">
        <v>0.48762572313305652</v>
      </c>
      <c r="H2885" s="30">
        <v>0.3058115478653376</v>
      </c>
    </row>
    <row r="2886" spans="1:8">
      <c r="A2886" s="31" t="s">
        <v>5231</v>
      </c>
      <c r="B2886" s="32">
        <v>44169</v>
      </c>
      <c r="C2886" s="31">
        <v>1484111.2433333334</v>
      </c>
      <c r="D2886" s="31">
        <v>1251.04</v>
      </c>
      <c r="E2886" s="31">
        <v>138.82</v>
      </c>
      <c r="F2886" s="30">
        <v>1.9538725737036144</v>
      </c>
      <c r="G2886" s="30">
        <v>0.51333043015435242</v>
      </c>
      <c r="H2886" s="30">
        <v>0.32994826595133175</v>
      </c>
    </row>
    <row r="2887" spans="1:8">
      <c r="A2887" s="31" t="s">
        <v>2031</v>
      </c>
      <c r="B2887" s="32">
        <v>44170</v>
      </c>
      <c r="C2887" s="31">
        <v>1490676.82</v>
      </c>
      <c r="D2887" s="31">
        <v>1251.8233333333335</v>
      </c>
      <c r="E2887" s="31">
        <v>139.09666666666666</v>
      </c>
      <c r="F2887" s="30">
        <v>1.906369311756678</v>
      </c>
      <c r="G2887" s="30">
        <v>0.58899142348197353</v>
      </c>
      <c r="H2887" s="30">
        <v>0.32751161163071818</v>
      </c>
    </row>
    <row r="2888" spans="1:8">
      <c r="A2888" s="31" t="s">
        <v>2048</v>
      </c>
      <c r="B2888" s="32">
        <v>44171</v>
      </c>
      <c r="C2888" s="31">
        <v>1523108.49</v>
      </c>
      <c r="D2888" s="31">
        <v>1252.6066666666668</v>
      </c>
      <c r="E2888" s="31">
        <v>139.37333333333333</v>
      </c>
      <c r="F2888" s="30">
        <v>1.9757497383216736</v>
      </c>
      <c r="G2888" s="30">
        <v>0.63438194525993508</v>
      </c>
      <c r="H2888" s="30">
        <v>0.33448231839652753</v>
      </c>
    </row>
    <row r="2889" spans="1:8">
      <c r="A2889" s="31" t="s">
        <v>2049</v>
      </c>
      <c r="B2889" s="32">
        <v>44172</v>
      </c>
      <c r="C2889" s="31">
        <v>1512891.88</v>
      </c>
      <c r="D2889" s="31">
        <v>1253.3900000000001</v>
      </c>
      <c r="E2889" s="31">
        <v>139.65</v>
      </c>
      <c r="F2889" s="30">
        <v>1.9619217648285319</v>
      </c>
      <c r="G2889" s="30">
        <v>0.56043723466503992</v>
      </c>
      <c r="H2889" s="30">
        <v>0.30782918149466187</v>
      </c>
    </row>
    <row r="2890" spans="1:8">
      <c r="A2890" s="31" t="s">
        <v>2036</v>
      </c>
      <c r="B2890" s="32">
        <v>44173</v>
      </c>
      <c r="C2890" s="31">
        <v>1507498.69</v>
      </c>
      <c r="D2890" s="31">
        <v>1254.23</v>
      </c>
      <c r="E2890" s="31">
        <v>139.75</v>
      </c>
      <c r="F2890" s="30">
        <v>1.9574991600793177</v>
      </c>
      <c r="G2890" s="30">
        <v>0.65422052228963334</v>
      </c>
      <c r="H2890" s="30">
        <v>0.36354766318665233</v>
      </c>
    </row>
    <row r="2891" spans="1:8">
      <c r="A2891" s="31" t="s">
        <v>2045</v>
      </c>
      <c r="B2891" s="32">
        <v>44174</v>
      </c>
      <c r="C2891" s="31">
        <v>1506217.27</v>
      </c>
      <c r="D2891" s="31">
        <v>1255.8499999999999</v>
      </c>
      <c r="E2891" s="31">
        <v>139.75</v>
      </c>
      <c r="F2891" s="30">
        <v>1.9611416444350955</v>
      </c>
      <c r="G2891" s="30">
        <v>0.56642510570890425</v>
      </c>
      <c r="H2891" s="30">
        <v>0.33808885484488704</v>
      </c>
    </row>
    <row r="2892" spans="1:8">
      <c r="A2892" s="31" t="s">
        <v>5232</v>
      </c>
      <c r="B2892" s="32">
        <v>44175</v>
      </c>
      <c r="C2892" s="31">
        <v>1513295.4566666668</v>
      </c>
      <c r="D2892" s="31">
        <v>1255.03</v>
      </c>
      <c r="E2892" s="31">
        <v>139.24</v>
      </c>
      <c r="F2892" s="30">
        <v>1.9031100312635689</v>
      </c>
      <c r="G2892" s="30">
        <v>0.50026298802209102</v>
      </c>
      <c r="H2892" s="30">
        <v>0.2997293008494355</v>
      </c>
    </row>
    <row r="2893" spans="1:8">
      <c r="A2893" s="31" t="s">
        <v>5233</v>
      </c>
      <c r="B2893" s="32">
        <v>44176</v>
      </c>
      <c r="C2893" s="31">
        <v>1520373.6433333333</v>
      </c>
      <c r="D2893" s="31">
        <v>1257.6600000000001</v>
      </c>
      <c r="E2893" s="31">
        <v>139.29</v>
      </c>
      <c r="F2893" s="30">
        <v>1.895841317690321</v>
      </c>
      <c r="G2893" s="30">
        <v>0.47737524668734155</v>
      </c>
      <c r="H2893" s="30">
        <v>0.27054638328924563</v>
      </c>
    </row>
    <row r="2894" spans="1:8">
      <c r="A2894" s="31" t="s">
        <v>2050</v>
      </c>
      <c r="B2894" s="32">
        <v>44177</v>
      </c>
      <c r="C2894" s="31">
        <v>1527451.83</v>
      </c>
      <c r="D2894" s="31">
        <v>1255.2566666666669</v>
      </c>
      <c r="E2894" s="31">
        <v>139.19666666666666</v>
      </c>
      <c r="F2894" s="30">
        <v>1.8886757753967216</v>
      </c>
      <c r="G2894" s="30">
        <v>0.48984815755532907</v>
      </c>
      <c r="H2894" s="30">
        <v>0.25924250648332414</v>
      </c>
    </row>
    <row r="2895" spans="1:8">
      <c r="A2895" s="31" t="s">
        <v>2051</v>
      </c>
      <c r="B2895" s="32">
        <v>44178</v>
      </c>
      <c r="C2895" s="31">
        <v>1515759.37</v>
      </c>
      <c r="D2895" s="31">
        <v>1252.8533333333335</v>
      </c>
      <c r="E2895" s="31">
        <v>139.10333333333332</v>
      </c>
      <c r="F2895" s="30">
        <v>1.846362837425473</v>
      </c>
      <c r="G2895" s="30">
        <v>0.4932104405863893</v>
      </c>
      <c r="H2895" s="30">
        <v>0.26587999757325709</v>
      </c>
    </row>
    <row r="2896" spans="1:8">
      <c r="A2896" s="31" t="s">
        <v>2042</v>
      </c>
      <c r="B2896" s="32">
        <v>44179</v>
      </c>
      <c r="C2896" s="31">
        <v>1484158.8599999999</v>
      </c>
      <c r="D2896" s="31">
        <v>1250.45</v>
      </c>
      <c r="E2896" s="31">
        <v>139.01</v>
      </c>
      <c r="F2896" s="30">
        <v>1.7199882341945094</v>
      </c>
      <c r="G2896" s="30">
        <v>0.49660094630931395</v>
      </c>
      <c r="H2896" s="30">
        <v>0.27259688739700949</v>
      </c>
    </row>
    <row r="2897" spans="1:8">
      <c r="A2897" s="31" t="s">
        <v>2011</v>
      </c>
      <c r="B2897" s="32">
        <v>44180</v>
      </c>
      <c r="C2897" s="31">
        <v>1428324.49</v>
      </c>
      <c r="D2897" s="31">
        <v>1250.21</v>
      </c>
      <c r="E2897" s="31">
        <v>139.57</v>
      </c>
      <c r="F2897" s="30">
        <v>1.6080592084841268</v>
      </c>
      <c r="G2897" s="30">
        <v>0.50262012932381439</v>
      </c>
      <c r="H2897" s="30">
        <v>0.285411678025419</v>
      </c>
    </row>
    <row r="2898" spans="1:8">
      <c r="A2898" s="31" t="s">
        <v>2019</v>
      </c>
      <c r="B2898" s="32">
        <v>44181</v>
      </c>
      <c r="C2898" s="31">
        <v>1413360.3900000001</v>
      </c>
      <c r="D2898" s="31">
        <v>1263.82</v>
      </c>
      <c r="E2898" s="31">
        <v>141.01</v>
      </c>
      <c r="F2898" s="30">
        <v>1.5622392684415152</v>
      </c>
      <c r="G2898" s="30">
        <v>0.48933512456103112</v>
      </c>
      <c r="H2898" s="30">
        <v>0.27230894162230435</v>
      </c>
    </row>
    <row r="2899" spans="1:8">
      <c r="A2899" s="31" t="s">
        <v>5234</v>
      </c>
      <c r="B2899" s="32">
        <v>44182</v>
      </c>
      <c r="C2899" s="31">
        <v>1423882.2633333337</v>
      </c>
      <c r="D2899" s="31">
        <v>1272.96</v>
      </c>
      <c r="E2899" s="31">
        <v>141.06</v>
      </c>
      <c r="F2899" s="30">
        <v>1.5629454265881018</v>
      </c>
      <c r="G2899" s="30">
        <v>0.53876653047409517</v>
      </c>
      <c r="H2899" s="30">
        <v>0.28868993239539575</v>
      </c>
    </row>
    <row r="2900" spans="1:8">
      <c r="A2900" s="31" t="s">
        <v>5235</v>
      </c>
      <c r="B2900" s="32">
        <v>44183</v>
      </c>
      <c r="C2900" s="31">
        <v>1434404.1366666667</v>
      </c>
      <c r="D2900" s="31">
        <v>1268.3599999999999</v>
      </c>
      <c r="E2900" s="31">
        <v>140.83000000000001</v>
      </c>
      <c r="F2900" s="30">
        <v>1.563641605700524</v>
      </c>
      <c r="G2900" s="30">
        <v>0.51259942995480179</v>
      </c>
      <c r="H2900" s="30">
        <v>0.26475078581050759</v>
      </c>
    </row>
    <row r="2901" spans="1:8">
      <c r="A2901" s="31" t="s">
        <v>2044</v>
      </c>
      <c r="B2901" s="32">
        <v>44184</v>
      </c>
      <c r="C2901" s="31">
        <v>1444926.01</v>
      </c>
      <c r="D2901" s="31">
        <v>1264.5766666666668</v>
      </c>
      <c r="E2901" s="31">
        <v>140.78000000000003</v>
      </c>
      <c r="F2901" s="30">
        <v>1.5643280158219155</v>
      </c>
      <c r="G2901" s="30">
        <v>0.52043556325045293</v>
      </c>
      <c r="H2901" s="30">
        <v>0.26271414476634702</v>
      </c>
    </row>
    <row r="2902" spans="1:8">
      <c r="A2902" s="31" t="s">
        <v>1973</v>
      </c>
      <c r="B2902" s="32">
        <v>44185</v>
      </c>
      <c r="C2902" s="31">
        <v>1439124.01</v>
      </c>
      <c r="D2902" s="31">
        <v>1260.7933333333333</v>
      </c>
      <c r="E2902" s="31">
        <v>140.73000000000002</v>
      </c>
      <c r="F2902" s="30">
        <v>1.5362365246508349</v>
      </c>
      <c r="G2902" s="30">
        <v>0.50257223102805781</v>
      </c>
      <c r="H2902" s="30">
        <v>0.25614400476048815</v>
      </c>
    </row>
    <row r="2903" spans="1:8">
      <c r="A2903" s="31" t="s">
        <v>2057</v>
      </c>
      <c r="B2903" s="32">
        <v>44186</v>
      </c>
      <c r="C2903" s="31">
        <v>1436392.9</v>
      </c>
      <c r="D2903" s="31">
        <v>1257.01</v>
      </c>
      <c r="E2903" s="31">
        <v>140.68</v>
      </c>
      <c r="F2903" s="30">
        <v>1.5028452493796869</v>
      </c>
      <c r="G2903" s="30">
        <v>0.48501996550339044</v>
      </c>
      <c r="H2903" s="30">
        <v>0.24963728422112363</v>
      </c>
    </row>
    <row r="2904" spans="1:8">
      <c r="A2904" s="31" t="s">
        <v>2058</v>
      </c>
      <c r="B2904" s="32">
        <v>44187</v>
      </c>
      <c r="C2904" s="31">
        <v>1444968.94</v>
      </c>
      <c r="D2904" s="31">
        <v>1248.7</v>
      </c>
      <c r="E2904" s="31">
        <v>139.96</v>
      </c>
      <c r="F2904" s="30">
        <v>1.5364883713990305</v>
      </c>
      <c r="G2904" s="30">
        <v>0.46246910977595079</v>
      </c>
      <c r="H2904" s="30">
        <v>0.23727015558698739</v>
      </c>
    </row>
    <row r="2905" spans="1:8">
      <c r="A2905" s="31" t="s">
        <v>2059</v>
      </c>
      <c r="B2905" s="32">
        <v>44188</v>
      </c>
      <c r="C2905" s="31">
        <v>1447915.33</v>
      </c>
      <c r="D2905" s="31">
        <v>1258.0999999999999</v>
      </c>
      <c r="E2905" s="31">
        <v>140.22</v>
      </c>
      <c r="F2905" s="30">
        <v>1.481933501547871</v>
      </c>
      <c r="G2905" s="30">
        <v>0.4326709559870181</v>
      </c>
      <c r="H2905" s="30">
        <v>0.22174784351311327</v>
      </c>
    </row>
    <row r="2906" spans="1:8">
      <c r="A2906" s="31" t="s">
        <v>5236</v>
      </c>
      <c r="B2906" s="32">
        <v>44189</v>
      </c>
      <c r="C2906" s="31">
        <v>1439800.3000000003</v>
      </c>
      <c r="D2906" s="31">
        <v>1253.53</v>
      </c>
      <c r="E2906" s="31">
        <v>140.03</v>
      </c>
      <c r="F2906" s="30">
        <v>1.4107041739430364</v>
      </c>
      <c r="G2906" s="30">
        <v>0.43449104537391992</v>
      </c>
      <c r="H2906" s="30">
        <v>0.23157431838170628</v>
      </c>
    </row>
    <row r="2907" spans="1:8">
      <c r="A2907" s="31" t="s">
        <v>5237</v>
      </c>
      <c r="B2907" s="32">
        <v>44190</v>
      </c>
      <c r="C2907" s="31">
        <v>1431685.27</v>
      </c>
      <c r="D2907" s="31">
        <v>1255.2</v>
      </c>
      <c r="E2907" s="31">
        <v>140.01</v>
      </c>
      <c r="F2907" s="30">
        <v>1.3830163934971962</v>
      </c>
      <c r="G2907" s="30">
        <v>0.41418238355979176</v>
      </c>
      <c r="H2907" s="30">
        <v>0.22087547959539577</v>
      </c>
    </row>
    <row r="2908" spans="1:8">
      <c r="A2908" s="31" t="s">
        <v>2060</v>
      </c>
      <c r="B2908" s="32">
        <v>44191</v>
      </c>
      <c r="C2908" s="31">
        <v>1423570.24</v>
      </c>
      <c r="D2908" s="31">
        <v>1254.2433333333333</v>
      </c>
      <c r="E2908" s="31">
        <v>140.18</v>
      </c>
      <c r="F2908" s="30">
        <v>1.3556524429897356</v>
      </c>
      <c r="G2908" s="30">
        <v>0.41218173902600141</v>
      </c>
      <c r="H2908" s="30">
        <v>0.22257107971393686</v>
      </c>
    </row>
    <row r="2909" spans="1:8">
      <c r="A2909" s="31" t="s">
        <v>2061</v>
      </c>
      <c r="B2909" s="32">
        <v>44192</v>
      </c>
      <c r="C2909" s="31">
        <v>1419012.79</v>
      </c>
      <c r="D2909" s="31">
        <v>1253.2866666666666</v>
      </c>
      <c r="E2909" s="31">
        <v>140.35000000000002</v>
      </c>
      <c r="F2909" s="30">
        <v>1.3344593529706921</v>
      </c>
      <c r="G2909" s="30">
        <v>0.41376820858369734</v>
      </c>
      <c r="H2909" s="30">
        <v>0.22701442517849357</v>
      </c>
    </row>
    <row r="2910" spans="1:8">
      <c r="A2910" s="31" t="s">
        <v>2062</v>
      </c>
      <c r="B2910" s="32">
        <v>44193</v>
      </c>
      <c r="C2910" s="31">
        <v>1437212.28</v>
      </c>
      <c r="D2910" s="31">
        <v>1252.33</v>
      </c>
      <c r="E2910" s="31">
        <v>140.52000000000001</v>
      </c>
      <c r="F2910" s="30">
        <v>1.305963138919775</v>
      </c>
      <c r="G2910" s="30">
        <v>0.41536067871189397</v>
      </c>
      <c r="H2910" s="30">
        <v>0.23147931759756979</v>
      </c>
    </row>
    <row r="2911" spans="1:8">
      <c r="A2911" s="31" t="s">
        <v>2063</v>
      </c>
      <c r="B2911" s="32">
        <v>44194</v>
      </c>
      <c r="C2911" s="31">
        <v>1411858.96</v>
      </c>
      <c r="D2911" s="31">
        <v>1266.77</v>
      </c>
      <c r="E2911" s="31">
        <v>140.04</v>
      </c>
      <c r="F2911" s="30">
        <v>1.2606816027463941</v>
      </c>
      <c r="G2911" s="30">
        <v>0.4343931879430214</v>
      </c>
      <c r="H2911" s="30">
        <v>0.23025564438197299</v>
      </c>
    </row>
    <row r="2912" spans="1:8">
      <c r="A2912" s="31" t="s">
        <v>2064</v>
      </c>
      <c r="B2912" s="32">
        <v>44195</v>
      </c>
      <c r="C2912" s="31">
        <v>1397797.19</v>
      </c>
      <c r="D2912" s="31">
        <v>1289.03</v>
      </c>
      <c r="E2912" s="31">
        <v>140.26</v>
      </c>
      <c r="F2912" s="30">
        <v>1.2314484968263497</v>
      </c>
      <c r="G2912" s="30">
        <v>0.43818406988809433</v>
      </c>
      <c r="H2912" s="30">
        <v>0.21039005868139449</v>
      </c>
    </row>
    <row r="2913" spans="1:8">
      <c r="A2913" s="31" t="s">
        <v>5238</v>
      </c>
      <c r="B2913" s="32">
        <v>44196</v>
      </c>
      <c r="C2913" s="31">
        <v>1383247.1666666667</v>
      </c>
      <c r="D2913" s="31">
        <v>1291.26</v>
      </c>
      <c r="E2913" s="31">
        <v>139.30000000000001</v>
      </c>
      <c r="F2913" s="30">
        <v>1.1420386561406008</v>
      </c>
      <c r="G2913" s="30">
        <v>0.45389240435066536</v>
      </c>
      <c r="H2913" s="30">
        <v>0.20888657467673344</v>
      </c>
    </row>
    <row r="2914" spans="1:8">
      <c r="A2914" s="31" t="s">
        <v>5239</v>
      </c>
      <c r="B2914" s="32">
        <v>44197</v>
      </c>
      <c r="C2914" s="31">
        <v>1368697.1433333335</v>
      </c>
      <c r="D2914" s="31">
        <v>1291.75</v>
      </c>
      <c r="E2914" s="31">
        <v>139.30000000000001</v>
      </c>
      <c r="F2914" s="30">
        <v>1.0944861711390721</v>
      </c>
      <c r="G2914" s="30">
        <v>0.45983545419614402</v>
      </c>
      <c r="H2914" s="30">
        <v>0.23987538940809983</v>
      </c>
    </row>
    <row r="2915" spans="1:8">
      <c r="A2915" s="31" t="s">
        <v>2065</v>
      </c>
      <c r="B2915" s="32">
        <v>44198</v>
      </c>
      <c r="C2915" s="31">
        <v>1354147.12</v>
      </c>
      <c r="D2915" s="31">
        <v>1295.9766666666667</v>
      </c>
      <c r="E2915" s="31">
        <v>139.48000000000002</v>
      </c>
      <c r="F2915" s="30">
        <v>1.0480433077296918</v>
      </c>
      <c r="G2915" s="30">
        <v>0.43788115816607687</v>
      </c>
      <c r="H2915" s="30">
        <v>0.22630560928433296</v>
      </c>
    </row>
    <row r="2916" spans="1:8">
      <c r="A2916" s="31" t="s">
        <v>2066</v>
      </c>
      <c r="B2916" s="32">
        <v>44199</v>
      </c>
      <c r="C2916" s="31">
        <v>1355351.22</v>
      </c>
      <c r="D2916" s="31">
        <v>1300.2033333333334</v>
      </c>
      <c r="E2916" s="31">
        <v>139.66</v>
      </c>
      <c r="F2916" s="30">
        <v>1.0262237836464072</v>
      </c>
      <c r="G2916" s="30">
        <v>0.44362775032846646</v>
      </c>
      <c r="H2916" s="30">
        <v>0.22987054921184713</v>
      </c>
    </row>
    <row r="2917" spans="1:8">
      <c r="A2917" s="31" t="s">
        <v>2067</v>
      </c>
      <c r="B2917" s="32">
        <v>44200</v>
      </c>
      <c r="C2917" s="31">
        <v>1374483.23</v>
      </c>
      <c r="D2917" s="31">
        <v>1304.43</v>
      </c>
      <c r="E2917" s="31">
        <v>139.84</v>
      </c>
      <c r="F2917" s="30">
        <v>0.99190075590259053</v>
      </c>
      <c r="G2917" s="30">
        <v>0.44938277091967693</v>
      </c>
      <c r="H2917" s="30">
        <v>0.23344701869928253</v>
      </c>
    </row>
    <row r="2918" spans="1:8">
      <c r="A2918" s="31" t="s">
        <v>2068</v>
      </c>
      <c r="B2918" s="32">
        <v>44201</v>
      </c>
      <c r="C2918" s="31">
        <v>1350233.2</v>
      </c>
      <c r="D2918" s="31">
        <v>1319.97</v>
      </c>
      <c r="E2918" s="31">
        <v>140.49</v>
      </c>
      <c r="F2918" s="30">
        <v>0.90443529846514914</v>
      </c>
      <c r="G2918" s="30">
        <v>0.46772597378048109</v>
      </c>
      <c r="H2918" s="30">
        <v>0.24118738404452711</v>
      </c>
    </row>
    <row r="2919" spans="1:8">
      <c r="A2919" s="31" t="s">
        <v>2069</v>
      </c>
      <c r="B2919" s="32">
        <v>44202</v>
      </c>
      <c r="C2919" s="31">
        <v>1310755.83</v>
      </c>
      <c r="D2919" s="31">
        <v>1315.33</v>
      </c>
      <c r="E2919" s="31">
        <v>140.01</v>
      </c>
      <c r="F2919" s="30">
        <v>0.80511065420251859</v>
      </c>
      <c r="G2919" s="30">
        <v>0.49768855893605379</v>
      </c>
      <c r="H2919" s="30">
        <v>0.26374221500135375</v>
      </c>
    </row>
    <row r="2920" spans="1:8">
      <c r="A2920" s="31" t="s">
        <v>5240</v>
      </c>
      <c r="B2920" s="32">
        <v>44203</v>
      </c>
      <c r="C2920" s="31">
        <v>1302468.0233333334</v>
      </c>
      <c r="D2920" s="31">
        <v>1322.3</v>
      </c>
      <c r="E2920" s="31">
        <v>140.80000000000001</v>
      </c>
      <c r="F2920" s="30">
        <v>0.75551098866785926</v>
      </c>
      <c r="G2920" s="30">
        <v>0.48800414115952462</v>
      </c>
      <c r="H2920" s="30">
        <v>0.25367286973555347</v>
      </c>
    </row>
    <row r="2921" spans="1:8">
      <c r="A2921" s="31" t="s">
        <v>5241</v>
      </c>
      <c r="B2921" s="32">
        <v>44204</v>
      </c>
      <c r="C2921" s="31">
        <v>1294180.2166666668</v>
      </c>
      <c r="D2921" s="31">
        <v>1353.53</v>
      </c>
      <c r="E2921" s="31">
        <v>142.57</v>
      </c>
      <c r="F2921" s="30">
        <v>0.72309695752860126</v>
      </c>
      <c r="G2921" s="30">
        <v>0.51773359796369189</v>
      </c>
      <c r="H2921" s="30">
        <v>0.2633584404076208</v>
      </c>
    </row>
    <row r="2922" spans="1:8">
      <c r="A2922" s="31" t="s">
        <v>2070</v>
      </c>
      <c r="B2922" s="32">
        <v>44205</v>
      </c>
      <c r="C2922" s="31">
        <v>1285892.4100000001</v>
      </c>
      <c r="D2922" s="31">
        <v>1352.22</v>
      </c>
      <c r="E2922" s="31">
        <v>142.89666666666668</v>
      </c>
      <c r="F2922" s="30">
        <v>0.69146293531520286</v>
      </c>
      <c r="G2922" s="30">
        <v>0.53764455714626869</v>
      </c>
      <c r="H2922" s="30">
        <v>0.2710964834252505</v>
      </c>
    </row>
    <row r="2923" spans="1:8">
      <c r="A2923" s="31" t="s">
        <v>2071</v>
      </c>
      <c r="B2923" s="32">
        <v>44206</v>
      </c>
      <c r="C2923" s="31">
        <v>1306620.74</v>
      </c>
      <c r="D2923" s="31">
        <v>1350.9099999999999</v>
      </c>
      <c r="E2923" s="31">
        <v>143.22333333333333</v>
      </c>
      <c r="F2923" s="30">
        <v>0.6982951550095402</v>
      </c>
      <c r="G2923" s="30">
        <v>0.52694082851383661</v>
      </c>
      <c r="H2923" s="30">
        <v>0.26652910832719212</v>
      </c>
    </row>
    <row r="2924" spans="1:8">
      <c r="A2924" s="31" t="s">
        <v>1178</v>
      </c>
      <c r="B2924" s="32">
        <v>44207</v>
      </c>
      <c r="C2924" s="31">
        <v>1301325.56</v>
      </c>
      <c r="D2924" s="31">
        <v>1349.6</v>
      </c>
      <c r="E2924" s="31">
        <v>143.55000000000001</v>
      </c>
      <c r="F2924" s="30">
        <v>0.6311160134016367</v>
      </c>
      <c r="G2924" s="30">
        <v>0.51636473950121142</v>
      </c>
      <c r="H2924" s="30">
        <v>0.2620150041026843</v>
      </c>
    </row>
    <row r="2925" spans="1:8">
      <c r="A2925" s="31" t="s">
        <v>2072</v>
      </c>
      <c r="B2925" s="32">
        <v>44208</v>
      </c>
      <c r="C2925" s="31">
        <v>1260722.51</v>
      </c>
      <c r="D2925" s="31">
        <v>1353.57</v>
      </c>
      <c r="E2925" s="31">
        <v>143.56</v>
      </c>
      <c r="F2925" s="30">
        <v>0.53652020402069467</v>
      </c>
      <c r="G2925" s="30">
        <v>0.51181128745825544</v>
      </c>
      <c r="H2925" s="30">
        <v>0.25478542085482037</v>
      </c>
    </row>
    <row r="2926" spans="1:8">
      <c r="A2926" s="31" t="s">
        <v>2073</v>
      </c>
      <c r="B2926" s="32">
        <v>44209</v>
      </c>
      <c r="C2926" s="31">
        <v>1229836.48</v>
      </c>
      <c r="D2926" s="31">
        <v>1364.07</v>
      </c>
      <c r="E2926" s="31">
        <v>143.80000000000001</v>
      </c>
      <c r="F2926" s="30">
        <v>0.45378990770161898</v>
      </c>
      <c r="G2926" s="30">
        <v>0.5111000332336324</v>
      </c>
      <c r="H2926" s="30">
        <v>0.24491386027183792</v>
      </c>
    </row>
    <row r="2927" spans="1:8">
      <c r="A2927" s="31" t="s">
        <v>5242</v>
      </c>
      <c r="B2927" s="32">
        <v>44210</v>
      </c>
      <c r="C2927" s="31">
        <v>1215461.3900000001</v>
      </c>
      <c r="D2927" s="31">
        <v>1370.76</v>
      </c>
      <c r="E2927" s="31">
        <v>143.86000000000001</v>
      </c>
      <c r="F2927" s="30">
        <v>0.38419315090177575</v>
      </c>
      <c r="G2927" s="30">
        <v>0.49050736141617568</v>
      </c>
      <c r="H2927" s="30">
        <v>0.22684632440730002</v>
      </c>
    </row>
    <row r="2928" spans="1:8">
      <c r="A2928" s="31" t="s">
        <v>5243</v>
      </c>
      <c r="B2928" s="32">
        <v>44211</v>
      </c>
      <c r="C2928" s="31">
        <v>1201086.3</v>
      </c>
      <c r="D2928" s="31">
        <v>1358.03</v>
      </c>
      <c r="E2928" s="31">
        <v>143.61000000000001</v>
      </c>
      <c r="F2928" s="30">
        <v>0.33787979278611013</v>
      </c>
      <c r="G2928" s="30">
        <v>0.46823577745583478</v>
      </c>
      <c r="H2928" s="30">
        <v>0.19724885368903711</v>
      </c>
    </row>
    <row r="2929" spans="1:8">
      <c r="A2929" s="31" t="s">
        <v>2074</v>
      </c>
      <c r="B2929" s="32">
        <v>44212</v>
      </c>
      <c r="C2929" s="31">
        <v>1186711.21</v>
      </c>
      <c r="D2929" s="31">
        <v>1358.5050000000001</v>
      </c>
      <c r="E2929" s="31">
        <v>143.815</v>
      </c>
      <c r="F2929" s="30">
        <v>0.29355066930286755</v>
      </c>
      <c r="G2929" s="30">
        <v>0.4885768446889176</v>
      </c>
      <c r="H2929" s="30">
        <v>0.21523533222544566</v>
      </c>
    </row>
    <row r="2930" spans="1:8">
      <c r="A2930" s="31" t="s">
        <v>2075</v>
      </c>
      <c r="B2930" s="32">
        <v>44214</v>
      </c>
      <c r="C2930" s="31">
        <v>1150224.95</v>
      </c>
      <c r="D2930" s="31">
        <v>1358.98</v>
      </c>
      <c r="E2930" s="31">
        <v>144.02000000000001</v>
      </c>
      <c r="F2930" s="30">
        <v>0.20291260636256259</v>
      </c>
      <c r="G2930" s="30">
        <v>0.50947461957125384</v>
      </c>
      <c r="H2930" s="30">
        <v>0.23371691270951711</v>
      </c>
    </row>
    <row r="2931" spans="1:8">
      <c r="A2931" s="31" t="s">
        <v>2053</v>
      </c>
      <c r="B2931" s="32">
        <v>44215</v>
      </c>
      <c r="C2931" s="31">
        <v>1150717.98</v>
      </c>
      <c r="D2931" s="31">
        <v>1381.31</v>
      </c>
      <c r="E2931" s="31">
        <v>144.07</v>
      </c>
      <c r="F2931" s="30">
        <v>0.17527504652564119</v>
      </c>
      <c r="G2931" s="30">
        <v>0.55556431451158805</v>
      </c>
      <c r="H2931" s="30">
        <v>0.25136801876140025</v>
      </c>
    </row>
    <row r="2932" spans="1:8">
      <c r="A2932" s="31" t="s">
        <v>2105</v>
      </c>
      <c r="B2932" s="32">
        <v>44216</v>
      </c>
      <c r="C2932" s="31">
        <v>1183978.2</v>
      </c>
      <c r="D2932" s="31">
        <v>1400.97</v>
      </c>
      <c r="E2932" s="31">
        <v>144.13</v>
      </c>
      <c r="F2932" s="30">
        <v>0.20743740474173467</v>
      </c>
      <c r="G2932" s="30">
        <v>0.56403643914528767</v>
      </c>
      <c r="H2932" s="30">
        <v>0.24025471129851139</v>
      </c>
    </row>
    <row r="2933" spans="1:8">
      <c r="A2933" s="31" t="s">
        <v>5244</v>
      </c>
      <c r="B2933" s="32">
        <v>44217</v>
      </c>
      <c r="C2933" s="31">
        <v>1196675.6499999999</v>
      </c>
      <c r="D2933" s="31">
        <v>1406.07</v>
      </c>
      <c r="E2933" s="31">
        <v>143.36000000000001</v>
      </c>
      <c r="F2933" s="30">
        <v>0.22369052734843931</v>
      </c>
      <c r="G2933" s="30">
        <v>0.56455991988427723</v>
      </c>
      <c r="H2933" s="30">
        <v>0.24142708694146187</v>
      </c>
    </row>
    <row r="2934" spans="1:8">
      <c r="A2934" s="31" t="s">
        <v>5245</v>
      </c>
      <c r="B2934" s="32">
        <v>44218</v>
      </c>
      <c r="C2934" s="31">
        <v>1209373.1000000001</v>
      </c>
      <c r="D2934" s="31">
        <v>1392.85</v>
      </c>
      <c r="E2934" s="31">
        <v>143.25</v>
      </c>
      <c r="F2934" s="30">
        <v>0.21909972371868114</v>
      </c>
      <c r="G2934" s="30">
        <v>0.55297751117751326</v>
      </c>
      <c r="H2934" s="30">
        <v>0.24144206603691831</v>
      </c>
    </row>
    <row r="2935" spans="1:8">
      <c r="A2935" s="31" t="s">
        <v>2106</v>
      </c>
      <c r="B2935" s="32">
        <v>44219</v>
      </c>
      <c r="C2935" s="31">
        <v>1222070.55</v>
      </c>
      <c r="D2935" s="31">
        <v>1398.6333333333334</v>
      </c>
      <c r="E2935" s="31">
        <v>143.13666666666668</v>
      </c>
      <c r="F2935" s="30">
        <v>0.21463757535759931</v>
      </c>
      <c r="G2935" s="30">
        <v>0.53417795572131133</v>
      </c>
      <c r="H2935" s="30">
        <v>0.24067492993556971</v>
      </c>
    </row>
    <row r="2936" spans="1:8">
      <c r="A2936" s="31" t="s">
        <v>2107</v>
      </c>
      <c r="B2936" s="32">
        <v>44220</v>
      </c>
      <c r="C2936" s="31">
        <v>1234557.5</v>
      </c>
      <c r="D2936" s="31">
        <v>1404.4166666666667</v>
      </c>
      <c r="E2936" s="31">
        <v>143.02333333333334</v>
      </c>
      <c r="F2936" s="30">
        <v>0.21009242019199559</v>
      </c>
      <c r="G2936" s="30">
        <v>0.53813157126168232</v>
      </c>
      <c r="H2936" s="30">
        <v>0.2381543256189762</v>
      </c>
    </row>
    <row r="2937" spans="1:8">
      <c r="A2937" s="31" t="s">
        <v>2108</v>
      </c>
      <c r="B2937" s="32">
        <v>44221</v>
      </c>
      <c r="C2937" s="31">
        <v>1235783.1000000001</v>
      </c>
      <c r="D2937" s="31">
        <v>1410.2</v>
      </c>
      <c r="E2937" s="31">
        <v>142.91</v>
      </c>
      <c r="F2937" s="30">
        <v>0.1845484194861744</v>
      </c>
      <c r="G2937" s="30">
        <v>0.54207293735989359</v>
      </c>
      <c r="H2937" s="30">
        <v>0.23563996887338967</v>
      </c>
    </row>
    <row r="2938" spans="1:8">
      <c r="A2938" s="31" t="s">
        <v>2109</v>
      </c>
      <c r="B2938" s="32">
        <v>44222</v>
      </c>
      <c r="C2938" s="31">
        <v>1215033.1400000001</v>
      </c>
      <c r="D2938" s="31">
        <v>1388.76</v>
      </c>
      <c r="E2938" s="31">
        <v>141.78</v>
      </c>
      <c r="F2938" s="30">
        <v>0.15964480485328014</v>
      </c>
      <c r="G2938" s="30">
        <v>0.51627906976744198</v>
      </c>
      <c r="H2938" s="30">
        <v>0.2243523316062177</v>
      </c>
    </row>
    <row r="2939" spans="1:8">
      <c r="A2939" s="31" t="s">
        <v>2110</v>
      </c>
      <c r="B2939" s="32">
        <v>44223</v>
      </c>
      <c r="C2939" s="31">
        <v>1207698.27</v>
      </c>
      <c r="D2939" s="31">
        <v>1371.42</v>
      </c>
      <c r="E2939" s="31">
        <v>141.94</v>
      </c>
      <c r="F2939" s="30">
        <v>0.18234271759939191</v>
      </c>
      <c r="G2939" s="30">
        <v>0.50819852415567857</v>
      </c>
      <c r="H2939" s="30">
        <v>0.21931105575122412</v>
      </c>
    </row>
    <row r="2940" spans="1:8">
      <c r="A2940" s="31" t="s">
        <v>5246</v>
      </c>
      <c r="B2940" s="32">
        <v>44224</v>
      </c>
      <c r="C2940" s="31">
        <v>1220849.7466666666</v>
      </c>
      <c r="D2940" s="31">
        <v>1350.59</v>
      </c>
      <c r="E2940" s="31">
        <v>141.03</v>
      </c>
      <c r="F2940" s="30">
        <v>0.19966076244322828</v>
      </c>
      <c r="G2940" s="30">
        <v>0.48547074351077857</v>
      </c>
      <c r="H2940" s="30">
        <v>0.20796573875803004</v>
      </c>
    </row>
    <row r="2941" spans="1:8">
      <c r="A2941" s="31" t="s">
        <v>5247</v>
      </c>
      <c r="B2941" s="32">
        <v>44225</v>
      </c>
      <c r="C2941" s="31">
        <v>1234001.2233333334</v>
      </c>
      <c r="D2941" s="31">
        <v>1329.57</v>
      </c>
      <c r="E2941" s="31">
        <v>140.74</v>
      </c>
      <c r="F2941" s="30">
        <v>0.22469347535670225</v>
      </c>
      <c r="G2941" s="30">
        <v>0.47587332245496006</v>
      </c>
      <c r="H2941" s="30">
        <v>0.20744680851063846</v>
      </c>
    </row>
    <row r="2942" spans="1:8">
      <c r="A2942" s="31" t="s">
        <v>2111</v>
      </c>
      <c r="B2942" s="32">
        <v>44226</v>
      </c>
      <c r="C2942" s="31">
        <v>1247152.7</v>
      </c>
      <c r="D2942" s="31">
        <v>1340.0766666666668</v>
      </c>
      <c r="E2942" s="31">
        <v>140.81666666666666</v>
      </c>
      <c r="F2942" s="30">
        <v>0.25023121098981793</v>
      </c>
      <c r="G2942" s="30">
        <v>0.48705742228535098</v>
      </c>
      <c r="H2942" s="30">
        <v>0.20253344719612865</v>
      </c>
    </row>
    <row r="2943" spans="1:8">
      <c r="A2943" s="31" t="s">
        <v>2112</v>
      </c>
      <c r="B2943" s="32">
        <v>44227</v>
      </c>
      <c r="C2943" s="31">
        <v>1251041.71</v>
      </c>
      <c r="D2943" s="31">
        <v>1350.5833333333333</v>
      </c>
      <c r="E2943" s="31">
        <v>140.89333333333332</v>
      </c>
      <c r="F2943" s="30">
        <v>0.26690945959221679</v>
      </c>
      <c r="G2943" s="30">
        <v>0.49241774068194277</v>
      </c>
      <c r="H2943" s="30">
        <v>0.19651248372303654</v>
      </c>
    </row>
    <row r="2944" spans="1:8">
      <c r="A2944" s="31" t="s">
        <v>2113</v>
      </c>
      <c r="B2944" s="32">
        <v>44228</v>
      </c>
      <c r="C2944" s="31">
        <v>1233667.5900000001</v>
      </c>
      <c r="D2944" s="31">
        <v>1361.09</v>
      </c>
      <c r="E2944" s="31">
        <v>140.97</v>
      </c>
      <c r="F2944" s="30">
        <v>0.27384430828374939</v>
      </c>
      <c r="G2944" s="30">
        <v>0.49773319150497009</v>
      </c>
      <c r="H2944" s="30">
        <v>0.19055796407859926</v>
      </c>
    </row>
    <row r="2945" spans="1:8">
      <c r="A2945" s="31" t="s">
        <v>2114</v>
      </c>
      <c r="B2945" s="32">
        <v>44229</v>
      </c>
      <c r="C2945" s="31">
        <v>1205467.1000000001</v>
      </c>
      <c r="D2945" s="31">
        <v>1381.19</v>
      </c>
      <c r="E2945" s="31">
        <v>141.82</v>
      </c>
      <c r="F2945" s="30">
        <v>0.21130489917020778</v>
      </c>
      <c r="G2945" s="30">
        <v>0.51351677131617302</v>
      </c>
      <c r="H2945" s="30">
        <v>0.1911641189316311</v>
      </c>
    </row>
    <row r="2946" spans="1:8">
      <c r="A2946" s="31" t="s">
        <v>1571</v>
      </c>
      <c r="B2946" s="32">
        <v>44230</v>
      </c>
      <c r="C2946" s="31">
        <v>1173010.67</v>
      </c>
      <c r="D2946" s="31">
        <v>1392.64</v>
      </c>
      <c r="E2946" s="31">
        <v>141.25</v>
      </c>
      <c r="F2946" s="30">
        <v>0.17052391535231237</v>
      </c>
      <c r="G2946" s="30">
        <v>0.50519876353732096</v>
      </c>
      <c r="H2946" s="30">
        <v>0.16899776545559875</v>
      </c>
    </row>
    <row r="2947" spans="1:8">
      <c r="A2947" s="31" t="s">
        <v>5248</v>
      </c>
      <c r="B2947" s="32">
        <v>44231</v>
      </c>
      <c r="C2947" s="31">
        <v>1160455.6066666667</v>
      </c>
      <c r="D2947" s="31">
        <v>1387.61</v>
      </c>
      <c r="E2947" s="31">
        <v>141.61000000000001</v>
      </c>
      <c r="F2947" s="30">
        <v>0.17602714691351906</v>
      </c>
      <c r="G2947" s="30">
        <v>0.489651100375738</v>
      </c>
      <c r="H2947" s="30">
        <v>0.17372565271446327</v>
      </c>
    </row>
    <row r="2948" spans="1:8">
      <c r="A2948" s="31" t="s">
        <v>5249</v>
      </c>
      <c r="B2948" s="32">
        <v>44232</v>
      </c>
      <c r="C2948" s="31">
        <v>1147900.5433333332</v>
      </c>
      <c r="D2948" s="31">
        <v>1395.35</v>
      </c>
      <c r="E2948" s="31">
        <v>141.59</v>
      </c>
      <c r="F2948" s="30">
        <v>0.17397901578189479</v>
      </c>
      <c r="G2948" s="30">
        <v>0.50036021118052476</v>
      </c>
      <c r="H2948" s="30">
        <v>0.16621365620624329</v>
      </c>
    </row>
    <row r="2949" spans="1:8">
      <c r="A2949" s="31" t="s">
        <v>1141</v>
      </c>
      <c r="B2949" s="32">
        <v>44233</v>
      </c>
      <c r="C2949" s="31">
        <v>1135345.48</v>
      </c>
      <c r="D2949" s="31">
        <v>1396.8366666666666</v>
      </c>
      <c r="E2949" s="31">
        <v>141.71</v>
      </c>
      <c r="F2949" s="30">
        <v>0.17189294592402926</v>
      </c>
      <c r="G2949" s="30">
        <v>0.54303967596428238</v>
      </c>
      <c r="H2949" s="30">
        <v>0.17193185577241166</v>
      </c>
    </row>
    <row r="2950" spans="1:8">
      <c r="A2950" s="31" t="s">
        <v>2115</v>
      </c>
      <c r="B2950" s="32">
        <v>44234</v>
      </c>
      <c r="C2950" s="31">
        <v>1170532.8500000001</v>
      </c>
      <c r="D2950" s="31">
        <v>1398.3233333333333</v>
      </c>
      <c r="E2950" s="31">
        <v>141.82999999999998</v>
      </c>
      <c r="F2950" s="30">
        <v>0.21950784607557039</v>
      </c>
      <c r="G2950" s="30">
        <v>0.53944418144653739</v>
      </c>
      <c r="H2950" s="30">
        <v>0.17292424743632129</v>
      </c>
    </row>
    <row r="2951" spans="1:8">
      <c r="A2951" s="31" t="s">
        <v>2116</v>
      </c>
      <c r="B2951" s="32">
        <v>44235</v>
      </c>
      <c r="C2951" s="31">
        <v>1192744.3600000001</v>
      </c>
      <c r="D2951" s="31">
        <v>1399.81</v>
      </c>
      <c r="E2951" s="31">
        <v>141.94999999999999</v>
      </c>
      <c r="F2951" s="30">
        <v>0.26485822139541426</v>
      </c>
      <c r="G2951" s="30">
        <v>0.53587298800759253</v>
      </c>
      <c r="H2951" s="30">
        <v>0.17391663910023136</v>
      </c>
    </row>
    <row r="2952" spans="1:8">
      <c r="A2952" s="31" t="s">
        <v>2117</v>
      </c>
      <c r="B2952" s="32">
        <v>44236</v>
      </c>
      <c r="C2952" s="31">
        <v>1214416.1400000001</v>
      </c>
      <c r="D2952" s="31">
        <v>1409.14</v>
      </c>
      <c r="E2952" s="31">
        <v>141.96</v>
      </c>
      <c r="F2952" s="30">
        <v>0.31127638977496597</v>
      </c>
      <c r="G2952" s="30">
        <v>0.52068202665515573</v>
      </c>
      <c r="H2952" s="30">
        <v>0.17167381974248941</v>
      </c>
    </row>
    <row r="2953" spans="1:8">
      <c r="A2953" s="31" t="s">
        <v>5250</v>
      </c>
      <c r="B2953" s="32">
        <v>44237</v>
      </c>
      <c r="C2953" s="31">
        <v>1226375.5275000001</v>
      </c>
      <c r="D2953" s="31">
        <v>1422.94</v>
      </c>
      <c r="E2953" s="31">
        <v>142.30000000000001</v>
      </c>
      <c r="F2953" s="30">
        <v>0.30666037335475416</v>
      </c>
      <c r="G2953" s="30">
        <v>0.53439872325741899</v>
      </c>
      <c r="H2953" s="30">
        <v>0.16486574983628044</v>
      </c>
    </row>
    <row r="2954" spans="1:8">
      <c r="A2954" s="31" t="s">
        <v>5251</v>
      </c>
      <c r="B2954" s="32">
        <v>44238</v>
      </c>
      <c r="C2954" s="31">
        <v>1238334.915</v>
      </c>
      <c r="D2954" s="31">
        <v>1427.89</v>
      </c>
      <c r="E2954" s="31">
        <v>142.6</v>
      </c>
      <c r="F2954" s="30">
        <v>0.30323200703973097</v>
      </c>
      <c r="G2954" s="30">
        <v>0.54309767220697269</v>
      </c>
      <c r="H2954" s="30">
        <v>0.16579463701765862</v>
      </c>
    </row>
    <row r="2955" spans="1:8">
      <c r="A2955" s="31" t="s">
        <v>5252</v>
      </c>
      <c r="B2955" s="32">
        <v>44239</v>
      </c>
      <c r="C2955" s="31">
        <v>1250294.3025</v>
      </c>
      <c r="D2955" s="31">
        <v>1428.87</v>
      </c>
      <c r="E2955" s="31">
        <v>142.49</v>
      </c>
      <c r="F2955" s="30">
        <v>0.29988665975645512</v>
      </c>
      <c r="G2955" s="30">
        <v>0.53584135002955868</v>
      </c>
      <c r="H2955" s="30">
        <v>0.15245875121319963</v>
      </c>
    </row>
    <row r="2956" spans="1:8">
      <c r="A2956" s="31" t="s">
        <v>2118</v>
      </c>
      <c r="B2956" s="32">
        <v>44240</v>
      </c>
      <c r="C2956" s="31">
        <v>1262253.69</v>
      </c>
      <c r="D2956" s="31">
        <v>1431.8200000000002</v>
      </c>
      <c r="E2956" s="31">
        <v>142.80333333333334</v>
      </c>
      <c r="F2956" s="30">
        <v>0.29662135207858653</v>
      </c>
      <c r="G2956" s="30">
        <v>0.5274484563577011</v>
      </c>
      <c r="H2956" s="30">
        <v>0.15114466895958723</v>
      </c>
    </row>
    <row r="2957" spans="1:8">
      <c r="A2957" s="31" t="s">
        <v>2119</v>
      </c>
      <c r="B2957" s="32">
        <v>44241</v>
      </c>
      <c r="C2957" s="31">
        <v>1264368.7</v>
      </c>
      <c r="D2957" s="31">
        <v>1434.77</v>
      </c>
      <c r="E2957" s="31">
        <v>143.11666666666667</v>
      </c>
      <c r="F2957" s="30">
        <v>0.30291834037440868</v>
      </c>
      <c r="G2957" s="30">
        <v>0.51918074619438026</v>
      </c>
      <c r="H2957" s="30">
        <v>0.14983931440814136</v>
      </c>
    </row>
    <row r="2958" spans="1:8">
      <c r="A2958" s="31" t="s">
        <v>2120</v>
      </c>
      <c r="B2958" s="32">
        <v>44242</v>
      </c>
      <c r="C2958" s="31">
        <v>1257286.19</v>
      </c>
      <c r="D2958" s="31">
        <v>1437.72</v>
      </c>
      <c r="E2958" s="31">
        <v>143.43</v>
      </c>
      <c r="F2958" s="30">
        <v>0.27240151842594362</v>
      </c>
      <c r="G2958" s="30">
        <v>0.51103543952579145</v>
      </c>
      <c r="H2958" s="30">
        <v>0.14854260089686111</v>
      </c>
    </row>
    <row r="2959" spans="1:8">
      <c r="A2959" s="31" t="s">
        <v>2121</v>
      </c>
      <c r="B2959" s="32">
        <v>44243</v>
      </c>
      <c r="C2959" s="31">
        <v>1245882.8799999999</v>
      </c>
      <c r="D2959" s="31">
        <v>1442.17</v>
      </c>
      <c r="E2959" s="31">
        <v>143.35</v>
      </c>
      <c r="F2959" s="30">
        <v>0.21131468436622747</v>
      </c>
      <c r="G2959" s="30">
        <v>0.49064580146359615</v>
      </c>
      <c r="H2959" s="30">
        <v>0.13409810126582267</v>
      </c>
    </row>
    <row r="2960" spans="1:8">
      <c r="A2960" s="31" t="s">
        <v>2102</v>
      </c>
      <c r="B2960" s="32">
        <v>44244</v>
      </c>
      <c r="C2960" s="31">
        <v>1238357.42</v>
      </c>
      <c r="D2960" s="31">
        <v>1444.93</v>
      </c>
      <c r="E2960" s="31">
        <v>142.37</v>
      </c>
      <c r="F2960" s="30">
        <v>0.19231691604328383</v>
      </c>
      <c r="G2960" s="30">
        <v>0.4624501528309144</v>
      </c>
      <c r="H2960" s="30">
        <v>0.11348349757547327</v>
      </c>
    </row>
    <row r="2961" spans="1:8">
      <c r="A2961" s="31" t="s">
        <v>1142</v>
      </c>
      <c r="B2961" s="32">
        <v>44245</v>
      </c>
      <c r="C2961" s="31">
        <v>1236476.98</v>
      </c>
      <c r="D2961" s="31">
        <v>1425.13</v>
      </c>
      <c r="E2961" s="31">
        <v>141.63999999999999</v>
      </c>
      <c r="F2961" s="30">
        <v>0.17906715666742912</v>
      </c>
      <c r="G2961" s="30">
        <v>0.44127224919093866</v>
      </c>
      <c r="H2961" s="30">
        <v>0.10337306224195664</v>
      </c>
    </row>
    <row r="2962" spans="1:8">
      <c r="A2962" s="31" t="s">
        <v>2340</v>
      </c>
      <c r="B2962" s="32">
        <v>44246</v>
      </c>
      <c r="C2962" s="31">
        <v>1234596.54</v>
      </c>
      <c r="D2962" s="31">
        <v>1430.03</v>
      </c>
      <c r="E2962" s="31">
        <v>141.78</v>
      </c>
      <c r="F2962" s="30">
        <v>0.16606960016085304</v>
      </c>
      <c r="G2962" s="30">
        <v>0.4262504363436892</v>
      </c>
      <c r="H2962" s="30">
        <v>0.10765625000000001</v>
      </c>
    </row>
    <row r="2963" spans="1:8">
      <c r="A2963" s="31" t="s">
        <v>2323</v>
      </c>
      <c r="B2963" s="32">
        <v>44247</v>
      </c>
      <c r="C2963" s="31">
        <v>1232716.1000000001</v>
      </c>
      <c r="D2963" s="31">
        <v>1419.2433333333333</v>
      </c>
      <c r="E2963" s="31">
        <v>141.33666666666667</v>
      </c>
      <c r="F2963" s="30">
        <v>0.1533171135672351</v>
      </c>
      <c r="G2963" s="30">
        <v>0.41323238492279502</v>
      </c>
      <c r="H2963" s="30">
        <v>0.10101010101010099</v>
      </c>
    </row>
    <row r="2964" spans="1:8">
      <c r="A2964" s="31" t="s">
        <v>1450</v>
      </c>
      <c r="B2964" s="32">
        <v>44248</v>
      </c>
      <c r="C2964" s="31">
        <v>1222614.25</v>
      </c>
      <c r="D2964" s="31">
        <v>1408.4566666666667</v>
      </c>
      <c r="E2964" s="31">
        <v>140.89333333333332</v>
      </c>
      <c r="F2964" s="30">
        <v>9.5349187759127263E-2</v>
      </c>
      <c r="G2964" s="30">
        <v>0.40025583499305739</v>
      </c>
      <c r="H2964" s="30">
        <v>9.4402154212624767E-2</v>
      </c>
    </row>
    <row r="2965" spans="1:8">
      <c r="A2965" s="31" t="s">
        <v>2324</v>
      </c>
      <c r="B2965" s="32">
        <v>44249</v>
      </c>
      <c r="C2965" s="31">
        <v>1214482.68</v>
      </c>
      <c r="D2965" s="31">
        <v>1397.67</v>
      </c>
      <c r="E2965" s="31">
        <v>140.44999999999999</v>
      </c>
      <c r="F2965" s="30">
        <v>8.5413889322221381E-2</v>
      </c>
      <c r="G2965" s="30">
        <v>0.38732058841045802</v>
      </c>
      <c r="H2965" s="30">
        <v>8.7832081171094201E-2</v>
      </c>
    </row>
    <row r="2966" spans="1:8">
      <c r="A2966" s="31" t="s">
        <v>2325</v>
      </c>
      <c r="B2966" s="32">
        <v>44250</v>
      </c>
      <c r="C2966" s="31">
        <v>1211642.8400000001</v>
      </c>
      <c r="D2966" s="31">
        <v>1398.2</v>
      </c>
      <c r="E2966" s="31">
        <v>140.77000000000001</v>
      </c>
      <c r="F2966" s="30">
        <v>8.3644894074595078E-2</v>
      </c>
      <c r="G2966" s="30">
        <v>0.38489119561018614</v>
      </c>
      <c r="H2966" s="30">
        <v>9.2171619210179356E-2</v>
      </c>
    </row>
    <row r="2967" spans="1:8">
      <c r="A2967" s="31" t="s">
        <v>1452</v>
      </c>
      <c r="B2967" s="32">
        <v>44251</v>
      </c>
      <c r="C2967" s="31">
        <v>1205832.3600000001</v>
      </c>
      <c r="D2967" s="31">
        <v>1376.76</v>
      </c>
      <c r="E2967" s="31">
        <v>139.54</v>
      </c>
      <c r="F2967" s="30">
        <v>4.5205511463979553E-2</v>
      </c>
      <c r="G2967" s="30">
        <v>0.35974953333794235</v>
      </c>
      <c r="H2967" s="30">
        <v>8.6167976959601322E-2</v>
      </c>
    </row>
    <row r="2968" spans="1:8">
      <c r="A2968" s="31" t="s">
        <v>1600</v>
      </c>
      <c r="B2968" s="32">
        <v>44252</v>
      </c>
      <c r="C2968" s="31">
        <v>1201891.5366666669</v>
      </c>
      <c r="D2968" s="31">
        <v>1383.81</v>
      </c>
      <c r="E2968" s="31">
        <v>140.82</v>
      </c>
      <c r="F2968" s="30">
        <v>3.1012468378895042E-2</v>
      </c>
      <c r="G2968" s="30">
        <v>0.3927374470354974</v>
      </c>
      <c r="H2968" s="30">
        <v>0.1024817975416894</v>
      </c>
    </row>
    <row r="2969" spans="1:8">
      <c r="A2969" s="31" t="s">
        <v>2341</v>
      </c>
      <c r="B2969" s="32">
        <v>44253</v>
      </c>
      <c r="C2969" s="31">
        <v>1197950.7133333334</v>
      </c>
      <c r="D2969" s="31">
        <v>1339.26</v>
      </c>
      <c r="E2969" s="31">
        <v>140.11000000000001</v>
      </c>
      <c r="F2969" s="30">
        <v>1.7110068770959774E-2</v>
      </c>
      <c r="G2969" s="30">
        <v>0.35688594847063349</v>
      </c>
      <c r="H2969" s="30">
        <v>0.1009743831526011</v>
      </c>
    </row>
    <row r="2970" spans="1:8">
      <c r="A2970" s="31" t="s">
        <v>2326</v>
      </c>
      <c r="B2970" s="32">
        <v>44254</v>
      </c>
      <c r="C2970" s="31">
        <v>1194009.8900000001</v>
      </c>
      <c r="D2970" s="31">
        <v>1346.9966666666669</v>
      </c>
      <c r="E2970" s="31">
        <v>140.0266666666667</v>
      </c>
      <c r="F2970" s="30">
        <v>3.4894754786309878E-3</v>
      </c>
      <c r="G2970" s="30">
        <v>0.37432745872926265</v>
      </c>
      <c r="H2970" s="30">
        <v>0.10341204591421294</v>
      </c>
    </row>
    <row r="2971" spans="1:8">
      <c r="A2971" s="31" t="s">
        <v>2327</v>
      </c>
      <c r="B2971" s="32">
        <v>44255</v>
      </c>
      <c r="C2971" s="31">
        <v>1185603.68</v>
      </c>
      <c r="D2971" s="31">
        <v>1354.7333333333333</v>
      </c>
      <c r="E2971" s="31">
        <v>139.94333333333336</v>
      </c>
      <c r="F2971" s="30">
        <v>1.5334624744145486E-4</v>
      </c>
      <c r="G2971" s="30">
        <v>0.39201616632130554</v>
      </c>
      <c r="H2971" s="30">
        <v>0.10586344958381622</v>
      </c>
    </row>
    <row r="2972" spans="1:8">
      <c r="A2972" s="31" t="s">
        <v>2328</v>
      </c>
      <c r="B2972" s="32">
        <v>44256</v>
      </c>
      <c r="C2972" s="31">
        <v>1181641.2</v>
      </c>
      <c r="D2972" s="31">
        <v>1362.47</v>
      </c>
      <c r="E2972" s="31">
        <v>139.86000000000001</v>
      </c>
      <c r="F2972" s="30">
        <v>-1.5381346940017693E-2</v>
      </c>
      <c r="G2972" s="30">
        <v>0.40995736402020033</v>
      </c>
      <c r="H2972" s="30">
        <v>0.10832871067437999</v>
      </c>
    </row>
    <row r="2973" spans="1:8">
      <c r="A2973" s="31" t="s">
        <v>2329</v>
      </c>
      <c r="B2973" s="32">
        <v>44257</v>
      </c>
      <c r="C2973" s="31">
        <v>1186277.26</v>
      </c>
      <c r="D2973" s="31">
        <v>1359.65</v>
      </c>
      <c r="E2973" s="31">
        <v>140</v>
      </c>
      <c r="F2973" s="30">
        <v>-3.5290942246788193E-2</v>
      </c>
      <c r="G2973" s="30">
        <v>0.37356420540070934</v>
      </c>
      <c r="H2973" s="30">
        <v>0.10019646365422408</v>
      </c>
    </row>
    <row r="2974" spans="1:8">
      <c r="A2974" s="31" t="s">
        <v>2330</v>
      </c>
      <c r="B2974" s="32">
        <v>44258</v>
      </c>
      <c r="C2974" s="31">
        <v>1177916.8799999999</v>
      </c>
      <c r="D2974" s="31">
        <v>1378.02</v>
      </c>
      <c r="E2974" s="31">
        <v>141.18</v>
      </c>
      <c r="F2974" s="30">
        <v>-4.9999595636618599E-2</v>
      </c>
      <c r="G2974" s="30">
        <v>0.38547384930928397</v>
      </c>
      <c r="H2974" s="30">
        <v>0.1031411157993436</v>
      </c>
    </row>
    <row r="2975" spans="1:8">
      <c r="A2975" s="31" t="s">
        <v>2342</v>
      </c>
      <c r="B2975" s="32">
        <v>44259</v>
      </c>
      <c r="C2975" s="31">
        <v>1175186.01</v>
      </c>
      <c r="D2975" s="31">
        <v>1346.34</v>
      </c>
      <c r="E2975" s="31">
        <v>139.74</v>
      </c>
      <c r="F2975" s="30">
        <v>-5.9964263258558193E-2</v>
      </c>
      <c r="G2975" s="30">
        <v>0.35286078900299445</v>
      </c>
      <c r="H2975" s="30">
        <v>9.1292463881296415E-2</v>
      </c>
    </row>
    <row r="2976" spans="1:8">
      <c r="A2976" s="31" t="s">
        <v>2343</v>
      </c>
      <c r="B2976" s="32">
        <v>44260</v>
      </c>
      <c r="C2976" s="31">
        <v>1172455.1399999999</v>
      </c>
      <c r="D2976" s="31">
        <v>1339.31</v>
      </c>
      <c r="E2976" s="31">
        <v>139.68</v>
      </c>
      <c r="F2976" s="30">
        <v>-6.9767041098171667E-2</v>
      </c>
      <c r="G2976" s="30">
        <v>0.33749101222337607</v>
      </c>
      <c r="H2976" s="30">
        <v>8.8952989787167702E-2</v>
      </c>
    </row>
    <row r="2977" spans="1:8">
      <c r="A2977" s="31" t="s">
        <v>2331</v>
      </c>
      <c r="B2977" s="32">
        <v>44261</v>
      </c>
      <c r="C2977" s="31">
        <v>1169724.27</v>
      </c>
      <c r="D2977" s="31">
        <v>1328.92</v>
      </c>
      <c r="E2977" s="31">
        <v>139.85666666666668</v>
      </c>
      <c r="F2977" s="30">
        <v>-7.9411842550722755E-2</v>
      </c>
      <c r="G2977" s="30">
        <v>0.32763219676913402</v>
      </c>
      <c r="H2977" s="30">
        <v>9.2175135360266669E-2</v>
      </c>
    </row>
    <row r="2978" spans="1:8">
      <c r="A2978" s="31" t="s">
        <v>2332</v>
      </c>
      <c r="B2978" s="32">
        <v>44262</v>
      </c>
      <c r="C2978" s="31">
        <v>1175595.79</v>
      </c>
      <c r="D2978" s="31">
        <v>1318.5300000000002</v>
      </c>
      <c r="E2978" s="31">
        <v>140.03333333333333</v>
      </c>
      <c r="F2978" s="30">
        <v>-9.6260570996700712E-2</v>
      </c>
      <c r="G2978" s="30">
        <v>0.31776569589638037</v>
      </c>
      <c r="H2978" s="30">
        <v>9.5408203175927575E-2</v>
      </c>
    </row>
    <row r="2979" spans="1:8">
      <c r="A2979" s="31" t="s">
        <v>2333</v>
      </c>
      <c r="B2979" s="32">
        <v>44263</v>
      </c>
      <c r="C2979" s="31">
        <v>1199888.3999999999</v>
      </c>
      <c r="D2979" s="31">
        <v>1308.1400000000001</v>
      </c>
      <c r="E2979" s="31">
        <v>140.21</v>
      </c>
      <c r="F2979" s="30">
        <v>-0.10561466166292044</v>
      </c>
      <c r="G2979" s="30">
        <v>0.30789150061488324</v>
      </c>
      <c r="H2979" s="30">
        <v>9.8652248863814407E-2</v>
      </c>
    </row>
    <row r="2980" spans="1:8">
      <c r="A2980" s="31" t="s">
        <v>2334</v>
      </c>
      <c r="B2980" s="32">
        <v>44264</v>
      </c>
      <c r="C2980" s="31">
        <v>1210146.6599999999</v>
      </c>
      <c r="D2980" s="31">
        <v>1317.85</v>
      </c>
      <c r="E2980" s="31">
        <v>140.91</v>
      </c>
      <c r="F2980" s="30">
        <v>-0.13003267136579499</v>
      </c>
      <c r="G2980" s="30">
        <v>0.29886065719185506</v>
      </c>
      <c r="H2980" s="30">
        <v>0.1049164902375912</v>
      </c>
    </row>
    <row r="2981" spans="1:8">
      <c r="A2981" s="31" t="s">
        <v>2335</v>
      </c>
      <c r="B2981" s="32">
        <v>44265</v>
      </c>
      <c r="C2981" s="31">
        <v>1206878.02</v>
      </c>
      <c r="D2981" s="31">
        <v>1324.9</v>
      </c>
      <c r="E2981" s="31">
        <v>142.59</v>
      </c>
      <c r="F2981" s="30">
        <v>-0.14975865429219493</v>
      </c>
      <c r="G2981" s="30">
        <v>0.31075693269620808</v>
      </c>
      <c r="H2981" s="30">
        <v>0.11598966893637019</v>
      </c>
    </row>
    <row r="2982" spans="1:8">
      <c r="A2982" s="31" t="s">
        <v>2344</v>
      </c>
      <c r="B2982" s="32">
        <v>44266</v>
      </c>
      <c r="C2982" s="31">
        <v>1214377.7400000002</v>
      </c>
      <c r="D2982" s="31">
        <v>1357.6</v>
      </c>
      <c r="E2982" s="31">
        <v>142.56</v>
      </c>
      <c r="F2982" s="30">
        <v>-0.15377998407273796</v>
      </c>
      <c r="G2982" s="30">
        <v>0.35159890088009216</v>
      </c>
      <c r="H2982" s="30">
        <v>0.12251968503937016</v>
      </c>
    </row>
    <row r="2983" spans="1:8">
      <c r="A2983" s="31" t="s">
        <v>1134</v>
      </c>
      <c r="B2983" s="32">
        <v>44267</v>
      </c>
      <c r="C2983" s="31">
        <v>1221877.46</v>
      </c>
      <c r="D2983" s="31">
        <v>1348.2</v>
      </c>
      <c r="E2983" s="31">
        <v>142.4</v>
      </c>
      <c r="F2983" s="30">
        <v>-0.15771478145387052</v>
      </c>
      <c r="G2983" s="30">
        <v>0.34968465311843033</v>
      </c>
      <c r="H2983" s="30">
        <v>0.12152476963062142</v>
      </c>
    </row>
    <row r="2984" spans="1:8">
      <c r="A2984" s="31" t="s">
        <v>2336</v>
      </c>
      <c r="B2984" s="32">
        <v>44268</v>
      </c>
      <c r="C2984" s="31">
        <v>1229377.18</v>
      </c>
      <c r="D2984" s="31">
        <v>1345.5500000000002</v>
      </c>
      <c r="E2984" s="31">
        <v>142.48666666666668</v>
      </c>
      <c r="F2984" s="30">
        <v>-0.16156580975678758</v>
      </c>
      <c r="G2984" s="30">
        <v>0.34925595636013607</v>
      </c>
      <c r="H2984" s="30">
        <v>0.12341655716162947</v>
      </c>
    </row>
    <row r="2985" spans="1:8">
      <c r="A2985" s="31" t="s">
        <v>1143</v>
      </c>
      <c r="B2985" s="32">
        <v>44269</v>
      </c>
      <c r="C2985" s="31">
        <v>1245186.04</v>
      </c>
      <c r="D2985" s="31">
        <v>1342.9</v>
      </c>
      <c r="E2985" s="31">
        <v>142.57333333333332</v>
      </c>
      <c r="F2985" s="30">
        <v>-0.16538445640083266</v>
      </c>
      <c r="G2985" s="30">
        <v>0.34882584153045726</v>
      </c>
      <c r="H2985" s="30">
        <v>0.12531242600436721</v>
      </c>
    </row>
    <row r="2986" spans="1:8">
      <c r="A2986" s="31" t="s">
        <v>2337</v>
      </c>
      <c r="B2986" s="32">
        <v>44270</v>
      </c>
      <c r="C2986" s="31">
        <v>1254212.96</v>
      </c>
      <c r="D2986" s="31">
        <v>1340.25</v>
      </c>
      <c r="E2986" s="31">
        <v>142.66</v>
      </c>
      <c r="F2986" s="30">
        <v>-0.15366728364912285</v>
      </c>
      <c r="G2986" s="30">
        <v>0.34839430158155249</v>
      </c>
      <c r="H2986" s="30">
        <v>0.12721238938053103</v>
      </c>
    </row>
    <row r="2987" spans="1:8">
      <c r="A2987" s="31" t="s">
        <v>1154</v>
      </c>
      <c r="B2987" s="32">
        <v>44271</v>
      </c>
      <c r="C2987" s="31">
        <v>1290474.49</v>
      </c>
      <c r="D2987" s="31">
        <v>1349.07</v>
      </c>
      <c r="E2987" s="31">
        <v>143.09</v>
      </c>
      <c r="F2987" s="30">
        <v>-0.16573791733024035</v>
      </c>
      <c r="G2987" s="30">
        <v>0.35571299366897779</v>
      </c>
      <c r="H2987" s="30">
        <v>0.1384358341952423</v>
      </c>
    </row>
    <row r="2988" spans="1:8">
      <c r="A2988" s="31" t="s">
        <v>2338</v>
      </c>
      <c r="B2988" s="32">
        <v>44272</v>
      </c>
      <c r="C2988" s="31">
        <v>1307707.1299999999</v>
      </c>
      <c r="D2988" s="31">
        <v>1342.8</v>
      </c>
      <c r="E2988" s="31">
        <v>142.63999999999999</v>
      </c>
      <c r="F2988" s="30">
        <v>-0.18922096320793214</v>
      </c>
      <c r="G2988" s="30">
        <v>0.34135134055220351</v>
      </c>
      <c r="H2988" s="30">
        <v>0.13359294285941337</v>
      </c>
    </row>
    <row r="2989" spans="1:8">
      <c r="A2989" s="31" t="s">
        <v>1256</v>
      </c>
      <c r="B2989" s="32">
        <v>44273</v>
      </c>
      <c r="C2989" s="31">
        <v>1307938.9424999999</v>
      </c>
      <c r="D2989" s="31">
        <v>1347.33</v>
      </c>
      <c r="E2989" s="31">
        <v>142.72999999999999</v>
      </c>
      <c r="F2989" s="30">
        <v>-0.19048946684174883</v>
      </c>
      <c r="G2989" s="30">
        <v>0.31642044788369095</v>
      </c>
      <c r="H2989" s="30">
        <v>0.1215621562156215</v>
      </c>
    </row>
    <row r="2990" spans="1:8">
      <c r="A2990" s="31" t="s">
        <v>2345</v>
      </c>
      <c r="B2990" s="32">
        <v>44274</v>
      </c>
      <c r="C2990" s="31">
        <v>1308170.7549999999</v>
      </c>
      <c r="D2990" s="31">
        <v>1336.84</v>
      </c>
      <c r="E2990" s="31">
        <v>143.12</v>
      </c>
      <c r="F2990" s="30">
        <v>-0.1917535599411605</v>
      </c>
      <c r="G2990" s="30">
        <v>0.29402085007114587</v>
      </c>
      <c r="H2990" s="30">
        <v>0.12621970412338679</v>
      </c>
    </row>
    <row r="2991" spans="1:8">
      <c r="A2991" s="31" t="s">
        <v>2406</v>
      </c>
      <c r="B2991" s="32">
        <v>44277</v>
      </c>
      <c r="C2991" s="31">
        <v>1308402.5674999999</v>
      </c>
      <c r="D2991" s="31">
        <v>1336.27</v>
      </c>
      <c r="E2991" s="31">
        <v>142.31</v>
      </c>
      <c r="F2991" s="30">
        <v>-0.19301326546911401</v>
      </c>
      <c r="G2991" s="30">
        <v>0.28212992695127093</v>
      </c>
      <c r="H2991" s="30">
        <v>0.1165363391479457</v>
      </c>
    </row>
    <row r="2992" spans="1:8">
      <c r="A2992" s="31" t="s">
        <v>2407</v>
      </c>
      <c r="B2992" s="32">
        <v>44278</v>
      </c>
      <c r="C2992" s="31">
        <v>1308634.3799999999</v>
      </c>
      <c r="D2992" s="31">
        <v>1323.77</v>
      </c>
      <c r="E2992" s="31">
        <v>141.37</v>
      </c>
      <c r="F2992" s="30">
        <v>-0.20948955612180398</v>
      </c>
      <c r="G2992" s="30">
        <v>0.25909850384738564</v>
      </c>
      <c r="H2992" s="30">
        <v>0.10589308996088653</v>
      </c>
    </row>
    <row r="2993" spans="1:8">
      <c r="A2993" s="31" t="s">
        <v>2408</v>
      </c>
      <c r="B2993" s="32">
        <v>44279</v>
      </c>
      <c r="C2993" s="31">
        <v>1308866.1924999999</v>
      </c>
      <c r="D2993" s="31">
        <v>1298.44</v>
      </c>
      <c r="E2993" s="31">
        <v>141.5</v>
      </c>
      <c r="F2993" s="30">
        <v>-0.23830065433229286</v>
      </c>
      <c r="G2993" s="30">
        <v>0.22436586515794432</v>
      </c>
      <c r="H2993" s="30">
        <v>0.10365806099368213</v>
      </c>
    </row>
    <row r="2994" spans="1:8">
      <c r="A2994" s="31" t="s">
        <v>2409</v>
      </c>
      <c r="B2994" s="32">
        <v>44280</v>
      </c>
      <c r="C2994" s="31">
        <v>1309098.0049999999</v>
      </c>
      <c r="D2994" s="31">
        <v>1288.42</v>
      </c>
      <c r="E2994" s="31">
        <v>141.08000000000001</v>
      </c>
      <c r="F2994" s="30">
        <v>-0.25069312994450776</v>
      </c>
      <c r="G2994" s="30">
        <v>0.22410549717825456</v>
      </c>
      <c r="H2994" s="30">
        <v>0.10124112091171655</v>
      </c>
    </row>
    <row r="2995" spans="1:8">
      <c r="A2995" s="31" t="s">
        <v>2410</v>
      </c>
      <c r="B2995" s="32">
        <v>44281</v>
      </c>
      <c r="C2995" s="31">
        <v>1309329.8174999999</v>
      </c>
      <c r="D2995" s="31">
        <v>1307.48</v>
      </c>
      <c r="E2995" s="31">
        <v>141.24</v>
      </c>
      <c r="F2995" s="30">
        <v>-0.25336572250269973</v>
      </c>
      <c r="G2995" s="30">
        <v>0.22178406563627173</v>
      </c>
      <c r="H2995" s="30">
        <v>0.10077156885667526</v>
      </c>
    </row>
    <row r="2996" spans="1:8">
      <c r="A2996" s="31" t="s">
        <v>2388</v>
      </c>
      <c r="B2996" s="32">
        <v>44282</v>
      </c>
      <c r="C2996" s="31">
        <v>1309561.6299999999</v>
      </c>
      <c r="D2996" s="31">
        <v>1308.3566666666666</v>
      </c>
      <c r="E2996" s="31">
        <v>141.72333333333336</v>
      </c>
      <c r="F2996" s="30">
        <v>-0.25148506348008193</v>
      </c>
      <c r="G2996" s="30">
        <v>0.21178918640226962</v>
      </c>
      <c r="H2996" s="30">
        <v>0.10738657081835723</v>
      </c>
    </row>
    <row r="2997" spans="1:8">
      <c r="A2997" s="31" t="s">
        <v>2389</v>
      </c>
      <c r="B2997" s="32">
        <v>44283</v>
      </c>
      <c r="C2997" s="31">
        <v>1306887.75</v>
      </c>
      <c r="D2997" s="31">
        <v>1309.2333333333331</v>
      </c>
      <c r="E2997" s="31">
        <v>142.20666666666668</v>
      </c>
      <c r="F2997" s="30">
        <v>-0.25126030102757624</v>
      </c>
      <c r="G2997" s="30">
        <v>0.22441790505048598</v>
      </c>
      <c r="H2997" s="30">
        <v>0.11412305442390069</v>
      </c>
    </row>
    <row r="2998" spans="1:8">
      <c r="A2998" s="31" t="s">
        <v>2411</v>
      </c>
      <c r="B2998" s="32">
        <v>44284</v>
      </c>
      <c r="C2998" s="31">
        <v>1305040.73</v>
      </c>
      <c r="D2998" s="31">
        <v>1310.1099999999999</v>
      </c>
      <c r="E2998" s="31">
        <v>142.69</v>
      </c>
      <c r="F2998" s="30">
        <v>-0.25055964362989347</v>
      </c>
      <c r="G2998" s="30">
        <v>0.22444001370759192</v>
      </c>
      <c r="H2998" s="30">
        <v>0.11694716242661429</v>
      </c>
    </row>
    <row r="2999" spans="1:8">
      <c r="A2999" s="31" t="s">
        <v>2390</v>
      </c>
      <c r="B2999" s="32">
        <v>44285</v>
      </c>
      <c r="C2999" s="31">
        <v>1303193.71</v>
      </c>
      <c r="D2999" s="31">
        <v>1319.5</v>
      </c>
      <c r="E2999" s="31">
        <v>142.5</v>
      </c>
      <c r="F2999" s="30">
        <v>-0.28113265686847</v>
      </c>
      <c r="G2999" s="30">
        <v>0.23241355047805268</v>
      </c>
      <c r="H2999" s="30">
        <v>0.11450023463162817</v>
      </c>
    </row>
    <row r="3000" spans="1:8">
      <c r="A3000" s="31" t="s">
        <v>2391</v>
      </c>
      <c r="B3000" s="32">
        <v>44286</v>
      </c>
      <c r="C3000" s="31">
        <v>1294521.6400000001</v>
      </c>
      <c r="D3000" s="31">
        <v>1316.43</v>
      </c>
      <c r="E3000" s="31">
        <v>143.21</v>
      </c>
      <c r="F3000" s="30">
        <v>-0.28953752525419996</v>
      </c>
      <c r="G3000" s="30">
        <v>0.22874663978494647</v>
      </c>
      <c r="H3000" s="30">
        <v>0.11909041181526936</v>
      </c>
    </row>
    <row r="3001" spans="1:8">
      <c r="A3001" s="31" t="s">
        <v>2412</v>
      </c>
      <c r="B3001" s="32">
        <v>44287</v>
      </c>
      <c r="C3001" s="31">
        <v>1290664.0066666668</v>
      </c>
      <c r="D3001" s="31">
        <v>1335.24</v>
      </c>
      <c r="E3001" s="31">
        <v>143.44</v>
      </c>
      <c r="F3001" s="30">
        <v>-0.30041795560226381</v>
      </c>
      <c r="G3001" s="30">
        <v>0.26023104802174579</v>
      </c>
      <c r="H3001" s="30">
        <v>0.12141349386287237</v>
      </c>
    </row>
    <row r="3002" spans="1:8">
      <c r="A3002" s="31" t="s">
        <v>2413</v>
      </c>
      <c r="B3002" s="32">
        <v>44288</v>
      </c>
      <c r="C3002" s="31">
        <v>1286806.3733333333</v>
      </c>
      <c r="D3002" s="31">
        <v>1338.23</v>
      </c>
      <c r="E3002" s="31">
        <v>143.5</v>
      </c>
      <c r="F3002" s="30">
        <v>-0.30129451527037576</v>
      </c>
      <c r="G3002" s="30">
        <v>0.25503380881373738</v>
      </c>
      <c r="H3002" s="30">
        <v>0.12197028928850662</v>
      </c>
    </row>
    <row r="3003" spans="1:8">
      <c r="A3003" s="31" t="s">
        <v>2392</v>
      </c>
      <c r="B3003" s="32">
        <v>44289</v>
      </c>
      <c r="C3003" s="31">
        <v>1282948.74</v>
      </c>
      <c r="D3003" s="31">
        <v>1338.4166666666667</v>
      </c>
      <c r="E3003" s="31">
        <v>143.48333333333335</v>
      </c>
      <c r="F3003" s="30">
        <v>-0.29926358781917883</v>
      </c>
      <c r="G3003" s="30">
        <v>0.2796426784456576</v>
      </c>
      <c r="H3003" s="30">
        <v>0.12810231412322781</v>
      </c>
    </row>
    <row r="3004" spans="1:8">
      <c r="A3004" s="31" t="s">
        <v>2393</v>
      </c>
      <c r="B3004" s="32">
        <v>44290</v>
      </c>
      <c r="C3004" s="31">
        <v>1269478.7</v>
      </c>
      <c r="D3004" s="31">
        <v>1338.6033333333335</v>
      </c>
      <c r="E3004" s="31">
        <v>143.46666666666667</v>
      </c>
      <c r="F3004" s="30">
        <v>-0.30248996031598541</v>
      </c>
      <c r="G3004" s="30">
        <v>0.26874616925419748</v>
      </c>
      <c r="H3004" s="30">
        <v>0.12983671969339006</v>
      </c>
    </row>
    <row r="3005" spans="1:8">
      <c r="A3005" s="31" t="s">
        <v>2394</v>
      </c>
      <c r="B3005" s="32">
        <v>44291</v>
      </c>
      <c r="C3005" s="31">
        <v>1262735.3</v>
      </c>
      <c r="D3005" s="31">
        <v>1338.79</v>
      </c>
      <c r="E3005" s="31">
        <v>143.44999999999999</v>
      </c>
      <c r="F3005" s="30">
        <v>-0.30203692951087324</v>
      </c>
      <c r="G3005" s="30">
        <v>0.26514984470582292</v>
      </c>
      <c r="H3005" s="30">
        <v>0.12860926804961825</v>
      </c>
    </row>
    <row r="3006" spans="1:8">
      <c r="A3006" s="31" t="s">
        <v>2395</v>
      </c>
      <c r="B3006" s="32">
        <v>44292</v>
      </c>
      <c r="C3006" s="31">
        <v>1260785.7</v>
      </c>
      <c r="D3006" s="31">
        <v>1346.91</v>
      </c>
      <c r="E3006" s="31">
        <v>143.32</v>
      </c>
      <c r="F3006" s="30">
        <v>-0.32398546764599734</v>
      </c>
      <c r="G3006" s="30">
        <v>0.26904957821146613</v>
      </c>
      <c r="H3006" s="30">
        <v>0.12649339761056377</v>
      </c>
    </row>
    <row r="3007" spans="1:8">
      <c r="A3007" s="31" t="s">
        <v>2396</v>
      </c>
      <c r="B3007" s="32">
        <v>44293</v>
      </c>
      <c r="C3007" s="31">
        <v>1249910.3799999999</v>
      </c>
      <c r="D3007" s="31">
        <v>1338.76</v>
      </c>
      <c r="E3007" s="31">
        <v>143.94999999999999</v>
      </c>
      <c r="F3007" s="30">
        <v>-0.35064366788488777</v>
      </c>
      <c r="G3007" s="30">
        <v>0.25764208548614365</v>
      </c>
      <c r="H3007" s="30">
        <v>0.13034943070278748</v>
      </c>
    </row>
    <row r="3008" spans="1:8">
      <c r="A3008" s="31" t="s">
        <v>2414</v>
      </c>
      <c r="B3008" s="32">
        <v>44294</v>
      </c>
      <c r="C3008" s="31">
        <v>1246839.1566666667</v>
      </c>
      <c r="D3008" s="31">
        <v>1343.36</v>
      </c>
      <c r="E3008" s="31">
        <v>144.81</v>
      </c>
      <c r="F3008" s="30">
        <v>-0.34931477834417946</v>
      </c>
      <c r="G3008" s="30">
        <v>0.2371392260512406</v>
      </c>
      <c r="H3008" s="30">
        <v>0.13283266838770236</v>
      </c>
    </row>
    <row r="3009" spans="1:8">
      <c r="A3009" s="31" t="s">
        <v>2415</v>
      </c>
      <c r="B3009" s="32">
        <v>44295</v>
      </c>
      <c r="C3009" s="31">
        <v>1243767.9333333331</v>
      </c>
      <c r="D3009" s="31">
        <v>1330.36</v>
      </c>
      <c r="E3009" s="31">
        <v>144.80000000000001</v>
      </c>
      <c r="F3009" s="30">
        <v>-0.34578029544365574</v>
      </c>
      <c r="G3009" s="30">
        <v>0.23435209411939351</v>
      </c>
      <c r="H3009" s="30">
        <v>0.13293169548548645</v>
      </c>
    </row>
    <row r="3010" spans="1:8">
      <c r="A3010" s="31" t="s">
        <v>2397</v>
      </c>
      <c r="B3010" s="32">
        <v>44296</v>
      </c>
      <c r="C3010" s="31">
        <v>1240696.71</v>
      </c>
      <c r="D3010" s="31">
        <v>1327.6766666666667</v>
      </c>
      <c r="E3010" s="31">
        <v>144.53333333333336</v>
      </c>
      <c r="F3010" s="30">
        <v>-0.35326533862045295</v>
      </c>
      <c r="G3010" s="30">
        <v>0.23206817619401154</v>
      </c>
      <c r="H3010" s="30">
        <v>0.12093480171656079</v>
      </c>
    </row>
    <row r="3011" spans="1:8">
      <c r="A3011" s="31" t="s">
        <v>2398</v>
      </c>
      <c r="B3011" s="32">
        <v>44297</v>
      </c>
      <c r="C3011" s="31">
        <v>1230876.49</v>
      </c>
      <c r="D3011" s="31">
        <v>1324.9933333333333</v>
      </c>
      <c r="E3011" s="31">
        <v>144.26666666666668</v>
      </c>
      <c r="F3011" s="30">
        <v>-0.36410361160641658</v>
      </c>
      <c r="G3011" s="30">
        <v>0.24943971383757524</v>
      </c>
      <c r="H3011" s="30">
        <v>0.12576407855377814</v>
      </c>
    </row>
    <row r="3012" spans="1:8">
      <c r="A3012" s="31" t="s">
        <v>2399</v>
      </c>
      <c r="B3012" s="32">
        <v>44298</v>
      </c>
      <c r="C3012" s="31">
        <v>1226158.23</v>
      </c>
      <c r="D3012" s="31">
        <v>1322.31</v>
      </c>
      <c r="E3012" s="31">
        <v>144</v>
      </c>
      <c r="F3012" s="30">
        <v>-0.37213787760687511</v>
      </c>
      <c r="G3012" s="30">
        <v>0.24196325702549681</v>
      </c>
      <c r="H3012" s="30">
        <v>0.12070978286247946</v>
      </c>
    </row>
    <row r="3013" spans="1:8">
      <c r="A3013" s="31" t="s">
        <v>2400</v>
      </c>
      <c r="B3013" s="32">
        <v>44299</v>
      </c>
      <c r="C3013" s="31">
        <v>1244556.6499999999</v>
      </c>
      <c r="D3013" s="31">
        <v>1323.95</v>
      </c>
      <c r="E3013" s="31">
        <v>143.1</v>
      </c>
      <c r="F3013" s="30">
        <v>-0.36048226907191061</v>
      </c>
      <c r="G3013" s="30">
        <v>0.23859047322055038</v>
      </c>
      <c r="H3013" s="30">
        <v>0.11076612590235202</v>
      </c>
    </row>
    <row r="3014" spans="1:8">
      <c r="A3014" s="31" t="s">
        <v>2401</v>
      </c>
      <c r="B3014" s="32">
        <v>44300</v>
      </c>
      <c r="C3014" s="31">
        <v>1243358.69</v>
      </c>
      <c r="D3014" s="31">
        <v>1336.59</v>
      </c>
      <c r="E3014" s="31">
        <v>143.83000000000001</v>
      </c>
      <c r="F3014" s="30">
        <v>-0.35708370906542819</v>
      </c>
      <c r="G3014" s="30">
        <v>0.24549453007063371</v>
      </c>
      <c r="H3014" s="30">
        <v>0.11349384532012108</v>
      </c>
    </row>
    <row r="3015" spans="1:8">
      <c r="A3015" s="31" t="s">
        <v>2416</v>
      </c>
      <c r="B3015" s="32">
        <v>44301</v>
      </c>
      <c r="C3015" s="31">
        <v>1240166.3966666667</v>
      </c>
      <c r="D3015" s="31">
        <v>1341.09</v>
      </c>
      <c r="E3015" s="31">
        <v>146.56</v>
      </c>
      <c r="F3015" s="30">
        <v>-0.36113198987629669</v>
      </c>
      <c r="G3015" s="30">
        <v>0.23943180347867865</v>
      </c>
      <c r="H3015" s="30">
        <v>0.12625835702758792</v>
      </c>
    </row>
    <row r="3016" spans="1:8">
      <c r="A3016" s="31" t="s">
        <v>2417</v>
      </c>
      <c r="B3016" s="32">
        <v>44302</v>
      </c>
      <c r="C3016" s="31">
        <v>1236974.1033333333</v>
      </c>
      <c r="D3016" s="31">
        <v>1348.69</v>
      </c>
      <c r="E3016" s="31">
        <v>146.77000000000001</v>
      </c>
      <c r="F3016" s="30">
        <v>-0.35043934359973627</v>
      </c>
      <c r="G3016" s="30">
        <v>0.24117906903977482</v>
      </c>
      <c r="H3016" s="30">
        <v>0.13161141094834261</v>
      </c>
    </row>
    <row r="3017" spans="1:8">
      <c r="A3017" s="31" t="s">
        <v>2402</v>
      </c>
      <c r="B3017" s="32">
        <v>44303</v>
      </c>
      <c r="C3017" s="31">
        <v>1233781.81</v>
      </c>
      <c r="D3017" s="31">
        <v>1348.6433333333334</v>
      </c>
      <c r="E3017" s="31">
        <v>146.85000000000002</v>
      </c>
      <c r="F3017" s="30">
        <v>-0.36171803062359908</v>
      </c>
      <c r="G3017" s="30">
        <v>0.24636649846896974</v>
      </c>
      <c r="H3017" s="30">
        <v>0.13126877744395671</v>
      </c>
    </row>
    <row r="3018" spans="1:8">
      <c r="A3018" s="31" t="s">
        <v>2403</v>
      </c>
      <c r="B3018" s="32">
        <v>44304</v>
      </c>
      <c r="C3018" s="31">
        <v>1224795.26</v>
      </c>
      <c r="D3018" s="31">
        <v>1348.5966666666668</v>
      </c>
      <c r="E3018" s="31">
        <v>146.93</v>
      </c>
      <c r="F3018" s="30">
        <v>-0.37562108495177526</v>
      </c>
      <c r="G3018" s="30">
        <v>0.2479341392169625</v>
      </c>
      <c r="H3018" s="30">
        <v>0.13444859091493999</v>
      </c>
    </row>
    <row r="3019" spans="1:8">
      <c r="A3019" s="31" t="s">
        <v>2404</v>
      </c>
      <c r="B3019" s="32">
        <v>44305</v>
      </c>
      <c r="C3019" s="31">
        <v>1216874.27</v>
      </c>
      <c r="D3019" s="31">
        <v>1348.55</v>
      </c>
      <c r="E3019" s="31">
        <v>147.01</v>
      </c>
      <c r="F3019" s="30">
        <v>-0.39504868221104106</v>
      </c>
      <c r="G3019" s="30">
        <v>0.2495058372969301</v>
      </c>
      <c r="H3019" s="30">
        <v>0.13764284056027032</v>
      </c>
    </row>
    <row r="3020" spans="1:8">
      <c r="A3020" s="31" t="s">
        <v>2384</v>
      </c>
      <c r="B3020" s="32">
        <v>44306</v>
      </c>
      <c r="C3020" s="31">
        <v>1219589.9099999999</v>
      </c>
      <c r="D3020" s="31">
        <v>1347.61</v>
      </c>
      <c r="E3020" s="31">
        <v>147.07</v>
      </c>
      <c r="F3020" s="30">
        <v>-0.38816770463967976</v>
      </c>
      <c r="G3020" s="30">
        <v>0.25025281341905803</v>
      </c>
      <c r="H3020" s="30">
        <v>0.14069650197781725</v>
      </c>
    </row>
    <row r="3021" spans="1:8">
      <c r="A3021" s="31" t="s">
        <v>2437</v>
      </c>
      <c r="B3021" s="32">
        <v>44307</v>
      </c>
      <c r="C3021" s="31">
        <v>1207046.95</v>
      </c>
      <c r="D3021" s="31">
        <v>1336.86</v>
      </c>
      <c r="E3021" s="31">
        <v>146.30000000000001</v>
      </c>
      <c r="F3021" s="30">
        <v>-0.39497740303435158</v>
      </c>
      <c r="G3021" s="30">
        <v>0.22694983388094503</v>
      </c>
      <c r="H3021" s="30">
        <v>0.13252825514785571</v>
      </c>
    </row>
    <row r="3022" spans="1:8">
      <c r="A3022" s="31" t="s">
        <v>2457</v>
      </c>
      <c r="B3022" s="32">
        <v>44308</v>
      </c>
      <c r="C3022" s="31">
        <v>1204478.5466666666</v>
      </c>
      <c r="D3022" s="31">
        <v>1341.43</v>
      </c>
      <c r="E3022" s="31">
        <v>147.19999999999999</v>
      </c>
      <c r="F3022" s="30">
        <v>-0.40788369504524935</v>
      </c>
      <c r="G3022" s="30">
        <v>0.21613192750877142</v>
      </c>
      <c r="H3022" s="30">
        <v>0.13773380738908636</v>
      </c>
    </row>
    <row r="3023" spans="1:8">
      <c r="A3023" s="31" t="s">
        <v>2458</v>
      </c>
      <c r="B3023" s="32">
        <v>44309</v>
      </c>
      <c r="C3023" s="31">
        <v>1201910.1433333333</v>
      </c>
      <c r="D3023" s="31">
        <v>1353.02</v>
      </c>
      <c r="E3023" s="31">
        <v>147.41999999999999</v>
      </c>
      <c r="F3023" s="30">
        <v>-0.413409719691748</v>
      </c>
      <c r="G3023" s="30">
        <v>0.22270418767734834</v>
      </c>
      <c r="H3023" s="30">
        <v>0.13138910207214094</v>
      </c>
    </row>
    <row r="3024" spans="1:8">
      <c r="A3024" s="31" t="s">
        <v>2438</v>
      </c>
      <c r="B3024" s="32">
        <v>44310</v>
      </c>
      <c r="C3024" s="31">
        <v>1199341.74</v>
      </c>
      <c r="D3024" s="31">
        <v>1355.5600000000002</v>
      </c>
      <c r="E3024" s="31">
        <v>147.72333333333333</v>
      </c>
      <c r="F3024" s="30">
        <v>-0.41885656764131673</v>
      </c>
      <c r="G3024" s="30">
        <v>0.24440935629567084</v>
      </c>
      <c r="H3024" s="30">
        <v>0.13650818074575577</v>
      </c>
    </row>
    <row r="3025" spans="1:8">
      <c r="A3025" s="31" t="s">
        <v>2439</v>
      </c>
      <c r="B3025" s="32">
        <v>44311</v>
      </c>
      <c r="C3025" s="31">
        <v>1187842.99</v>
      </c>
      <c r="D3025" s="31">
        <v>1358.1000000000001</v>
      </c>
      <c r="E3025" s="31">
        <v>148.02666666666667</v>
      </c>
      <c r="F3025" s="30">
        <v>-0.42852236613371952</v>
      </c>
      <c r="G3025" s="30">
        <v>0.24838562899571204</v>
      </c>
      <c r="H3025" s="30">
        <v>0.13923628480907113</v>
      </c>
    </row>
    <row r="3026" spans="1:8">
      <c r="A3026" s="31" t="s">
        <v>2440</v>
      </c>
      <c r="B3026" s="32">
        <v>44312</v>
      </c>
      <c r="C3026" s="31">
        <v>1186956.46</v>
      </c>
      <c r="D3026" s="31">
        <v>1360.64</v>
      </c>
      <c r="E3026" s="31">
        <v>148.33000000000001</v>
      </c>
      <c r="F3026" s="30">
        <v>-0.42523448278951159</v>
      </c>
      <c r="G3026" s="30">
        <v>0.25237240554098217</v>
      </c>
      <c r="H3026" s="30">
        <v>0.14196627915928883</v>
      </c>
    </row>
    <row r="3027" spans="1:8">
      <c r="A3027" s="31" t="s">
        <v>2441</v>
      </c>
      <c r="B3027" s="32">
        <v>44313</v>
      </c>
      <c r="C3027" s="31">
        <v>1202630.3900000001</v>
      </c>
      <c r="D3027" s="31">
        <v>1361.96</v>
      </c>
      <c r="E3027" s="31">
        <v>147.91999999999999</v>
      </c>
      <c r="F3027" s="30">
        <v>-0.39863772434743905</v>
      </c>
      <c r="G3027" s="30">
        <v>0.24809618503890096</v>
      </c>
      <c r="H3027" s="30">
        <v>0.13348659003831398</v>
      </c>
    </row>
    <row r="3028" spans="1:8">
      <c r="A3028" s="31" t="s">
        <v>2442</v>
      </c>
      <c r="B3028" s="32">
        <v>44314</v>
      </c>
      <c r="C3028" s="31">
        <v>1207850.3500000001</v>
      </c>
      <c r="D3028" s="31">
        <v>1364.96</v>
      </c>
      <c r="E3028" s="31">
        <v>149.33000000000001</v>
      </c>
      <c r="F3028" s="30">
        <v>-0.38856631850467993</v>
      </c>
      <c r="G3028" s="30">
        <v>0.2477010548638916</v>
      </c>
      <c r="H3028" s="30">
        <v>0.15455388897479527</v>
      </c>
    </row>
    <row r="3029" spans="1:8">
      <c r="A3029" s="31" t="s">
        <v>2459</v>
      </c>
      <c r="B3029" s="32">
        <v>44315</v>
      </c>
      <c r="C3029" s="31">
        <v>1203346.4466666668</v>
      </c>
      <c r="D3029" s="31">
        <v>1364.54</v>
      </c>
      <c r="E3029" s="31">
        <v>148.44</v>
      </c>
      <c r="F3029" s="30">
        <v>-0.38333639355718929</v>
      </c>
      <c r="G3029" s="30">
        <v>0.24481380795124874</v>
      </c>
      <c r="H3029" s="30">
        <v>0.13895496048492273</v>
      </c>
    </row>
    <row r="3030" spans="1:8">
      <c r="A3030" s="31" t="s">
        <v>2460</v>
      </c>
      <c r="B3030" s="32">
        <v>44316</v>
      </c>
      <c r="C3030" s="31">
        <v>1198842.5433333335</v>
      </c>
      <c r="D3030" s="31">
        <v>1347.61</v>
      </c>
      <c r="E3030" s="31">
        <v>148.12</v>
      </c>
      <c r="F3030" s="30">
        <v>-0.37797590604852849</v>
      </c>
      <c r="G3030" s="30">
        <v>0.23276556039372087</v>
      </c>
      <c r="H3030" s="30">
        <v>0.14070080862533696</v>
      </c>
    </row>
    <row r="3031" spans="1:8">
      <c r="A3031" s="31" t="s">
        <v>2443</v>
      </c>
      <c r="B3031" s="32">
        <v>44317</v>
      </c>
      <c r="C3031" s="31">
        <v>1194338.6400000001</v>
      </c>
      <c r="D3031" s="31">
        <v>1344.7033333333334</v>
      </c>
      <c r="E3031" s="31">
        <v>147.98333333333335</v>
      </c>
      <c r="F3031" s="30">
        <v>-0.37247990503237494</v>
      </c>
      <c r="G3031" s="30">
        <v>0.22756125467093491</v>
      </c>
      <c r="H3031" s="30">
        <v>0.1387129043014339</v>
      </c>
    </row>
    <row r="3032" spans="1:8">
      <c r="A3032" s="31" t="s">
        <v>2444</v>
      </c>
      <c r="B3032" s="32">
        <v>44318</v>
      </c>
      <c r="C3032" s="31">
        <v>1180663.55</v>
      </c>
      <c r="D3032" s="31">
        <v>1341.7966666666666</v>
      </c>
      <c r="E3032" s="31">
        <v>147.84666666666666</v>
      </c>
      <c r="F3032" s="30">
        <v>-0.34898220837566341</v>
      </c>
      <c r="G3032" s="30">
        <v>0.22237844206639368</v>
      </c>
      <c r="H3032" s="30">
        <v>0.13672826059099408</v>
      </c>
    </row>
    <row r="3033" spans="1:8">
      <c r="A3033" s="31" t="s">
        <v>2445</v>
      </c>
      <c r="B3033" s="32">
        <v>44319</v>
      </c>
      <c r="C3033" s="31">
        <v>1167045.07</v>
      </c>
      <c r="D3033" s="31">
        <v>1338.89</v>
      </c>
      <c r="E3033" s="31">
        <v>147.71</v>
      </c>
      <c r="F3033" s="30">
        <v>-0.35726722494765151</v>
      </c>
      <c r="G3033" s="30">
        <v>0.21721698970871683</v>
      </c>
      <c r="H3033" s="30">
        <v>0.13474686947837466</v>
      </c>
    </row>
    <row r="3034" spans="1:8">
      <c r="A3034" s="31" t="s">
        <v>2461</v>
      </c>
      <c r="B3034" s="32">
        <v>44320</v>
      </c>
      <c r="C3034" s="31">
        <v>1169653.7549999999</v>
      </c>
      <c r="D3034" s="31">
        <v>1334.99</v>
      </c>
      <c r="E3034" s="31">
        <v>147.71</v>
      </c>
      <c r="F3034" s="30">
        <v>-0.35921777946940803</v>
      </c>
      <c r="G3034" s="30">
        <v>0.20817948161019406</v>
      </c>
      <c r="H3034" s="30">
        <v>0.1173222390317703</v>
      </c>
    </row>
    <row r="3035" spans="1:8">
      <c r="A3035" s="31" t="s">
        <v>2446</v>
      </c>
      <c r="B3035" s="32">
        <v>44321</v>
      </c>
      <c r="C3035" s="31">
        <v>1172262.44</v>
      </c>
      <c r="D3035" s="31">
        <v>1333.05</v>
      </c>
      <c r="E3035" s="31">
        <v>147.72</v>
      </c>
      <c r="F3035" s="30">
        <v>-0.33289155449954977</v>
      </c>
      <c r="G3035" s="30">
        <v>0.21251398477365124</v>
      </c>
      <c r="H3035" s="30">
        <v>0.1120981705939923</v>
      </c>
    </row>
    <row r="3036" spans="1:8">
      <c r="A3036" s="31" t="s">
        <v>2462</v>
      </c>
      <c r="B3036" s="32">
        <v>44322</v>
      </c>
      <c r="C3036" s="31">
        <v>1170662.4266666668</v>
      </c>
      <c r="D3036" s="31">
        <v>1340.8</v>
      </c>
      <c r="E3036" s="31">
        <v>147.80000000000001</v>
      </c>
      <c r="F3036" s="30">
        <v>-0.32999052337605905</v>
      </c>
      <c r="G3036" s="30">
        <v>0.24086105095600341</v>
      </c>
      <c r="H3036" s="30">
        <v>0.11572431493923152</v>
      </c>
    </row>
    <row r="3037" spans="1:8">
      <c r="A3037" s="31" t="s">
        <v>2463</v>
      </c>
      <c r="B3037" s="32">
        <v>44323</v>
      </c>
      <c r="C3037" s="31">
        <v>1169062.4133333333</v>
      </c>
      <c r="D3037" s="31">
        <v>1348.57</v>
      </c>
      <c r="E3037" s="31">
        <v>148.35</v>
      </c>
      <c r="F3037" s="30">
        <v>-0.3270561055044785</v>
      </c>
      <c r="G3037" s="30">
        <v>0.23512387232678478</v>
      </c>
      <c r="H3037" s="30">
        <v>0.11734578594562017</v>
      </c>
    </row>
    <row r="3038" spans="1:8">
      <c r="A3038" s="31" t="s">
        <v>2447</v>
      </c>
      <c r="B3038" s="32">
        <v>44324</v>
      </c>
      <c r="C3038" s="31">
        <v>1167462.3999999999</v>
      </c>
      <c r="D3038" s="31">
        <v>1347.83</v>
      </c>
      <c r="E3038" s="31">
        <v>148.55333333333334</v>
      </c>
      <c r="F3038" s="30">
        <v>-0.32408772119804208</v>
      </c>
      <c r="G3038" s="30">
        <v>0.22830376101557448</v>
      </c>
      <c r="H3038" s="30">
        <v>0.11666249060385847</v>
      </c>
    </row>
    <row r="3039" spans="1:8">
      <c r="A3039" s="31" t="s">
        <v>2448</v>
      </c>
      <c r="B3039" s="32">
        <v>44325</v>
      </c>
      <c r="C3039" s="31">
        <v>1151896.4099999999</v>
      </c>
      <c r="D3039" s="31">
        <v>1347.09</v>
      </c>
      <c r="E3039" s="31">
        <v>148.75666666666666</v>
      </c>
      <c r="F3039" s="30">
        <v>-0.30701135179585426</v>
      </c>
      <c r="G3039" s="30">
        <v>0.22155118474387225</v>
      </c>
      <c r="H3039" s="30">
        <v>0.11598189502113065</v>
      </c>
    </row>
    <row r="3040" spans="1:8">
      <c r="A3040" s="31" t="s">
        <v>2449</v>
      </c>
      <c r="B3040" s="32">
        <v>44326</v>
      </c>
      <c r="C3040" s="31">
        <v>1157682.93</v>
      </c>
      <c r="D3040" s="31">
        <v>1346.35</v>
      </c>
      <c r="E3040" s="31">
        <v>148.96</v>
      </c>
      <c r="F3040" s="30">
        <v>-0.28030831158803948</v>
      </c>
      <c r="G3040" s="30">
        <v>0.21486514532181933</v>
      </c>
      <c r="H3040" s="30">
        <v>0.11530398322851165</v>
      </c>
    </row>
    <row r="3041" spans="1:8">
      <c r="A3041" s="31" t="s">
        <v>2450</v>
      </c>
      <c r="B3041" s="32">
        <v>44327</v>
      </c>
      <c r="C3041" s="31">
        <v>1179527.1100000001</v>
      </c>
      <c r="D3041" s="31">
        <v>1329.08</v>
      </c>
      <c r="E3041" s="31">
        <v>148.65</v>
      </c>
      <c r="F3041" s="30">
        <v>-0.28515428603760162</v>
      </c>
      <c r="G3041" s="30">
        <v>0.19229941151141094</v>
      </c>
      <c r="H3041" s="30">
        <v>0.11607478038891816</v>
      </c>
    </row>
    <row r="3042" spans="1:8">
      <c r="A3042" s="31" t="s">
        <v>2451</v>
      </c>
      <c r="B3042" s="32">
        <v>44328</v>
      </c>
      <c r="C3042" s="31">
        <v>1184000.26</v>
      </c>
      <c r="D3042" s="31">
        <v>1315.25</v>
      </c>
      <c r="E3042" s="31">
        <v>148.59</v>
      </c>
      <c r="F3042" s="30">
        <v>-0.31114049184185721</v>
      </c>
      <c r="G3042" s="30">
        <v>0.1750227812818268</v>
      </c>
      <c r="H3042" s="30">
        <v>0.11478730587440933</v>
      </c>
    </row>
    <row r="3043" spans="1:8">
      <c r="A3043" s="31" t="s">
        <v>2464</v>
      </c>
      <c r="B3043" s="32">
        <v>44329</v>
      </c>
      <c r="C3043" s="31">
        <v>1185865.3900000001</v>
      </c>
      <c r="D3043" s="31">
        <v>1292.78</v>
      </c>
      <c r="E3043" s="31">
        <v>148.56</v>
      </c>
      <c r="F3043" s="30">
        <v>-0.31129107688488822</v>
      </c>
      <c r="G3043" s="30">
        <v>0.15714004403787962</v>
      </c>
      <c r="H3043" s="30">
        <v>0.11447861965491368</v>
      </c>
    </row>
    <row r="3044" spans="1:8">
      <c r="A3044" s="31" t="s">
        <v>2465</v>
      </c>
      <c r="B3044" s="32">
        <v>44330</v>
      </c>
      <c r="C3044" s="31">
        <v>1187730.52</v>
      </c>
      <c r="D3044" s="31">
        <v>1307.53</v>
      </c>
      <c r="E3044" s="31">
        <v>148.55000000000001</v>
      </c>
      <c r="F3044" s="30">
        <v>-0.3114411234793788</v>
      </c>
      <c r="G3044" s="30">
        <v>0.16577211126961489</v>
      </c>
      <c r="H3044" s="30">
        <v>0.11944235116804847</v>
      </c>
    </row>
    <row r="3045" spans="1:8">
      <c r="A3045" s="31" t="s">
        <v>2452</v>
      </c>
      <c r="B3045" s="32">
        <v>44331</v>
      </c>
      <c r="C3045" s="31">
        <v>1189595.6499999999</v>
      </c>
      <c r="D3045" s="31">
        <v>1308.8366666666666</v>
      </c>
      <c r="E3045" s="31">
        <v>148.37</v>
      </c>
      <c r="F3045" s="30">
        <v>-0.31159063450817925</v>
      </c>
      <c r="G3045" s="30">
        <v>0.18823119987895298</v>
      </c>
      <c r="H3045" s="30">
        <v>0.12427066757596439</v>
      </c>
    </row>
    <row r="3046" spans="1:8">
      <c r="A3046" s="31" t="s">
        <v>2453</v>
      </c>
      <c r="B3046" s="32">
        <v>44332</v>
      </c>
      <c r="C3046" s="31">
        <v>1188811.1200000001</v>
      </c>
      <c r="D3046" s="31">
        <v>1310.1433333333334</v>
      </c>
      <c r="E3046" s="31">
        <v>148.19</v>
      </c>
      <c r="F3046" s="30">
        <v>-0.29438476553921389</v>
      </c>
      <c r="G3046" s="30">
        <v>0.16974994494145945</v>
      </c>
      <c r="H3046" s="30">
        <v>0.11951348492860925</v>
      </c>
    </row>
    <row r="3047" spans="1:8">
      <c r="A3047" s="31" t="s">
        <v>2454</v>
      </c>
      <c r="B3047" s="32">
        <v>44333</v>
      </c>
      <c r="C3047" s="31">
        <v>1174659.67</v>
      </c>
      <c r="D3047" s="31">
        <v>1311.45</v>
      </c>
      <c r="E3047" s="31">
        <v>148.01</v>
      </c>
      <c r="F3047" s="30">
        <v>-0.28020715573531974</v>
      </c>
      <c r="G3047" s="30">
        <v>0.17208865850388766</v>
      </c>
      <c r="H3047" s="30">
        <v>0.11840713314190721</v>
      </c>
    </row>
    <row r="3048" spans="1:8">
      <c r="A3048" s="31" t="s">
        <v>2455</v>
      </c>
      <c r="B3048" s="32">
        <v>44334</v>
      </c>
      <c r="C3048" s="31">
        <v>1173514.27</v>
      </c>
      <c r="D3048" s="31">
        <v>1333.18</v>
      </c>
      <c r="E3048" s="31">
        <v>148.30000000000001</v>
      </c>
      <c r="F3048" s="30">
        <v>-0.28238452254018009</v>
      </c>
      <c r="G3048" s="30">
        <v>0.20230869820083885</v>
      </c>
      <c r="H3048" s="30">
        <v>0.12595854528889228</v>
      </c>
    </row>
    <row r="3049" spans="1:8">
      <c r="A3049" s="31" t="s">
        <v>2456</v>
      </c>
      <c r="B3049" s="32">
        <v>44335</v>
      </c>
      <c r="C3049" s="31">
        <v>1154844.68</v>
      </c>
      <c r="D3049" s="31">
        <v>1327.54</v>
      </c>
      <c r="E3049" s="31">
        <v>147.72</v>
      </c>
      <c r="F3049" s="30">
        <v>-0.29524724251537859</v>
      </c>
      <c r="G3049" s="30">
        <v>0.20740336516598457</v>
      </c>
      <c r="H3049" s="30">
        <v>0.12206608431447008</v>
      </c>
    </row>
    <row r="3050" spans="1:8">
      <c r="A3050" s="31" t="s">
        <v>2513</v>
      </c>
      <c r="B3050" s="32">
        <v>44336</v>
      </c>
      <c r="C3050" s="31">
        <v>1145969.1766666668</v>
      </c>
      <c r="D3050" s="31">
        <v>1329.31</v>
      </c>
      <c r="E3050" s="31">
        <v>147.63</v>
      </c>
      <c r="F3050" s="30">
        <v>-0.30209269014593132</v>
      </c>
      <c r="G3050" s="30">
        <v>0.21082658278580002</v>
      </c>
      <c r="H3050" s="30">
        <v>0.12328801866693717</v>
      </c>
    </row>
    <row r="3051" spans="1:8">
      <c r="A3051" s="31" t="s">
        <v>2433</v>
      </c>
      <c r="B3051" s="32">
        <v>44337</v>
      </c>
      <c r="C3051" s="31">
        <v>1137093.6733333333</v>
      </c>
      <c r="D3051" s="31">
        <v>1330.04</v>
      </c>
      <c r="E3051" s="31">
        <v>147.19</v>
      </c>
      <c r="F3051" s="30">
        <v>-0.30992462367874296</v>
      </c>
      <c r="G3051" s="30">
        <v>0.21331135856377448</v>
      </c>
      <c r="H3051" s="30">
        <v>0.12184649780239343</v>
      </c>
    </row>
    <row r="3052" spans="1:8">
      <c r="A3052" s="31" t="s">
        <v>2495</v>
      </c>
      <c r="B3052" s="32">
        <v>44338</v>
      </c>
      <c r="C3052" s="31">
        <v>1128218.17</v>
      </c>
      <c r="D3052" s="31">
        <v>1328.92</v>
      </c>
      <c r="E3052" s="31">
        <v>147.00333333333333</v>
      </c>
      <c r="F3052" s="30">
        <v>-0.29802050258570634</v>
      </c>
      <c r="G3052" s="30">
        <v>0.21411343370852221</v>
      </c>
      <c r="H3052" s="30">
        <v>0.12233419860538519</v>
      </c>
    </row>
    <row r="3053" spans="1:8">
      <c r="A3053" s="31" t="s">
        <v>2496</v>
      </c>
      <c r="B3053" s="32">
        <v>44339</v>
      </c>
      <c r="C3053" s="31">
        <v>1107915.1200000001</v>
      </c>
      <c r="D3053" s="31">
        <v>1327.8000000000002</v>
      </c>
      <c r="E3053" s="31">
        <v>146.81666666666666</v>
      </c>
      <c r="F3053" s="30">
        <v>-0.29432607435621427</v>
      </c>
      <c r="G3053" s="30">
        <v>0.22095429007549372</v>
      </c>
      <c r="H3053" s="30">
        <v>0.12219419603047199</v>
      </c>
    </row>
    <row r="3054" spans="1:8">
      <c r="A3054" s="31" t="s">
        <v>1145</v>
      </c>
      <c r="B3054" s="32">
        <v>44340</v>
      </c>
      <c r="C3054" s="31">
        <v>1095697.68</v>
      </c>
      <c r="D3054" s="31">
        <v>1326.68</v>
      </c>
      <c r="E3054" s="31">
        <v>146.63</v>
      </c>
      <c r="F3054" s="30">
        <v>-0.2959509505331277</v>
      </c>
      <c r="G3054" s="30">
        <v>0.22190191112134472</v>
      </c>
      <c r="H3054" s="30">
        <v>0.13245288847698489</v>
      </c>
    </row>
    <row r="3055" spans="1:8">
      <c r="A3055" s="31" t="s">
        <v>2497</v>
      </c>
      <c r="B3055" s="32">
        <v>44341</v>
      </c>
      <c r="C3055" s="31">
        <v>1105454.24</v>
      </c>
      <c r="D3055" s="31">
        <v>1345.49</v>
      </c>
      <c r="E3055" s="31">
        <v>147.55000000000001</v>
      </c>
      <c r="F3055" s="30">
        <v>-0.29383713772169939</v>
      </c>
      <c r="G3055" s="30">
        <v>0.23972874109701392</v>
      </c>
      <c r="H3055" s="30">
        <v>0.150487329434698</v>
      </c>
    </row>
    <row r="3056" spans="1:8">
      <c r="A3056" s="31" t="s">
        <v>2498</v>
      </c>
      <c r="B3056" s="32">
        <v>44342</v>
      </c>
      <c r="C3056" s="31">
        <v>1109348.76</v>
      </c>
      <c r="D3056" s="31">
        <v>1351.95</v>
      </c>
      <c r="E3056" s="31">
        <v>147.61000000000001</v>
      </c>
      <c r="F3056" s="30">
        <v>-0.29547079801361764</v>
      </c>
      <c r="G3056" s="30">
        <v>0.23828758277690776</v>
      </c>
      <c r="H3056" s="30">
        <v>0.13397864331259135</v>
      </c>
    </row>
    <row r="3057" spans="1:8">
      <c r="A3057" s="31" t="s">
        <v>2514</v>
      </c>
      <c r="B3057" s="32">
        <v>44343</v>
      </c>
      <c r="C3057" s="31">
        <v>1119410.79</v>
      </c>
      <c r="D3057" s="31">
        <v>1354.31</v>
      </c>
      <c r="E3057" s="31">
        <v>147.94</v>
      </c>
      <c r="F3057" s="30">
        <v>-0.29319132984838892</v>
      </c>
      <c r="G3057" s="30">
        <v>0.23574068160043793</v>
      </c>
      <c r="H3057" s="30">
        <v>0.13170308794655372</v>
      </c>
    </row>
    <row r="3058" spans="1:8">
      <c r="A3058" s="31" t="s">
        <v>2515</v>
      </c>
      <c r="B3058" s="32">
        <v>44344</v>
      </c>
      <c r="C3058" s="31">
        <v>1129472.82</v>
      </c>
      <c r="D3058" s="31">
        <v>1360.78</v>
      </c>
      <c r="E3058" s="31">
        <v>148.01</v>
      </c>
      <c r="F3058" s="30">
        <v>-0.28432398246163149</v>
      </c>
      <c r="G3058" s="30">
        <v>0.2369490323694905</v>
      </c>
      <c r="H3058" s="30">
        <v>0.12746616560444846</v>
      </c>
    </row>
    <row r="3059" spans="1:8">
      <c r="A3059" s="31" t="s">
        <v>2499</v>
      </c>
      <c r="B3059" s="32">
        <v>44345</v>
      </c>
      <c r="C3059" s="31">
        <v>1139534.8500000001</v>
      </c>
      <c r="D3059" s="31">
        <v>1365.9233333333334</v>
      </c>
      <c r="E3059" s="31">
        <v>148.02666666666667</v>
      </c>
      <c r="F3059" s="30">
        <v>-0.29115204915112725</v>
      </c>
      <c r="G3059" s="30">
        <v>0.23694688195217961</v>
      </c>
      <c r="H3059" s="30">
        <v>0.12286024931098116</v>
      </c>
    </row>
    <row r="3060" spans="1:8">
      <c r="A3060" s="31" t="s">
        <v>2500</v>
      </c>
      <c r="B3060" s="32">
        <v>44346</v>
      </c>
      <c r="C3060" s="31">
        <v>1156933.83</v>
      </c>
      <c r="D3060" s="31">
        <v>1371.0666666666666</v>
      </c>
      <c r="E3060" s="31">
        <v>148.04333333333332</v>
      </c>
      <c r="F3060" s="30">
        <v>-0.3049748725035043</v>
      </c>
      <c r="G3060" s="30">
        <v>0.23228655485850225</v>
      </c>
      <c r="H3060" s="30">
        <v>0.11789876412695999</v>
      </c>
    </row>
    <row r="3061" spans="1:8">
      <c r="A3061" s="31" t="s">
        <v>2501</v>
      </c>
      <c r="B3061" s="32">
        <v>44347</v>
      </c>
      <c r="C3061" s="31">
        <v>1145930.02</v>
      </c>
      <c r="D3061" s="31">
        <v>1376.21</v>
      </c>
      <c r="E3061" s="31">
        <v>148.06</v>
      </c>
      <c r="F3061" s="30">
        <v>-0.32754865849325099</v>
      </c>
      <c r="G3061" s="30">
        <v>0.23207011701089542</v>
      </c>
      <c r="H3061" s="30">
        <v>0.11709672551682515</v>
      </c>
    </row>
    <row r="3062" spans="1:8">
      <c r="A3062" s="31" t="s">
        <v>2502</v>
      </c>
      <c r="B3062" s="32">
        <v>44348</v>
      </c>
      <c r="C3062" s="31">
        <v>1140475.3799999999</v>
      </c>
      <c r="D3062" s="31">
        <v>1390.85</v>
      </c>
      <c r="E3062" s="31">
        <v>148.86000000000001</v>
      </c>
      <c r="F3062" s="30">
        <v>-0.33014491221469711</v>
      </c>
      <c r="G3062" s="30">
        <v>0.25661805894364043</v>
      </c>
      <c r="H3062" s="30">
        <v>0.12576571126068226</v>
      </c>
    </row>
    <row r="3063" spans="1:8">
      <c r="A3063" s="31" t="s">
        <v>2503</v>
      </c>
      <c r="B3063" s="32">
        <v>44349</v>
      </c>
      <c r="C3063" s="31">
        <v>1148642.74</v>
      </c>
      <c r="D3063" s="31">
        <v>1388.47</v>
      </c>
      <c r="E3063" s="31">
        <v>149.34</v>
      </c>
      <c r="F3063" s="30">
        <v>-0.32473778214546145</v>
      </c>
      <c r="G3063" s="30">
        <v>0.25253263330717268</v>
      </c>
      <c r="H3063" s="30">
        <v>0.12167643082469604</v>
      </c>
    </row>
    <row r="3064" spans="1:8">
      <c r="A3064" s="31" t="s">
        <v>2516</v>
      </c>
      <c r="B3064" s="32">
        <v>44350</v>
      </c>
      <c r="C3064" s="31">
        <v>1151496.9500000002</v>
      </c>
      <c r="D3064" s="31">
        <v>1383.57</v>
      </c>
      <c r="E3064" s="31">
        <v>149.38999999999999</v>
      </c>
      <c r="F3064" s="30">
        <v>-0.32244717735071238</v>
      </c>
      <c r="G3064" s="30">
        <v>0.25497292443331787</v>
      </c>
      <c r="H3064" s="30">
        <v>0.12577241899020342</v>
      </c>
    </row>
    <row r="3065" spans="1:8">
      <c r="A3065" s="31" t="s">
        <v>2517</v>
      </c>
      <c r="B3065" s="32">
        <v>44351</v>
      </c>
      <c r="C3065" s="31">
        <v>1154351.1600000001</v>
      </c>
      <c r="D3065" s="31">
        <v>1381.56</v>
      </c>
      <c r="E3065" s="31">
        <v>149.08000000000001</v>
      </c>
      <c r="F3065" s="30">
        <v>-0.30133989117097382</v>
      </c>
      <c r="G3065" s="30">
        <v>0.2600760664350017</v>
      </c>
      <c r="H3065" s="30">
        <v>0.12717374867684872</v>
      </c>
    </row>
    <row r="3066" spans="1:8">
      <c r="A3066" s="31" t="s">
        <v>2504</v>
      </c>
      <c r="B3066" s="32">
        <v>44354</v>
      </c>
      <c r="C3066" s="31">
        <v>1157205.3700000001</v>
      </c>
      <c r="D3066" s="31">
        <v>1380.59</v>
      </c>
      <c r="E3066" s="31">
        <v>149.41999999999999</v>
      </c>
      <c r="F3066" s="30">
        <v>-0.27455221407210328</v>
      </c>
      <c r="G3066" s="30">
        <v>0.26618975558306968</v>
      </c>
      <c r="H3066" s="30">
        <v>0.13351539978758908</v>
      </c>
    </row>
    <row r="3067" spans="1:8">
      <c r="A3067" s="31" t="s">
        <v>2505</v>
      </c>
      <c r="B3067" s="32">
        <v>44355</v>
      </c>
      <c r="C3067" s="31">
        <v>1160665.56</v>
      </c>
      <c r="D3067" s="31">
        <v>1377.43</v>
      </c>
      <c r="E3067" s="31">
        <v>149.47999999999999</v>
      </c>
      <c r="F3067" s="30">
        <v>-0.26594981474975798</v>
      </c>
      <c r="G3067" s="30">
        <v>0.27201787841569192</v>
      </c>
      <c r="H3067" s="30">
        <v>0.13690295101916639</v>
      </c>
    </row>
    <row r="3068" spans="1:8">
      <c r="A3068" s="31" t="s">
        <v>2506</v>
      </c>
      <c r="B3068" s="32">
        <v>44356</v>
      </c>
      <c r="C3068" s="31">
        <v>1151846.26</v>
      </c>
      <c r="D3068" s="31">
        <v>1372.8</v>
      </c>
      <c r="E3068" s="31">
        <v>149.47</v>
      </c>
      <c r="F3068" s="30">
        <v>-0.28527004445059545</v>
      </c>
      <c r="G3068" s="30">
        <v>0.27382388419782866</v>
      </c>
      <c r="H3068" s="30">
        <v>0.13579027355623108</v>
      </c>
    </row>
    <row r="3069" spans="1:8">
      <c r="A3069" s="31" t="s">
        <v>2520</v>
      </c>
      <c r="B3069" s="32">
        <v>44357</v>
      </c>
      <c r="C3069" s="31">
        <v>1149549.17</v>
      </c>
      <c r="D3069" s="31">
        <v>1378.85</v>
      </c>
      <c r="E3069" s="31">
        <v>149.44</v>
      </c>
      <c r="F3069" s="30">
        <v>-0.28727752206552593</v>
      </c>
      <c r="G3069" s="30">
        <v>0.30358122033770107</v>
      </c>
      <c r="H3069" s="30">
        <v>0.13590757069017934</v>
      </c>
    </row>
    <row r="3070" spans="1:8">
      <c r="A3070" s="31" t="s">
        <v>2521</v>
      </c>
      <c r="B3070" s="32">
        <v>44358</v>
      </c>
      <c r="C3070" s="31">
        <v>1147252.08</v>
      </c>
      <c r="D3070" s="31">
        <v>1381.99</v>
      </c>
      <c r="E3070" s="31">
        <v>149.53</v>
      </c>
      <c r="F3070" s="30">
        <v>-0.28928172582184686</v>
      </c>
      <c r="G3070" s="30">
        <v>0.30487206118402432</v>
      </c>
      <c r="H3070" s="30">
        <v>0.12989270061961622</v>
      </c>
    </row>
    <row r="3071" spans="1:8">
      <c r="A3071" s="31" t="s">
        <v>2507</v>
      </c>
      <c r="B3071" s="32">
        <v>44359</v>
      </c>
      <c r="C3071" s="31">
        <v>1144954.99</v>
      </c>
      <c r="D3071" s="31">
        <v>1382.39</v>
      </c>
      <c r="E3071" s="31">
        <v>149.79333333333335</v>
      </c>
      <c r="F3071" s="30">
        <v>-0.29128266372170353</v>
      </c>
      <c r="G3071" s="30">
        <v>0.30083623999397768</v>
      </c>
      <c r="H3071" s="30">
        <v>0.13290979680330772</v>
      </c>
    </row>
    <row r="3072" spans="1:8">
      <c r="A3072" s="31" t="s">
        <v>2508</v>
      </c>
      <c r="B3072" s="32">
        <v>44360</v>
      </c>
      <c r="C3072" s="31">
        <v>1141225.8500000001</v>
      </c>
      <c r="D3072" s="31">
        <v>1382.79</v>
      </c>
      <c r="E3072" s="31">
        <v>150.05666666666667</v>
      </c>
      <c r="F3072" s="30">
        <v>-0.27351557311603791</v>
      </c>
      <c r="G3072" s="30">
        <v>0.29682761983956785</v>
      </c>
      <c r="H3072" s="30">
        <v>0.13593237446379014</v>
      </c>
    </row>
    <row r="3073" spans="1:8">
      <c r="A3073" s="31" t="s">
        <v>1449</v>
      </c>
      <c r="B3073" s="32">
        <v>44361</v>
      </c>
      <c r="C3073" s="31">
        <v>1150203.56</v>
      </c>
      <c r="D3073" s="31">
        <v>1383.19</v>
      </c>
      <c r="E3073" s="31">
        <v>150.32</v>
      </c>
      <c r="F3073" s="30">
        <v>-0.24125548331724389</v>
      </c>
      <c r="G3073" s="30">
        <v>0.29284592664597886</v>
      </c>
      <c r="H3073" s="30">
        <v>0.13896044855281109</v>
      </c>
    </row>
    <row r="3074" spans="1:8">
      <c r="A3074" s="31" t="s">
        <v>2509</v>
      </c>
      <c r="B3074" s="32">
        <v>44362</v>
      </c>
      <c r="C3074" s="31">
        <v>1150129.24</v>
      </c>
      <c r="D3074" s="31">
        <v>1378.27</v>
      </c>
      <c r="E3074" s="31">
        <v>149.86000000000001</v>
      </c>
      <c r="F3074" s="30">
        <v>-0.22962115934198313</v>
      </c>
      <c r="G3074" s="30">
        <v>0.28956109245034112</v>
      </c>
      <c r="H3074" s="30">
        <v>0.14335851071946304</v>
      </c>
    </row>
    <row r="3075" spans="1:8">
      <c r="A3075" s="31" t="s">
        <v>2510</v>
      </c>
      <c r="B3075" s="32">
        <v>44363</v>
      </c>
      <c r="C3075" s="31">
        <v>1147675.01</v>
      </c>
      <c r="D3075" s="31">
        <v>1370</v>
      </c>
      <c r="E3075" s="31">
        <v>149.22</v>
      </c>
      <c r="F3075" s="30">
        <v>-0.23662729740810007</v>
      </c>
      <c r="G3075" s="30">
        <v>0.26617375231053608</v>
      </c>
      <c r="H3075" s="30">
        <v>0.13752096356151844</v>
      </c>
    </row>
    <row r="3076" spans="1:8">
      <c r="A3076" s="31" t="s">
        <v>2522</v>
      </c>
      <c r="B3076" s="32">
        <v>44364</v>
      </c>
      <c r="C3076" s="31">
        <v>1152460.6666666667</v>
      </c>
      <c r="D3076" s="31">
        <v>1362.88</v>
      </c>
      <c r="E3076" s="31">
        <v>148.31</v>
      </c>
      <c r="F3076" s="30">
        <v>-0.24063790437988208</v>
      </c>
      <c r="G3076" s="30">
        <v>0.25630743987537241</v>
      </c>
      <c r="H3076" s="30">
        <v>0.12526555386949911</v>
      </c>
    </row>
    <row r="3077" spans="1:8">
      <c r="A3077" s="31" t="s">
        <v>2523</v>
      </c>
      <c r="B3077" s="32">
        <v>44365</v>
      </c>
      <c r="C3077" s="31">
        <v>1157246.3233333332</v>
      </c>
      <c r="D3077" s="31">
        <v>1361.25</v>
      </c>
      <c r="E3077" s="31">
        <v>148.5</v>
      </c>
      <c r="F3077" s="30">
        <v>-0.24457393582209641</v>
      </c>
      <c r="G3077" s="30">
        <v>0.25842416174390537</v>
      </c>
      <c r="H3077" s="30">
        <v>0.1255115961800819</v>
      </c>
    </row>
    <row r="3078" spans="1:8">
      <c r="A3078" s="31" t="s">
        <v>2511</v>
      </c>
      <c r="B3078" s="32">
        <v>44366</v>
      </c>
      <c r="C3078" s="31">
        <v>1162031.98</v>
      </c>
      <c r="D3078" s="31">
        <v>1357.6733333333334</v>
      </c>
      <c r="E3078" s="31">
        <v>147.75333333333333</v>
      </c>
      <c r="F3078" s="30">
        <v>-0.24843745262440486</v>
      </c>
      <c r="G3078" s="30">
        <v>0.25138871820081121</v>
      </c>
      <c r="H3078" s="30">
        <v>0.11745279451433177</v>
      </c>
    </row>
    <row r="3079" spans="1:8">
      <c r="A3079" s="31" t="s">
        <v>2512</v>
      </c>
      <c r="B3079" s="32">
        <v>44367</v>
      </c>
      <c r="C3079" s="31">
        <v>1163756.96</v>
      </c>
      <c r="D3079" s="31">
        <v>1354.0966666666666</v>
      </c>
      <c r="E3079" s="31">
        <v>147.00666666666666</v>
      </c>
      <c r="F3079" s="30">
        <v>-0.23586896245210898</v>
      </c>
      <c r="G3079" s="30">
        <v>0.24439495538326272</v>
      </c>
      <c r="H3079" s="30">
        <v>0.1094284564298651</v>
      </c>
    </row>
    <row r="3080" spans="1:8">
      <c r="A3080" s="31" t="s">
        <v>2491</v>
      </c>
      <c r="B3080" s="32">
        <v>44368</v>
      </c>
      <c r="C3080" s="31">
        <v>1168664.67</v>
      </c>
      <c r="D3080" s="31">
        <v>1350.52</v>
      </c>
      <c r="E3080" s="31">
        <v>146.26</v>
      </c>
      <c r="F3080" s="30">
        <v>-0.21575239960882675</v>
      </c>
      <c r="G3080" s="30">
        <v>0.23744250398577926</v>
      </c>
      <c r="H3080" s="30">
        <v>0.10143836132238881</v>
      </c>
    </row>
    <row r="3081" spans="1:8">
      <c r="A3081" s="31" t="s">
        <v>2542</v>
      </c>
      <c r="B3081" s="32">
        <v>44369</v>
      </c>
      <c r="C3081" s="31">
        <v>1186921.47</v>
      </c>
      <c r="D3081" s="31">
        <v>1346.84</v>
      </c>
      <c r="E3081" s="31">
        <v>146.16</v>
      </c>
      <c r="F3081" s="30">
        <v>-0.21639740599421309</v>
      </c>
      <c r="G3081" s="30">
        <v>0.22165682512902829</v>
      </c>
      <c r="H3081" s="30">
        <v>9.9939795304033741E-2</v>
      </c>
    </row>
    <row r="3082" spans="1:8">
      <c r="A3082" s="31" t="s">
        <v>2543</v>
      </c>
      <c r="B3082" s="32">
        <v>44370</v>
      </c>
      <c r="C3082" s="31">
        <v>1213054.57</v>
      </c>
      <c r="D3082" s="31">
        <v>1360.5</v>
      </c>
      <c r="E3082" s="31">
        <v>145.58000000000001</v>
      </c>
      <c r="F3082" s="30">
        <v>-0.21266011415161856</v>
      </c>
      <c r="G3082" s="30">
        <v>0.22799891686975338</v>
      </c>
      <c r="H3082" s="30">
        <v>9.7557297949336652E-2</v>
      </c>
    </row>
    <row r="3083" spans="1:8">
      <c r="A3083" s="31" t="s">
        <v>2544</v>
      </c>
      <c r="B3083" s="32">
        <v>44371</v>
      </c>
      <c r="C3083" s="31">
        <v>1219949.0933333335</v>
      </c>
      <c r="D3083" s="31">
        <v>1367.39</v>
      </c>
      <c r="E3083" s="31">
        <v>144.87</v>
      </c>
      <c r="F3083" s="30">
        <v>-0.20837748417239377</v>
      </c>
      <c r="G3083" s="30">
        <v>0.22368091351660935</v>
      </c>
      <c r="H3083" s="30">
        <v>8.168446203240487E-2</v>
      </c>
    </row>
    <row r="3084" spans="1:8">
      <c r="A3084" s="31" t="s">
        <v>2545</v>
      </c>
      <c r="B3084" s="32">
        <v>44372</v>
      </c>
      <c r="C3084" s="31">
        <v>1226843.6166666667</v>
      </c>
      <c r="D3084" s="31">
        <v>1379.59</v>
      </c>
      <c r="E3084" s="31">
        <v>144.88999999999999</v>
      </c>
      <c r="F3084" s="30">
        <v>-0.20409693383622329</v>
      </c>
      <c r="G3084" s="30">
        <v>0.22902245859725068</v>
      </c>
      <c r="H3084" s="30">
        <v>7.8451804986974238E-2</v>
      </c>
    </row>
    <row r="3085" spans="1:8">
      <c r="A3085" s="31" t="s">
        <v>2546</v>
      </c>
      <c r="B3085" s="32">
        <v>44373</v>
      </c>
      <c r="C3085" s="31">
        <v>1233738.1400000001</v>
      </c>
      <c r="D3085" s="31">
        <v>1380.0266666666666</v>
      </c>
      <c r="E3085" s="31">
        <v>144.75</v>
      </c>
      <c r="F3085" s="30">
        <v>-0.19981846162866435</v>
      </c>
      <c r="G3085" s="30">
        <v>0.22408262102365617</v>
      </c>
      <c r="H3085" s="30">
        <v>7.4956061093645276E-2</v>
      </c>
    </row>
    <row r="3086" spans="1:8">
      <c r="A3086" s="31" t="s">
        <v>2547</v>
      </c>
      <c r="B3086" s="32">
        <v>44374</v>
      </c>
      <c r="C3086" s="31">
        <v>1238487.22</v>
      </c>
      <c r="D3086" s="31">
        <v>1380.4633333333334</v>
      </c>
      <c r="E3086" s="31">
        <v>144.61000000000001</v>
      </c>
      <c r="F3086" s="30">
        <v>-0.22455230848432672</v>
      </c>
      <c r="G3086" s="30">
        <v>0.21918542178783285</v>
      </c>
      <c r="H3086" s="30">
        <v>7.1476203413272765E-2</v>
      </c>
    </row>
    <row r="3087" spans="1:8">
      <c r="A3087" s="31" t="s">
        <v>1169</v>
      </c>
      <c r="B3087" s="32">
        <v>44375</v>
      </c>
      <c r="C3087" s="31">
        <v>1243812.28</v>
      </c>
      <c r="D3087" s="31">
        <v>1380.9</v>
      </c>
      <c r="E3087" s="31">
        <v>144.47</v>
      </c>
      <c r="F3087" s="30">
        <v>-0.21253147737905353</v>
      </c>
      <c r="G3087" s="30">
        <v>0.21433031121116453</v>
      </c>
      <c r="H3087" s="30">
        <v>6.8012123900347277E-2</v>
      </c>
    </row>
    <row r="3088" spans="1:8">
      <c r="A3088" s="31" t="s">
        <v>2548</v>
      </c>
      <c r="B3088" s="32">
        <v>44376</v>
      </c>
      <c r="C3088" s="31">
        <v>1248516.5</v>
      </c>
      <c r="D3088" s="31">
        <v>1377.15</v>
      </c>
      <c r="E3088" s="31">
        <v>144.94999999999999</v>
      </c>
      <c r="F3088" s="30">
        <v>-0.20963743911835686</v>
      </c>
      <c r="G3088" s="30">
        <v>0.21183189313810025</v>
      </c>
      <c r="H3088" s="30">
        <v>7.1402173109616385E-2</v>
      </c>
    </row>
    <row r="3089" spans="1:8">
      <c r="A3089" s="31" t="s">
        <v>2549</v>
      </c>
      <c r="B3089" s="32">
        <v>44377</v>
      </c>
      <c r="C3089" s="31">
        <v>1256978.21</v>
      </c>
      <c r="D3089" s="31">
        <v>1374.64</v>
      </c>
      <c r="E3089" s="31">
        <v>144.01</v>
      </c>
      <c r="F3089" s="30">
        <v>-0.19497549301528916</v>
      </c>
      <c r="G3089" s="30">
        <v>0.21053929338828437</v>
      </c>
      <c r="H3089" s="30">
        <v>6.2490777630219929E-2</v>
      </c>
    </row>
    <row r="3090" spans="1:8">
      <c r="A3090" s="31" t="s">
        <v>1139</v>
      </c>
      <c r="B3090" s="32">
        <v>44378</v>
      </c>
      <c r="C3090" s="31">
        <v>1253356.0966666667</v>
      </c>
      <c r="D3090" s="31">
        <v>1368.22</v>
      </c>
      <c r="E3090" s="31">
        <v>144.15</v>
      </c>
      <c r="F3090" s="30">
        <v>-0.18913448514544007</v>
      </c>
      <c r="G3090" s="30">
        <v>0.22103628607635617</v>
      </c>
      <c r="H3090" s="30">
        <v>7.1826901628373907E-2</v>
      </c>
    </row>
    <row r="3091" spans="1:8">
      <c r="A3091" s="31" t="s">
        <v>2550</v>
      </c>
      <c r="B3091" s="32">
        <v>44379</v>
      </c>
      <c r="C3091" s="31">
        <v>1249733.9833333334</v>
      </c>
      <c r="D3091" s="31">
        <v>1355.38</v>
      </c>
      <c r="E3091" s="31">
        <v>144.06</v>
      </c>
      <c r="F3091" s="30">
        <v>-0.18317349116740667</v>
      </c>
      <c r="G3091" s="30">
        <v>0.205768272720803</v>
      </c>
      <c r="H3091" s="30">
        <v>7.0600475624256864E-2</v>
      </c>
    </row>
    <row r="3092" spans="1:8">
      <c r="A3092" s="31" t="s">
        <v>2551</v>
      </c>
      <c r="B3092" s="32">
        <v>44380</v>
      </c>
      <c r="C3092" s="31">
        <v>1246111.8700000001</v>
      </c>
      <c r="D3092" s="31">
        <v>1355.0766666666668</v>
      </c>
      <c r="E3092" s="31">
        <v>144.06</v>
      </c>
      <c r="F3092" s="30">
        <v>-0.17708877557800784</v>
      </c>
      <c r="G3092" s="30">
        <v>0.20378497145429164</v>
      </c>
      <c r="H3092" s="30">
        <v>6.9368667186282096E-2</v>
      </c>
    </row>
    <row r="3093" spans="1:8">
      <c r="A3093" s="31" t="s">
        <v>2552</v>
      </c>
      <c r="B3093" s="32">
        <v>44381</v>
      </c>
      <c r="C3093" s="31">
        <v>1243719.06</v>
      </c>
      <c r="D3093" s="31">
        <v>1354.7733333333335</v>
      </c>
      <c r="E3093" s="31">
        <v>144.06</v>
      </c>
      <c r="F3093" s="30">
        <v>-0.14946772280499421</v>
      </c>
      <c r="G3093" s="30">
        <v>0.20180730016795612</v>
      </c>
      <c r="H3093" s="30">
        <v>6.8139690071921111E-2</v>
      </c>
    </row>
    <row r="3094" spans="1:8">
      <c r="A3094" s="31" t="s">
        <v>1808</v>
      </c>
      <c r="B3094" s="32">
        <v>44382</v>
      </c>
      <c r="C3094" s="31">
        <v>1254561.75</v>
      </c>
      <c r="D3094" s="31">
        <v>1354.47</v>
      </c>
      <c r="E3094" s="31">
        <v>144.06</v>
      </c>
      <c r="F3094" s="30">
        <v>-0.11607336431473458</v>
      </c>
      <c r="G3094" s="30">
        <v>0.19448118948092485</v>
      </c>
      <c r="H3094" s="30">
        <v>7.1317022384175033E-2</v>
      </c>
    </row>
    <row r="3095" spans="1:8">
      <c r="A3095" s="31" t="s">
        <v>2553</v>
      </c>
      <c r="B3095" s="32">
        <v>44383</v>
      </c>
      <c r="C3095" s="31">
        <v>1281187.01</v>
      </c>
      <c r="D3095" s="31">
        <v>1346.58</v>
      </c>
      <c r="E3095" s="31">
        <v>144</v>
      </c>
      <c r="F3095" s="30">
        <v>-9.2871609174993042E-2</v>
      </c>
      <c r="G3095" s="30">
        <v>0.1833800564192245</v>
      </c>
      <c r="H3095" s="30">
        <v>7.9622132253711175E-2</v>
      </c>
    </row>
    <row r="3096" spans="1:8">
      <c r="A3096" s="31" t="s">
        <v>2554</v>
      </c>
      <c r="B3096" s="32">
        <v>44384</v>
      </c>
      <c r="C3096" s="31">
        <v>1282036.1000000001</v>
      </c>
      <c r="D3096" s="31">
        <v>1340.68</v>
      </c>
      <c r="E3096" s="31">
        <v>143.83000000000001</v>
      </c>
      <c r="F3096" s="30">
        <v>-8.399095341976992E-2</v>
      </c>
      <c r="G3096" s="30">
        <v>0.17961532370176148</v>
      </c>
      <c r="H3096" s="30">
        <v>7.3758865248227057E-2</v>
      </c>
    </row>
    <row r="3097" spans="1:8">
      <c r="A3097" s="31" t="s">
        <v>2555</v>
      </c>
      <c r="B3097" s="32">
        <v>44385</v>
      </c>
      <c r="C3097" s="31">
        <v>1278272.1533333336</v>
      </c>
      <c r="D3097" s="31">
        <v>1316.25</v>
      </c>
      <c r="E3097" s="31">
        <v>142.6</v>
      </c>
      <c r="F3097" s="30">
        <v>-7.8273137954965155E-2</v>
      </c>
      <c r="G3097" s="30">
        <v>0.15821197588983238</v>
      </c>
      <c r="H3097" s="30">
        <v>7.0490203438180243E-2</v>
      </c>
    </row>
    <row r="3098" spans="1:8">
      <c r="A3098" s="31" t="s">
        <v>2556</v>
      </c>
      <c r="B3098" s="32">
        <v>44386</v>
      </c>
      <c r="C3098" s="31">
        <v>1274508.2066666668</v>
      </c>
      <c r="D3098" s="31">
        <v>1318.17</v>
      </c>
      <c r="E3098" s="31">
        <v>143.03</v>
      </c>
      <c r="F3098" s="30">
        <v>-7.2449079152976492E-2</v>
      </c>
      <c r="G3098" s="30">
        <v>0.1628688633055444</v>
      </c>
      <c r="H3098" s="30">
        <v>7.9512434431487922E-2</v>
      </c>
    </row>
    <row r="3099" spans="1:8">
      <c r="A3099" s="31" t="s">
        <v>2557</v>
      </c>
      <c r="B3099" s="32">
        <v>44387</v>
      </c>
      <c r="C3099" s="31">
        <v>1270744.26</v>
      </c>
      <c r="D3099" s="31">
        <v>1321.0566666666668</v>
      </c>
      <c r="E3099" s="31">
        <v>142.82666666666665</v>
      </c>
      <c r="F3099" s="30">
        <v>-4.9261872238414051E-2</v>
      </c>
      <c r="G3099" s="30">
        <v>0.16840460502071086</v>
      </c>
      <c r="H3099" s="30">
        <v>8.3826579652956923E-2</v>
      </c>
    </row>
    <row r="3100" spans="1:8">
      <c r="A3100" s="31" t="s">
        <v>2558</v>
      </c>
      <c r="B3100" s="32">
        <v>44388</v>
      </c>
      <c r="C3100" s="31">
        <v>1285256.3999999999</v>
      </c>
      <c r="D3100" s="31">
        <v>1323.9433333333334</v>
      </c>
      <c r="E3100" s="31">
        <v>142.62333333333333</v>
      </c>
      <c r="F3100" s="30">
        <v>-1.2881530429149191E-2</v>
      </c>
      <c r="G3100" s="30">
        <v>0.16750882576859882</v>
      </c>
      <c r="H3100" s="30">
        <v>7.3970883534136389E-2</v>
      </c>
    </row>
    <row r="3101" spans="1:8">
      <c r="A3101" s="31" t="s">
        <v>1451</v>
      </c>
      <c r="B3101" s="32">
        <v>44389</v>
      </c>
      <c r="C3101" s="31">
        <v>1304336.3</v>
      </c>
      <c r="D3101" s="31">
        <v>1326.83</v>
      </c>
      <c r="E3101" s="31">
        <v>142.41999999999999</v>
      </c>
      <c r="F3101" s="30">
        <v>1.2423667588218557E-2</v>
      </c>
      <c r="G3101" s="30">
        <v>0.18387686816863691</v>
      </c>
      <c r="H3101" s="30">
        <v>7.9348237968927648E-2</v>
      </c>
    </row>
    <row r="3102" spans="1:8">
      <c r="A3102" s="31" t="s">
        <v>1445</v>
      </c>
      <c r="B3102" s="32">
        <v>44390</v>
      </c>
      <c r="C3102" s="31">
        <v>1303890.1400000001</v>
      </c>
      <c r="D3102" s="31">
        <v>1339.51</v>
      </c>
      <c r="E3102" s="31">
        <v>142.63</v>
      </c>
      <c r="F3102" s="30">
        <v>7.4978008838169075E-3</v>
      </c>
      <c r="G3102" s="30">
        <v>0.19588429604499602</v>
      </c>
      <c r="H3102" s="30">
        <v>8.9277531693905621E-2</v>
      </c>
    </row>
    <row r="3103" spans="1:8">
      <c r="A3103" s="31" t="s">
        <v>2559</v>
      </c>
      <c r="B3103" s="32">
        <v>44391</v>
      </c>
      <c r="C3103" s="31">
        <v>1305495.49</v>
      </c>
      <c r="D3103" s="31">
        <v>1338.13</v>
      </c>
      <c r="E3103" s="31">
        <v>142.52000000000001</v>
      </c>
      <c r="F3103" s="30">
        <v>4.194344401502681E-3</v>
      </c>
      <c r="G3103" s="30">
        <v>0.21266742790857851</v>
      </c>
      <c r="H3103" s="30">
        <v>9.2190972488313205E-2</v>
      </c>
    </row>
    <row r="3104" spans="1:8">
      <c r="A3104" s="31" t="s">
        <v>2560</v>
      </c>
      <c r="B3104" s="32">
        <v>44392</v>
      </c>
      <c r="C3104" s="31">
        <v>1307410.6700000002</v>
      </c>
      <c r="D3104" s="31">
        <v>1348.48</v>
      </c>
      <c r="E3104" s="31">
        <v>143.16999999999999</v>
      </c>
      <c r="F3104" s="30">
        <v>1.15776970578918E-3</v>
      </c>
      <c r="G3104" s="30">
        <v>0.21788974253991955</v>
      </c>
      <c r="H3104" s="30">
        <v>9.9644128113878683E-2</v>
      </c>
    </row>
    <row r="3105" spans="1:8">
      <c r="A3105" s="31" t="s">
        <v>2561</v>
      </c>
      <c r="B3105" s="32">
        <v>44393</v>
      </c>
      <c r="C3105" s="31">
        <v>1309325.8500000001</v>
      </c>
      <c r="D3105" s="31">
        <v>1340.08</v>
      </c>
      <c r="E3105" s="31">
        <v>143.12</v>
      </c>
      <c r="F3105" s="30">
        <v>2.3020539265336204E-2</v>
      </c>
      <c r="G3105" s="30">
        <v>0.20619985718486156</v>
      </c>
      <c r="H3105" s="30">
        <v>0.10174232121320981</v>
      </c>
    </row>
    <row r="3106" spans="1:8">
      <c r="A3106" s="31" t="s">
        <v>2562</v>
      </c>
      <c r="B3106" s="32">
        <v>44394</v>
      </c>
      <c r="C3106" s="31">
        <v>1311241.03</v>
      </c>
      <c r="D3106" s="31">
        <v>1332.46</v>
      </c>
      <c r="E3106" s="31">
        <v>143.04000000000002</v>
      </c>
      <c r="F3106" s="30">
        <v>3.6982386157357494E-2</v>
      </c>
      <c r="G3106" s="30">
        <v>0.19528867200114819</v>
      </c>
      <c r="H3106" s="30">
        <v>0.10361854795154701</v>
      </c>
    </row>
    <row r="3107" spans="1:8">
      <c r="A3107" s="31" t="s">
        <v>2563</v>
      </c>
      <c r="B3107" s="32">
        <v>44395</v>
      </c>
      <c r="C3107" s="31">
        <v>1302857.22</v>
      </c>
      <c r="D3107" s="31">
        <v>1324.8400000000001</v>
      </c>
      <c r="E3107" s="31">
        <v>142.96</v>
      </c>
      <c r="F3107" s="30">
        <v>1.9829529532861878E-2</v>
      </c>
      <c r="G3107" s="30">
        <v>0.18196417100849338</v>
      </c>
      <c r="H3107" s="30">
        <v>9.7750134377639686E-2</v>
      </c>
    </row>
    <row r="3108" spans="1:8">
      <c r="A3108" s="31" t="s">
        <v>1250</v>
      </c>
      <c r="B3108" s="32">
        <v>44396</v>
      </c>
      <c r="C3108" s="31">
        <v>1311306.02</v>
      </c>
      <c r="D3108" s="31">
        <v>1317.22</v>
      </c>
      <c r="E3108" s="31">
        <v>142.88</v>
      </c>
      <c r="F3108" s="30">
        <v>1.6066240241076279E-2</v>
      </c>
      <c r="G3108" s="30">
        <v>0.1602804643870126</v>
      </c>
      <c r="H3108" s="30">
        <v>9.5957658970621917E-2</v>
      </c>
    </row>
    <row r="3109" spans="1:8">
      <c r="A3109" s="31" t="s">
        <v>2564</v>
      </c>
      <c r="B3109" s="32">
        <v>44397</v>
      </c>
      <c r="C3109" s="31">
        <v>1313715.7440000002</v>
      </c>
      <c r="D3109" s="31">
        <v>1311.07</v>
      </c>
      <c r="E3109" s="31">
        <v>142.88999999999999</v>
      </c>
      <c r="F3109" s="30">
        <v>2.5264455343428915E-2</v>
      </c>
      <c r="G3109" s="30">
        <v>0.12419505586376611</v>
      </c>
      <c r="H3109" s="30">
        <v>7.5816895045926813E-2</v>
      </c>
    </row>
    <row r="3110" spans="1:8">
      <c r="A3110" s="31" t="s">
        <v>2565</v>
      </c>
      <c r="B3110" s="32">
        <v>44398</v>
      </c>
      <c r="C3110" s="31">
        <v>1316125.4679999999</v>
      </c>
      <c r="D3110" s="31">
        <v>1312.15</v>
      </c>
      <c r="E3110" s="31">
        <v>143.04</v>
      </c>
      <c r="F3110" s="30">
        <v>3.4596120506013461E-2</v>
      </c>
      <c r="G3110" s="30">
        <v>0.11543235064096047</v>
      </c>
      <c r="H3110" s="30">
        <v>6.8658946581994673E-2</v>
      </c>
    </row>
    <row r="3111" spans="1:8">
      <c r="A3111" s="31" t="s">
        <v>1157</v>
      </c>
      <c r="B3111" s="32">
        <v>44399</v>
      </c>
      <c r="C3111" s="31">
        <v>1318535.1920000003</v>
      </c>
      <c r="D3111" s="31">
        <v>1326.38</v>
      </c>
      <c r="E3111" s="31">
        <v>143.47999999999999</v>
      </c>
      <c r="F3111" s="30">
        <v>4.4064161141621927E-2</v>
      </c>
      <c r="G3111" s="30">
        <v>0.12243694800414096</v>
      </c>
      <c r="H3111" s="30">
        <v>6.4023335146091709E-2</v>
      </c>
    </row>
    <row r="3112" spans="1:8">
      <c r="A3112" s="31" t="s">
        <v>2594</v>
      </c>
      <c r="B3112" s="32">
        <v>44400</v>
      </c>
      <c r="C3112" s="31">
        <v>1320944.916</v>
      </c>
      <c r="D3112" s="31">
        <v>1311.3</v>
      </c>
      <c r="E3112" s="31">
        <v>142.88</v>
      </c>
      <c r="F3112" s="30">
        <v>6.4828379709322315E-2</v>
      </c>
      <c r="G3112" s="30">
        <v>0.10468675409283645</v>
      </c>
      <c r="H3112" s="30">
        <v>5.1799867494417562E-2</v>
      </c>
    </row>
    <row r="3113" spans="1:8">
      <c r="A3113" s="31" t="s">
        <v>2584</v>
      </c>
      <c r="B3113" s="32">
        <v>44403</v>
      </c>
      <c r="C3113" s="31">
        <v>1323354.6400000001</v>
      </c>
      <c r="D3113" s="31">
        <v>1279.99</v>
      </c>
      <c r="E3113" s="31">
        <v>143.59</v>
      </c>
      <c r="F3113" s="30">
        <v>8.9033910941310523E-2</v>
      </c>
      <c r="G3113" s="30">
        <v>7.3483901809002328E-2</v>
      </c>
      <c r="H3113" s="30">
        <v>4.932768196433801E-2</v>
      </c>
    </row>
    <row r="3114" spans="1:8">
      <c r="A3114" s="31" t="s">
        <v>2585</v>
      </c>
      <c r="B3114" s="32">
        <v>44404</v>
      </c>
      <c r="C3114" s="31">
        <v>1314909.08</v>
      </c>
      <c r="D3114" s="31">
        <v>1252.43</v>
      </c>
      <c r="E3114" s="31">
        <v>143.86000000000001</v>
      </c>
      <c r="F3114" s="30">
        <v>8.4961154384755933E-2</v>
      </c>
      <c r="G3114" s="30">
        <v>6.145331886907579E-2</v>
      </c>
      <c r="H3114" s="30">
        <v>5.7405365674384479E-2</v>
      </c>
    </row>
    <row r="3115" spans="1:8">
      <c r="A3115" s="31" t="s">
        <v>2586</v>
      </c>
      <c r="B3115" s="32">
        <v>44405</v>
      </c>
      <c r="C3115" s="31">
        <v>1316504.55</v>
      </c>
      <c r="D3115" s="31">
        <v>1268.21</v>
      </c>
      <c r="E3115" s="31">
        <v>144.04</v>
      </c>
      <c r="F3115" s="30">
        <v>7.8152291019429443E-2</v>
      </c>
      <c r="G3115" s="30">
        <v>7.5793563272992692E-2</v>
      </c>
      <c r="H3115" s="30">
        <v>5.7562408223201134E-2</v>
      </c>
    </row>
    <row r="3116" spans="1:8">
      <c r="A3116" s="31" t="s">
        <v>2597</v>
      </c>
      <c r="B3116" s="32">
        <v>44406</v>
      </c>
      <c r="C3116" s="31">
        <v>1328169.7300000002</v>
      </c>
      <c r="D3116" s="31">
        <v>1295.4100000000001</v>
      </c>
      <c r="E3116" s="31">
        <v>145.1</v>
      </c>
      <c r="F3116" s="30">
        <v>7.987169869185573E-2</v>
      </c>
      <c r="G3116" s="30">
        <v>9.5854834616360796E-2</v>
      </c>
      <c r="H3116" s="30">
        <v>6.5658049353701564E-2</v>
      </c>
    </row>
    <row r="3117" spans="1:8">
      <c r="A3117" s="31" t="s">
        <v>2598</v>
      </c>
      <c r="B3117" s="32">
        <v>44407</v>
      </c>
      <c r="C3117" s="31">
        <v>1339834.9100000001</v>
      </c>
      <c r="D3117" s="31">
        <v>1277.8</v>
      </c>
      <c r="E3117" s="31">
        <v>144.66999999999999</v>
      </c>
      <c r="F3117" s="30">
        <v>8.1566516658047705E-2</v>
      </c>
      <c r="G3117" s="30">
        <v>7.5272436571717227E-2</v>
      </c>
      <c r="H3117" s="30">
        <v>6.320276328360408E-2</v>
      </c>
    </row>
    <row r="3118" spans="1:8">
      <c r="A3118" s="31" t="s">
        <v>2587</v>
      </c>
      <c r="B3118" s="32">
        <v>44408</v>
      </c>
      <c r="C3118" s="31">
        <v>1351500.09</v>
      </c>
      <c r="D3118" s="31">
        <v>1282.9033333333332</v>
      </c>
      <c r="E3118" s="31">
        <v>145.23000000000002</v>
      </c>
      <c r="F3118" s="30">
        <v>8.3237268668745701E-2</v>
      </c>
      <c r="G3118" s="30">
        <v>7.5136741774542104E-2</v>
      </c>
      <c r="H3118" s="30">
        <v>6.8155630194415284E-2</v>
      </c>
    </row>
    <row r="3119" spans="1:8">
      <c r="A3119" s="31" t="s">
        <v>2588</v>
      </c>
      <c r="B3119" s="32">
        <v>44409</v>
      </c>
      <c r="C3119" s="31">
        <v>1360246.56</v>
      </c>
      <c r="D3119" s="31">
        <v>1288.0066666666667</v>
      </c>
      <c r="E3119" s="31">
        <v>145.79</v>
      </c>
      <c r="F3119" s="30">
        <v>8.1830149636277438E-2</v>
      </c>
      <c r="G3119" s="30">
        <v>7.5002156113764817E-2</v>
      </c>
      <c r="H3119" s="30">
        <v>7.3116274504992917E-2</v>
      </c>
    </row>
    <row r="3120" spans="1:8">
      <c r="A3120" s="31" t="s">
        <v>2589</v>
      </c>
      <c r="B3120" s="32">
        <v>44410</v>
      </c>
      <c r="C3120" s="31">
        <v>1357895.2</v>
      </c>
      <c r="D3120" s="31">
        <v>1293.1099999999999</v>
      </c>
      <c r="E3120" s="31">
        <v>146.35</v>
      </c>
      <c r="F3120" s="30">
        <v>6.597982332258101E-2</v>
      </c>
      <c r="G3120" s="30">
        <v>7.4868666046016719E-2</v>
      </c>
      <c r="H3120" s="30">
        <v>7.8084714548802836E-2</v>
      </c>
    </row>
    <row r="3121" spans="1:8">
      <c r="A3121" s="31" t="s">
        <v>2590</v>
      </c>
      <c r="B3121" s="32">
        <v>44411</v>
      </c>
      <c r="C3121" s="31">
        <v>1375647.18</v>
      </c>
      <c r="D3121" s="31">
        <v>1294.18</v>
      </c>
      <c r="E3121" s="31">
        <v>146.69</v>
      </c>
      <c r="F3121" s="30">
        <v>6.0681041820148884E-2</v>
      </c>
      <c r="G3121" s="30">
        <v>7.7199670392781972E-2</v>
      </c>
      <c r="H3121" s="30">
        <v>7.307973664959766E-2</v>
      </c>
    </row>
    <row r="3122" spans="1:8">
      <c r="A3122" s="31" t="s">
        <v>2591</v>
      </c>
      <c r="B3122" s="32">
        <v>44412</v>
      </c>
      <c r="C3122" s="31">
        <v>1406040.27</v>
      </c>
      <c r="D3122" s="31">
        <v>1303.99</v>
      </c>
      <c r="E3122" s="31">
        <v>146.38999999999999</v>
      </c>
      <c r="F3122" s="30">
        <v>4.5148932616472903E-2</v>
      </c>
      <c r="G3122" s="30">
        <v>7.9864187818309951E-2</v>
      </c>
      <c r="H3122" s="30">
        <v>6.9711362805991994E-2</v>
      </c>
    </row>
    <row r="3123" spans="1:8">
      <c r="A3123" s="31" t="s">
        <v>2599</v>
      </c>
      <c r="B3123" s="32">
        <v>44413</v>
      </c>
      <c r="C3123" s="31">
        <v>1406614.2600000002</v>
      </c>
      <c r="D3123" s="31">
        <v>1300.0899999999999</v>
      </c>
      <c r="E3123" s="31">
        <v>146.77000000000001</v>
      </c>
      <c r="F3123" s="30">
        <v>4.0103359365214697E-2</v>
      </c>
      <c r="G3123" s="30">
        <v>8.3011229215953941E-2</v>
      </c>
      <c r="H3123" s="30">
        <v>7.863599617843775E-2</v>
      </c>
    </row>
    <row r="3124" spans="1:8">
      <c r="A3124" s="31" t="s">
        <v>2600</v>
      </c>
      <c r="B3124" s="32">
        <v>44414</v>
      </c>
      <c r="C3124" s="31">
        <v>1407188.25</v>
      </c>
      <c r="D3124" s="31">
        <v>1292.53</v>
      </c>
      <c r="E3124" s="31">
        <v>146.44</v>
      </c>
      <c r="F3124" s="30">
        <v>3.5110325240848006E-2</v>
      </c>
      <c r="G3124" s="30">
        <v>6.8860294725699989E-2</v>
      </c>
      <c r="H3124" s="30">
        <v>7.1329285243982632E-2</v>
      </c>
    </row>
    <row r="3125" spans="1:8">
      <c r="A3125" s="31" t="s">
        <v>2592</v>
      </c>
      <c r="B3125" s="32">
        <v>44415</v>
      </c>
      <c r="C3125" s="31">
        <v>1407762.24</v>
      </c>
      <c r="D3125" s="31">
        <v>1293.0866666666666</v>
      </c>
      <c r="E3125" s="31">
        <v>146.32000000000002</v>
      </c>
      <c r="F3125" s="30">
        <v>3.016901386559212E-2</v>
      </c>
      <c r="G3125" s="30">
        <v>6.6011915230390406E-2</v>
      </c>
      <c r="H3125" s="30">
        <v>6.6964828273498478E-2</v>
      </c>
    </row>
    <row r="3126" spans="1:8">
      <c r="A3126" s="31" t="s">
        <v>2593</v>
      </c>
      <c r="B3126" s="32">
        <v>44416</v>
      </c>
      <c r="C3126" s="31">
        <v>1417861.94</v>
      </c>
      <c r="D3126" s="31">
        <v>1293.6433333333334</v>
      </c>
      <c r="E3126" s="31">
        <v>146.20000000000002</v>
      </c>
      <c r="F3126" s="30">
        <v>4.3429751092088908E-2</v>
      </c>
      <c r="G3126" s="30">
        <v>6.3181108402049269E-2</v>
      </c>
      <c r="H3126" s="30">
        <v>6.2628709872804444E-2</v>
      </c>
    </row>
    <row r="3127" spans="1:8">
      <c r="A3127" s="31" t="s">
        <v>1173</v>
      </c>
      <c r="B3127" s="32">
        <v>44417</v>
      </c>
      <c r="C3127" s="31">
        <v>1433201.72</v>
      </c>
      <c r="D3127" s="31">
        <v>1294.2</v>
      </c>
      <c r="E3127" s="31">
        <v>146.08000000000001</v>
      </c>
      <c r="F3127" s="30">
        <v>4.1918371522215336E-2</v>
      </c>
      <c r="G3127" s="30">
        <v>6.0367712122701755E-2</v>
      </c>
      <c r="H3127" s="30">
        <v>5.8320654930087645E-2</v>
      </c>
    </row>
    <row r="3128" spans="1:8">
      <c r="A3128" s="31" t="s">
        <v>1447</v>
      </c>
      <c r="B3128" s="32">
        <v>44418</v>
      </c>
      <c r="C3128" s="31">
        <v>1453811.67</v>
      </c>
      <c r="D3128" s="31">
        <v>1300.33</v>
      </c>
      <c r="E3128" s="31">
        <v>146.5</v>
      </c>
      <c r="F3128" s="30">
        <v>7.1256668672131207E-2</v>
      </c>
      <c r="G3128" s="30">
        <v>6.063670992422443E-2</v>
      </c>
      <c r="H3128" s="30">
        <v>6.537706348629202E-2</v>
      </c>
    </row>
    <row r="3129" spans="1:8">
      <c r="A3129" s="31" t="s">
        <v>1848</v>
      </c>
      <c r="B3129" s="32">
        <v>44419</v>
      </c>
      <c r="C3129" s="31">
        <v>1484627.28</v>
      </c>
      <c r="D3129" s="31">
        <v>1297.58</v>
      </c>
      <c r="E3129" s="31">
        <v>146.65</v>
      </c>
      <c r="F3129" s="30">
        <v>8.5850100892022718E-2</v>
      </c>
      <c r="G3129" s="30">
        <v>6.5083026208866412E-2</v>
      </c>
      <c r="H3129" s="30">
        <v>6.2912227295788936E-2</v>
      </c>
    </row>
    <row r="3130" spans="1:8">
      <c r="A3130" s="31" t="s">
        <v>2601</v>
      </c>
      <c r="B3130" s="32">
        <v>44420</v>
      </c>
      <c r="C3130" s="31">
        <v>1483352.7200000002</v>
      </c>
      <c r="D3130" s="31">
        <v>1290.9100000000001</v>
      </c>
      <c r="E3130" s="31">
        <v>147.54</v>
      </c>
      <c r="F3130" s="30">
        <v>7.8731255253170707E-2</v>
      </c>
      <c r="G3130" s="30">
        <v>4.9878820410221403E-2</v>
      </c>
      <c r="H3130" s="30">
        <v>5.9837655340851725E-2</v>
      </c>
    </row>
    <row r="3131" spans="1:8">
      <c r="A3131" s="31" t="s">
        <v>2602</v>
      </c>
      <c r="B3131" s="32">
        <v>44421</v>
      </c>
      <c r="C3131" s="31">
        <v>1482078.1600000001</v>
      </c>
      <c r="D3131" s="31">
        <v>1280.8599999999999</v>
      </c>
      <c r="E3131" s="31">
        <v>147.51</v>
      </c>
      <c r="F3131" s="30">
        <v>7.1693138304691928E-2</v>
      </c>
      <c r="G3131" s="30">
        <v>4.0740379615184397E-2</v>
      </c>
      <c r="H3131" s="30">
        <v>6.0841423948220008E-2</v>
      </c>
    </row>
    <row r="3132" spans="1:8">
      <c r="A3132" s="31" t="s">
        <v>1151</v>
      </c>
      <c r="B3132" s="32">
        <v>44422</v>
      </c>
      <c r="C3132" s="31">
        <v>1480803.6</v>
      </c>
      <c r="D3132" s="31">
        <v>1277.97</v>
      </c>
      <c r="E3132" s="31">
        <v>147.44999999999999</v>
      </c>
      <c r="F3132" s="30">
        <v>6.4734384577184612E-2</v>
      </c>
      <c r="G3132" s="30">
        <v>4.5656496232111765E-2</v>
      </c>
      <c r="H3132" s="30">
        <v>6.4518457910188953E-2</v>
      </c>
    </row>
    <row r="3133" spans="1:8">
      <c r="A3133" s="31" t="s">
        <v>1807</v>
      </c>
      <c r="B3133" s="32">
        <v>44423</v>
      </c>
      <c r="C3133" s="31">
        <v>1499923.42</v>
      </c>
      <c r="D3133" s="31">
        <v>1275.08</v>
      </c>
      <c r="E3133" s="31">
        <v>147.38999999999999</v>
      </c>
      <c r="F3133" s="30">
        <v>5.0897788582368042E-2</v>
      </c>
      <c r="G3133" s="30">
        <v>5.0641881313755466E-2</v>
      </c>
      <c r="H3133" s="30">
        <v>6.8224095861618927E-2</v>
      </c>
    </row>
    <row r="3134" spans="1:8">
      <c r="A3134" s="31" t="s">
        <v>1249</v>
      </c>
      <c r="B3134" s="32">
        <v>44424</v>
      </c>
      <c r="C3134" s="31">
        <v>1502527.6133333333</v>
      </c>
      <c r="D3134" s="31">
        <v>1272.19</v>
      </c>
      <c r="E3134" s="31">
        <v>147.33000000000001</v>
      </c>
      <c r="F3134" s="30">
        <v>2.4933771281588246E-2</v>
      </c>
      <c r="G3134" s="30">
        <v>5.5698009244276259E-2</v>
      </c>
      <c r="H3134" s="30">
        <v>7.1958672875436669E-2</v>
      </c>
    </row>
    <row r="3135" spans="1:8">
      <c r="A3135" s="31" t="s">
        <v>2603</v>
      </c>
      <c r="B3135" s="32">
        <v>44425</v>
      </c>
      <c r="C3135" s="31">
        <v>1505131.8066666666</v>
      </c>
      <c r="D3135" s="31">
        <v>1255.78</v>
      </c>
      <c r="E3135" s="31">
        <v>148.47</v>
      </c>
      <c r="F3135" s="30">
        <v>2.1351194896043646E-2</v>
      </c>
      <c r="G3135" s="30">
        <v>2.5964052287581696E-2</v>
      </c>
      <c r="H3135" s="30">
        <v>7.7274706138441562E-2</v>
      </c>
    </row>
    <row r="3136" spans="1:8">
      <c r="A3136" s="31" t="s">
        <v>2604</v>
      </c>
      <c r="B3136" s="32">
        <v>44426</v>
      </c>
      <c r="C3136" s="31">
        <v>1507736</v>
      </c>
      <c r="D3136" s="31">
        <v>1261.5999999999999</v>
      </c>
      <c r="E3136" s="31">
        <v>148.56</v>
      </c>
      <c r="F3136" s="30">
        <v>2.4987360637899636E-2</v>
      </c>
      <c r="G3136" s="30">
        <v>2.6767911061194249E-2</v>
      </c>
      <c r="H3136" s="30">
        <v>7.4341914955163402E-2</v>
      </c>
    </row>
    <row r="3137" spans="1:8">
      <c r="A3137" s="31" t="s">
        <v>2605</v>
      </c>
      <c r="B3137" s="32">
        <v>44427</v>
      </c>
      <c r="C3137" s="31">
        <v>1510340.1933333334</v>
      </c>
      <c r="D3137" s="31">
        <v>1232.4100000000001</v>
      </c>
      <c r="E3137" s="31">
        <v>147.19999999999999</v>
      </c>
      <c r="F3137" s="30">
        <v>2.2195271121907556E-2</v>
      </c>
      <c r="G3137" s="30">
        <v>-5.6879608861923892E-3</v>
      </c>
      <c r="H3137" s="30">
        <v>6.0060492582457048E-2</v>
      </c>
    </row>
    <row r="3138" spans="1:8">
      <c r="A3138" s="31" t="s">
        <v>2606</v>
      </c>
      <c r="B3138" s="32">
        <v>44428</v>
      </c>
      <c r="C3138" s="31">
        <v>1512944.3866666667</v>
      </c>
      <c r="D3138" s="31">
        <v>1220.78</v>
      </c>
      <c r="E3138" s="31">
        <v>147.22</v>
      </c>
      <c r="F3138" s="30">
        <v>1.9427885519264443E-2</v>
      </c>
      <c r="G3138" s="30">
        <v>-2.4187875687428084E-2</v>
      </c>
      <c r="H3138" s="30">
        <v>6.0510012966431326E-2</v>
      </c>
    </row>
    <row r="3139" spans="1:8">
      <c r="A3139" s="31" t="s">
        <v>2580</v>
      </c>
      <c r="B3139" s="32">
        <v>44430</v>
      </c>
      <c r="C3139" s="31">
        <v>1515548.58</v>
      </c>
      <c r="D3139" s="31">
        <v>1229.155</v>
      </c>
      <c r="E3139" s="31">
        <v>147.44</v>
      </c>
      <c r="F3139" s="30">
        <v>1.6684877410249044E-2</v>
      </c>
      <c r="G3139" s="30">
        <v>-1.8108252761971366E-2</v>
      </c>
      <c r="H3139" s="30">
        <v>5.9982266529272188E-2</v>
      </c>
    </row>
    <row r="3140" spans="1:8">
      <c r="A3140" s="31" t="s">
        <v>2632</v>
      </c>
      <c r="B3140" s="32">
        <v>44431</v>
      </c>
      <c r="C3140" s="31">
        <v>1515923.54</v>
      </c>
      <c r="D3140" s="31">
        <v>1237.53</v>
      </c>
      <c r="E3140" s="31">
        <v>147.66</v>
      </c>
      <c r="F3140" s="30">
        <v>-4.7172936446568947E-3</v>
      </c>
      <c r="G3140" s="30">
        <v>-1.2036233773837113E-2</v>
      </c>
      <c r="H3140" s="30">
        <v>5.9456615325743867E-2</v>
      </c>
    </row>
    <row r="3141" spans="1:8">
      <c r="A3141" s="31" t="s">
        <v>2633</v>
      </c>
      <c r="B3141" s="32">
        <v>44432</v>
      </c>
      <c r="C3141" s="31">
        <v>1543448.26</v>
      </c>
      <c r="D3141" s="31">
        <v>1270.01</v>
      </c>
      <c r="E3141" s="31">
        <v>148.32</v>
      </c>
      <c r="F3141" s="30">
        <v>2.0197332277307245E-2</v>
      </c>
      <c r="G3141" s="30">
        <v>1.3260038774842497E-2</v>
      </c>
      <c r="H3141" s="30">
        <v>6.2083780880773265E-2</v>
      </c>
    </row>
    <row r="3142" spans="1:8">
      <c r="A3142" s="31" t="s">
        <v>2634</v>
      </c>
      <c r="B3142" s="32">
        <v>44433</v>
      </c>
      <c r="C3142" s="31">
        <v>1550208.38</v>
      </c>
      <c r="D3142" s="31">
        <v>1275.31</v>
      </c>
      <c r="E3142" s="31">
        <v>148.80000000000001</v>
      </c>
      <c r="F3142" s="30">
        <v>2.8331493939805608E-2</v>
      </c>
      <c r="G3142" s="30">
        <v>1.6807124690048747E-2</v>
      </c>
      <c r="H3142" s="30">
        <v>6.4758497316636854E-2</v>
      </c>
    </row>
    <row r="3143" spans="1:8">
      <c r="A3143" s="31" t="s">
        <v>2635</v>
      </c>
      <c r="B3143" s="32">
        <v>44434</v>
      </c>
      <c r="C3143" s="31">
        <v>1558726.2433333334</v>
      </c>
      <c r="D3143" s="31">
        <v>1266.1300000000001</v>
      </c>
      <c r="E3143" s="31">
        <v>148.41</v>
      </c>
      <c r="F3143" s="30">
        <v>3.4861486705257017E-2</v>
      </c>
      <c r="G3143" s="30">
        <v>8.1856909662780808E-3</v>
      </c>
      <c r="H3143" s="30">
        <v>6.1967799642218324E-2</v>
      </c>
    </row>
    <row r="3144" spans="1:8">
      <c r="A3144" s="31" t="s">
        <v>2378</v>
      </c>
      <c r="B3144" s="32">
        <v>44435</v>
      </c>
      <c r="C3144" s="31">
        <v>1567244.1066666667</v>
      </c>
      <c r="D3144" s="31">
        <v>1272.67</v>
      </c>
      <c r="E3144" s="31">
        <v>148.77000000000001</v>
      </c>
      <c r="F3144" s="30">
        <v>3.564977993050511E-2</v>
      </c>
      <c r="G3144" s="30">
        <v>1.4055440905795136E-2</v>
      </c>
      <c r="H3144" s="30">
        <v>6.8442976156277036E-2</v>
      </c>
    </row>
    <row r="3145" spans="1:8">
      <c r="A3145" s="31" t="s">
        <v>2636</v>
      </c>
      <c r="B3145" s="32">
        <v>44436</v>
      </c>
      <c r="C3145" s="31">
        <v>1575761.97</v>
      </c>
      <c r="D3145" s="31">
        <v>1276.9100000000003</v>
      </c>
      <c r="E3145" s="31">
        <v>149.30666666666667</v>
      </c>
      <c r="F3145" s="30">
        <v>3.6430733267140081E-2</v>
      </c>
      <c r="G3145" s="30">
        <v>1.5306203584434686E-2</v>
      </c>
      <c r="H3145" s="30">
        <v>7.191231722784619E-2</v>
      </c>
    </row>
    <row r="3146" spans="1:8">
      <c r="A3146" s="31" t="s">
        <v>1844</v>
      </c>
      <c r="B3146" s="32">
        <v>44437</v>
      </c>
      <c r="C3146" s="31">
        <v>1573406.5</v>
      </c>
      <c r="D3146" s="31">
        <v>1281.1500000000001</v>
      </c>
      <c r="E3146" s="31">
        <v>149.84333333333333</v>
      </c>
      <c r="F3146" s="30">
        <v>3.0085839106297696E-2</v>
      </c>
      <c r="G3146" s="30">
        <v>2.062791938965991E-2</v>
      </c>
      <c r="H3146" s="30">
        <v>7.6486505902919166E-2</v>
      </c>
    </row>
    <row r="3147" spans="1:8">
      <c r="A3147" s="31" t="s">
        <v>2637</v>
      </c>
      <c r="B3147" s="32">
        <v>44438</v>
      </c>
      <c r="C3147" s="31">
        <v>1523969.59</v>
      </c>
      <c r="D3147" s="31">
        <v>1285.3900000000001</v>
      </c>
      <c r="E3147" s="31">
        <v>150.38</v>
      </c>
      <c r="F3147" s="30">
        <v>5.4165721568324443E-3</v>
      </c>
      <c r="G3147" s="30">
        <v>2.5970052360478446E-2</v>
      </c>
      <c r="H3147" s="30">
        <v>8.1066832810141154E-2</v>
      </c>
    </row>
    <row r="3148" spans="1:8">
      <c r="A3148" s="31" t="s">
        <v>2638</v>
      </c>
      <c r="B3148" s="32">
        <v>44439</v>
      </c>
      <c r="C3148" s="31">
        <v>1496150.82</v>
      </c>
      <c r="D3148" s="31">
        <v>1308.67</v>
      </c>
      <c r="E3148" s="31">
        <v>150.38</v>
      </c>
      <c r="F3148" s="30">
        <v>8.0799706306373675E-3</v>
      </c>
      <c r="G3148" s="30">
        <v>4.6559238674077408E-2</v>
      </c>
      <c r="H3148" s="30">
        <v>8.1792676785842788E-2</v>
      </c>
    </row>
    <row r="3149" spans="1:8">
      <c r="A3149" s="31" t="s">
        <v>2639</v>
      </c>
      <c r="B3149" s="32">
        <v>44440</v>
      </c>
      <c r="C3149" s="31">
        <v>1520627.06</v>
      </c>
      <c r="D3149" s="31">
        <v>1312.44</v>
      </c>
      <c r="E3149" s="31">
        <v>150.05000000000001</v>
      </c>
      <c r="F3149" s="30">
        <v>6.462296953264457E-2</v>
      </c>
      <c r="G3149" s="30">
        <v>4.9775637692867525E-2</v>
      </c>
      <c r="H3149" s="30">
        <v>7.5087769577989683E-2</v>
      </c>
    </row>
    <row r="3150" spans="1:8">
      <c r="A3150" s="31" t="s">
        <v>2640</v>
      </c>
      <c r="B3150" s="32">
        <v>44441</v>
      </c>
      <c r="C3150" s="31">
        <v>1527435.29</v>
      </c>
      <c r="D3150" s="31">
        <v>1311.91</v>
      </c>
      <c r="E3150" s="31">
        <v>150.08000000000001</v>
      </c>
      <c r="F3150" s="30">
        <v>8.0711827504943656E-2</v>
      </c>
      <c r="G3150" s="30">
        <v>3.8051304774414207E-2</v>
      </c>
      <c r="H3150" s="30">
        <v>6.432167931352395E-2</v>
      </c>
    </row>
    <row r="3151" spans="1:8">
      <c r="A3151" s="31" t="s">
        <v>1357</v>
      </c>
      <c r="B3151" s="32">
        <v>44442</v>
      </c>
      <c r="C3151" s="31">
        <v>1534243.52</v>
      </c>
      <c r="D3151" s="31">
        <v>1315.91</v>
      </c>
      <c r="E3151" s="31">
        <v>150.25</v>
      </c>
      <c r="F3151" s="30">
        <v>7.7507290812309559E-2</v>
      </c>
      <c r="G3151" s="30">
        <v>3.37402589240825E-2</v>
      </c>
      <c r="H3151" s="30">
        <v>6.5149581738267459E-2</v>
      </c>
    </row>
    <row r="3152" spans="1:8">
      <c r="A3152" s="31" t="s">
        <v>2641</v>
      </c>
      <c r="B3152" s="32">
        <v>44443</v>
      </c>
      <c r="C3152" s="31">
        <v>1541051.75</v>
      </c>
      <c r="D3152" s="31">
        <v>1318.73</v>
      </c>
      <c r="E3152" s="31">
        <v>150.24666666666667</v>
      </c>
      <c r="F3152" s="30">
        <v>7.4349766991864463E-2</v>
      </c>
      <c r="G3152" s="30">
        <v>3.9712699864391965E-2</v>
      </c>
      <c r="H3152" s="30">
        <v>6.6865487940542812E-2</v>
      </c>
    </row>
    <row r="3153" spans="1:8">
      <c r="A3153" s="31" t="s">
        <v>2642</v>
      </c>
      <c r="B3153" s="32">
        <v>44444</v>
      </c>
      <c r="C3153" s="31">
        <v>1537192.9100000001</v>
      </c>
      <c r="D3153" s="31">
        <v>1321.55</v>
      </c>
      <c r="E3153" s="31">
        <v>150.24333333333334</v>
      </c>
      <c r="F3153" s="30">
        <v>6.3855795633438683E-2</v>
      </c>
      <c r="G3153" s="30">
        <v>4.5053285289147871E-2</v>
      </c>
      <c r="H3153" s="30">
        <v>6.7220722640526365E-2</v>
      </c>
    </row>
    <row r="3154" spans="1:8">
      <c r="A3154" s="31" t="s">
        <v>1180</v>
      </c>
      <c r="B3154" s="32">
        <v>44445</v>
      </c>
      <c r="C3154" s="31">
        <v>1538484.49</v>
      </c>
      <c r="D3154" s="31">
        <v>1324.37</v>
      </c>
      <c r="E3154" s="31">
        <v>150.24</v>
      </c>
      <c r="F3154" s="30">
        <v>6.9042333606816886E-2</v>
      </c>
      <c r="G3154" s="30">
        <v>5.0425922302888671E-2</v>
      </c>
      <c r="H3154" s="30">
        <v>6.7576209763376527E-2</v>
      </c>
    </row>
    <row r="3155" spans="1:8">
      <c r="A3155" s="31" t="s">
        <v>2643</v>
      </c>
      <c r="B3155" s="32">
        <v>44446</v>
      </c>
      <c r="C3155" s="31">
        <v>1523059.92</v>
      </c>
      <c r="D3155" s="31">
        <v>1325.65</v>
      </c>
      <c r="E3155" s="31">
        <v>150.66</v>
      </c>
      <c r="F3155" s="30">
        <v>6.0336569472043466E-2</v>
      </c>
      <c r="G3155" s="30">
        <v>5.4605770837145462E-2</v>
      </c>
      <c r="H3155" s="30">
        <v>7.0941143019618957E-2</v>
      </c>
    </row>
    <row r="3156" spans="1:8">
      <c r="A3156" s="31" t="s">
        <v>2644</v>
      </c>
      <c r="B3156" s="32">
        <v>44447</v>
      </c>
      <c r="C3156" s="31">
        <v>1526008.32</v>
      </c>
      <c r="D3156" s="31">
        <v>1313.6</v>
      </c>
      <c r="E3156" s="31">
        <v>150.72999999999999</v>
      </c>
      <c r="F3156" s="30">
        <v>5.6083821428023262E-2</v>
      </c>
      <c r="G3156" s="30">
        <v>5.197405301513558E-2</v>
      </c>
      <c r="H3156" s="30">
        <v>7.6950557302086109E-2</v>
      </c>
    </row>
    <row r="3157" spans="1:8">
      <c r="A3157" s="31" t="s">
        <v>2645</v>
      </c>
      <c r="B3157" s="32">
        <v>44448</v>
      </c>
      <c r="C3157" s="31">
        <v>1527492.8033333335</v>
      </c>
      <c r="D3157" s="31">
        <v>1299.97</v>
      </c>
      <c r="E3157" s="31">
        <v>151.09</v>
      </c>
      <c r="F3157" s="30">
        <v>5.4960032319937735E-2</v>
      </c>
      <c r="G3157" s="30">
        <v>3.3280343374930466E-2</v>
      </c>
      <c r="H3157" s="30">
        <v>7.7521038368278505E-2</v>
      </c>
    </row>
    <row r="3158" spans="1:8">
      <c r="A3158" s="31" t="s">
        <v>2646</v>
      </c>
      <c r="B3158" s="32">
        <v>44449</v>
      </c>
      <c r="C3158" s="31">
        <v>1528977.2866666666</v>
      </c>
      <c r="D3158" s="31">
        <v>1308.94</v>
      </c>
      <c r="E3158" s="31">
        <v>150.9</v>
      </c>
      <c r="F3158" s="30">
        <v>6.1937052427802897E-2</v>
      </c>
      <c r="G3158" s="30">
        <v>4.4203170247221868E-2</v>
      </c>
      <c r="H3158" s="30">
        <v>7.7626222952224655E-2</v>
      </c>
    </row>
    <row r="3159" spans="1:8">
      <c r="A3159" s="31" t="s">
        <v>2647</v>
      </c>
      <c r="B3159" s="32">
        <v>44450</v>
      </c>
      <c r="C3159" s="31">
        <v>1530461.77</v>
      </c>
      <c r="D3159" s="31">
        <v>1306.4733333333334</v>
      </c>
      <c r="E3159" s="31">
        <v>150.61333333333334</v>
      </c>
      <c r="F3159" s="30">
        <v>6.8993166354222479E-2</v>
      </c>
      <c r="G3159" s="30">
        <v>4.084873592521765E-2</v>
      </c>
      <c r="H3159" s="30">
        <v>7.5732685760541152E-2</v>
      </c>
    </row>
    <row r="3160" spans="1:8">
      <c r="A3160" s="31" t="s">
        <v>2648</v>
      </c>
      <c r="B3160" s="32">
        <v>44451</v>
      </c>
      <c r="C3160" s="31">
        <v>1489983.34</v>
      </c>
      <c r="D3160" s="31">
        <v>1304.0066666666667</v>
      </c>
      <c r="E3160" s="31">
        <v>150.32666666666665</v>
      </c>
      <c r="F3160" s="30">
        <v>4.6652492538759471E-2</v>
      </c>
      <c r="G3160" s="30">
        <v>3.9675979940096751E-2</v>
      </c>
      <c r="H3160" s="30">
        <v>7.23831264564605E-2</v>
      </c>
    </row>
    <row r="3161" spans="1:8">
      <c r="A3161" s="31" t="s">
        <v>2649</v>
      </c>
      <c r="B3161" s="32">
        <v>44452</v>
      </c>
      <c r="C3161" s="31">
        <v>1475224.93</v>
      </c>
      <c r="D3161" s="31">
        <v>1301.54</v>
      </c>
      <c r="E3161" s="31">
        <v>150.04</v>
      </c>
      <c r="F3161" s="30">
        <v>3.9613554152672537E-2</v>
      </c>
      <c r="G3161" s="30">
        <v>3.8501433564015697E-2</v>
      </c>
      <c r="H3161" s="30">
        <v>6.9041681510509267E-2</v>
      </c>
    </row>
    <row r="3162" spans="1:8">
      <c r="A3162" s="31" t="s">
        <v>2650</v>
      </c>
      <c r="B3162" s="32">
        <v>44453</v>
      </c>
      <c r="C3162" s="31">
        <v>1496962.68</v>
      </c>
      <c r="D3162" s="31">
        <v>1296.1500000000001</v>
      </c>
      <c r="E3162" s="31">
        <v>150.03</v>
      </c>
      <c r="F3162" s="30">
        <v>4.157381677813099E-2</v>
      </c>
      <c r="G3162" s="30">
        <v>3.4990777191315603E-2</v>
      </c>
      <c r="H3162" s="30">
        <v>6.767719897523472E-2</v>
      </c>
    </row>
    <row r="3163" spans="1:8">
      <c r="A3163" s="31" t="s">
        <v>2651</v>
      </c>
      <c r="B3163" s="32">
        <v>44454</v>
      </c>
      <c r="C3163" s="31">
        <v>1488212.73</v>
      </c>
      <c r="D3163" s="31">
        <v>1288.68</v>
      </c>
      <c r="E3163" s="31">
        <v>150.63</v>
      </c>
      <c r="F3163" s="30">
        <v>5.4080309834914297E-2</v>
      </c>
      <c r="G3163" s="30">
        <v>1.7295957435051523E-2</v>
      </c>
      <c r="H3163" s="30">
        <v>7.5621251071122497E-2</v>
      </c>
    </row>
    <row r="3164" spans="1:8">
      <c r="A3164" s="31" t="s">
        <v>2652</v>
      </c>
      <c r="B3164" s="32">
        <v>44455</v>
      </c>
      <c r="C3164" s="31">
        <v>1475550.2833333334</v>
      </c>
      <c r="D3164" s="31">
        <v>1276.78</v>
      </c>
      <c r="E3164" s="31">
        <v>150.78</v>
      </c>
      <c r="F3164" s="30">
        <v>5.5625446874258966E-2</v>
      </c>
      <c r="G3164" s="30">
        <v>-9.5032699006230015E-3</v>
      </c>
      <c r="H3164" s="30">
        <v>7.5003564808213463E-2</v>
      </c>
    </row>
    <row r="3165" spans="1:8">
      <c r="A3165" s="31" t="s">
        <v>1176</v>
      </c>
      <c r="B3165" s="32">
        <v>44456</v>
      </c>
      <c r="C3165" s="31">
        <v>1462887.8366666669</v>
      </c>
      <c r="D3165" s="31">
        <v>1279.3499999999999</v>
      </c>
      <c r="E3165" s="31">
        <v>150.85</v>
      </c>
      <c r="F3165" s="30">
        <v>5.7575154982545396E-2</v>
      </c>
      <c r="G3165" s="30">
        <v>-9.2235490915850704E-3</v>
      </c>
      <c r="H3165" s="30">
        <v>8.2914572864321467E-2</v>
      </c>
    </row>
    <row r="3166" spans="1:8">
      <c r="A3166" s="31" t="s">
        <v>2653</v>
      </c>
      <c r="B3166" s="32">
        <v>44457</v>
      </c>
      <c r="C3166" s="31">
        <v>1450225.3900000001</v>
      </c>
      <c r="D3166" s="31">
        <v>1272.31</v>
      </c>
      <c r="E3166" s="31">
        <v>150.22000000000003</v>
      </c>
      <c r="F3166" s="30">
        <v>5.9566316086634208E-2</v>
      </c>
      <c r="G3166" s="30">
        <v>-1.5049351654731979E-2</v>
      </c>
      <c r="H3166" s="30">
        <v>7.8391959798995048E-2</v>
      </c>
    </row>
    <row r="3167" spans="1:8">
      <c r="A3167" s="31" t="s">
        <v>2654</v>
      </c>
      <c r="B3167" s="32">
        <v>44458</v>
      </c>
      <c r="C3167" s="31">
        <v>1420479</v>
      </c>
      <c r="D3167" s="31">
        <v>1265.27</v>
      </c>
      <c r="E3167" s="31">
        <v>149.59</v>
      </c>
      <c r="F3167" s="30">
        <v>4.8984249215107356E-2</v>
      </c>
      <c r="G3167" s="30">
        <v>-2.3693842224525641E-2</v>
      </c>
      <c r="H3167" s="30">
        <v>7.2483510180670896E-2</v>
      </c>
    </row>
    <row r="3168" spans="1:8">
      <c r="A3168" s="31" t="s">
        <v>2655</v>
      </c>
      <c r="B3168" s="32">
        <v>44459</v>
      </c>
      <c r="C3168" s="31">
        <v>1427773.21</v>
      </c>
      <c r="D3168" s="31">
        <v>1258.23</v>
      </c>
      <c r="E3168" s="31">
        <v>148.96</v>
      </c>
      <c r="F3168" s="30">
        <v>5.3434112819849E-2</v>
      </c>
      <c r="G3168" s="30">
        <v>-3.2282130230912642E-2</v>
      </c>
      <c r="H3168" s="30">
        <v>6.659029070600031E-2</v>
      </c>
    </row>
    <row r="3169" spans="1:8">
      <c r="A3169" s="31" t="s">
        <v>2656</v>
      </c>
      <c r="B3169" s="32">
        <v>44460</v>
      </c>
      <c r="C3169" s="31">
        <v>1391236.08</v>
      </c>
      <c r="D3169" s="31">
        <v>1261.4000000000001</v>
      </c>
      <c r="E3169" s="31">
        <v>148.55000000000001</v>
      </c>
      <c r="F3169" s="30">
        <v>1.2188471735664619E-2</v>
      </c>
      <c r="G3169" s="30">
        <v>-3.2987588448594396E-2</v>
      </c>
      <c r="H3169" s="30">
        <v>6.2285469107551616E-2</v>
      </c>
    </row>
    <row r="3170" spans="1:8">
      <c r="A3170" s="31" t="s">
        <v>2628</v>
      </c>
      <c r="B3170" s="32">
        <v>44461</v>
      </c>
      <c r="C3170" s="31">
        <v>1386450.97</v>
      </c>
      <c r="D3170" s="31">
        <v>1262.79</v>
      </c>
      <c r="E3170" s="31">
        <v>149.13999999999999</v>
      </c>
      <c r="F3170" s="30">
        <v>2.6823344293415374E-2</v>
      </c>
      <c r="G3170" s="30">
        <v>-4.3319166344689686E-2</v>
      </c>
      <c r="H3170" s="30">
        <v>6.1570218520891062E-2</v>
      </c>
    </row>
    <row r="3171" spans="1:8">
      <c r="A3171" s="31" t="s">
        <v>2657</v>
      </c>
      <c r="B3171" s="32">
        <v>44462</v>
      </c>
      <c r="C3171" s="31">
        <v>1398340.1333333333</v>
      </c>
      <c r="D3171" s="31">
        <v>1272.52</v>
      </c>
      <c r="E3171" s="31">
        <v>148.94</v>
      </c>
      <c r="F3171" s="30">
        <v>6.6819693896256194E-2</v>
      </c>
      <c r="G3171" s="30">
        <v>-3.2546965400317762E-2</v>
      </c>
      <c r="H3171" s="30">
        <v>6.3781158488679379E-2</v>
      </c>
    </row>
    <row r="3172" spans="1:8">
      <c r="A3172" s="31" t="s">
        <v>2658</v>
      </c>
      <c r="B3172" s="32">
        <v>44463</v>
      </c>
      <c r="C3172" s="31">
        <v>1410229.2966666666</v>
      </c>
      <c r="D3172" s="31">
        <v>1265.0999999999999</v>
      </c>
      <c r="E3172" s="31">
        <v>148.94</v>
      </c>
      <c r="F3172" s="30">
        <v>8.2736214174030875E-2</v>
      </c>
      <c r="G3172" s="30">
        <v>-4.3257959615820907E-2</v>
      </c>
      <c r="H3172" s="30">
        <v>5.7812499999999822E-2</v>
      </c>
    </row>
    <row r="3173" spans="1:8">
      <c r="A3173" s="31" t="s">
        <v>2682</v>
      </c>
      <c r="B3173" s="32">
        <v>44464</v>
      </c>
      <c r="C3173" s="31">
        <v>1422118.46</v>
      </c>
      <c r="D3173" s="31">
        <v>1265.8533333333332</v>
      </c>
      <c r="E3173" s="31">
        <v>149.09333333333333</v>
      </c>
      <c r="F3173" s="30">
        <v>9.8856590207239581E-2</v>
      </c>
      <c r="G3173" s="30">
        <v>-6.4776300980892043E-2</v>
      </c>
      <c r="H3173" s="30">
        <v>4.5755301489326827E-2</v>
      </c>
    </row>
    <row r="3174" spans="1:8">
      <c r="A3174" s="31" t="s">
        <v>2683</v>
      </c>
      <c r="B3174" s="32">
        <v>44465</v>
      </c>
      <c r="C3174" s="31">
        <v>1424732.27</v>
      </c>
      <c r="D3174" s="31">
        <v>1266.6066666666666</v>
      </c>
      <c r="E3174" s="31">
        <v>149.24666666666667</v>
      </c>
      <c r="F3174" s="30">
        <v>0.10797159927244593</v>
      </c>
      <c r="G3174" s="30">
        <v>-6.3313168961658173E-2</v>
      </c>
      <c r="H3174" s="30">
        <v>4.4437705568126207E-2</v>
      </c>
    </row>
    <row r="3175" spans="1:8">
      <c r="A3175" s="31" t="s">
        <v>2684</v>
      </c>
      <c r="B3175" s="32">
        <v>44466</v>
      </c>
      <c r="C3175" s="31">
        <v>1425089.835</v>
      </c>
      <c r="D3175" s="31">
        <v>1267.3599999999999</v>
      </c>
      <c r="E3175" s="31">
        <v>149.4</v>
      </c>
      <c r="F3175" s="30">
        <v>9.0668310530567453E-2</v>
      </c>
      <c r="G3175" s="30">
        <v>-6.1847199295289812E-2</v>
      </c>
      <c r="H3175" s="30">
        <v>4.3126120045616556E-2</v>
      </c>
    </row>
    <row r="3176" spans="1:8">
      <c r="A3176" s="31" t="s">
        <v>2685</v>
      </c>
      <c r="B3176" s="32">
        <v>44467</v>
      </c>
      <c r="C3176" s="31">
        <v>1425447.4</v>
      </c>
      <c r="D3176" s="31">
        <v>1260.8900000000001</v>
      </c>
      <c r="E3176" s="31">
        <v>150.26</v>
      </c>
      <c r="F3176" s="30">
        <v>9.5381082040684628E-2</v>
      </c>
      <c r="G3176" s="30">
        <v>-6.5730586840545224E-2</v>
      </c>
      <c r="H3176" s="30">
        <v>4.6743295019156861E-2</v>
      </c>
    </row>
    <row r="3177" spans="1:8">
      <c r="A3177" s="31" t="s">
        <v>2686</v>
      </c>
      <c r="B3177" s="32">
        <v>44468</v>
      </c>
      <c r="C3177" s="31">
        <v>1436984.25</v>
      </c>
      <c r="D3177" s="31">
        <v>1251.28</v>
      </c>
      <c r="E3177" s="31">
        <v>150.62</v>
      </c>
      <c r="F3177" s="30">
        <v>0.13981009984504844</v>
      </c>
      <c r="G3177" s="30">
        <v>-7.5570528306626139E-2</v>
      </c>
      <c r="H3177" s="30">
        <v>4.9178044023404865E-2</v>
      </c>
    </row>
    <row r="3178" spans="1:8">
      <c r="A3178" s="31" t="s">
        <v>2687</v>
      </c>
      <c r="B3178" s="32">
        <v>44469</v>
      </c>
      <c r="C3178" s="31">
        <v>1449148.1800000002</v>
      </c>
      <c r="D3178" s="31">
        <v>1253.0999999999999</v>
      </c>
      <c r="E3178" s="31">
        <v>151.41999999999999</v>
      </c>
      <c r="F3178" s="30">
        <v>0.17832590231833123</v>
      </c>
      <c r="G3178" s="30">
        <v>-8.1352130022652847E-2</v>
      </c>
      <c r="H3178" s="30">
        <v>5.2990264255910802E-2</v>
      </c>
    </row>
    <row r="3179" spans="1:8">
      <c r="A3179" s="31" t="s">
        <v>2688</v>
      </c>
      <c r="B3179" s="32">
        <v>44470</v>
      </c>
      <c r="C3179" s="31">
        <v>1461312.11</v>
      </c>
      <c r="D3179" s="31">
        <v>1246.5999999999999</v>
      </c>
      <c r="E3179" s="31">
        <v>150.86000000000001</v>
      </c>
      <c r="F3179" s="30">
        <v>0.20226946081767339</v>
      </c>
      <c r="G3179" s="30">
        <v>-9.0577489859639981E-2</v>
      </c>
      <c r="H3179" s="30">
        <v>4.8658417906297879E-2</v>
      </c>
    </row>
    <row r="3180" spans="1:8">
      <c r="A3180" s="31" t="s">
        <v>2689</v>
      </c>
      <c r="B3180" s="32">
        <v>44471</v>
      </c>
      <c r="C3180" s="31">
        <v>1473476.04</v>
      </c>
      <c r="D3180" s="31">
        <v>1243.2033333333334</v>
      </c>
      <c r="E3180" s="31">
        <v>150.85000000000002</v>
      </c>
      <c r="F3180" s="30">
        <v>0.22678615183605033</v>
      </c>
      <c r="G3180" s="30">
        <v>-8.4553851289490334E-2</v>
      </c>
      <c r="H3180" s="30">
        <v>5.0414316551772309E-2</v>
      </c>
    </row>
    <row r="3181" spans="1:8">
      <c r="A3181" s="31" t="s">
        <v>2690</v>
      </c>
      <c r="B3181" s="32">
        <v>44472</v>
      </c>
      <c r="C3181" s="31">
        <v>1476680.34</v>
      </c>
      <c r="D3181" s="31">
        <v>1239.8066666666666</v>
      </c>
      <c r="E3181" s="31">
        <v>150.84000000000003</v>
      </c>
      <c r="F3181" s="30">
        <v>0.24434683649782007</v>
      </c>
      <c r="G3181" s="30">
        <v>-8.7374233685804215E-2</v>
      </c>
      <c r="H3181" s="30">
        <v>4.8847477662274708E-2</v>
      </c>
    </row>
    <row r="3182" spans="1:8">
      <c r="A3182" s="31" t="s">
        <v>2691</v>
      </c>
      <c r="B3182" s="32">
        <v>44473</v>
      </c>
      <c r="C3182" s="31">
        <v>1484652.8</v>
      </c>
      <c r="D3182" s="31">
        <v>1236.4100000000001</v>
      </c>
      <c r="E3182" s="31">
        <v>150.83000000000001</v>
      </c>
      <c r="F3182" s="30">
        <v>0.29074995286791516</v>
      </c>
      <c r="G3182" s="30">
        <v>-9.0192644483362505E-2</v>
      </c>
      <c r="H3182" s="30">
        <v>4.7285099291765054E-2</v>
      </c>
    </row>
    <row r="3183" spans="1:8">
      <c r="A3183" s="31" t="s">
        <v>2692</v>
      </c>
      <c r="B3183" s="32">
        <v>44474</v>
      </c>
      <c r="C3183" s="31">
        <v>1486458.665</v>
      </c>
      <c r="D3183" s="31">
        <v>1236.51</v>
      </c>
      <c r="E3183" s="31">
        <v>151.26</v>
      </c>
      <c r="F3183" s="30">
        <v>0.2917662631811837</v>
      </c>
      <c r="G3183" s="30">
        <v>-0.10482802556992998</v>
      </c>
      <c r="H3183" s="30">
        <v>4.990629555077386E-2</v>
      </c>
    </row>
    <row r="3184" spans="1:8">
      <c r="A3184" s="31" t="s">
        <v>2693</v>
      </c>
      <c r="B3184" s="32">
        <v>44475</v>
      </c>
      <c r="C3184" s="31">
        <v>1488264.53</v>
      </c>
      <c r="D3184" s="31">
        <v>1227.1300000000001</v>
      </c>
      <c r="E3184" s="31">
        <v>152.11000000000001</v>
      </c>
      <c r="F3184" s="30">
        <v>0.25700332151385896</v>
      </c>
      <c r="G3184" s="30">
        <v>-0.12408545507755331</v>
      </c>
      <c r="H3184" s="30">
        <v>5.53666828557553E-2</v>
      </c>
    </row>
    <row r="3185" spans="1:8">
      <c r="A3185" s="31" t="s">
        <v>2694</v>
      </c>
      <c r="B3185" s="32">
        <v>44476</v>
      </c>
      <c r="C3185" s="31">
        <v>1480853.4933333334</v>
      </c>
      <c r="D3185" s="31">
        <v>1253.28</v>
      </c>
      <c r="E3185" s="31">
        <v>152.58000000000001</v>
      </c>
      <c r="F3185" s="30">
        <v>0.23747273819211867</v>
      </c>
      <c r="G3185" s="30">
        <v>-0.10866457573236044</v>
      </c>
      <c r="H3185" s="30">
        <v>6.4313616071428603E-2</v>
      </c>
    </row>
    <row r="3186" spans="1:8">
      <c r="A3186" s="31" t="s">
        <v>2695</v>
      </c>
      <c r="B3186" s="32">
        <v>44477</v>
      </c>
      <c r="C3186" s="31">
        <v>1473442.4566666665</v>
      </c>
      <c r="D3186" s="31">
        <v>1257.04</v>
      </c>
      <c r="E3186" s="31">
        <v>152.88</v>
      </c>
      <c r="F3186" s="30">
        <v>0.21835226586953715</v>
      </c>
      <c r="G3186" s="30">
        <v>-9.7505115410848275E-2</v>
      </c>
      <c r="H3186" s="30">
        <v>6.722513089005222E-2</v>
      </c>
    </row>
    <row r="3187" spans="1:8">
      <c r="A3187" s="31" t="s">
        <v>2696</v>
      </c>
      <c r="B3187" s="32">
        <v>44478</v>
      </c>
      <c r="C3187" s="31">
        <v>1466031.42</v>
      </c>
      <c r="D3187" s="31">
        <v>1259.9100000000001</v>
      </c>
      <c r="E3187" s="31">
        <v>153.05333333333334</v>
      </c>
      <c r="F3187" s="30">
        <v>0.19962912124835985</v>
      </c>
      <c r="G3187" s="30">
        <v>-9.9184918611025075E-2</v>
      </c>
      <c r="H3187" s="30">
        <v>6.9281106634684786E-2</v>
      </c>
    </row>
    <row r="3188" spans="1:8">
      <c r="A3188" s="31" t="s">
        <v>2697</v>
      </c>
      <c r="B3188" s="32">
        <v>44479</v>
      </c>
      <c r="C3188" s="31">
        <v>1455612</v>
      </c>
      <c r="D3188" s="31">
        <v>1262.78</v>
      </c>
      <c r="E3188" s="31">
        <v>153.22666666666666</v>
      </c>
      <c r="F3188" s="30">
        <v>0.1790556535438812</v>
      </c>
      <c r="G3188" s="30">
        <v>-0.10085088708241863</v>
      </c>
      <c r="H3188" s="30">
        <v>7.134034073694262E-2</v>
      </c>
    </row>
    <row r="3189" spans="1:8">
      <c r="A3189" s="31" t="s">
        <v>1446</v>
      </c>
      <c r="B3189" s="32">
        <v>44480</v>
      </c>
      <c r="C3189" s="31">
        <v>1457493.63</v>
      </c>
      <c r="D3189" s="31">
        <v>1265.6500000000001</v>
      </c>
      <c r="E3189" s="31">
        <v>153.4</v>
      </c>
      <c r="F3189" s="30">
        <v>0.17940893511167122</v>
      </c>
      <c r="G3189" s="30">
        <v>-0.10250319103673233</v>
      </c>
      <c r="H3189" s="30">
        <v>7.3402840948848969E-2</v>
      </c>
    </row>
    <row r="3190" spans="1:8">
      <c r="A3190" s="31" t="s">
        <v>2698</v>
      </c>
      <c r="B3190" s="32">
        <v>44481</v>
      </c>
      <c r="C3190" s="31">
        <v>1418683.01</v>
      </c>
      <c r="D3190" s="31">
        <v>1253.6300000000001</v>
      </c>
      <c r="E3190" s="31">
        <v>153.84</v>
      </c>
      <c r="F3190" s="30">
        <v>0.16760849008612211</v>
      </c>
      <c r="G3190" s="30">
        <v>-9.7302629684034581E-2</v>
      </c>
      <c r="H3190" s="30">
        <v>8.506136267456621E-2</v>
      </c>
    </row>
    <row r="3191" spans="1:8">
      <c r="A3191" s="31" t="s">
        <v>1845</v>
      </c>
      <c r="B3191" s="32">
        <v>44482</v>
      </c>
      <c r="C3191" s="31">
        <v>1397386.13</v>
      </c>
      <c r="D3191" s="31">
        <v>1260.23</v>
      </c>
      <c r="E3191" s="31">
        <v>154.44</v>
      </c>
      <c r="F3191" s="30">
        <v>0.15706560546782922</v>
      </c>
      <c r="G3191" s="30">
        <v>-8.107654839509415E-2</v>
      </c>
      <c r="H3191" s="30">
        <v>8.8065379737917393E-2</v>
      </c>
    </row>
    <row r="3192" spans="1:8">
      <c r="A3192" s="31" t="s">
        <v>2699</v>
      </c>
      <c r="B3192" s="32">
        <v>44483</v>
      </c>
      <c r="C3192" s="31">
        <v>1410745.9166666667</v>
      </c>
      <c r="D3192" s="31">
        <v>1266.67</v>
      </c>
      <c r="E3192" s="31">
        <v>155.07</v>
      </c>
      <c r="F3192" s="30">
        <v>0.15554425965888186</v>
      </c>
      <c r="G3192" s="30">
        <v>-6.2135807313840496E-2</v>
      </c>
      <c r="H3192" s="30">
        <v>9.9553286534779684E-2</v>
      </c>
    </row>
    <row r="3193" spans="1:8">
      <c r="A3193" s="31" t="s">
        <v>2700</v>
      </c>
      <c r="B3193" s="32">
        <v>44484</v>
      </c>
      <c r="C3193" s="31">
        <v>1424105.7033333334</v>
      </c>
      <c r="D3193" s="31">
        <v>1283.67</v>
      </c>
      <c r="E3193" s="31">
        <v>154.97</v>
      </c>
      <c r="F3193" s="30">
        <v>0.1540553416036996</v>
      </c>
      <c r="G3193" s="30">
        <v>-3.4522439585730647E-2</v>
      </c>
      <c r="H3193" s="30">
        <v>0.10110842688645727</v>
      </c>
    </row>
    <row r="3194" spans="1:8">
      <c r="A3194" s="31" t="s">
        <v>2701</v>
      </c>
      <c r="B3194" s="32">
        <v>44485</v>
      </c>
      <c r="C3194" s="31">
        <v>1437465.49</v>
      </c>
      <c r="D3194" s="31">
        <v>1283.4533333333334</v>
      </c>
      <c r="E3194" s="31">
        <v>154.93666666666667</v>
      </c>
      <c r="F3194" s="30">
        <v>0.15259782543067901</v>
      </c>
      <c r="G3194" s="30">
        <v>-4.2253801399422475E-2</v>
      </c>
      <c r="H3194" s="30">
        <v>0.1002722215646823</v>
      </c>
    </row>
    <row r="3195" spans="1:8">
      <c r="A3195" s="31" t="s">
        <v>2702</v>
      </c>
      <c r="B3195" s="32">
        <v>44486</v>
      </c>
      <c r="C3195" s="31">
        <v>1436109.93</v>
      </c>
      <c r="D3195" s="31">
        <v>1283.2366666666667</v>
      </c>
      <c r="E3195" s="31">
        <v>154.90333333333334</v>
      </c>
      <c r="F3195" s="30">
        <v>0.14793129479272116</v>
      </c>
      <c r="G3195" s="30">
        <v>-4.9864873202936977E-2</v>
      </c>
      <c r="H3195" s="30">
        <v>9.9436926279928173E-2</v>
      </c>
    </row>
    <row r="3196" spans="1:8">
      <c r="A3196" s="31" t="s">
        <v>2703</v>
      </c>
      <c r="B3196" s="32">
        <v>44487</v>
      </c>
      <c r="C3196" s="31">
        <v>1436916.77</v>
      </c>
      <c r="D3196" s="31">
        <v>1283.02</v>
      </c>
      <c r="E3196" s="31">
        <v>154.87</v>
      </c>
      <c r="F3196" s="30">
        <v>0.16475198152850878</v>
      </c>
      <c r="G3196" s="30">
        <v>-5.735844066152862E-2</v>
      </c>
      <c r="H3196" s="30">
        <v>9.8602539547421486E-2</v>
      </c>
    </row>
    <row r="3197" spans="1:8">
      <c r="A3197" s="31" t="s">
        <v>2704</v>
      </c>
      <c r="B3197" s="32">
        <v>44488</v>
      </c>
      <c r="C3197" s="31">
        <v>1449496.94</v>
      </c>
      <c r="D3197" s="31">
        <v>1294.57</v>
      </c>
      <c r="E3197" s="31">
        <v>155.08000000000001</v>
      </c>
      <c r="F3197" s="30">
        <v>0.20243591882349987</v>
      </c>
      <c r="G3197" s="30">
        <v>-6.2714036446832155E-2</v>
      </c>
      <c r="H3197" s="30">
        <v>9.3498801297419387E-2</v>
      </c>
    </row>
    <row r="3198" spans="1:8">
      <c r="A3198" s="31" t="s">
        <v>1248</v>
      </c>
      <c r="B3198" s="32">
        <v>44489</v>
      </c>
      <c r="C3198" s="31">
        <v>1436357.1</v>
      </c>
      <c r="D3198" s="31">
        <v>1301.1300000000001</v>
      </c>
      <c r="E3198" s="31">
        <v>155.96</v>
      </c>
      <c r="F3198" s="30">
        <v>0.22450471827336416</v>
      </c>
      <c r="G3198" s="30">
        <v>-6.5709731158088203E-2</v>
      </c>
      <c r="H3198" s="30">
        <v>0.10414159292035396</v>
      </c>
    </row>
    <row r="3199" spans="1:8">
      <c r="A3199" s="31" t="s">
        <v>2705</v>
      </c>
      <c r="B3199" s="32">
        <v>44490</v>
      </c>
      <c r="C3199" s="31">
        <v>1426824.0633333335</v>
      </c>
      <c r="D3199" s="31">
        <v>1293</v>
      </c>
      <c r="E3199" s="31">
        <v>156.13999999999999</v>
      </c>
      <c r="F3199" s="30">
        <v>0.22953782560609359</v>
      </c>
      <c r="G3199" s="30">
        <v>-6.8181981968996941E-2</v>
      </c>
      <c r="H3199" s="30">
        <v>0.10260574818162538</v>
      </c>
    </row>
    <row r="3200" spans="1:8">
      <c r="A3200" s="31" t="s">
        <v>2663</v>
      </c>
      <c r="B3200" s="32">
        <v>44491</v>
      </c>
      <c r="C3200" s="31">
        <v>1417291.0266666668</v>
      </c>
      <c r="D3200" s="31">
        <v>1293.1400000000001</v>
      </c>
      <c r="E3200" s="31">
        <v>155.83000000000001</v>
      </c>
      <c r="F3200" s="30">
        <v>0.23468103129480489</v>
      </c>
      <c r="G3200" s="30">
        <v>-7.3250438957967456E-2</v>
      </c>
      <c r="H3200" s="30">
        <v>0.10057207429903259</v>
      </c>
    </row>
    <row r="3201" spans="1:8">
      <c r="A3201" s="31" t="s">
        <v>2706</v>
      </c>
      <c r="B3201" s="32">
        <v>44492</v>
      </c>
      <c r="C3201" s="31">
        <v>1407757.99</v>
      </c>
      <c r="D3201" s="31">
        <v>1295.2</v>
      </c>
      <c r="E3201" s="31">
        <v>155.57</v>
      </c>
      <c r="F3201" s="30">
        <v>0.23993798786251386</v>
      </c>
      <c r="G3201" s="30">
        <v>-7.2762026579103689E-2</v>
      </c>
      <c r="H3201" s="30">
        <v>9.7805377178745267E-2</v>
      </c>
    </row>
    <row r="3202" spans="1:8">
      <c r="A3202" s="31" t="s">
        <v>2734</v>
      </c>
      <c r="B3202" s="32">
        <v>44494</v>
      </c>
      <c r="C3202" s="31">
        <v>1384133.53</v>
      </c>
      <c r="D3202" s="31">
        <v>1297.26</v>
      </c>
      <c r="E3202" s="31">
        <v>155.31</v>
      </c>
      <c r="F3202" s="30">
        <v>0.18248157665972364</v>
      </c>
      <c r="G3202" s="30">
        <v>-7.2274652738875345E-2</v>
      </c>
      <c r="H3202" s="30">
        <v>9.5043361771134593E-2</v>
      </c>
    </row>
    <row r="3203" spans="1:8">
      <c r="A3203" s="31" t="s">
        <v>1886</v>
      </c>
      <c r="B3203" s="32">
        <v>44495</v>
      </c>
      <c r="C3203" s="31">
        <v>1384452.1600000001</v>
      </c>
      <c r="D3203" s="31">
        <v>1296.06</v>
      </c>
      <c r="E3203" s="31">
        <v>155.21</v>
      </c>
      <c r="F3203" s="30">
        <v>0.16072832237077184</v>
      </c>
      <c r="G3203" s="30">
        <v>-7.4117201620219841E-2</v>
      </c>
      <c r="H3203" s="30">
        <v>9.3413173652694859E-2</v>
      </c>
    </row>
    <row r="3204" spans="1:8">
      <c r="A3204" s="31" t="s">
        <v>2735</v>
      </c>
      <c r="B3204" s="32">
        <v>44496</v>
      </c>
      <c r="C3204" s="31">
        <v>1393960.75</v>
      </c>
      <c r="D3204" s="31">
        <v>1282.8900000000001</v>
      </c>
      <c r="E3204" s="31">
        <v>155.07</v>
      </c>
      <c r="F3204" s="30">
        <v>0.14784438718016357</v>
      </c>
      <c r="G3204" s="30">
        <v>-8.9593652866287288E-2</v>
      </c>
      <c r="H3204" s="30">
        <v>9.2349957734572996E-2</v>
      </c>
    </row>
    <row r="3205" spans="1:8">
      <c r="A3205" s="31" t="s">
        <v>2736</v>
      </c>
      <c r="B3205" s="32">
        <v>44497</v>
      </c>
      <c r="C3205" s="31">
        <v>1387863.5533333335</v>
      </c>
      <c r="D3205" s="31">
        <v>1276.07</v>
      </c>
      <c r="E3205" s="31">
        <v>154.27000000000001</v>
      </c>
      <c r="F3205" s="30">
        <v>0.13167910008978345</v>
      </c>
      <c r="G3205" s="30">
        <v>-0.10321587698708312</v>
      </c>
      <c r="H3205" s="30">
        <v>8.4118060435699249E-2</v>
      </c>
    </row>
    <row r="3206" spans="1:8">
      <c r="A3206" s="31" t="s">
        <v>2737</v>
      </c>
      <c r="B3206" s="32">
        <v>44498</v>
      </c>
      <c r="C3206" s="31">
        <v>1381766.3566666669</v>
      </c>
      <c r="D3206" s="31">
        <v>1264.75</v>
      </c>
      <c r="E3206" s="31">
        <v>154.53</v>
      </c>
      <c r="F3206" s="30">
        <v>0.11582604990723921</v>
      </c>
      <c r="G3206" s="30">
        <v>-0.11425249844175678</v>
      </c>
      <c r="H3206" s="30">
        <v>8.3660589060308599E-2</v>
      </c>
    </row>
    <row r="3207" spans="1:8">
      <c r="A3207" s="31" t="s">
        <v>2738</v>
      </c>
      <c r="B3207" s="32">
        <v>44499</v>
      </c>
      <c r="C3207" s="31">
        <v>1375669.1600000001</v>
      </c>
      <c r="D3207" s="31">
        <v>1264.68</v>
      </c>
      <c r="E3207" s="31">
        <v>154.26666666666668</v>
      </c>
      <c r="F3207" s="30">
        <v>0.10027627675284889</v>
      </c>
      <c r="G3207" s="30">
        <v>-0.11490898402233918</v>
      </c>
      <c r="H3207" s="30">
        <v>8.2649074788874177E-2</v>
      </c>
    </row>
    <row r="3208" spans="1:8">
      <c r="A3208" s="31" t="s">
        <v>2739</v>
      </c>
      <c r="B3208" s="32">
        <v>44500</v>
      </c>
      <c r="C3208" s="31">
        <v>1340290.83</v>
      </c>
      <c r="D3208" s="31">
        <v>1264.6100000000001</v>
      </c>
      <c r="E3208" s="31">
        <v>154.00333333333333</v>
      </c>
      <c r="F3208" s="30">
        <v>6.1823657651577157E-2</v>
      </c>
      <c r="G3208" s="30">
        <v>-0.11678143900769655</v>
      </c>
      <c r="H3208" s="30">
        <v>7.8429541794075686E-2</v>
      </c>
    </row>
    <row r="3209" spans="1:8">
      <c r="A3209" s="31" t="s">
        <v>2740</v>
      </c>
      <c r="B3209" s="32">
        <v>44501</v>
      </c>
      <c r="C3209" s="31">
        <v>1361414.79</v>
      </c>
      <c r="D3209" s="31">
        <v>1264.54</v>
      </c>
      <c r="E3209" s="31">
        <v>153.74</v>
      </c>
      <c r="F3209" s="30">
        <v>7.6754581159751867E-2</v>
      </c>
      <c r="G3209" s="30">
        <v>-0.11864619416352451</v>
      </c>
      <c r="H3209" s="30">
        <v>7.4228484919063753E-2</v>
      </c>
    </row>
    <row r="3210" spans="1:8">
      <c r="A3210" s="31" t="s">
        <v>2741</v>
      </c>
      <c r="B3210" s="32">
        <v>44502</v>
      </c>
      <c r="C3210" s="31">
        <v>1376091.88</v>
      </c>
      <c r="D3210" s="31">
        <v>1263.96</v>
      </c>
      <c r="E3210" s="31">
        <v>154.41999999999999</v>
      </c>
      <c r="F3210" s="30">
        <v>9.4493752452653457E-2</v>
      </c>
      <c r="G3210" s="30">
        <v>-0.12085802520657707</v>
      </c>
      <c r="H3210" s="30">
        <v>7.6622742801366384E-2</v>
      </c>
    </row>
    <row r="3211" spans="1:8">
      <c r="A3211" s="31" t="s">
        <v>2361</v>
      </c>
      <c r="B3211" s="32">
        <v>44503</v>
      </c>
      <c r="C3211" s="31">
        <v>1398416.46</v>
      </c>
      <c r="D3211" s="31">
        <v>1262.46</v>
      </c>
      <c r="E3211" s="31">
        <v>154.78</v>
      </c>
      <c r="F3211" s="30">
        <v>0.12243011156875361</v>
      </c>
      <c r="G3211" s="30">
        <v>-0.1246108295138576</v>
      </c>
      <c r="H3211" s="30">
        <v>7.9734914544820512E-2</v>
      </c>
    </row>
    <row r="3212" spans="1:8">
      <c r="A3212" s="31" t="s">
        <v>2742</v>
      </c>
      <c r="B3212" s="32">
        <v>44504</v>
      </c>
      <c r="C3212" s="31">
        <v>1412494.8033333335</v>
      </c>
      <c r="D3212" s="31">
        <v>1268.45</v>
      </c>
      <c r="E3212" s="31">
        <v>155.33000000000001</v>
      </c>
      <c r="F3212" s="30">
        <v>0.14061964705903218</v>
      </c>
      <c r="G3212" s="30">
        <v>-0.12213740458015265</v>
      </c>
      <c r="H3212" s="30">
        <v>9.1030413710753821E-2</v>
      </c>
    </row>
    <row r="3213" spans="1:8">
      <c r="A3213" s="31" t="s">
        <v>2743</v>
      </c>
      <c r="B3213" s="32">
        <v>44505</v>
      </c>
      <c r="C3213" s="31">
        <v>1426573.1466666667</v>
      </c>
      <c r="D3213" s="31">
        <v>1264.07</v>
      </c>
      <c r="E3213" s="31">
        <v>155.26</v>
      </c>
      <c r="F3213" s="30">
        <v>0.15374015832196619</v>
      </c>
      <c r="G3213" s="30">
        <v>-0.11301425133145759</v>
      </c>
      <c r="H3213" s="30">
        <v>9.6159277040384072E-2</v>
      </c>
    </row>
    <row r="3214" spans="1:8">
      <c r="A3214" s="31" t="s">
        <v>2744</v>
      </c>
      <c r="B3214" s="32">
        <v>44506</v>
      </c>
      <c r="C3214" s="31">
        <v>1440651.49</v>
      </c>
      <c r="D3214" s="31">
        <v>1265.6533333333332</v>
      </c>
      <c r="E3214" s="31">
        <v>155.43666666666667</v>
      </c>
      <c r="F3214" s="30">
        <v>0.16690063783914377</v>
      </c>
      <c r="G3214" s="30">
        <v>-0.11494630648774273</v>
      </c>
      <c r="H3214" s="30">
        <v>9.6322941646682647E-2</v>
      </c>
    </row>
    <row r="3215" spans="1:8">
      <c r="A3215" s="31" t="s">
        <v>2745</v>
      </c>
      <c r="B3215" s="32">
        <v>44507</v>
      </c>
      <c r="C3215" s="31">
        <v>1430892.18</v>
      </c>
      <c r="D3215" s="31">
        <v>1267.2366666666667</v>
      </c>
      <c r="E3215" s="31">
        <v>155.61333333333332</v>
      </c>
      <c r="F3215" s="30">
        <v>0.16076376385446722</v>
      </c>
      <c r="G3215" s="30">
        <v>-0.10710402021734589</v>
      </c>
      <c r="H3215" s="30">
        <v>0.10101176859036332</v>
      </c>
    </row>
    <row r="3216" spans="1:8">
      <c r="A3216" s="31" t="s">
        <v>1480</v>
      </c>
      <c r="B3216" s="32">
        <v>44508</v>
      </c>
      <c r="C3216" s="31">
        <v>1434378.87</v>
      </c>
      <c r="D3216" s="31">
        <v>1268.82</v>
      </c>
      <c r="E3216" s="31">
        <v>155.79</v>
      </c>
      <c r="F3216" s="30">
        <v>0.17320640586350122</v>
      </c>
      <c r="G3216" s="30">
        <v>-9.9141613633835668E-2</v>
      </c>
      <c r="H3216" s="30">
        <v>0.10573010315132025</v>
      </c>
    </row>
    <row r="3217" spans="1:8">
      <c r="A3217" s="31" t="s">
        <v>2746</v>
      </c>
      <c r="B3217" s="32">
        <v>44509</v>
      </c>
      <c r="C3217" s="31">
        <v>1447674.77</v>
      </c>
      <c r="D3217" s="31">
        <v>1272.95</v>
      </c>
      <c r="E3217" s="31">
        <v>155.43</v>
      </c>
      <c r="F3217" s="30">
        <v>0.19200939942593509</v>
      </c>
      <c r="G3217" s="30">
        <v>-8.9234225532493383E-2</v>
      </c>
      <c r="H3217" s="30">
        <v>0.10665717337130665</v>
      </c>
    </row>
    <row r="3218" spans="1:8">
      <c r="A3218" s="31" t="s">
        <v>2747</v>
      </c>
      <c r="B3218" s="32">
        <v>44510</v>
      </c>
      <c r="C3218" s="31">
        <v>1456479.93</v>
      </c>
      <c r="D3218" s="31">
        <v>1274.3900000000001</v>
      </c>
      <c r="E3218" s="31">
        <v>155.69999999999999</v>
      </c>
      <c r="F3218" s="30">
        <v>0.20207034772722277</v>
      </c>
      <c r="G3218" s="30">
        <v>-8.8549563724788949E-2</v>
      </c>
      <c r="H3218" s="30">
        <v>0.10605952972934563</v>
      </c>
    </row>
    <row r="3219" spans="1:8">
      <c r="A3219" s="31" t="s">
        <v>1175</v>
      </c>
      <c r="B3219" s="32">
        <v>44511</v>
      </c>
      <c r="C3219" s="31">
        <v>1450734.7366666668</v>
      </c>
      <c r="D3219" s="31">
        <v>1281.4000000000001</v>
      </c>
      <c r="E3219" s="31">
        <v>155.74</v>
      </c>
      <c r="F3219" s="30">
        <v>0.20309819572819121</v>
      </c>
      <c r="G3219" s="30">
        <v>-6.9264069264069139E-2</v>
      </c>
      <c r="H3219" s="30">
        <v>0.11609574315608451</v>
      </c>
    </row>
    <row r="3220" spans="1:8">
      <c r="A3220" s="31" t="s">
        <v>2748</v>
      </c>
      <c r="B3220" s="32">
        <v>44512</v>
      </c>
      <c r="C3220" s="31">
        <v>1444989.5433333335</v>
      </c>
      <c r="D3220" s="31">
        <v>1285.48</v>
      </c>
      <c r="E3220" s="31">
        <v>155.88999999999999</v>
      </c>
      <c r="F3220" s="30">
        <v>0.20226284922587601</v>
      </c>
      <c r="G3220" s="30">
        <v>-7.1057442857039521E-2</v>
      </c>
      <c r="H3220" s="30">
        <v>0.10701604885669647</v>
      </c>
    </row>
    <row r="3221" spans="1:8">
      <c r="A3221" s="31" t="s">
        <v>2749</v>
      </c>
      <c r="B3221" s="32">
        <v>44513</v>
      </c>
      <c r="C3221" s="31">
        <v>1439244.35</v>
      </c>
      <c r="D3221" s="31">
        <v>1285.9266666666667</v>
      </c>
      <c r="E3221" s="31">
        <v>155.88333333333333</v>
      </c>
      <c r="F3221" s="30">
        <v>0.20142200674955979</v>
      </c>
      <c r="G3221" s="30">
        <v>-3.9822986823569217E-2</v>
      </c>
      <c r="H3221" s="30">
        <v>0.11257821235695742</v>
      </c>
    </row>
    <row r="3222" spans="1:8">
      <c r="A3222" s="31" t="s">
        <v>2750</v>
      </c>
      <c r="B3222" s="32">
        <v>44514</v>
      </c>
      <c r="C3222" s="31">
        <v>1442515.73</v>
      </c>
      <c r="D3222" s="31">
        <v>1286.3733333333332</v>
      </c>
      <c r="E3222" s="31">
        <v>155.87666666666667</v>
      </c>
      <c r="F3222" s="30">
        <v>0.20812712028708558</v>
      </c>
      <c r="G3222" s="30">
        <v>-4.5006297961638353E-2</v>
      </c>
      <c r="H3222" s="30">
        <v>0.11319272519520074</v>
      </c>
    </row>
    <row r="3223" spans="1:8">
      <c r="A3223" s="31" t="s">
        <v>1251</v>
      </c>
      <c r="B3223" s="32">
        <v>44515</v>
      </c>
      <c r="C3223" s="31">
        <v>1416298.72</v>
      </c>
      <c r="D3223" s="31">
        <v>1286.82</v>
      </c>
      <c r="E3223" s="31">
        <v>155.87</v>
      </c>
      <c r="F3223" s="30">
        <v>0.19458023274691594</v>
      </c>
      <c r="G3223" s="30">
        <v>-5.0130406968161068E-2</v>
      </c>
      <c r="H3223" s="30">
        <v>0.11380796989257536</v>
      </c>
    </row>
    <row r="3224" spans="1:8">
      <c r="A3224" s="31" t="s">
        <v>2751</v>
      </c>
      <c r="B3224" s="32">
        <v>44516</v>
      </c>
      <c r="C3224" s="31">
        <v>1408595.65</v>
      </c>
      <c r="D3224" s="31">
        <v>1290.55</v>
      </c>
      <c r="E3224" s="31">
        <v>156.4</v>
      </c>
      <c r="F3224" s="30">
        <v>0.19206714356269905</v>
      </c>
      <c r="G3224" s="30">
        <v>-5.2786483372111004E-2</v>
      </c>
      <c r="H3224" s="30">
        <v>0.11826111826111818</v>
      </c>
    </row>
    <row r="3225" spans="1:8">
      <c r="A3225" s="31" t="s">
        <v>2752</v>
      </c>
      <c r="B3225" s="32">
        <v>44517</v>
      </c>
      <c r="C3225" s="31">
        <v>1410778.55</v>
      </c>
      <c r="D3225" s="31">
        <v>1286.8699999999999</v>
      </c>
      <c r="E3225" s="31">
        <v>155.83000000000001</v>
      </c>
      <c r="F3225" s="30">
        <v>0.18924858257841004</v>
      </c>
      <c r="G3225" s="30">
        <v>-5.3528481594528166E-2</v>
      </c>
      <c r="H3225" s="30">
        <v>0.11307142857142871</v>
      </c>
    </row>
    <row r="3226" spans="1:8">
      <c r="A3226" s="31" t="s">
        <v>2753</v>
      </c>
      <c r="B3226" s="32">
        <v>44518</v>
      </c>
      <c r="C3226" s="31">
        <v>1401682.9833333334</v>
      </c>
      <c r="D3226" s="31">
        <v>1273.8699999999999</v>
      </c>
      <c r="E3226" s="31">
        <v>155.31</v>
      </c>
      <c r="F3226" s="30">
        <v>0.18996765148092076</v>
      </c>
      <c r="G3226" s="30">
        <v>-7.5579454579759453E-2</v>
      </c>
      <c r="H3226" s="30">
        <v>0.10008499787505309</v>
      </c>
    </row>
    <row r="3227" spans="1:8">
      <c r="A3227" s="31" t="s">
        <v>2754</v>
      </c>
      <c r="B3227" s="32">
        <v>44519</v>
      </c>
      <c r="C3227" s="31">
        <v>1392587.4166666667</v>
      </c>
      <c r="D3227" s="31">
        <v>1269.22</v>
      </c>
      <c r="E3227" s="31">
        <v>155.93</v>
      </c>
      <c r="F3227" s="30">
        <v>0.18499318815637267</v>
      </c>
      <c r="G3227" s="30">
        <v>-5.7281221682487282E-2</v>
      </c>
      <c r="H3227" s="30">
        <v>0.1158580220409331</v>
      </c>
    </row>
    <row r="3228" spans="1:8">
      <c r="A3228" s="31" t="s">
        <v>2755</v>
      </c>
      <c r="B3228" s="32">
        <v>44520</v>
      </c>
      <c r="C3228" s="31">
        <v>1383491.85</v>
      </c>
      <c r="D3228" s="31">
        <v>1266.6666666666667</v>
      </c>
      <c r="E3228" s="31">
        <v>155.13666666666668</v>
      </c>
      <c r="F3228" s="30">
        <v>0.17999555189804561</v>
      </c>
      <c r="G3228" s="30">
        <v>-5.4239372014942888E-2</v>
      </c>
      <c r="H3228" s="30">
        <v>0.11065769377625045</v>
      </c>
    </row>
    <row r="3229" spans="1:8">
      <c r="A3229" s="31" t="s">
        <v>2730</v>
      </c>
      <c r="B3229" s="32">
        <v>44521</v>
      </c>
      <c r="C3229" s="31">
        <v>1386935.29</v>
      </c>
      <c r="D3229" s="31">
        <v>1264.1133333333332</v>
      </c>
      <c r="E3229" s="31">
        <v>154.34333333333336</v>
      </c>
      <c r="F3229" s="30">
        <v>0.18569420637908118</v>
      </c>
      <c r="G3229" s="30">
        <v>-4.8766416839739701E-2</v>
      </c>
      <c r="H3229" s="30">
        <v>0.10358223895893426</v>
      </c>
    </row>
    <row r="3230" spans="1:8">
      <c r="A3230" s="31" t="s">
        <v>2905</v>
      </c>
      <c r="B3230" s="32">
        <v>44522</v>
      </c>
      <c r="C3230" s="31">
        <v>1407132.92</v>
      </c>
      <c r="D3230" s="31">
        <v>1261.56</v>
      </c>
      <c r="E3230" s="31">
        <v>153.55000000000001</v>
      </c>
      <c r="F3230" s="30">
        <v>0.19695301052413594</v>
      </c>
      <c r="G3230" s="30">
        <v>-4.3207208027121302E-2</v>
      </c>
      <c r="H3230" s="30">
        <v>9.6524636991192736E-2</v>
      </c>
    </row>
    <row r="3231" spans="1:8">
      <c r="A3231" s="31" t="s">
        <v>2906</v>
      </c>
      <c r="B3231" s="32">
        <v>44523</v>
      </c>
      <c r="C3231" s="31">
        <v>1404551.6600000001</v>
      </c>
      <c r="D3231" s="31">
        <v>1255.3900000000001</v>
      </c>
      <c r="E3231" s="31">
        <v>153.03</v>
      </c>
      <c r="F3231" s="30">
        <v>0.17056857954456461</v>
      </c>
      <c r="G3231" s="30">
        <v>-4.0324430106869258E-2</v>
      </c>
      <c r="H3231" s="30">
        <v>9.1434277155695076E-2</v>
      </c>
    </row>
    <row r="3232" spans="1:8">
      <c r="A3232" s="31" t="s">
        <v>2907</v>
      </c>
      <c r="B3232" s="32">
        <v>44524</v>
      </c>
      <c r="C3232" s="31">
        <v>1394105.72</v>
      </c>
      <c r="D3232" s="31">
        <v>1253.1500000000001</v>
      </c>
      <c r="E3232" s="31">
        <v>153.72999999999999</v>
      </c>
      <c r="F3232" s="30">
        <v>0.15201385590734939</v>
      </c>
      <c r="G3232" s="30">
        <v>-4.9095117046704773E-2</v>
      </c>
      <c r="H3232" s="30">
        <v>9.0980058193173008E-2</v>
      </c>
    </row>
    <row r="3233" spans="1:8">
      <c r="A3233" s="31" t="s">
        <v>2908</v>
      </c>
      <c r="B3233" s="32">
        <v>44525</v>
      </c>
      <c r="C3233" s="31">
        <v>1384975.1166666667</v>
      </c>
      <c r="D3233" s="31">
        <v>1254.69</v>
      </c>
      <c r="E3233" s="31">
        <v>153.88999999999999</v>
      </c>
      <c r="F3233" s="30">
        <v>0.14756843170171141</v>
      </c>
      <c r="G3233" s="30">
        <v>-5.2992678692731499E-2</v>
      </c>
      <c r="H3233" s="30">
        <v>7.9248194123009874E-2</v>
      </c>
    </row>
    <row r="3234" spans="1:8">
      <c r="A3234" s="31" t="s">
        <v>2909</v>
      </c>
      <c r="B3234" s="32">
        <v>44526</v>
      </c>
      <c r="C3234" s="31">
        <v>1375844.5133333334</v>
      </c>
      <c r="D3234" s="31">
        <v>1223.1300000000001</v>
      </c>
      <c r="E3234" s="31">
        <v>153.62</v>
      </c>
      <c r="F3234" s="30">
        <v>0.13296256017780195</v>
      </c>
      <c r="G3234" s="30">
        <v>-9.9049793753682835E-2</v>
      </c>
      <c r="H3234" s="30">
        <v>7.7581369248035825E-2</v>
      </c>
    </row>
    <row r="3235" spans="1:8">
      <c r="A3235" s="31" t="s">
        <v>2910</v>
      </c>
      <c r="B3235" s="32">
        <v>44527</v>
      </c>
      <c r="C3235" s="31">
        <v>1366713.9100000001</v>
      </c>
      <c r="D3235" s="31">
        <v>1221.7500000000002</v>
      </c>
      <c r="E3235" s="31">
        <v>152.88333333333333</v>
      </c>
      <c r="F3235" s="30">
        <v>0.11853598641552821</v>
      </c>
      <c r="G3235" s="30">
        <v>-9.3791722296395097E-2</v>
      </c>
      <c r="H3235" s="30">
        <v>7.3618913857677715E-2</v>
      </c>
    </row>
    <row r="3236" spans="1:8">
      <c r="A3236" s="31" t="s">
        <v>2911</v>
      </c>
      <c r="B3236" s="32">
        <v>44528</v>
      </c>
      <c r="C3236" s="31">
        <v>1368005.19</v>
      </c>
      <c r="D3236" s="31">
        <v>1220.3700000000001</v>
      </c>
      <c r="E3236" s="31">
        <v>152.14666666666668</v>
      </c>
      <c r="F3236" s="30">
        <v>0.11276279750043838</v>
      </c>
      <c r="G3236" s="30">
        <v>-9.3032588904165658E-2</v>
      </c>
      <c r="H3236" s="30">
        <v>6.7795817152482174E-2</v>
      </c>
    </row>
    <row r="3237" spans="1:8">
      <c r="A3237" s="31" t="s">
        <v>2912</v>
      </c>
      <c r="B3237" s="32">
        <v>44529</v>
      </c>
      <c r="C3237" s="31">
        <v>1363939.01</v>
      </c>
      <c r="D3237" s="31">
        <v>1218.99</v>
      </c>
      <c r="E3237" s="31">
        <v>151.41</v>
      </c>
      <c r="F3237" s="30">
        <v>9.5369660585015836E-2</v>
      </c>
      <c r="G3237" s="30">
        <v>-9.2270459453421716E-2</v>
      </c>
      <c r="H3237" s="30">
        <v>6.1979799869073204E-2</v>
      </c>
    </row>
    <row r="3238" spans="1:8">
      <c r="A3238" s="31" t="s">
        <v>2913</v>
      </c>
      <c r="B3238" s="32">
        <v>44530</v>
      </c>
      <c r="C3238" s="31">
        <v>1357128.9100000001</v>
      </c>
      <c r="D3238" s="31">
        <v>1212.42</v>
      </c>
      <c r="E3238" s="31">
        <v>150.46</v>
      </c>
      <c r="F3238" s="30">
        <v>8.2056200407943702E-2</v>
      </c>
      <c r="G3238" s="30">
        <v>-9.5377728035814124E-2</v>
      </c>
      <c r="H3238" s="30">
        <v>5.4675452123931212E-2</v>
      </c>
    </row>
    <row r="3239" spans="1:8">
      <c r="A3239" s="31" t="s">
        <v>2914</v>
      </c>
      <c r="B3239" s="32">
        <v>44531</v>
      </c>
      <c r="C3239" s="31">
        <v>1340071.9100000001</v>
      </c>
      <c r="D3239" s="31">
        <v>1226.81</v>
      </c>
      <c r="E3239" s="31">
        <v>151.22999999999999</v>
      </c>
      <c r="F3239" s="30">
        <v>3.8433475736510125E-2</v>
      </c>
      <c r="G3239" s="30">
        <v>-9.0625393789795949E-2</v>
      </c>
      <c r="H3239" s="30">
        <v>5.688727374379754E-2</v>
      </c>
    </row>
    <row r="3240" spans="1:8">
      <c r="A3240" s="31" t="s">
        <v>2915</v>
      </c>
      <c r="B3240" s="32">
        <v>44532</v>
      </c>
      <c r="C3240" s="31">
        <v>1338303.2466666668</v>
      </c>
      <c r="D3240" s="31">
        <v>1236.19</v>
      </c>
      <c r="E3240" s="31">
        <v>151.55000000000001</v>
      </c>
      <c r="F3240" s="30">
        <v>2.3396765196704861E-2</v>
      </c>
      <c r="G3240" s="30">
        <v>-7.9393803991659184E-2</v>
      </c>
      <c r="H3240" s="30">
        <v>6.2464946719013037E-2</v>
      </c>
    </row>
    <row r="3241" spans="1:8">
      <c r="A3241" s="31" t="s">
        <v>2916</v>
      </c>
      <c r="B3241" s="32">
        <v>44533</v>
      </c>
      <c r="C3241" s="31">
        <v>1336534.5833333333</v>
      </c>
      <c r="D3241" s="31">
        <v>1224.6400000000001</v>
      </c>
      <c r="E3241" s="31">
        <v>151.28</v>
      </c>
      <c r="F3241" s="30">
        <v>2.1863131300820182E-2</v>
      </c>
      <c r="G3241" s="30">
        <v>-9.1061581052897078E-2</v>
      </c>
      <c r="H3241" s="30">
        <v>5.9903313949415171E-2</v>
      </c>
    </row>
    <row r="3242" spans="1:8">
      <c r="A3242" s="31" t="s">
        <v>2917</v>
      </c>
      <c r="B3242" s="32">
        <v>44534</v>
      </c>
      <c r="C3242" s="31">
        <v>1334765.92</v>
      </c>
      <c r="D3242" s="31">
        <v>1221.0800000000002</v>
      </c>
      <c r="E3242" s="31">
        <v>151.89000000000001</v>
      </c>
      <c r="F3242" s="30">
        <v>2.0330040935672811E-2</v>
      </c>
      <c r="G3242" s="30">
        <v>-8.6592262350019267E-2</v>
      </c>
      <c r="H3242" s="30">
        <v>6.1277249860257177E-2</v>
      </c>
    </row>
    <row r="3243" spans="1:8">
      <c r="A3243" s="31" t="s">
        <v>2918</v>
      </c>
      <c r="B3243" s="32">
        <v>44535</v>
      </c>
      <c r="C3243" s="31">
        <v>1343202.6600000001</v>
      </c>
      <c r="D3243" s="31">
        <v>1217.52</v>
      </c>
      <c r="E3243" s="31">
        <v>152.5</v>
      </c>
      <c r="F3243" s="30">
        <v>2.6597389339042543E-2</v>
      </c>
      <c r="G3243" s="30">
        <v>-8.886677093701123E-2</v>
      </c>
      <c r="H3243" s="30">
        <v>7.1604244255498495E-2</v>
      </c>
    </row>
    <row r="3244" spans="1:8">
      <c r="A3244" s="31" t="s">
        <v>2919</v>
      </c>
      <c r="B3244" s="32">
        <v>44536</v>
      </c>
      <c r="C3244" s="31">
        <v>1342353.56</v>
      </c>
      <c r="D3244" s="31">
        <v>1213.96</v>
      </c>
      <c r="E3244" s="31">
        <v>153.11000000000001</v>
      </c>
      <c r="F3244" s="30">
        <v>2.5766692756459708E-2</v>
      </c>
      <c r="G3244" s="30">
        <v>-8.2952476638690986E-2</v>
      </c>
      <c r="H3244" s="30">
        <v>8.3044493173940692E-2</v>
      </c>
    </row>
    <row r="3245" spans="1:8">
      <c r="A3245" s="31" t="s">
        <v>2920</v>
      </c>
      <c r="B3245" s="32">
        <v>44537</v>
      </c>
      <c r="C3245" s="31">
        <v>1338016.01</v>
      </c>
      <c r="D3245" s="31">
        <v>1235.56</v>
      </c>
      <c r="E3245" s="31">
        <v>154.36000000000001</v>
      </c>
      <c r="F3245" s="30">
        <v>2.2271044715672872E-2</v>
      </c>
      <c r="G3245" s="30">
        <v>-4.842734358152867E-2</v>
      </c>
      <c r="H3245" s="30">
        <v>9.0883392226148496E-2</v>
      </c>
    </row>
    <row r="3246" spans="1:8">
      <c r="A3246" s="31" t="s">
        <v>2921</v>
      </c>
      <c r="B3246" s="32">
        <v>44538</v>
      </c>
      <c r="C3246" s="31">
        <v>1349389.26</v>
      </c>
      <c r="D3246" s="31">
        <v>1241.01</v>
      </c>
      <c r="E3246" s="31">
        <v>153.4</v>
      </c>
      <c r="F3246" s="30">
        <v>3.0777875182844028E-2</v>
      </c>
      <c r="G3246" s="30">
        <v>-3.6797007187097441E-2</v>
      </c>
      <c r="H3246" s="30">
        <v>8.7326339665438013E-2</v>
      </c>
    </row>
    <row r="3247" spans="1:8">
      <c r="A3247" s="31" t="s">
        <v>2922</v>
      </c>
      <c r="B3247" s="32">
        <v>44539</v>
      </c>
      <c r="C3247" s="31">
        <v>1347740.0333333334</v>
      </c>
      <c r="D3247" s="31">
        <v>1247.71</v>
      </c>
      <c r="E3247" s="31">
        <v>153.47999999999999</v>
      </c>
      <c r="F3247" s="30">
        <v>2.9335783329728971E-2</v>
      </c>
      <c r="G3247" s="30">
        <v>-4.5713892373114628E-2</v>
      </c>
      <c r="H3247" s="30">
        <v>8.6661002548852784E-2</v>
      </c>
    </row>
    <row r="3248" spans="1:8">
      <c r="A3248" s="31" t="s">
        <v>2923</v>
      </c>
      <c r="B3248" s="32">
        <v>44540</v>
      </c>
      <c r="C3248" s="31">
        <v>1346090.8066666666</v>
      </c>
      <c r="D3248" s="31">
        <v>1238.54</v>
      </c>
      <c r="E3248" s="31">
        <v>153.29</v>
      </c>
      <c r="F3248" s="30">
        <v>2.7894202021379266E-2</v>
      </c>
      <c r="G3248" s="30">
        <v>-5.3362105643975699E-2</v>
      </c>
      <c r="H3248" s="30">
        <v>8.1614413058305857E-2</v>
      </c>
    </row>
    <row r="3249" spans="1:8">
      <c r="A3249" s="31" t="s">
        <v>2924</v>
      </c>
      <c r="B3249" s="32">
        <v>44541</v>
      </c>
      <c r="C3249" s="31">
        <v>1344441.58</v>
      </c>
      <c r="D3249" s="31">
        <v>1235.8966666666665</v>
      </c>
      <c r="E3249" s="31">
        <v>153.61000000000001</v>
      </c>
      <c r="F3249" s="30">
        <v>2.8735314107887211E-2</v>
      </c>
      <c r="G3249" s="30">
        <v>-5.6014970593477043E-2</v>
      </c>
      <c r="H3249" s="30">
        <v>8.0188458112605998E-2</v>
      </c>
    </row>
    <row r="3250" spans="1:8">
      <c r="A3250" s="31" t="s">
        <v>2925</v>
      </c>
      <c r="B3250" s="32">
        <v>44542</v>
      </c>
      <c r="C3250" s="31">
        <v>1320776.73</v>
      </c>
      <c r="D3250" s="31">
        <v>1233.2533333333331</v>
      </c>
      <c r="E3250" s="31">
        <v>153.93</v>
      </c>
      <c r="F3250" s="30">
        <v>1.2057861213266463E-2</v>
      </c>
      <c r="G3250" s="30">
        <v>-5.8664285187248977E-2</v>
      </c>
      <c r="H3250" s="30">
        <v>7.8772163431214626E-2</v>
      </c>
    </row>
    <row r="3251" spans="1:8">
      <c r="A3251" s="31" t="s">
        <v>2926</v>
      </c>
      <c r="B3251" s="32">
        <v>44543</v>
      </c>
      <c r="C3251" s="31">
        <v>1295550.1099999999</v>
      </c>
      <c r="D3251" s="31">
        <v>1230.6099999999999</v>
      </c>
      <c r="E3251" s="31">
        <v>154.25</v>
      </c>
      <c r="F3251" s="30">
        <v>-5.8652830667822453E-3</v>
      </c>
      <c r="G3251" s="30">
        <v>-6.7366426676771618E-2</v>
      </c>
      <c r="H3251" s="30">
        <v>8.2456140350877227E-2</v>
      </c>
    </row>
    <row r="3252" spans="1:8">
      <c r="A3252" s="31" t="s">
        <v>2927</v>
      </c>
      <c r="B3252" s="32">
        <v>44544</v>
      </c>
      <c r="C3252" s="31">
        <v>1291839.4100000001</v>
      </c>
      <c r="D3252" s="31">
        <v>1222.0999999999999</v>
      </c>
      <c r="E3252" s="31">
        <v>154.61000000000001</v>
      </c>
      <c r="F3252" s="30">
        <v>-2.0719854478445932E-3</v>
      </c>
      <c r="G3252" s="30">
        <v>-7.165591789916681E-2</v>
      </c>
      <c r="H3252" s="30">
        <v>7.9603379652259054E-2</v>
      </c>
    </row>
    <row r="3253" spans="1:8">
      <c r="A3253" s="31" t="s">
        <v>2928</v>
      </c>
      <c r="B3253" s="32">
        <v>44545</v>
      </c>
      <c r="C3253" s="31">
        <v>1293237.9100000001</v>
      </c>
      <c r="D3253" s="31">
        <v>1214.5</v>
      </c>
      <c r="E3253" s="31">
        <v>154.59</v>
      </c>
      <c r="F3253" s="30">
        <v>1.9942473951688466E-3</v>
      </c>
      <c r="G3253" s="30">
        <v>-9.0425691261496022E-2</v>
      </c>
      <c r="H3253" s="30">
        <v>7.7732849972113716E-2</v>
      </c>
    </row>
    <row r="3254" spans="1:8">
      <c r="A3254" s="31" t="s">
        <v>2929</v>
      </c>
      <c r="B3254" s="32">
        <v>44546</v>
      </c>
      <c r="C3254" s="31">
        <v>1297337.0966666667</v>
      </c>
      <c r="D3254" s="31">
        <v>1223.8900000000001</v>
      </c>
      <c r="E3254" s="31">
        <v>155.51</v>
      </c>
      <c r="F3254" s="30">
        <v>8.1836114209279387E-3</v>
      </c>
      <c r="G3254" s="30">
        <v>-8.5441217130089675E-2</v>
      </c>
      <c r="H3254" s="30">
        <v>8.3693379790940714E-2</v>
      </c>
    </row>
    <row r="3255" spans="1:8">
      <c r="A3255" s="31" t="s">
        <v>2930</v>
      </c>
      <c r="B3255" s="32">
        <v>44547</v>
      </c>
      <c r="C3255" s="31">
        <v>1301436.2833333334</v>
      </c>
      <c r="D3255" s="31">
        <v>1216.3</v>
      </c>
      <c r="E3255" s="31">
        <v>155.19</v>
      </c>
      <c r="F3255" s="30">
        <v>1.4410196414654353E-2</v>
      </c>
      <c r="G3255" s="30">
        <v>-9.1239648838802201E-2</v>
      </c>
      <c r="H3255" s="30">
        <v>8.1589034731095245E-2</v>
      </c>
    </row>
    <row r="3256" spans="1:8">
      <c r="A3256" s="31" t="s">
        <v>2931</v>
      </c>
      <c r="B3256" s="32">
        <v>44548</v>
      </c>
      <c r="C3256" s="31">
        <v>1305535.47</v>
      </c>
      <c r="D3256" s="31">
        <v>1207.56</v>
      </c>
      <c r="E3256" s="31">
        <v>154.31333333333333</v>
      </c>
      <c r="F3256" s="30">
        <v>2.8402816053550106E-2</v>
      </c>
      <c r="G3256" s="30">
        <v>-9.7895567768395586E-2</v>
      </c>
      <c r="H3256" s="30">
        <v>7.5604089219330817E-2</v>
      </c>
    </row>
    <row r="3257" spans="1:8">
      <c r="A3257" s="31" t="s">
        <v>2932</v>
      </c>
      <c r="B3257" s="32">
        <v>44549</v>
      </c>
      <c r="C3257" s="31">
        <v>1291675.77</v>
      </c>
      <c r="D3257" s="31">
        <v>1198.82</v>
      </c>
      <c r="E3257" s="31">
        <v>153.43666666666667</v>
      </c>
      <c r="F3257" s="30">
        <v>2.2918873021131159E-2</v>
      </c>
      <c r="G3257" s="30">
        <v>-0.10454963063661971</v>
      </c>
      <c r="H3257" s="30">
        <v>6.9617752991750992E-2</v>
      </c>
    </row>
    <row r="3258" spans="1:8">
      <c r="A3258" s="31" t="s">
        <v>2933</v>
      </c>
      <c r="B3258" s="32">
        <v>44550</v>
      </c>
      <c r="C3258" s="31">
        <v>1301542.25</v>
      </c>
      <c r="D3258" s="31">
        <v>1190.08</v>
      </c>
      <c r="E3258" s="31">
        <v>152.56</v>
      </c>
      <c r="F3258" s="30">
        <v>3.2326310490355281E-2</v>
      </c>
      <c r="G3258" s="30">
        <v>-0.11643688145458875</v>
      </c>
      <c r="H3258" s="30">
        <v>6.4471113591962004E-2</v>
      </c>
    </row>
    <row r="3259" spans="1:8">
      <c r="A3259" s="31" t="s">
        <v>2901</v>
      </c>
      <c r="B3259" s="32">
        <v>44551</v>
      </c>
      <c r="C3259" s="31">
        <v>1318359.67</v>
      </c>
      <c r="D3259" s="31">
        <v>1203.6600000000001</v>
      </c>
      <c r="E3259" s="31">
        <v>153.58000000000001</v>
      </c>
      <c r="F3259" s="30">
        <v>5.4763358313737687E-2</v>
      </c>
      <c r="G3259" s="30">
        <v>-0.1009142788849382</v>
      </c>
      <c r="H3259" s="30">
        <v>6.6898228551580674E-2</v>
      </c>
    </row>
    <row r="3260" spans="1:8">
      <c r="A3260" s="31" t="s">
        <v>2935</v>
      </c>
      <c r="B3260" s="32">
        <v>44552</v>
      </c>
      <c r="C3260" s="31">
        <v>1359024.49</v>
      </c>
      <c r="D3260" s="31">
        <v>1209.8800000000001</v>
      </c>
      <c r="E3260" s="31">
        <v>152.81</v>
      </c>
      <c r="F3260" s="30">
        <v>8.9975786157737048E-2</v>
      </c>
      <c r="G3260" s="30">
        <v>-9.9362791805621575E-2</v>
      </c>
      <c r="H3260" s="30">
        <v>5.5244803535667408E-2</v>
      </c>
    </row>
    <row r="3261" spans="1:8">
      <c r="A3261" s="31" t="s">
        <v>2936</v>
      </c>
      <c r="B3261" s="32">
        <v>44553</v>
      </c>
      <c r="C3261" s="31">
        <v>1367851.2000000002</v>
      </c>
      <c r="D3261" s="31">
        <v>1219.5899999999999</v>
      </c>
      <c r="E3261" s="31">
        <v>154.44999999999999</v>
      </c>
      <c r="F3261" s="30">
        <v>9.976400206276459E-2</v>
      </c>
      <c r="G3261" s="30">
        <v>-8.3263176884452283E-2</v>
      </c>
      <c r="H3261" s="30">
        <v>6.6643646408839574E-2</v>
      </c>
    </row>
    <row r="3262" spans="1:8">
      <c r="A3262" s="31" t="s">
        <v>2937</v>
      </c>
      <c r="B3262" s="32">
        <v>44554</v>
      </c>
      <c r="C3262" s="31">
        <v>1376677.9100000001</v>
      </c>
      <c r="D3262" s="31">
        <v>1220.55</v>
      </c>
      <c r="E3262" s="31">
        <v>154.46</v>
      </c>
      <c r="F3262" s="30">
        <v>0.10960067750965519</v>
      </c>
      <c r="G3262" s="30">
        <v>-8.0687315937866488E-2</v>
      </c>
      <c r="H3262" s="30">
        <v>6.8680811808117914E-2</v>
      </c>
    </row>
    <row r="3263" spans="1:8">
      <c r="A3263" s="31" t="s">
        <v>3019</v>
      </c>
      <c r="B3263" s="32">
        <v>44555</v>
      </c>
      <c r="C3263" s="31">
        <v>1385504.62</v>
      </c>
      <c r="D3263" s="31">
        <v>1220.9533333333334</v>
      </c>
      <c r="E3263" s="31">
        <v>154.55666666666667</v>
      </c>
      <c r="F3263" s="30">
        <v>0.12562440769341543</v>
      </c>
      <c r="G3263" s="30">
        <v>-7.8521149791948575E-2</v>
      </c>
      <c r="H3263" s="30">
        <v>7.1326247689463829E-2</v>
      </c>
    </row>
    <row r="3264" spans="1:8">
      <c r="A3264" s="31" t="s">
        <v>3020</v>
      </c>
      <c r="B3264" s="32">
        <v>44556</v>
      </c>
      <c r="C3264" s="31">
        <v>1383987.9</v>
      </c>
      <c r="D3264" s="31">
        <v>1221.3566666666666</v>
      </c>
      <c r="E3264" s="31">
        <v>154.65333333333334</v>
      </c>
      <c r="F3264" s="30">
        <v>0.1287188440597915</v>
      </c>
      <c r="G3264" s="30">
        <v>-7.6346192143546765E-2</v>
      </c>
      <c r="H3264" s="30">
        <v>7.3981481481481426E-2</v>
      </c>
    </row>
    <row r="3265" spans="1:8">
      <c r="A3265" s="31" t="s">
        <v>3021</v>
      </c>
      <c r="B3265" s="32">
        <v>44557</v>
      </c>
      <c r="C3265" s="31">
        <v>1400314.63</v>
      </c>
      <c r="D3265" s="31">
        <v>1221.76</v>
      </c>
      <c r="E3265" s="31">
        <v>154.75</v>
      </c>
      <c r="F3265" s="30">
        <v>0.12515137820363575</v>
      </c>
      <c r="G3265" s="30">
        <v>-7.7185694323803844E-2</v>
      </c>
      <c r="H3265" s="30">
        <v>8.1411600279524876E-2</v>
      </c>
    </row>
    <row r="3266" spans="1:8">
      <c r="A3266" s="31" t="s">
        <v>3022</v>
      </c>
      <c r="B3266" s="32">
        <v>44558</v>
      </c>
      <c r="C3266" s="31">
        <v>1399910.85</v>
      </c>
      <c r="D3266" s="31">
        <v>1227.1199999999999</v>
      </c>
      <c r="E3266" s="31">
        <v>155.5</v>
      </c>
      <c r="F3266" s="30">
        <v>0.12591069757995599</v>
      </c>
      <c r="G3266" s="30">
        <v>-8.1902453257917562E-2</v>
      </c>
      <c r="H3266" s="30">
        <v>8.1137453938677551E-2</v>
      </c>
    </row>
    <row r="3267" spans="1:8">
      <c r="A3267" s="31" t="s">
        <v>3023</v>
      </c>
      <c r="B3267" s="32">
        <v>44559</v>
      </c>
      <c r="C3267" s="31">
        <v>1397311.44</v>
      </c>
      <c r="D3267" s="31">
        <v>1217.93</v>
      </c>
      <c r="E3267" s="31">
        <v>155.04</v>
      </c>
      <c r="F3267" s="30">
        <v>0.12671286994689535</v>
      </c>
      <c r="G3267" s="30">
        <v>-9.1835745550261305E-2</v>
      </c>
      <c r="H3267" s="30">
        <v>5.7860262008733621E-2</v>
      </c>
    </row>
    <row r="3268" spans="1:8">
      <c r="A3268" s="31" t="s">
        <v>3024</v>
      </c>
      <c r="B3268" s="32">
        <v>44560</v>
      </c>
      <c r="C3268" s="31">
        <v>1391133.4133333333</v>
      </c>
      <c r="D3268" s="31">
        <v>1222.75</v>
      </c>
      <c r="E3268" s="31">
        <v>154.88999999999999</v>
      </c>
      <c r="F3268" s="30">
        <v>0.12462614179600018</v>
      </c>
      <c r="G3268" s="30">
        <v>-9.3379501590432179E-2</v>
      </c>
      <c r="H3268" s="30">
        <v>5.532465762758032E-2</v>
      </c>
    </row>
    <row r="3269" spans="1:8">
      <c r="A3269" s="31" t="s">
        <v>3025</v>
      </c>
      <c r="B3269" s="32">
        <v>44561</v>
      </c>
      <c r="C3269" s="31">
        <v>1384955.3866666665</v>
      </c>
      <c r="D3269" s="31">
        <v>1232.01</v>
      </c>
      <c r="E3269" s="31">
        <v>155.88</v>
      </c>
      <c r="F3269" s="30">
        <v>0.12252861522303227</v>
      </c>
      <c r="G3269" s="30">
        <v>-8.648197077062636E-2</v>
      </c>
      <c r="H3269" s="30">
        <v>6.1491317671092727E-2</v>
      </c>
    </row>
    <row r="3270" spans="1:8">
      <c r="A3270" s="31" t="s">
        <v>3026</v>
      </c>
      <c r="B3270" s="32">
        <v>44562</v>
      </c>
      <c r="C3270" s="31">
        <v>1378777.3599999999</v>
      </c>
      <c r="D3270" s="31">
        <v>1232.5066666666667</v>
      </c>
      <c r="E3270" s="31">
        <v>155.87666666666667</v>
      </c>
      <c r="F3270" s="30">
        <v>0.12572068575771578</v>
      </c>
      <c r="G3270" s="30">
        <v>-8.6082075441384798E-2</v>
      </c>
      <c r="H3270" s="30">
        <v>6.0890673563374742E-2</v>
      </c>
    </row>
    <row r="3271" spans="1:8">
      <c r="A3271" s="31" t="s">
        <v>3027</v>
      </c>
      <c r="B3271" s="32">
        <v>44563</v>
      </c>
      <c r="C3271" s="31">
        <v>1379041.05</v>
      </c>
      <c r="D3271" s="31">
        <v>1233.0033333333333</v>
      </c>
      <c r="E3271" s="31">
        <v>155.87333333333333</v>
      </c>
      <c r="F3271" s="30">
        <v>0.13326502498898263</v>
      </c>
      <c r="G3271" s="30">
        <v>-8.5682152435331727E-2</v>
      </c>
      <c r="H3271" s="30">
        <v>6.0290683173480408E-2</v>
      </c>
    </row>
    <row r="3272" spans="1:8">
      <c r="A3272" s="31" t="s">
        <v>3028</v>
      </c>
      <c r="B3272" s="32">
        <v>44564</v>
      </c>
      <c r="C3272" s="31">
        <v>1376049.34</v>
      </c>
      <c r="D3272" s="31">
        <v>1233.5</v>
      </c>
      <c r="E3272" s="31">
        <v>155.87</v>
      </c>
      <c r="F3272" s="30">
        <v>0.12828855725774257</v>
      </c>
      <c r="G3272" s="30">
        <v>-8.4675833512663057E-2</v>
      </c>
      <c r="H3272" s="30">
        <v>5.9835452505609732E-2</v>
      </c>
    </row>
    <row r="3273" spans="1:8">
      <c r="A3273" s="31" t="s">
        <v>3029</v>
      </c>
      <c r="B3273" s="32">
        <v>44565</v>
      </c>
      <c r="C3273" s="31">
        <v>1362828.62</v>
      </c>
      <c r="D3273" s="31">
        <v>1234.95</v>
      </c>
      <c r="E3273" s="31">
        <v>155.52000000000001</v>
      </c>
      <c r="F3273" s="30">
        <v>0.12906015793337633</v>
      </c>
      <c r="G3273" s="30">
        <v>-7.6230869350567665E-2</v>
      </c>
      <c r="H3273" s="30">
        <v>6.3021189336978756E-2</v>
      </c>
    </row>
    <row r="3274" spans="1:8">
      <c r="A3274" s="31" t="s">
        <v>3030</v>
      </c>
      <c r="B3274" s="32">
        <v>44566</v>
      </c>
      <c r="C3274" s="31">
        <v>1363095.81</v>
      </c>
      <c r="D3274" s="31">
        <v>1222.74</v>
      </c>
      <c r="E3274" s="31">
        <v>156.44</v>
      </c>
      <c r="F3274" s="30">
        <v>0.13168957120265756</v>
      </c>
      <c r="G3274" s="30">
        <v>-8.8480203961444182E-2</v>
      </c>
      <c r="H3274" s="30">
        <v>6.2771739130434767E-2</v>
      </c>
    </row>
    <row r="3275" spans="1:8">
      <c r="A3275" s="31" t="s">
        <v>3031</v>
      </c>
      <c r="B3275" s="32">
        <v>44567</v>
      </c>
      <c r="C3275" s="31">
        <v>1362883.2100000002</v>
      </c>
      <c r="D3275" s="31">
        <v>1217.07</v>
      </c>
      <c r="E3275" s="31">
        <v>155.75</v>
      </c>
      <c r="F3275" s="30">
        <v>0.13393103266458017</v>
      </c>
      <c r="G3275" s="30">
        <v>-0.10047892861894137</v>
      </c>
      <c r="H3275" s="30">
        <v>5.6505223171889885E-2</v>
      </c>
    </row>
    <row r="3276" spans="1:8">
      <c r="A3276" s="31" t="s">
        <v>3032</v>
      </c>
      <c r="B3276" s="32">
        <v>44568</v>
      </c>
      <c r="C3276" s="31">
        <v>1362670.61</v>
      </c>
      <c r="D3276" s="31">
        <v>1226.0999999999999</v>
      </c>
      <c r="E3276" s="31">
        <v>156.54</v>
      </c>
      <c r="F3276" s="30">
        <v>0.13618209435452489</v>
      </c>
      <c r="G3276" s="30">
        <v>-9.5502965564047471E-2</v>
      </c>
      <c r="H3276" s="30">
        <v>5.9683642845860474E-2</v>
      </c>
    </row>
    <row r="3277" spans="1:8">
      <c r="A3277" s="31" t="s">
        <v>3033</v>
      </c>
      <c r="B3277" s="32">
        <v>44569</v>
      </c>
      <c r="C3277" s="31">
        <v>1362458.01</v>
      </c>
      <c r="D3277" s="31">
        <v>1228.1566666666668</v>
      </c>
      <c r="E3277" s="31">
        <v>156.76333333333332</v>
      </c>
      <c r="F3277" s="30">
        <v>0.14700176830609579</v>
      </c>
      <c r="G3277" s="30">
        <v>-9.5680239550352209E-2</v>
      </c>
      <c r="H3277" s="30">
        <v>5.9020897135651174E-2</v>
      </c>
    </row>
    <row r="3278" spans="1:8">
      <c r="A3278" s="31" t="s">
        <v>3034</v>
      </c>
      <c r="B3278" s="32">
        <v>44570</v>
      </c>
      <c r="C3278" s="31">
        <v>1336820.72</v>
      </c>
      <c r="D3278" s="31">
        <v>1230.2133333333334</v>
      </c>
      <c r="E3278" s="31">
        <v>156.98666666666668</v>
      </c>
      <c r="F3278" s="30">
        <v>0.12625927323399888</v>
      </c>
      <c r="G3278" s="30">
        <v>-9.5856851677641908E-2</v>
      </c>
      <c r="H3278" s="30">
        <v>5.8360862041843653E-2</v>
      </c>
    </row>
    <row r="3279" spans="1:8">
      <c r="A3279" s="31" t="s">
        <v>3035</v>
      </c>
      <c r="B3279" s="32">
        <v>44571</v>
      </c>
      <c r="C3279" s="31">
        <v>1332755.6400000001</v>
      </c>
      <c r="D3279" s="31">
        <v>1232.27</v>
      </c>
      <c r="E3279" s="31">
        <v>157.21</v>
      </c>
      <c r="F3279" s="30">
        <v>0.10820053366521032</v>
      </c>
      <c r="G3279" s="30">
        <v>-9.5223060882845378E-2</v>
      </c>
      <c r="H3279" s="30">
        <v>6.2804218496484765E-2</v>
      </c>
    </row>
    <row r="3280" spans="1:8">
      <c r="A3280" s="31" t="s">
        <v>3036</v>
      </c>
      <c r="B3280" s="32">
        <v>44572</v>
      </c>
      <c r="C3280" s="31">
        <v>1334703.54</v>
      </c>
      <c r="D3280" s="31">
        <v>1243.04</v>
      </c>
      <c r="E3280" s="31">
        <v>157.91</v>
      </c>
      <c r="F3280" s="30">
        <v>0.10502392949590145</v>
      </c>
      <c r="G3280" s="30">
        <v>-8.9321298792638615E-2</v>
      </c>
      <c r="H3280" s="30">
        <v>5.7456639657134989E-2</v>
      </c>
    </row>
    <row r="3281" spans="1:8">
      <c r="A3281" s="31" t="s">
        <v>3037</v>
      </c>
      <c r="B3281" s="32">
        <v>44573</v>
      </c>
      <c r="C3281" s="31">
        <v>1334265</v>
      </c>
      <c r="D3281" s="31">
        <v>1267.3399999999999</v>
      </c>
      <c r="E3281" s="31">
        <v>159.18</v>
      </c>
      <c r="F3281" s="30">
        <v>0.10879539611886879</v>
      </c>
      <c r="G3281" s="30">
        <v>-7.1232796400252152E-2</v>
      </c>
      <c r="H3281" s="30">
        <v>7.2352465642683939E-2</v>
      </c>
    </row>
    <row r="3282" spans="1:8">
      <c r="A3282" s="31" t="s">
        <v>3038</v>
      </c>
      <c r="B3282" s="32">
        <v>44574</v>
      </c>
      <c r="C3282" s="31">
        <v>1330366.6000000001</v>
      </c>
      <c r="D3282" s="31">
        <v>1263.3</v>
      </c>
      <c r="E3282" s="31">
        <v>160.6</v>
      </c>
      <c r="F3282" s="30">
        <v>0.10970920025991848</v>
      </c>
      <c r="G3282" s="30">
        <v>-6.2562610844383748E-2</v>
      </c>
      <c r="H3282" s="30">
        <v>8.4256008641641733E-2</v>
      </c>
    </row>
    <row r="3283" spans="1:8">
      <c r="A3283" s="31" t="s">
        <v>3039</v>
      </c>
      <c r="B3283" s="32">
        <v>44575</v>
      </c>
      <c r="C3283" s="31">
        <v>1326468.2</v>
      </c>
      <c r="D3283" s="31">
        <v>1257.46</v>
      </c>
      <c r="E3283" s="31">
        <v>160.21</v>
      </c>
      <c r="F3283" s="30">
        <v>0.11062989639186394</v>
      </c>
      <c r="G3283" s="30">
        <v>-6.4879242261614123E-2</v>
      </c>
      <c r="H3283" s="30">
        <v>8.2621916882531732E-2</v>
      </c>
    </row>
    <row r="3284" spans="1:8">
      <c r="A3284" s="31" t="s">
        <v>3040</v>
      </c>
      <c r="B3284" s="32">
        <v>44576</v>
      </c>
      <c r="C3284" s="31">
        <v>1322569.8</v>
      </c>
      <c r="D3284" s="31">
        <v>1256.44</v>
      </c>
      <c r="E3284" s="31">
        <v>160.22000000000003</v>
      </c>
      <c r="F3284" s="30">
        <v>0.12019194630002761</v>
      </c>
      <c r="G3284" s="30">
        <v>-6.361371196331278E-2</v>
      </c>
      <c r="H3284" s="30">
        <v>8.3690309780403371E-2</v>
      </c>
    </row>
    <row r="3285" spans="1:8">
      <c r="A3285" s="31" t="s">
        <v>3041</v>
      </c>
      <c r="B3285" s="32">
        <v>44577</v>
      </c>
      <c r="C3285" s="31">
        <v>1310804.45</v>
      </c>
      <c r="D3285" s="31">
        <v>1255.42</v>
      </c>
      <c r="E3285" s="31">
        <v>160.23000000000002</v>
      </c>
      <c r="F3285" s="30">
        <v>0.12318237203983884</v>
      </c>
      <c r="G3285" s="30">
        <v>-6.2342686852542073E-2</v>
      </c>
      <c r="H3285" s="30">
        <v>8.4760679710243148E-2</v>
      </c>
    </row>
    <row r="3286" spans="1:8">
      <c r="A3286" s="31" t="s">
        <v>3042</v>
      </c>
      <c r="B3286" s="32">
        <v>44578</v>
      </c>
      <c r="C3286" s="31">
        <v>1306472.1299999999</v>
      </c>
      <c r="D3286" s="31">
        <v>1254.4000000000001</v>
      </c>
      <c r="E3286" s="31">
        <v>160.24</v>
      </c>
      <c r="F3286" s="30">
        <v>0.11697339867899625</v>
      </c>
      <c r="G3286" s="30">
        <v>-6.0367493389463567E-2</v>
      </c>
      <c r="H3286" s="30">
        <v>8.4828379933653775E-2</v>
      </c>
    </row>
    <row r="3287" spans="1:8">
      <c r="A3287" s="31" t="s">
        <v>3043</v>
      </c>
      <c r="B3287" s="32">
        <v>44579</v>
      </c>
      <c r="C3287" s="31">
        <v>1275966.43</v>
      </c>
      <c r="D3287" s="31">
        <v>1241.58</v>
      </c>
      <c r="E3287" s="31">
        <v>160.03</v>
      </c>
      <c r="F3287" s="30">
        <v>8.8464823627719458E-2</v>
      </c>
      <c r="G3287" s="30">
        <v>-6.8617081129740076E-2</v>
      </c>
      <c r="H3287" s="30">
        <v>8.3333333333333259E-2</v>
      </c>
    </row>
    <row r="3288" spans="1:8">
      <c r="A3288" s="31" t="s">
        <v>3044</v>
      </c>
      <c r="B3288" s="32">
        <v>44580</v>
      </c>
      <c r="C3288" s="31">
        <v>1279393.8999999999</v>
      </c>
      <c r="D3288" s="31">
        <v>1239.83</v>
      </c>
      <c r="E3288" s="31">
        <v>160.62</v>
      </c>
      <c r="F3288" s="30">
        <v>9.2880296536836937E-2</v>
      </c>
      <c r="G3288" s="30">
        <v>-7.5305787589498796E-2</v>
      </c>
      <c r="H3288" s="30">
        <v>8.6738836265223274E-2</v>
      </c>
    </row>
    <row r="3289" spans="1:8">
      <c r="A3289" s="31" t="s">
        <v>2989</v>
      </c>
      <c r="B3289" s="32">
        <v>44581</v>
      </c>
      <c r="C3289" s="31">
        <v>1280196.2733333334</v>
      </c>
      <c r="D3289" s="31">
        <v>1255.74</v>
      </c>
      <c r="E3289" s="31">
        <v>160.87</v>
      </c>
      <c r="F3289" s="30">
        <v>9.5062383951876051E-2</v>
      </c>
      <c r="G3289" s="30">
        <v>-6.8835878004107953E-2</v>
      </c>
      <c r="H3289" s="30">
        <v>8.4395011796427388E-2</v>
      </c>
    </row>
    <row r="3290" spans="1:8">
      <c r="A3290" s="31" t="s">
        <v>3045</v>
      </c>
      <c r="B3290" s="32">
        <v>44582</v>
      </c>
      <c r="C3290" s="31">
        <v>1280998.6466666667</v>
      </c>
      <c r="D3290" s="31">
        <v>1244.31</v>
      </c>
      <c r="E3290" s="31">
        <v>161.47999999999999</v>
      </c>
      <c r="F3290" s="30">
        <v>9.7250452491375095E-2</v>
      </c>
      <c r="G3290" s="30">
        <v>-7.6804938308243642E-2</v>
      </c>
      <c r="H3290" s="30">
        <v>8.701700848180205E-2</v>
      </c>
    </row>
    <row r="3291" spans="1:8">
      <c r="A3291" s="31" t="s">
        <v>3133</v>
      </c>
      <c r="B3291" s="32">
        <v>44583</v>
      </c>
      <c r="C3291" s="31">
        <v>1281801.02</v>
      </c>
      <c r="D3291" s="31">
        <v>1236.9266666666667</v>
      </c>
      <c r="E3291" s="31">
        <v>160.92333333333335</v>
      </c>
      <c r="F3291" s="30">
        <v>0.11277455930260261</v>
      </c>
      <c r="G3291" s="30">
        <v>-8.1778747769884141E-2</v>
      </c>
      <c r="H3291" s="30">
        <v>8.1789051471082619E-2</v>
      </c>
    </row>
    <row r="3292" spans="1:8">
      <c r="A3292" s="31" t="s">
        <v>3134</v>
      </c>
      <c r="B3292" s="32">
        <v>44584</v>
      </c>
      <c r="C3292" s="31">
        <v>1256512.82</v>
      </c>
      <c r="D3292" s="31">
        <v>1229.5433333333333</v>
      </c>
      <c r="E3292" s="31">
        <v>160.36666666666667</v>
      </c>
      <c r="F3292" s="30">
        <v>8.5368702810535657E-2</v>
      </c>
      <c r="G3292" s="30">
        <v>-8.6758024783055387E-2</v>
      </c>
      <c r="H3292" s="30">
        <v>7.6575366988900884E-2</v>
      </c>
    </row>
    <row r="3293" spans="1:8">
      <c r="A3293" s="31" t="s">
        <v>3135</v>
      </c>
      <c r="B3293" s="32">
        <v>44585</v>
      </c>
      <c r="C3293" s="31">
        <v>1234707.73</v>
      </c>
      <c r="D3293" s="31">
        <v>1222.1600000000001</v>
      </c>
      <c r="E3293" s="31">
        <v>159.81</v>
      </c>
      <c r="F3293" s="30">
        <v>4.6781985366999956E-2</v>
      </c>
      <c r="G3293" s="30">
        <v>-8.0446624732897876E-2</v>
      </c>
      <c r="H3293" s="30">
        <v>7.5075681130171601E-2</v>
      </c>
    </row>
    <row r="3294" spans="1:8">
      <c r="A3294" s="31" t="s">
        <v>3136</v>
      </c>
      <c r="B3294" s="32">
        <v>44586</v>
      </c>
      <c r="C3294" s="31">
        <v>1207926.6599999999</v>
      </c>
      <c r="D3294" s="31">
        <v>1210.45</v>
      </c>
      <c r="E3294" s="31">
        <v>159.51</v>
      </c>
      <c r="F3294" s="30">
        <v>2.020810367051773E-2</v>
      </c>
      <c r="G3294" s="30">
        <v>-7.9680669074320476E-2</v>
      </c>
      <c r="H3294" s="30">
        <v>7.3490813648293907E-2</v>
      </c>
    </row>
    <row r="3295" spans="1:8">
      <c r="A3295" s="31" t="s">
        <v>3137</v>
      </c>
      <c r="B3295" s="32">
        <v>44587</v>
      </c>
      <c r="C3295" s="31">
        <v>1229368.42</v>
      </c>
      <c r="D3295" s="31">
        <v>1211.45</v>
      </c>
      <c r="E3295" s="31">
        <v>159.69999999999999</v>
      </c>
      <c r="F3295" s="30">
        <v>3.6684627417956639E-2</v>
      </c>
      <c r="G3295" s="30">
        <v>-6.2910936122155259E-2</v>
      </c>
      <c r="H3295" s="30">
        <v>7.4986537425955735E-2</v>
      </c>
    </row>
    <row r="3296" spans="1:8">
      <c r="A3296" s="31" t="s">
        <v>3138</v>
      </c>
      <c r="B3296" s="32">
        <v>44588</v>
      </c>
      <c r="C3296" s="31">
        <v>1239243.9766666666</v>
      </c>
      <c r="D3296" s="31">
        <v>1192.06</v>
      </c>
      <c r="E3296" s="31">
        <v>159.47</v>
      </c>
      <c r="F3296" s="30">
        <v>4.3371333647860277E-2</v>
      </c>
      <c r="G3296" s="30">
        <v>-8.8311549256996025E-2</v>
      </c>
      <c r="H3296" s="30">
        <v>7.3510602490743704E-2</v>
      </c>
    </row>
    <row r="3297" spans="1:8">
      <c r="A3297" s="31" t="s">
        <v>3139</v>
      </c>
      <c r="B3297" s="32">
        <v>44589</v>
      </c>
      <c r="C3297" s="31">
        <v>1249119.5333333334</v>
      </c>
      <c r="D3297" s="31">
        <v>1191.1400000000001</v>
      </c>
      <c r="E3297" s="31">
        <v>159.86000000000001</v>
      </c>
      <c r="F3297" s="30">
        <v>5.0037072120542314E-2</v>
      </c>
      <c r="G3297" s="30">
        <v>-8.9924640456792271E-2</v>
      </c>
      <c r="H3297" s="30">
        <v>7.7441531306867928E-2</v>
      </c>
    </row>
    <row r="3298" spans="1:8">
      <c r="A3298" s="31" t="s">
        <v>3140</v>
      </c>
      <c r="B3298" s="32">
        <v>44590</v>
      </c>
      <c r="C3298" s="31">
        <v>1258995.0900000001</v>
      </c>
      <c r="D3298" s="31">
        <v>1196.8366666666668</v>
      </c>
      <c r="E3298" s="31">
        <v>159.87</v>
      </c>
      <c r="F3298" s="30">
        <v>5.9037107593677307E-2</v>
      </c>
      <c r="G3298" s="30">
        <v>-8.6484176031630056E-2</v>
      </c>
      <c r="H3298" s="30">
        <v>7.8817733990147909E-2</v>
      </c>
    </row>
    <row r="3299" spans="1:8">
      <c r="A3299" s="31" t="s">
        <v>3061</v>
      </c>
      <c r="B3299" s="32">
        <v>44591</v>
      </c>
      <c r="C3299" s="31">
        <v>1284647.3799999999</v>
      </c>
      <c r="D3299" s="31">
        <v>1202.5333333333333</v>
      </c>
      <c r="E3299" s="31">
        <v>159.88</v>
      </c>
      <c r="F3299" s="30">
        <v>9.3633682000846985E-2</v>
      </c>
      <c r="G3299" s="30">
        <v>-8.3050567438077483E-2</v>
      </c>
      <c r="H3299" s="30">
        <v>8.0197283967299526E-2</v>
      </c>
    </row>
    <row r="3300" spans="1:8">
      <c r="A3300" s="31" t="s">
        <v>3070</v>
      </c>
      <c r="B3300" s="32">
        <v>44592</v>
      </c>
      <c r="C3300" s="31">
        <v>1294619.06</v>
      </c>
      <c r="D3300" s="31">
        <v>1208.23</v>
      </c>
      <c r="E3300" s="31">
        <v>159.88999999999999</v>
      </c>
      <c r="F3300" s="30">
        <v>0.10319839570421241</v>
      </c>
      <c r="G3300" s="30">
        <v>-9.3723278176990332E-2</v>
      </c>
      <c r="H3300" s="30">
        <v>7.8152393796358632E-2</v>
      </c>
    </row>
    <row r="3301" spans="1:8">
      <c r="A3301" s="31" t="s">
        <v>3071</v>
      </c>
      <c r="B3301" s="32">
        <v>44593</v>
      </c>
      <c r="C3301" s="31">
        <v>1301234.01</v>
      </c>
      <c r="D3301" s="31">
        <v>1214.01</v>
      </c>
      <c r="E3301" s="31">
        <v>159.96</v>
      </c>
      <c r="F3301" s="30">
        <v>0.12676105500178614</v>
      </c>
      <c r="G3301" s="30">
        <v>-8.5519080404356962E-2</v>
      </c>
      <c r="H3301" s="30">
        <v>8.2859463850528003E-2</v>
      </c>
    </row>
    <row r="3302" spans="1:8">
      <c r="A3302" s="31" t="s">
        <v>3064</v>
      </c>
      <c r="B3302" s="32">
        <v>44594</v>
      </c>
      <c r="C3302" s="31">
        <v>1301161.48</v>
      </c>
      <c r="D3302" s="31">
        <v>1213.23</v>
      </c>
      <c r="E3302" s="31">
        <v>160.01</v>
      </c>
      <c r="F3302" s="30">
        <v>0.13542450049550925</v>
      </c>
      <c r="G3302" s="30">
        <v>-8.7323498657198018E-2</v>
      </c>
      <c r="H3302" s="30">
        <v>8.3858294384610232E-2</v>
      </c>
    </row>
    <row r="3303" spans="1:8">
      <c r="A3303" s="31" t="s">
        <v>3141</v>
      </c>
      <c r="B3303" s="32">
        <v>44595</v>
      </c>
      <c r="C3303" s="31">
        <v>1302244.6933333334</v>
      </c>
      <c r="D3303" s="31">
        <v>1210.27</v>
      </c>
      <c r="E3303" s="31">
        <v>159.76</v>
      </c>
      <c r="F3303" s="30">
        <v>0.14523959096163819</v>
      </c>
      <c r="G3303" s="30">
        <v>-9.0049923310577151E-2</v>
      </c>
      <c r="H3303" s="30">
        <v>8.5399823357565019E-2</v>
      </c>
    </row>
    <row r="3304" spans="1:8">
      <c r="A3304" s="31" t="s">
        <v>3142</v>
      </c>
      <c r="B3304" s="32">
        <v>44596</v>
      </c>
      <c r="C3304" s="31">
        <v>1303327.9066666667</v>
      </c>
      <c r="D3304" s="31">
        <v>1221.0999999999999</v>
      </c>
      <c r="E3304" s="31">
        <v>159.99</v>
      </c>
      <c r="F3304" s="30">
        <v>0.15520910877252292</v>
      </c>
      <c r="G3304" s="30">
        <v>-8.1133552057309766E-2</v>
      </c>
      <c r="H3304" s="30">
        <v>8.8342667966712751E-2</v>
      </c>
    </row>
    <row r="3305" spans="1:8">
      <c r="A3305" s="31" t="s">
        <v>3143</v>
      </c>
      <c r="B3305" s="32">
        <v>44597</v>
      </c>
      <c r="C3305" s="31">
        <v>1304411.1200000001</v>
      </c>
      <c r="D3305" s="31">
        <v>1220.51</v>
      </c>
      <c r="E3305" s="31">
        <v>160.36000000000001</v>
      </c>
      <c r="F3305" s="30">
        <v>0.17735654695280267</v>
      </c>
      <c r="G3305" s="30">
        <v>-8.0802831751769943E-2</v>
      </c>
      <c r="H3305" s="30">
        <v>9.2246566012033293E-2</v>
      </c>
    </row>
    <row r="3306" spans="1:8">
      <c r="A3306" s="31" t="s">
        <v>3144</v>
      </c>
      <c r="B3306" s="32">
        <v>44598</v>
      </c>
      <c r="C3306" s="31">
        <v>1282049.95</v>
      </c>
      <c r="D3306" s="31">
        <v>1219.9199999999998</v>
      </c>
      <c r="E3306" s="31">
        <v>160.72999999999999</v>
      </c>
      <c r="F3306" s="30">
        <v>0.1700763571937105</v>
      </c>
      <c r="G3306" s="30">
        <v>-8.0471553049718203E-2</v>
      </c>
      <c r="H3306" s="30">
        <v>9.6160403737297839E-2</v>
      </c>
    </row>
    <row r="3307" spans="1:8">
      <c r="A3307" s="31" t="s">
        <v>3145</v>
      </c>
      <c r="B3307" s="32">
        <v>44599</v>
      </c>
      <c r="C3307" s="31">
        <v>1274467.48</v>
      </c>
      <c r="D3307" s="31">
        <v>1219.33</v>
      </c>
      <c r="E3307" s="31">
        <v>161.1</v>
      </c>
      <c r="F3307" s="30">
        <v>0.15289030869337483</v>
      </c>
      <c r="G3307" s="30">
        <v>-9.3765096730559216E-2</v>
      </c>
      <c r="H3307" s="30">
        <v>9.1833276855303181E-2</v>
      </c>
    </row>
    <row r="3308" spans="1:8">
      <c r="A3308" s="31" t="s">
        <v>3146</v>
      </c>
      <c r="B3308" s="32">
        <v>44600</v>
      </c>
      <c r="C3308" s="31">
        <v>1281075.43</v>
      </c>
      <c r="D3308" s="31">
        <v>1219.8</v>
      </c>
      <c r="E3308" s="31">
        <v>161.08000000000001</v>
      </c>
      <c r="F3308" s="30">
        <v>0.15479953301610938</v>
      </c>
      <c r="G3308" s="30">
        <v>-9.7747697769888009E-2</v>
      </c>
      <c r="H3308" s="30">
        <v>9.1253980082650177E-2</v>
      </c>
    </row>
    <row r="3309" spans="1:8">
      <c r="A3309" s="31" t="s">
        <v>3147</v>
      </c>
      <c r="B3309" s="32">
        <v>44601</v>
      </c>
      <c r="C3309" s="31">
        <v>1284160.06</v>
      </c>
      <c r="D3309" s="31">
        <v>1239.79</v>
      </c>
      <c r="E3309" s="31">
        <v>162.47</v>
      </c>
      <c r="F3309" s="30">
        <v>0.14717498837044451</v>
      </c>
      <c r="G3309" s="30">
        <v>-8.4559665069297241E-2</v>
      </c>
      <c r="H3309" s="30">
        <v>9.8215492767338208E-2</v>
      </c>
    </row>
    <row r="3310" spans="1:8">
      <c r="A3310" s="31" t="s">
        <v>3148</v>
      </c>
      <c r="B3310" s="32">
        <v>44602</v>
      </c>
      <c r="C3310" s="31">
        <v>1284127.2766666668</v>
      </c>
      <c r="D3310" s="31">
        <v>1251.0899999999999</v>
      </c>
      <c r="E3310" s="31">
        <v>163.63</v>
      </c>
      <c r="F3310" s="30">
        <v>0.13692623136045601</v>
      </c>
      <c r="G3310" s="30">
        <v>-8.0608180602301682E-2</v>
      </c>
      <c r="H3310" s="30">
        <v>0.10553340990473625</v>
      </c>
    </row>
    <row r="3311" spans="1:8">
      <c r="A3311" s="31" t="s">
        <v>3149</v>
      </c>
      <c r="B3311" s="32">
        <v>44603</v>
      </c>
      <c r="C3311" s="31">
        <v>1284094.4933333332</v>
      </c>
      <c r="D3311" s="31">
        <v>1240.51</v>
      </c>
      <c r="E3311" s="31">
        <v>163.84</v>
      </c>
      <c r="F3311" s="30">
        <v>0.12685846627098152</v>
      </c>
      <c r="G3311" s="30">
        <v>-9.1815792492013992E-2</v>
      </c>
      <c r="H3311" s="30">
        <v>0.10682759863087732</v>
      </c>
    </row>
    <row r="3312" spans="1:8">
      <c r="A3312" s="31" t="s">
        <v>3150</v>
      </c>
      <c r="B3312" s="32">
        <v>44604</v>
      </c>
      <c r="C3312" s="31">
        <v>1284061.71</v>
      </c>
      <c r="D3312" s="31">
        <v>1233.8133333333335</v>
      </c>
      <c r="E3312" s="31">
        <v>163.62666666666667</v>
      </c>
      <c r="F3312" s="30">
        <v>0.10988344942769968</v>
      </c>
      <c r="G3312" s="30">
        <v>-0.10010697267334423</v>
      </c>
      <c r="H3312" s="30">
        <v>0.10526197284578842</v>
      </c>
    </row>
    <row r="3313" spans="1:8">
      <c r="A3313" s="31" t="s">
        <v>3151</v>
      </c>
      <c r="B3313" s="32">
        <v>44605</v>
      </c>
      <c r="C3313" s="31">
        <v>1275996.17</v>
      </c>
      <c r="D3313" s="31">
        <v>1227.1166666666668</v>
      </c>
      <c r="E3313" s="31">
        <v>163.41333333333333</v>
      </c>
      <c r="F3313" s="30">
        <v>0.11350269888208353</v>
      </c>
      <c r="G3313" s="30">
        <v>-0.10833617931371897</v>
      </c>
      <c r="H3313" s="30">
        <v>0.10369669953622407</v>
      </c>
    </row>
    <row r="3314" spans="1:8">
      <c r="A3314" s="31" t="s">
        <v>3152</v>
      </c>
      <c r="B3314" s="32">
        <v>44606</v>
      </c>
      <c r="C3314" s="31">
        <v>1283324.21</v>
      </c>
      <c r="D3314" s="31">
        <v>1220.42</v>
      </c>
      <c r="E3314" s="31">
        <v>163.19999999999999</v>
      </c>
      <c r="F3314" s="30">
        <v>0.12525376040997926</v>
      </c>
      <c r="G3314" s="30">
        <v>-0.12253657835136778</v>
      </c>
      <c r="H3314" s="30">
        <v>9.6332124143490461E-2</v>
      </c>
    </row>
    <row r="3315" spans="1:8">
      <c r="A3315" s="31" t="s">
        <v>3153</v>
      </c>
      <c r="B3315" s="32">
        <v>44607</v>
      </c>
      <c r="C3315" s="31">
        <v>1282867.8149999999</v>
      </c>
      <c r="D3315" s="31">
        <v>1229.05</v>
      </c>
      <c r="E3315" s="31">
        <v>164.45</v>
      </c>
      <c r="F3315" s="30">
        <v>0.11685537228050547</v>
      </c>
      <c r="G3315" s="30">
        <v>-0.11481702881589095</v>
      </c>
      <c r="H3315" s="30">
        <v>0.10117851881612427</v>
      </c>
    </row>
    <row r="3316" spans="1:8">
      <c r="A3316" s="31" t="s">
        <v>3154</v>
      </c>
      <c r="B3316" s="32">
        <v>44608</v>
      </c>
      <c r="C3316" s="31">
        <v>1282411.42</v>
      </c>
      <c r="D3316" s="31">
        <v>1244.19</v>
      </c>
      <c r="E3316" s="31">
        <v>165.6</v>
      </c>
      <c r="F3316" s="30">
        <v>0.11369067890279672</v>
      </c>
      <c r="G3316" s="30">
        <v>-0.1007393915739716</v>
      </c>
      <c r="H3316" s="30">
        <v>0.1085079322578486</v>
      </c>
    </row>
    <row r="3317" spans="1:8">
      <c r="A3317" s="31" t="s">
        <v>3155</v>
      </c>
      <c r="B3317" s="32">
        <v>44609</v>
      </c>
      <c r="C3317" s="31">
        <v>1282337.8733333333</v>
      </c>
      <c r="D3317" s="31">
        <v>1242.92</v>
      </c>
      <c r="E3317" s="31">
        <v>165.68</v>
      </c>
      <c r="F3317" s="30">
        <v>0.11087329208672791</v>
      </c>
      <c r="G3317" s="30">
        <v>-0.10035032861403048</v>
      </c>
      <c r="H3317" s="30">
        <v>0.11134961094714235</v>
      </c>
    </row>
    <row r="3318" spans="1:8">
      <c r="A3318" s="31" t="s">
        <v>3156</v>
      </c>
      <c r="B3318" s="32">
        <v>44610</v>
      </c>
      <c r="C3318" s="31">
        <v>1282264.3266666667</v>
      </c>
      <c r="D3318" s="31">
        <v>1231.77</v>
      </c>
      <c r="E3318" s="31">
        <v>165.67</v>
      </c>
      <c r="F3318" s="30">
        <v>0.10806980325943916</v>
      </c>
      <c r="G3318" s="30">
        <v>-0.10779449365850824</v>
      </c>
      <c r="H3318" s="30">
        <v>0.10875384821309053</v>
      </c>
    </row>
    <row r="3319" spans="1:8">
      <c r="A3319" s="31" t="s">
        <v>3065</v>
      </c>
      <c r="B3319" s="32">
        <v>44611</v>
      </c>
      <c r="C3319" s="31">
        <v>1282190.78</v>
      </c>
      <c r="D3319" s="31">
        <v>1227.6666666666667</v>
      </c>
      <c r="E3319" s="31">
        <v>165.43666666666667</v>
      </c>
      <c r="F3319" s="30">
        <v>0.1047030464141625</v>
      </c>
      <c r="G3319" s="30">
        <v>-0.10872663825626949</v>
      </c>
      <c r="H3319" s="30">
        <v>0.10674783694585677</v>
      </c>
    </row>
    <row r="3320" spans="1:8">
      <c r="A3320" s="31" t="s">
        <v>3224</v>
      </c>
      <c r="B3320" s="32">
        <v>44612</v>
      </c>
      <c r="C3320" s="31">
        <v>1274304.74</v>
      </c>
      <c r="D3320" s="31">
        <v>1223.5633333333335</v>
      </c>
      <c r="E3320" s="31">
        <v>165.20333333333332</v>
      </c>
      <c r="F3320" s="30">
        <v>0.10631495213606024</v>
      </c>
      <c r="G3320" s="30">
        <v>-0.10870969308469292</v>
      </c>
      <c r="H3320" s="30">
        <v>0.10526081041903601</v>
      </c>
    </row>
    <row r="3321" spans="1:8">
      <c r="A3321" s="31" t="s">
        <v>3225</v>
      </c>
      <c r="B3321" s="32">
        <v>44613</v>
      </c>
      <c r="C3321" s="31">
        <v>1281589.3700000001</v>
      </c>
      <c r="D3321" s="31">
        <v>1219.46</v>
      </c>
      <c r="E3321" s="31">
        <v>164.97</v>
      </c>
      <c r="F3321" s="30">
        <v>0.11486259435079238</v>
      </c>
      <c r="G3321" s="30">
        <v>-0.11559633027522931</v>
      </c>
      <c r="H3321" s="30">
        <v>0.10392130620985007</v>
      </c>
    </row>
    <row r="3322" spans="1:8">
      <c r="A3322" s="31" t="s">
        <v>3226</v>
      </c>
      <c r="B3322" s="32">
        <v>44614</v>
      </c>
      <c r="C3322" s="31">
        <v>1284876.1099999999</v>
      </c>
      <c r="D3322" s="31">
        <v>1206.6300000000001</v>
      </c>
      <c r="E3322" s="31">
        <v>164.86</v>
      </c>
      <c r="F3322" s="30">
        <v>0.11995971277733464</v>
      </c>
      <c r="G3322" s="30">
        <v>-0.12688948545213774</v>
      </c>
      <c r="H3322" s="30">
        <v>0.10252123319735174</v>
      </c>
    </row>
    <row r="3323" spans="1:8">
      <c r="A3323" s="31" t="s">
        <v>3227</v>
      </c>
      <c r="B3323" s="32">
        <v>44615</v>
      </c>
      <c r="C3323" s="31">
        <v>1288310.3400000001</v>
      </c>
      <c r="D3323" s="31">
        <v>1206.8599999999999</v>
      </c>
      <c r="E3323" s="31">
        <v>165.71</v>
      </c>
      <c r="F3323" s="30">
        <v>0.12520610089659523</v>
      </c>
      <c r="G3323" s="30">
        <v>-0.12697574490556229</v>
      </c>
      <c r="H3323" s="30">
        <v>0.10625751034759001</v>
      </c>
    </row>
    <row r="3324" spans="1:8">
      <c r="A3324" s="31" t="s">
        <v>3062</v>
      </c>
      <c r="B3324" s="32">
        <v>44616</v>
      </c>
      <c r="C3324" s="31">
        <v>1286497.1733333336</v>
      </c>
      <c r="D3324" s="31">
        <v>1154.8599999999999</v>
      </c>
      <c r="E3324" s="31">
        <v>163.49</v>
      </c>
      <c r="F3324" s="30">
        <v>0.12729410513557293</v>
      </c>
      <c r="G3324" s="30">
        <v>-0.16483341649852834</v>
      </c>
      <c r="H3324" s="30">
        <v>8.9521736232978766E-2</v>
      </c>
    </row>
    <row r="3325" spans="1:8">
      <c r="A3325" s="31" t="s">
        <v>3228</v>
      </c>
      <c r="B3325" s="32">
        <v>44617</v>
      </c>
      <c r="C3325" s="31">
        <v>1284684.0066666668</v>
      </c>
      <c r="D3325" s="31">
        <v>1171.99</v>
      </c>
      <c r="E3325" s="31">
        <v>164.44</v>
      </c>
      <c r="F3325" s="30">
        <v>0.11691882319218938</v>
      </c>
      <c r="G3325" s="30">
        <v>-0.15269051974059966</v>
      </c>
      <c r="H3325" s="30">
        <v>9.3932943054816365E-2</v>
      </c>
    </row>
    <row r="3326" spans="1:8">
      <c r="A3326" s="31" t="s">
        <v>3229</v>
      </c>
      <c r="B3326" s="32">
        <v>44618</v>
      </c>
      <c r="C3326" s="31">
        <v>1282870.8400000001</v>
      </c>
      <c r="D3326" s="31">
        <v>1171.7633333333333</v>
      </c>
      <c r="E3326" s="31">
        <v>165.39333333333335</v>
      </c>
      <c r="F3326" s="30">
        <v>0.11541450767741557</v>
      </c>
      <c r="G3326" s="30">
        <v>-0.14983034286944263</v>
      </c>
      <c r="H3326" s="30">
        <v>0.10365229770007556</v>
      </c>
    </row>
    <row r="3327" spans="1:8">
      <c r="A3327" s="31" t="s">
        <v>3230</v>
      </c>
      <c r="B3327" s="32">
        <v>44619</v>
      </c>
      <c r="C3327" s="31">
        <v>1279292.68</v>
      </c>
      <c r="D3327" s="31">
        <v>1171.5366666666666</v>
      </c>
      <c r="E3327" s="31">
        <v>166.34666666666666</v>
      </c>
      <c r="F3327" s="30">
        <v>0.11468200392374128</v>
      </c>
      <c r="G3327" s="30">
        <v>-0.14486374695863746</v>
      </c>
      <c r="H3327" s="30">
        <v>0.11477460572756115</v>
      </c>
    </row>
    <row r="3328" spans="1:8">
      <c r="A3328" s="31" t="s">
        <v>3231</v>
      </c>
      <c r="B3328" s="32">
        <v>44620</v>
      </c>
      <c r="C3328" s="31">
        <v>1281934.22</v>
      </c>
      <c r="D3328" s="31">
        <v>1171.31</v>
      </c>
      <c r="E3328" s="31">
        <v>167.3</v>
      </c>
      <c r="F3328" s="30">
        <v>0.11234531214658938</v>
      </c>
      <c r="G3328" s="30">
        <v>-0.1405626320732567</v>
      </c>
      <c r="H3328" s="30">
        <v>0.1280426134448116</v>
      </c>
    </row>
    <row r="3329" spans="1:8">
      <c r="A3329" s="31" t="s">
        <v>3232</v>
      </c>
      <c r="B3329" s="32">
        <v>44621</v>
      </c>
      <c r="C3329" s="31">
        <v>1281562.4950000001</v>
      </c>
      <c r="D3329" s="31">
        <v>1176.43</v>
      </c>
      <c r="E3329" s="31">
        <v>168.78</v>
      </c>
      <c r="F3329" s="30">
        <v>0.1074241232485289</v>
      </c>
      <c r="G3329" s="30">
        <v>-0.13577226813590448</v>
      </c>
      <c r="H3329" s="30">
        <v>0.13656565656565656</v>
      </c>
    </row>
    <row r="3330" spans="1:8">
      <c r="A3330" s="31" t="s">
        <v>3233</v>
      </c>
      <c r="B3330" s="32">
        <v>44622</v>
      </c>
      <c r="C3330" s="31">
        <v>1281190.77</v>
      </c>
      <c r="D3330" s="31">
        <v>1168.4100000000001</v>
      </c>
      <c r="E3330" s="31">
        <v>171.04</v>
      </c>
      <c r="F3330" s="30">
        <v>0.10254346872622211</v>
      </c>
      <c r="G3330" s="30">
        <v>-0.13940270364496121</v>
      </c>
      <c r="H3330" s="30">
        <v>0.1576050173712944</v>
      </c>
    </row>
    <row r="3331" spans="1:8">
      <c r="A3331" s="31" t="s">
        <v>3234</v>
      </c>
      <c r="B3331" s="32">
        <v>44623</v>
      </c>
      <c r="C3331" s="31">
        <v>1287054.7533333334</v>
      </c>
      <c r="D3331" s="31">
        <v>1172.56</v>
      </c>
      <c r="E3331" s="31">
        <v>172.52</v>
      </c>
      <c r="F3331" s="30">
        <v>0.10594806095366627</v>
      </c>
      <c r="G3331" s="30">
        <v>-0.13406477627151192</v>
      </c>
      <c r="H3331" s="30">
        <v>0.17355221985397495</v>
      </c>
    </row>
    <row r="3332" spans="1:8">
      <c r="A3332" s="31" t="s">
        <v>3235</v>
      </c>
      <c r="B3332" s="32">
        <v>44624</v>
      </c>
      <c r="C3332" s="31">
        <v>1292918.7366666666</v>
      </c>
      <c r="D3332" s="31">
        <v>1144.9100000000001</v>
      </c>
      <c r="E3332" s="31">
        <v>172.17</v>
      </c>
      <c r="F3332" s="30">
        <v>0.10632140241448962</v>
      </c>
      <c r="G3332" s="30">
        <v>-0.15224506116162662</v>
      </c>
      <c r="H3332" s="30">
        <v>0.17715028032271296</v>
      </c>
    </row>
    <row r="3333" spans="1:8">
      <c r="A3333" s="31" t="s">
        <v>3236</v>
      </c>
      <c r="B3333" s="32">
        <v>44625</v>
      </c>
      <c r="C3333" s="31">
        <v>1298782.72</v>
      </c>
      <c r="D3333" s="31">
        <v>1132.3733333333334</v>
      </c>
      <c r="E3333" s="31">
        <v>172.26999999999998</v>
      </c>
      <c r="F3333" s="30">
        <v>9.4244861877845976E-2</v>
      </c>
      <c r="G3333" s="30">
        <v>-0.15923692990011173</v>
      </c>
      <c r="H3333" s="30">
        <v>0.17863984674329503</v>
      </c>
    </row>
    <row r="3334" spans="1:8">
      <c r="A3334" s="31" t="s">
        <v>3237</v>
      </c>
      <c r="B3334" s="32">
        <v>44626</v>
      </c>
      <c r="C3334" s="31">
        <v>1322598.52</v>
      </c>
      <c r="D3334" s="31">
        <v>1119.8366666666666</v>
      </c>
      <c r="E3334" s="31">
        <v>172.37</v>
      </c>
      <c r="F3334" s="30">
        <v>9.0304222669883583E-2</v>
      </c>
      <c r="G3334" s="30">
        <v>-0.17689329903221862</v>
      </c>
      <c r="H3334" s="30">
        <v>0.18402253056738549</v>
      </c>
    </row>
    <row r="3335" spans="1:8">
      <c r="A3335" s="31" t="s">
        <v>3238</v>
      </c>
      <c r="B3335" s="32">
        <v>44627</v>
      </c>
      <c r="C3335" s="31">
        <v>1342906.67</v>
      </c>
      <c r="D3335" s="31">
        <v>1107.3</v>
      </c>
      <c r="E3335" s="31">
        <v>172.47</v>
      </c>
      <c r="F3335" s="30">
        <v>0.10078910451148637</v>
      </c>
      <c r="G3335" s="30">
        <v>-0.19020908446017604</v>
      </c>
      <c r="H3335" s="30">
        <v>0.19051563470697852</v>
      </c>
    </row>
    <row r="3336" spans="1:8">
      <c r="A3336" s="31" t="s">
        <v>3239</v>
      </c>
      <c r="B3336" s="32">
        <v>44628</v>
      </c>
      <c r="C3336" s="31">
        <v>1336569.19</v>
      </c>
      <c r="D3336" s="31">
        <v>1096.05</v>
      </c>
      <c r="E3336" s="31">
        <v>171.99</v>
      </c>
      <c r="F3336" s="30">
        <v>8.9437294079466767E-2</v>
      </c>
      <c r="G3336" s="30">
        <v>-0.20552482984074982</v>
      </c>
      <c r="H3336" s="30">
        <v>0.187038442956726</v>
      </c>
    </row>
    <row r="3337" spans="1:8">
      <c r="A3337" s="31" t="s">
        <v>3240</v>
      </c>
      <c r="B3337" s="32">
        <v>44629</v>
      </c>
      <c r="C3337" s="31">
        <v>1348303.31</v>
      </c>
      <c r="D3337" s="31">
        <v>1090.67</v>
      </c>
      <c r="E3337" s="31">
        <v>170.62</v>
      </c>
      <c r="F3337" s="30">
        <v>9.2860199653064024E-2</v>
      </c>
      <c r="G3337" s="30">
        <v>-0.20967469227647773</v>
      </c>
      <c r="H3337" s="30">
        <v>0.17872193436960271</v>
      </c>
    </row>
    <row r="3338" spans="1:8">
      <c r="A3338" s="31" t="s">
        <v>3241</v>
      </c>
      <c r="B3338" s="32">
        <v>44630</v>
      </c>
      <c r="C3338" s="31">
        <v>1343179.9566666668</v>
      </c>
      <c r="D3338" s="31">
        <v>1102.74</v>
      </c>
      <c r="E3338" s="31">
        <v>169.92</v>
      </c>
      <c r="F3338" s="30">
        <v>8.4532754941683441E-2</v>
      </c>
      <c r="G3338" s="30">
        <v>-0.2011812459101896</v>
      </c>
      <c r="H3338" s="30">
        <v>0.17502247424106199</v>
      </c>
    </row>
    <row r="3339" spans="1:8">
      <c r="A3339" s="31" t="s">
        <v>3067</v>
      </c>
      <c r="B3339" s="32">
        <v>44631</v>
      </c>
      <c r="C3339" s="31">
        <v>1338056.6033333335</v>
      </c>
      <c r="D3339" s="31">
        <v>1085.6600000000001</v>
      </c>
      <c r="E3339" s="31">
        <v>170.19</v>
      </c>
      <c r="F3339" s="30">
        <v>7.577053615625462E-2</v>
      </c>
      <c r="G3339" s="30">
        <v>-0.21380259251212974</v>
      </c>
      <c r="H3339" s="30">
        <v>0.17803004083892859</v>
      </c>
    </row>
    <row r="3340" spans="1:8">
      <c r="A3340" s="31" t="s">
        <v>3242</v>
      </c>
      <c r="B3340" s="32">
        <v>44632</v>
      </c>
      <c r="C3340" s="31">
        <v>1332933.25</v>
      </c>
      <c r="D3340" s="31">
        <v>1075.4433333333334</v>
      </c>
      <c r="E3340" s="31">
        <v>169.71333333333334</v>
      </c>
      <c r="F3340" s="30">
        <v>6.7613643872547868E-2</v>
      </c>
      <c r="G3340" s="30">
        <v>-0.21908046811652082</v>
      </c>
      <c r="H3340" s="30">
        <v>0.17084051971944358</v>
      </c>
    </row>
    <row r="3341" spans="1:8">
      <c r="A3341" s="31" t="s">
        <v>3068</v>
      </c>
      <c r="B3341" s="32">
        <v>44633</v>
      </c>
      <c r="C3341" s="31">
        <v>1335376.42</v>
      </c>
      <c r="D3341" s="31">
        <v>1065.2266666666667</v>
      </c>
      <c r="E3341" s="31">
        <v>169.23666666666668</v>
      </c>
      <c r="F3341" s="30">
        <v>6.237038110628812E-2</v>
      </c>
      <c r="G3341" s="30">
        <v>-0.22508681060738334</v>
      </c>
      <c r="H3341" s="30">
        <v>0.17517302039210247</v>
      </c>
    </row>
    <row r="3342" spans="1:8">
      <c r="A3342" s="31" t="s">
        <v>3243</v>
      </c>
      <c r="B3342" s="32">
        <v>44634</v>
      </c>
      <c r="C3342" s="31">
        <v>1334776.8599999999</v>
      </c>
      <c r="D3342" s="31">
        <v>1055.01</v>
      </c>
      <c r="E3342" s="31">
        <v>168.76</v>
      </c>
      <c r="F3342" s="30">
        <v>6.4962195141407886E-2</v>
      </c>
      <c r="G3342" s="30">
        <v>-0.22891786408618497</v>
      </c>
      <c r="H3342" s="30">
        <v>0.17072493929934085</v>
      </c>
    </row>
    <row r="3343" spans="1:8">
      <c r="A3343" s="31" t="s">
        <v>3244</v>
      </c>
      <c r="B3343" s="32">
        <v>44635</v>
      </c>
      <c r="C3343" s="31">
        <v>1337223.23</v>
      </c>
      <c r="D3343" s="31">
        <v>1026.77</v>
      </c>
      <c r="E3343" s="31">
        <v>166.47</v>
      </c>
      <c r="F3343" s="30">
        <v>7.0006295606455549E-2</v>
      </c>
      <c r="G3343" s="30">
        <v>-0.24244861219731739</v>
      </c>
      <c r="H3343" s="30">
        <v>0.15556018325697618</v>
      </c>
    </row>
    <row r="3344" spans="1:8">
      <c r="A3344" s="31" t="s">
        <v>3245</v>
      </c>
      <c r="B3344" s="32">
        <v>44636</v>
      </c>
      <c r="C3344" s="31">
        <v>1345018.19</v>
      </c>
      <c r="D3344" s="31">
        <v>1081</v>
      </c>
      <c r="E3344" s="31">
        <v>168.57</v>
      </c>
      <c r="F3344" s="30">
        <v>7.9371942745397162E-2</v>
      </c>
      <c r="G3344" s="30">
        <v>-0.20225915876838463</v>
      </c>
      <c r="H3344" s="30">
        <v>0.17013744273219489</v>
      </c>
    </row>
    <row r="3345" spans="1:8">
      <c r="A3345" s="31" t="s">
        <v>3066</v>
      </c>
      <c r="B3345" s="32">
        <v>44637</v>
      </c>
      <c r="C3345" s="31">
        <v>1352428.8933333335</v>
      </c>
      <c r="D3345" s="31">
        <v>1120.93</v>
      </c>
      <c r="E3345" s="31">
        <v>169.91</v>
      </c>
      <c r="F3345" s="30">
        <v>8.7407065493821046E-2</v>
      </c>
      <c r="G3345" s="30">
        <v>-0.17260697976537287</v>
      </c>
      <c r="H3345" s="30">
        <v>0.1794391225878107</v>
      </c>
    </row>
    <row r="3346" spans="1:8">
      <c r="A3346" s="31" t="s">
        <v>3063</v>
      </c>
      <c r="B3346" s="32">
        <v>44638</v>
      </c>
      <c r="C3346" s="31">
        <v>1359839.5966666667</v>
      </c>
      <c r="D3346" s="31">
        <v>1004.52</v>
      </c>
      <c r="E3346" s="31">
        <v>170.13</v>
      </c>
      <c r="F3346" s="30">
        <v>8.3916034158276087E-2</v>
      </c>
      <c r="G3346" s="30">
        <v>-0.25836674123457892</v>
      </c>
      <c r="H3346" s="30">
        <v>0.18096626405664296</v>
      </c>
    </row>
    <row r="3347" spans="1:8">
      <c r="A3347" s="31" t="s">
        <v>3069</v>
      </c>
      <c r="B3347" s="32">
        <v>44639</v>
      </c>
      <c r="C3347" s="31">
        <v>1367250.3</v>
      </c>
      <c r="D3347" s="31">
        <v>1059.8899999999999</v>
      </c>
      <c r="E3347" s="31">
        <v>170.10500000000002</v>
      </c>
      <c r="F3347" s="30">
        <v>6.7174650795124746E-2</v>
      </c>
      <c r="G3347" s="30">
        <v>-0.21290231549555172</v>
      </c>
      <c r="H3347" s="30">
        <v>0.18128472222222225</v>
      </c>
    </row>
    <row r="3348" spans="1:8">
      <c r="A3348" s="31" t="s">
        <v>3323</v>
      </c>
      <c r="B3348" s="32">
        <v>44641</v>
      </c>
      <c r="C3348" s="31">
        <v>1371185.2016666667</v>
      </c>
      <c r="D3348" s="31">
        <v>1115.26</v>
      </c>
      <c r="E3348" s="31">
        <v>170.08</v>
      </c>
      <c r="F3348" s="30">
        <v>6.9537122758607683E-2</v>
      </c>
      <c r="G3348" s="30">
        <v>-0.16813855655339083</v>
      </c>
      <c r="H3348" s="30">
        <v>0.18250712646874789</v>
      </c>
    </row>
    <row r="3349" spans="1:8">
      <c r="A3349" s="31" t="s">
        <v>3324</v>
      </c>
      <c r="B3349" s="32">
        <v>44642</v>
      </c>
      <c r="C3349" s="31">
        <v>1375120.1033333335</v>
      </c>
      <c r="D3349" s="31">
        <v>1131.4100000000001</v>
      </c>
      <c r="E3349" s="31">
        <v>171.01</v>
      </c>
      <c r="F3349" s="30">
        <v>7.5764734252757426E-2</v>
      </c>
      <c r="G3349" s="30">
        <v>-0.14042924976258309</v>
      </c>
      <c r="H3349" s="30">
        <v>0.19922861150070115</v>
      </c>
    </row>
    <row r="3350" spans="1:8">
      <c r="A3350" s="31" t="s">
        <v>3325</v>
      </c>
      <c r="B3350" s="32">
        <v>44643</v>
      </c>
      <c r="C3350" s="31">
        <v>1379055.0049999999</v>
      </c>
      <c r="D3350" s="31">
        <v>1140.72</v>
      </c>
      <c r="E3350" s="31">
        <v>172.05</v>
      </c>
      <c r="F3350" s="30">
        <v>8.202912918604377E-2</v>
      </c>
      <c r="G3350" s="30">
        <v>-0.1346184483033297</v>
      </c>
      <c r="H3350" s="30">
        <v>0.20289449765783418</v>
      </c>
    </row>
    <row r="3351" spans="1:8">
      <c r="A3351" s="31" t="s">
        <v>3326</v>
      </c>
      <c r="B3351" s="32">
        <v>44644</v>
      </c>
      <c r="C3351" s="31">
        <v>1382989.9066666667</v>
      </c>
      <c r="D3351" s="31">
        <v>1136.95</v>
      </c>
      <c r="E3351" s="31">
        <v>172.49</v>
      </c>
      <c r="F3351" s="30">
        <v>8.8330634416296183E-2</v>
      </c>
      <c r="G3351" s="30">
        <v>-0.13936318654006774</v>
      </c>
      <c r="H3351" s="30">
        <v>0.20768764002987328</v>
      </c>
    </row>
    <row r="3352" spans="1:8">
      <c r="A3352" s="31" t="s">
        <v>3327</v>
      </c>
      <c r="B3352" s="32">
        <v>44645</v>
      </c>
      <c r="C3352" s="31">
        <v>1386924.8083333333</v>
      </c>
      <c r="D3352" s="31">
        <v>1125.01</v>
      </c>
      <c r="E3352" s="31">
        <v>172.68</v>
      </c>
      <c r="F3352" s="30">
        <v>7.910360013249762E-2</v>
      </c>
      <c r="G3352" s="30">
        <v>-0.15025819332650192</v>
      </c>
      <c r="H3352" s="30">
        <v>0.21074158038656599</v>
      </c>
    </row>
    <row r="3353" spans="1:8">
      <c r="A3353" s="31" t="s">
        <v>3328</v>
      </c>
      <c r="B3353" s="32">
        <v>44646</v>
      </c>
      <c r="C3353" s="31">
        <v>1390859.71</v>
      </c>
      <c r="D3353" s="31">
        <v>1124.9466666666667</v>
      </c>
      <c r="E3353" s="31">
        <v>173.06</v>
      </c>
      <c r="F3353" s="30">
        <v>6.6335200515388548E-2</v>
      </c>
      <c r="G3353" s="30">
        <v>-0.15215463422844921</v>
      </c>
      <c r="H3353" s="30">
        <v>0.2151383232692039</v>
      </c>
    </row>
    <row r="3354" spans="1:8">
      <c r="A3354" s="31" t="s">
        <v>3329</v>
      </c>
      <c r="B3354" s="32">
        <v>44647</v>
      </c>
      <c r="C3354" s="31">
        <v>1403617.94</v>
      </c>
      <c r="D3354" s="31">
        <v>1124.8833333333332</v>
      </c>
      <c r="E3354" s="31">
        <v>173.44</v>
      </c>
      <c r="F3354" s="30">
        <v>7.6484817961733897E-2</v>
      </c>
      <c r="G3354" s="30">
        <v>-0.16022774497142001</v>
      </c>
      <c r="H3354" s="30">
        <v>0.21601346140363176</v>
      </c>
    </row>
    <row r="3355" spans="1:8">
      <c r="A3355" s="31" t="s">
        <v>3330</v>
      </c>
      <c r="B3355" s="32">
        <v>44648</v>
      </c>
      <c r="C3355" s="31">
        <v>1418651.9</v>
      </c>
      <c r="D3355" s="31">
        <v>1124.82</v>
      </c>
      <c r="E3355" s="31">
        <v>173.82</v>
      </c>
      <c r="F3355" s="30">
        <v>8.6676982698729921E-2</v>
      </c>
      <c r="G3355" s="30">
        <v>-0.15940902602886131</v>
      </c>
      <c r="H3355" s="30">
        <v>0.21961829918607911</v>
      </c>
    </row>
    <row r="3356" spans="1:8">
      <c r="A3356" s="31" t="s">
        <v>3331</v>
      </c>
      <c r="B3356" s="32">
        <v>44649</v>
      </c>
      <c r="C3356" s="31">
        <v>1414249.5</v>
      </c>
      <c r="D3356" s="31">
        <v>1136.45</v>
      </c>
      <c r="E3356" s="31">
        <v>173.66</v>
      </c>
      <c r="F3356" s="30">
        <v>8.171788134481095E-2</v>
      </c>
      <c r="G3356" s="30">
        <v>-0.15723629568106312</v>
      </c>
      <c r="H3356" s="30">
        <v>0.21296360969476846</v>
      </c>
    </row>
    <row r="3357" spans="1:8">
      <c r="A3357" s="31" t="s">
        <v>3332</v>
      </c>
      <c r="B3357" s="32">
        <v>44650</v>
      </c>
      <c r="C3357" s="31">
        <v>1432106.45</v>
      </c>
      <c r="D3357" s="31">
        <v>1149.3</v>
      </c>
      <c r="E3357" s="31">
        <v>173.49</v>
      </c>
      <c r="F3357" s="30">
        <v>9.3773906625306269E-2</v>
      </c>
      <c r="G3357" s="30">
        <v>-0.14236463494716733</v>
      </c>
      <c r="H3357" s="30">
        <v>0.212199552822806</v>
      </c>
    </row>
    <row r="3358" spans="1:8">
      <c r="A3358" s="31" t="s">
        <v>3333</v>
      </c>
      <c r="B3358" s="32">
        <v>44651</v>
      </c>
      <c r="C3358" s="31">
        <v>1442071.9500000002</v>
      </c>
      <c r="D3358" s="31">
        <v>1141.79</v>
      </c>
      <c r="E3358" s="31">
        <v>174.01</v>
      </c>
      <c r="F3358" s="30">
        <v>9.9776408003340311E-2</v>
      </c>
      <c r="G3358" s="30">
        <v>-0.14309622802935928</v>
      </c>
      <c r="H3358" s="30">
        <v>0.21651286353467536</v>
      </c>
    </row>
    <row r="3359" spans="1:8">
      <c r="A3359" s="31" t="s">
        <v>3334</v>
      </c>
      <c r="B3359" s="32">
        <v>44652</v>
      </c>
      <c r="C3359" s="31">
        <v>1452037.45</v>
      </c>
      <c r="D3359" s="31">
        <v>1145.8499999999999</v>
      </c>
      <c r="E3359" s="31">
        <v>174.21</v>
      </c>
      <c r="F3359" s="30">
        <v>0.11450236273779879</v>
      </c>
      <c r="G3359" s="30">
        <v>-0.13510310679025406</v>
      </c>
      <c r="H3359" s="30">
        <v>0.21859261331841062</v>
      </c>
    </row>
    <row r="3360" spans="1:8">
      <c r="A3360" s="31" t="s">
        <v>3335</v>
      </c>
      <c r="B3360" s="32">
        <v>44654</v>
      </c>
      <c r="C3360" s="31">
        <v>1462002.95</v>
      </c>
      <c r="D3360" s="31">
        <v>1153.75</v>
      </c>
      <c r="E3360" s="31">
        <v>174.57999999999998</v>
      </c>
      <c r="F3360" s="30">
        <v>0.11492125232521988</v>
      </c>
      <c r="G3360" s="30">
        <v>-0.12410227600552681</v>
      </c>
      <c r="H3360" s="30">
        <v>0.22186450167973115</v>
      </c>
    </row>
    <row r="3361" spans="1:8">
      <c r="A3361" s="31" t="s">
        <v>3336</v>
      </c>
      <c r="B3361" s="32">
        <v>44655</v>
      </c>
      <c r="C3361" s="31">
        <v>1468820.1099999999</v>
      </c>
      <c r="D3361" s="31">
        <v>1161.6500000000001</v>
      </c>
      <c r="E3361" s="31">
        <v>174.95</v>
      </c>
      <c r="F3361" s="30">
        <v>0.11806539330018073</v>
      </c>
      <c r="G3361" s="30">
        <v>-0.11396798035192612</v>
      </c>
      <c r="H3361" s="30">
        <v>0.22436839526908825</v>
      </c>
    </row>
    <row r="3362" spans="1:8">
      <c r="A3362" s="31" t="s">
        <v>3337</v>
      </c>
      <c r="B3362" s="32">
        <v>44656</v>
      </c>
      <c r="C3362" s="31">
        <v>1471438.4</v>
      </c>
      <c r="D3362" s="31">
        <v>1156.75</v>
      </c>
      <c r="E3362" s="31">
        <v>175.95</v>
      </c>
      <c r="F3362" s="30">
        <v>0.11800769438495506</v>
      </c>
      <c r="G3362" s="30">
        <v>-0.1184315817551348</v>
      </c>
      <c r="H3362" s="30">
        <v>0.2300755033557047</v>
      </c>
    </row>
    <row r="3363" spans="1:8">
      <c r="A3363" s="31" t="s">
        <v>3338</v>
      </c>
      <c r="B3363" s="32">
        <v>44657</v>
      </c>
      <c r="C3363" s="31">
        <v>1463779.74</v>
      </c>
      <c r="D3363" s="31">
        <v>1142.5</v>
      </c>
      <c r="E3363" s="31">
        <v>176.69</v>
      </c>
      <c r="F3363" s="30">
        <v>0.11015598891955825</v>
      </c>
      <c r="G3363" s="30">
        <v>-0.13863297094347027</v>
      </c>
      <c r="H3363" s="30">
        <v>0.23146083077780877</v>
      </c>
    </row>
    <row r="3364" spans="1:8">
      <c r="A3364" s="31" t="s">
        <v>3339</v>
      </c>
      <c r="B3364" s="32">
        <v>44658</v>
      </c>
      <c r="C3364" s="31">
        <v>1462110.7200000002</v>
      </c>
      <c r="D3364" s="31">
        <v>1126.06</v>
      </c>
      <c r="E3364" s="31">
        <v>177.35</v>
      </c>
      <c r="F3364" s="30">
        <v>0.10686729044498655</v>
      </c>
      <c r="G3364" s="30">
        <v>-0.14126439411271263</v>
      </c>
      <c r="H3364" s="30">
        <v>0.24125139977603594</v>
      </c>
    </row>
    <row r="3365" spans="1:8">
      <c r="A3365" s="31" t="s">
        <v>3340</v>
      </c>
      <c r="B3365" s="32">
        <v>44659</v>
      </c>
      <c r="C3365" s="31">
        <v>1460441.7</v>
      </c>
      <c r="D3365" s="31">
        <v>1127.93</v>
      </c>
      <c r="E3365" s="31">
        <v>178.2</v>
      </c>
      <c r="F3365" s="30">
        <v>0.10359056888937945</v>
      </c>
      <c r="G3365" s="30">
        <v>-0.11879780310783672</v>
      </c>
      <c r="H3365" s="30">
        <v>0.24103349815446751</v>
      </c>
    </row>
    <row r="3366" spans="1:8">
      <c r="A3366" s="31" t="s">
        <v>3341</v>
      </c>
      <c r="B3366" s="32">
        <v>44660</v>
      </c>
      <c r="C3366" s="31">
        <v>1458772.68</v>
      </c>
      <c r="D3366" s="31">
        <v>1122.5400000000002</v>
      </c>
      <c r="E3366" s="31">
        <v>178.54666666666668</v>
      </c>
      <c r="F3366" s="30">
        <v>0.10940954183691542</v>
      </c>
      <c r="G3366" s="30">
        <v>-0.103710387007657</v>
      </c>
      <c r="H3366" s="30">
        <v>0.24111404606330233</v>
      </c>
    </row>
    <row r="3367" spans="1:8">
      <c r="A3367" s="31" t="s">
        <v>3342</v>
      </c>
      <c r="B3367" s="32">
        <v>44661</v>
      </c>
      <c r="C3367" s="31">
        <v>1474112.99</v>
      </c>
      <c r="D3367" s="31">
        <v>1117.1500000000001</v>
      </c>
      <c r="E3367" s="31">
        <v>178.89333333333335</v>
      </c>
      <c r="F3367" s="30">
        <v>0.11971735304674791</v>
      </c>
      <c r="G3367" s="30">
        <v>-0.11911276523604131</v>
      </c>
      <c r="H3367" s="30">
        <v>0.24196982319726024</v>
      </c>
    </row>
    <row r="3368" spans="1:8">
      <c r="A3368" s="31" t="s">
        <v>3343</v>
      </c>
      <c r="B3368" s="32">
        <v>44662</v>
      </c>
      <c r="C3368" s="31">
        <v>1479492.96</v>
      </c>
      <c r="D3368" s="31">
        <v>1111.76</v>
      </c>
      <c r="E3368" s="31">
        <v>179.24</v>
      </c>
      <c r="F3368" s="30">
        <v>0.11393365364530617</v>
      </c>
      <c r="G3368" s="30">
        <v>-0.14176978717162914</v>
      </c>
      <c r="H3368" s="30">
        <v>0.23528600964851831</v>
      </c>
    </row>
    <row r="3369" spans="1:8">
      <c r="A3369" s="31" t="s">
        <v>3344</v>
      </c>
      <c r="B3369" s="32">
        <v>44663</v>
      </c>
      <c r="C3369" s="31">
        <v>1446026.8900000001</v>
      </c>
      <c r="D3369" s="31">
        <v>1110.4000000000001</v>
      </c>
      <c r="E3369" s="31">
        <v>177.72</v>
      </c>
      <c r="F3369" s="30">
        <v>7.9257510912295936E-2</v>
      </c>
      <c r="G3369" s="30">
        <v>-0.13100641727969942</v>
      </c>
      <c r="H3369" s="30">
        <v>0.22845095735121324</v>
      </c>
    </row>
    <row r="3370" spans="1:8">
      <c r="A3370" s="31" t="s">
        <v>3345</v>
      </c>
      <c r="B3370" s="32">
        <v>44664</v>
      </c>
      <c r="C3370" s="31">
        <v>1454129.33</v>
      </c>
      <c r="D3370" s="31">
        <v>1119.32</v>
      </c>
      <c r="E3370" s="31">
        <v>177.84</v>
      </c>
      <c r="F3370" s="30">
        <v>7.5937279441838479E-2</v>
      </c>
      <c r="G3370" s="30">
        <v>-0.12751025668340821</v>
      </c>
      <c r="H3370" s="30">
        <v>0.2245403842181366</v>
      </c>
    </row>
    <row r="3371" spans="1:8">
      <c r="A3371" s="31" t="s">
        <v>3346</v>
      </c>
      <c r="B3371" s="32">
        <v>44665</v>
      </c>
      <c r="C3371" s="31">
        <v>1458634.5</v>
      </c>
      <c r="D3371" s="31">
        <v>1117.3599999999999</v>
      </c>
      <c r="E3371" s="31">
        <v>177.84</v>
      </c>
      <c r="F3371" s="30">
        <v>7.2330960351776108E-2</v>
      </c>
      <c r="G3371" s="30">
        <v>-0.1324889622724521</v>
      </c>
      <c r="H3371" s="30">
        <v>0.21983675149187198</v>
      </c>
    </row>
    <row r="3372" spans="1:8">
      <c r="A3372" s="31" t="s">
        <v>3347</v>
      </c>
      <c r="B3372" s="32">
        <v>44666</v>
      </c>
      <c r="C3372" s="31">
        <v>1463139.67</v>
      </c>
      <c r="D3372" s="31">
        <v>1112.9000000000001</v>
      </c>
      <c r="E3372" s="31">
        <v>177.89</v>
      </c>
      <c r="F3372" s="30">
        <v>7.7505591005844865E-2</v>
      </c>
      <c r="G3372" s="30">
        <v>-0.13936169390075082</v>
      </c>
      <c r="H3372" s="30">
        <v>0.21551076187222407</v>
      </c>
    </row>
    <row r="3373" spans="1:8">
      <c r="A3373" s="31" t="s">
        <v>3348</v>
      </c>
      <c r="B3373" s="32">
        <v>44667</v>
      </c>
      <c r="C3373" s="31">
        <v>1467644.84</v>
      </c>
      <c r="D3373" s="31">
        <v>1110.8266666666668</v>
      </c>
      <c r="E3373" s="31">
        <v>177.77333333333331</v>
      </c>
      <c r="F3373" s="30">
        <v>6.687591217974953E-2</v>
      </c>
      <c r="G3373" s="30">
        <v>-0.14167529503881471</v>
      </c>
      <c r="H3373" s="30">
        <v>0.21189810711932178</v>
      </c>
    </row>
    <row r="3374" spans="1:8">
      <c r="A3374" s="31" t="s">
        <v>3349</v>
      </c>
      <c r="B3374" s="32">
        <v>44668</v>
      </c>
      <c r="C3374" s="31">
        <v>1475058.55</v>
      </c>
      <c r="D3374" s="31">
        <v>1108.7533333333333</v>
      </c>
      <c r="E3374" s="31">
        <v>177.65666666666664</v>
      </c>
      <c r="F3374" s="30">
        <v>4.9086986676420086E-2</v>
      </c>
      <c r="G3374" s="30">
        <v>-0.14972251832197081</v>
      </c>
      <c r="H3374" s="30">
        <v>0.2135847166245417</v>
      </c>
    </row>
    <row r="3375" spans="1:8">
      <c r="A3375" s="31" t="s">
        <v>3350</v>
      </c>
      <c r="B3375" s="32">
        <v>44669</v>
      </c>
      <c r="C3375" s="31">
        <v>1501842.63</v>
      </c>
      <c r="D3375" s="31">
        <v>1106.68</v>
      </c>
      <c r="E3375" s="31">
        <v>177.54</v>
      </c>
      <c r="F3375" s="30">
        <v>6.7700415606478881E-2</v>
      </c>
      <c r="G3375" s="30">
        <v>-0.14876662384911798</v>
      </c>
      <c r="H3375" s="30">
        <v>0.20964774817742038</v>
      </c>
    </row>
    <row r="3376" spans="1:8">
      <c r="A3376" s="31" t="s">
        <v>3351</v>
      </c>
      <c r="B3376" s="32">
        <v>44670</v>
      </c>
      <c r="C3376" s="31">
        <v>1513105.74</v>
      </c>
      <c r="D3376" s="31">
        <v>1096</v>
      </c>
      <c r="E3376" s="31">
        <v>177.91</v>
      </c>
      <c r="F3376" s="30">
        <v>7.5268884600194763E-2</v>
      </c>
      <c r="G3376" s="30">
        <v>-0.15205062938577829</v>
      </c>
      <c r="H3376" s="30">
        <v>0.21490030046435393</v>
      </c>
    </row>
    <row r="3377" spans="1:8">
      <c r="A3377" s="31" t="s">
        <v>3290</v>
      </c>
      <c r="B3377" s="32">
        <v>44671</v>
      </c>
      <c r="C3377" s="31">
        <v>1512219.1099999999</v>
      </c>
      <c r="D3377" s="31">
        <v>1095.6300000000001</v>
      </c>
      <c r="E3377" s="31">
        <v>178.37</v>
      </c>
      <c r="F3377" s="30">
        <v>7.4200647688916543E-2</v>
      </c>
      <c r="G3377" s="30">
        <v>-0.15270180395230004</v>
      </c>
      <c r="H3377" s="30">
        <v>0.21904045926735916</v>
      </c>
    </row>
    <row r="3378" spans="1:8">
      <c r="A3378" s="31" t="s">
        <v>3352</v>
      </c>
      <c r="B3378" s="32">
        <v>44672</v>
      </c>
      <c r="C3378" s="31">
        <v>1509717.9533333334</v>
      </c>
      <c r="D3378" s="31">
        <v>1086.93</v>
      </c>
      <c r="E3378" s="31">
        <v>177.92</v>
      </c>
      <c r="F3378" s="30">
        <v>6.4784878373513211E-2</v>
      </c>
      <c r="G3378" s="30">
        <v>-0.15979159634417528</v>
      </c>
      <c r="H3378" s="30">
        <v>0.2169630642954854</v>
      </c>
    </row>
    <row r="3379" spans="1:8">
      <c r="A3379" s="31" t="s">
        <v>3353</v>
      </c>
      <c r="B3379" s="32">
        <v>44673</v>
      </c>
      <c r="C3379" s="31">
        <v>1507216.7966666666</v>
      </c>
      <c r="D3379" s="31">
        <v>1075.5999999999999</v>
      </c>
      <c r="E3379" s="31">
        <v>177.56</v>
      </c>
      <c r="F3379" s="30">
        <v>5.164316762518717E-2</v>
      </c>
      <c r="G3379" s="30">
        <v>-0.16890743316334422</v>
      </c>
      <c r="H3379" s="30">
        <v>0.21549835706462206</v>
      </c>
    </row>
    <row r="3380" spans="1:8">
      <c r="A3380" s="31" t="s">
        <v>3413</v>
      </c>
      <c r="B3380" s="32">
        <v>44675</v>
      </c>
      <c r="C3380" s="31">
        <v>1504715.6400000001</v>
      </c>
      <c r="D3380" s="31">
        <v>1060.82</v>
      </c>
      <c r="E3380" s="31">
        <v>176.97</v>
      </c>
      <c r="F3380" s="30">
        <v>3.5014143200542858E-2</v>
      </c>
      <c r="G3380" s="30">
        <v>-0.18419170518253059</v>
      </c>
      <c r="H3380" s="30">
        <v>0.20798634812286698</v>
      </c>
    </row>
    <row r="3381" spans="1:8">
      <c r="A3381" s="31" t="s">
        <v>3414</v>
      </c>
      <c r="B3381" s="32">
        <v>44676</v>
      </c>
      <c r="C3381" s="31">
        <v>1507249.33</v>
      </c>
      <c r="D3381" s="31">
        <v>1046.04</v>
      </c>
      <c r="E3381" s="31">
        <v>176.38</v>
      </c>
      <c r="F3381" s="30">
        <v>1.5237528169359749E-2</v>
      </c>
      <c r="G3381" s="30">
        <v>-0.19385317282942094</v>
      </c>
      <c r="H3381" s="30">
        <v>0.2027275826798498</v>
      </c>
    </row>
    <row r="3382" spans="1:8">
      <c r="A3382" s="31" t="s">
        <v>3415</v>
      </c>
      <c r="B3382" s="32">
        <v>44677</v>
      </c>
      <c r="C3382" s="31">
        <v>1522868.18</v>
      </c>
      <c r="D3382" s="31">
        <v>1049.3900000000001</v>
      </c>
      <c r="E3382" s="31">
        <v>176.74</v>
      </c>
      <c r="F3382" s="30">
        <v>2.6639287788544186E-2</v>
      </c>
      <c r="G3382" s="30">
        <v>-0.18709282599096755</v>
      </c>
      <c r="H3382" s="30">
        <v>0.19791243052731478</v>
      </c>
    </row>
    <row r="3383" spans="1:8">
      <c r="A3383" s="31" t="s">
        <v>3416</v>
      </c>
      <c r="B3383" s="32">
        <v>44678</v>
      </c>
      <c r="C3383" s="31">
        <v>1521423.25</v>
      </c>
      <c r="D3383" s="31">
        <v>1043.74</v>
      </c>
      <c r="E3383" s="31">
        <v>176.19</v>
      </c>
      <c r="F3383" s="30">
        <v>2.6547243635247852E-2</v>
      </c>
      <c r="G3383" s="30">
        <v>-0.18512561872491917</v>
      </c>
      <c r="H3383" s="30">
        <v>0.19442749644091939</v>
      </c>
    </row>
    <row r="3384" spans="1:8">
      <c r="A3384" s="31" t="s">
        <v>3417</v>
      </c>
      <c r="B3384" s="32">
        <v>44679</v>
      </c>
      <c r="C3384" s="31">
        <v>1521761.96</v>
      </c>
      <c r="D3384" s="31">
        <v>1053.82</v>
      </c>
      <c r="E3384" s="31">
        <v>176.42</v>
      </c>
      <c r="F3384" s="30">
        <v>2.7659549179918086E-2</v>
      </c>
      <c r="G3384" s="30">
        <v>-0.17539535356855018</v>
      </c>
      <c r="H3384" s="30">
        <v>0.19647338080705334</v>
      </c>
    </row>
    <row r="3385" spans="1:8">
      <c r="A3385" s="31" t="s">
        <v>3418</v>
      </c>
      <c r="B3385" s="32">
        <v>44680</v>
      </c>
      <c r="C3385" s="31">
        <v>1522100.67</v>
      </c>
      <c r="D3385" s="31">
        <v>1076.19</v>
      </c>
      <c r="E3385" s="31">
        <v>176.39</v>
      </c>
      <c r="F3385" s="30">
        <v>1.478558818689546E-2</v>
      </c>
      <c r="G3385" s="30">
        <v>-0.15598236973366364</v>
      </c>
      <c r="H3385" s="30">
        <v>0.19675690345342289</v>
      </c>
    </row>
    <row r="3386" spans="1:8">
      <c r="A3386" s="31" t="s">
        <v>3419</v>
      </c>
      <c r="B3386" s="32">
        <v>44681</v>
      </c>
      <c r="C3386" s="31">
        <v>1522439.38</v>
      </c>
      <c r="D3386" s="31">
        <v>1074.4525000000001</v>
      </c>
      <c r="E3386" s="31">
        <v>176.38499999999999</v>
      </c>
      <c r="F3386" s="30">
        <v>1.325218018622154E-2</v>
      </c>
      <c r="G3386" s="30">
        <v>-0.15543079257029213</v>
      </c>
      <c r="H3386" s="30">
        <v>0.19721034412543248</v>
      </c>
    </row>
    <row r="3387" spans="1:8">
      <c r="A3387" s="31" t="s">
        <v>3420</v>
      </c>
      <c r="B3387" s="32">
        <v>44682</v>
      </c>
      <c r="C3387" s="31">
        <v>1523471.17</v>
      </c>
      <c r="D3387" s="31">
        <v>1072.7150000000001</v>
      </c>
      <c r="E3387" s="31">
        <v>176.38</v>
      </c>
      <c r="F3387" s="30">
        <v>1.2184556363836752E-2</v>
      </c>
      <c r="G3387" s="30">
        <v>-0.14577792288458158</v>
      </c>
      <c r="H3387" s="30">
        <v>0.18798410453290226</v>
      </c>
    </row>
    <row r="3388" spans="1:8">
      <c r="A3388" s="31" t="s">
        <v>3421</v>
      </c>
      <c r="B3388" s="32">
        <v>44683</v>
      </c>
      <c r="C3388" s="31">
        <v>1529717.47</v>
      </c>
      <c r="D3388" s="31">
        <v>1070.9775</v>
      </c>
      <c r="E3388" s="31">
        <v>176.375</v>
      </c>
      <c r="F3388" s="30">
        <v>1.4579123931510507E-2</v>
      </c>
      <c r="G3388" s="30">
        <v>-0.15109583069118582</v>
      </c>
      <c r="H3388" s="30">
        <v>0.18723074851911692</v>
      </c>
    </row>
    <row r="3389" spans="1:8">
      <c r="A3389" s="31" t="s">
        <v>3422</v>
      </c>
      <c r="B3389" s="32">
        <v>44684</v>
      </c>
      <c r="C3389" s="31">
        <v>1532543.4739999999</v>
      </c>
      <c r="D3389" s="31">
        <v>1069.24</v>
      </c>
      <c r="E3389" s="31">
        <v>176.37</v>
      </c>
      <c r="F3389" s="30">
        <v>1.4700847375096249E-2</v>
      </c>
      <c r="G3389" s="30">
        <v>-0.13239912042258672</v>
      </c>
      <c r="H3389" s="30">
        <v>0.19816576086956528</v>
      </c>
    </row>
    <row r="3390" spans="1:8">
      <c r="A3390" s="31" t="s">
        <v>3423</v>
      </c>
      <c r="B3390" s="32">
        <v>44685</v>
      </c>
      <c r="C3390" s="31">
        <v>1535369.4780000001</v>
      </c>
      <c r="D3390" s="31">
        <v>1063.8399999999999</v>
      </c>
      <c r="E3390" s="31">
        <v>176.41</v>
      </c>
      <c r="F3390" s="30">
        <v>1.4822151779643855E-2</v>
      </c>
      <c r="G3390" s="30">
        <v>-0.12855715198479667</v>
      </c>
      <c r="H3390" s="30">
        <v>0.19827469093873118</v>
      </c>
    </row>
    <row r="3391" spans="1:8">
      <c r="A3391" s="31" t="s">
        <v>3424</v>
      </c>
      <c r="B3391" s="32">
        <v>44686</v>
      </c>
      <c r="C3391" s="31">
        <v>1538195.4819999998</v>
      </c>
      <c r="D3391" s="31">
        <v>1058.72</v>
      </c>
      <c r="E3391" s="31">
        <v>176.36</v>
      </c>
      <c r="F3391" s="30">
        <v>1.494303930527896E-2</v>
      </c>
      <c r="G3391" s="30">
        <v>-0.13866029914860201</v>
      </c>
      <c r="H3391" s="30">
        <v>0.19614758545849176</v>
      </c>
    </row>
    <row r="3392" spans="1:8">
      <c r="A3392" s="31" t="s">
        <v>3425</v>
      </c>
      <c r="B3392" s="32">
        <v>44687</v>
      </c>
      <c r="C3392" s="31">
        <v>1541021.486</v>
      </c>
      <c r="D3392" s="31">
        <v>1031.5</v>
      </c>
      <c r="E3392" s="31">
        <v>175.25</v>
      </c>
      <c r="F3392" s="30">
        <v>1.6556208369189918E-2</v>
      </c>
      <c r="G3392" s="30">
        <v>-0.16648485289245507</v>
      </c>
      <c r="H3392" s="30">
        <v>0.18684816470269539</v>
      </c>
    </row>
    <row r="3393" spans="1:8">
      <c r="A3393" s="31" t="s">
        <v>3426</v>
      </c>
      <c r="B3393" s="32">
        <v>44688</v>
      </c>
      <c r="C3393" s="31">
        <v>1543847.49</v>
      </c>
      <c r="D3393" s="31">
        <v>1025.8933333333334</v>
      </c>
      <c r="E3393" s="31">
        <v>174.31</v>
      </c>
      <c r="F3393" s="30">
        <v>2.5866108398076015E-4</v>
      </c>
      <c r="G3393" s="30">
        <v>-0.19221633425458584</v>
      </c>
      <c r="H3393" s="30">
        <v>0.17522923408845736</v>
      </c>
    </row>
    <row r="3394" spans="1:8">
      <c r="A3394" s="31" t="s">
        <v>3427</v>
      </c>
      <c r="B3394" s="32">
        <v>44689</v>
      </c>
      <c r="C3394" s="31">
        <v>1553041.8399999999</v>
      </c>
      <c r="D3394" s="31">
        <v>1020.2866666666666</v>
      </c>
      <c r="E3394" s="31">
        <v>173.37</v>
      </c>
      <c r="F3394" s="30">
        <v>1.8277929835470719E-3</v>
      </c>
      <c r="G3394" s="30">
        <v>-0.19996968057439624</v>
      </c>
      <c r="H3394" s="30">
        <v>0.16512096774193541</v>
      </c>
    </row>
    <row r="3395" spans="1:8">
      <c r="A3395" s="31" t="s">
        <v>3428</v>
      </c>
      <c r="B3395" s="32">
        <v>44690</v>
      </c>
      <c r="C3395" s="31">
        <v>1540099.24</v>
      </c>
      <c r="D3395" s="31">
        <v>1014.68</v>
      </c>
      <c r="E3395" s="31">
        <v>172.43</v>
      </c>
      <c r="F3395" s="30">
        <v>-1.1950144172526156E-2</v>
      </c>
      <c r="G3395" s="30">
        <v>-0.19859730043518453</v>
      </c>
      <c r="H3395" s="30">
        <v>0.1618489320126677</v>
      </c>
    </row>
    <row r="3396" spans="1:8">
      <c r="A3396" s="31" t="s">
        <v>3429</v>
      </c>
      <c r="B3396" s="32">
        <v>44691</v>
      </c>
      <c r="C3396" s="31">
        <v>1539530.7</v>
      </c>
      <c r="D3396" s="31">
        <v>1007.22</v>
      </c>
      <c r="E3396" s="31">
        <v>170.25</v>
      </c>
      <c r="F3396" s="30">
        <v>-1.768289097325737E-2</v>
      </c>
      <c r="G3396" s="30">
        <v>-0.20857724311879755</v>
      </c>
      <c r="H3396" s="30">
        <v>0.14438394837668866</v>
      </c>
    </row>
    <row r="3397" spans="1:8">
      <c r="A3397" s="31" t="s">
        <v>3430</v>
      </c>
      <c r="B3397" s="32">
        <v>44692</v>
      </c>
      <c r="C3397" s="31">
        <v>1564449.12</v>
      </c>
      <c r="D3397" s="31">
        <v>1011.22</v>
      </c>
      <c r="E3397" s="31">
        <v>168.78</v>
      </c>
      <c r="F3397" s="30">
        <v>-7.1792886332952E-3</v>
      </c>
      <c r="G3397" s="30">
        <v>-0.20807261279181788</v>
      </c>
      <c r="H3397" s="30">
        <v>0.13042507590641184</v>
      </c>
    </row>
    <row r="3398" spans="1:8">
      <c r="A3398" s="31" t="s">
        <v>3431</v>
      </c>
      <c r="B3398" s="32">
        <v>44693</v>
      </c>
      <c r="C3398" s="31">
        <v>1569103.0433333335</v>
      </c>
      <c r="D3398" s="31">
        <v>987.82</v>
      </c>
      <c r="E3398" s="31">
        <v>162.26</v>
      </c>
      <c r="F3398" s="30">
        <v>-2.7351206866543798E-3</v>
      </c>
      <c r="G3398" s="30">
        <v>-0.22895835772548101</v>
      </c>
      <c r="H3398" s="30">
        <v>8.2864324961626545E-2</v>
      </c>
    </row>
    <row r="3399" spans="1:8">
      <c r="A3399" s="31" t="s">
        <v>3432</v>
      </c>
      <c r="B3399" s="32">
        <v>44694</v>
      </c>
      <c r="C3399" s="31">
        <v>1573756.9666666668</v>
      </c>
      <c r="D3399" s="31">
        <v>1004.52</v>
      </c>
      <c r="E3399" s="31">
        <v>163.81</v>
      </c>
      <c r="F3399" s="30">
        <v>3.2669534217324214E-2</v>
      </c>
      <c r="G3399" s="30">
        <v>-0.21850955741059142</v>
      </c>
      <c r="H3399" s="30">
        <v>8.9307088708604931E-2</v>
      </c>
    </row>
    <row r="3400" spans="1:8">
      <c r="A3400" s="31" t="s">
        <v>3433</v>
      </c>
      <c r="B3400" s="32">
        <v>44695</v>
      </c>
      <c r="C3400" s="31">
        <v>1578410.8900000001</v>
      </c>
      <c r="D3400" s="31">
        <v>1005.5133333333333</v>
      </c>
      <c r="E3400" s="31">
        <v>163.35333333333335</v>
      </c>
      <c r="F3400" s="30">
        <v>5.4981134856444625E-2</v>
      </c>
      <c r="G3400" s="30">
        <v>-0.2316524919702192</v>
      </c>
      <c r="H3400" s="30">
        <v>8.6270337367557959E-2</v>
      </c>
    </row>
    <row r="3401" spans="1:8">
      <c r="A3401" s="31" t="s">
        <v>3434</v>
      </c>
      <c r="B3401" s="32">
        <v>44696</v>
      </c>
      <c r="C3401" s="31">
        <v>1572979.78</v>
      </c>
      <c r="D3401" s="31">
        <v>1006.5066666666667</v>
      </c>
      <c r="E3401" s="31">
        <v>162.89666666666665</v>
      </c>
      <c r="F3401" s="30">
        <v>3.4428375883301721E-2</v>
      </c>
      <c r="G3401" s="30">
        <v>-0.23310271961638884</v>
      </c>
      <c r="H3401" s="30">
        <v>8.5615905809174553E-2</v>
      </c>
    </row>
    <row r="3402" spans="1:8">
      <c r="A3402" s="31" t="s">
        <v>3435</v>
      </c>
      <c r="B3402" s="32">
        <v>44697</v>
      </c>
      <c r="C3402" s="31">
        <v>1583800.5</v>
      </c>
      <c r="D3402" s="31">
        <v>1007.5</v>
      </c>
      <c r="E3402" s="31">
        <v>162.44</v>
      </c>
      <c r="F3402" s="30">
        <v>3.6901864431847731E-2</v>
      </c>
      <c r="G3402" s="30">
        <v>-0.23203573415859324</v>
      </c>
      <c r="H3402" s="30">
        <v>8.2356076759061647E-2</v>
      </c>
    </row>
    <row r="3403" spans="1:8">
      <c r="A3403" s="31" t="s">
        <v>3436</v>
      </c>
      <c r="B3403" s="32">
        <v>44698</v>
      </c>
      <c r="C3403" s="31">
        <v>1606024.27</v>
      </c>
      <c r="D3403" s="31">
        <v>1030.83</v>
      </c>
      <c r="E3403" s="31">
        <v>163.94</v>
      </c>
      <c r="F3403" s="30">
        <v>4.6785760581214753E-2</v>
      </c>
      <c r="G3403" s="30">
        <v>-0.21664095568845909</v>
      </c>
      <c r="H3403" s="30">
        <v>9.1114808652246193E-2</v>
      </c>
    </row>
    <row r="3404" spans="1:8">
      <c r="A3404" s="31" t="s">
        <v>3437</v>
      </c>
      <c r="B3404" s="32">
        <v>44699</v>
      </c>
      <c r="C3404" s="31">
        <v>1594977.65</v>
      </c>
      <c r="D3404" s="31">
        <v>1033.18</v>
      </c>
      <c r="E3404" s="31">
        <v>164.63</v>
      </c>
      <c r="F3404" s="30">
        <v>3.4992919608312967E-2</v>
      </c>
      <c r="G3404" s="30">
        <v>-0.21653408961652498</v>
      </c>
      <c r="H3404" s="30">
        <v>9.5731463815059703E-2</v>
      </c>
    </row>
    <row r="3405" spans="1:8">
      <c r="A3405" s="31" t="s">
        <v>3438</v>
      </c>
      <c r="B3405" s="32">
        <v>44700</v>
      </c>
      <c r="C3405" s="31">
        <v>1589880.6633333333</v>
      </c>
      <c r="D3405" s="31">
        <v>1014.89</v>
      </c>
      <c r="E3405" s="31">
        <v>162.55000000000001</v>
      </c>
      <c r="F3405" s="30">
        <v>3.4275303373168198E-2</v>
      </c>
      <c r="G3405" s="30">
        <v>-0.23204570390828949</v>
      </c>
      <c r="H3405" s="30">
        <v>8.1911565682337484E-2</v>
      </c>
    </row>
    <row r="3406" spans="1:8">
      <c r="A3406" s="31" t="s">
        <v>3439</v>
      </c>
      <c r="B3406" s="32">
        <v>44701</v>
      </c>
      <c r="C3406" s="31">
        <v>1584783.6766666668</v>
      </c>
      <c r="D3406" s="31">
        <v>1035.31</v>
      </c>
      <c r="E3406" s="31">
        <v>162.83000000000001</v>
      </c>
      <c r="F3406" s="30">
        <v>3.0094022375660501E-2</v>
      </c>
      <c r="G3406" s="30">
        <v>-0.218262268097284</v>
      </c>
      <c r="H3406" s="30">
        <v>8.3799254526091715E-2</v>
      </c>
    </row>
    <row r="3407" spans="1:8">
      <c r="A3407" s="31" t="s">
        <v>3378</v>
      </c>
      <c r="B3407" s="32">
        <v>44702</v>
      </c>
      <c r="C3407" s="31">
        <v>1579686.69</v>
      </c>
      <c r="D3407" s="31">
        <v>1035.0433333333333</v>
      </c>
      <c r="E3407" s="31">
        <v>162.19666666666669</v>
      </c>
      <c r="F3407" s="30">
        <v>3.7179607483860622E-2</v>
      </c>
      <c r="G3407" s="30">
        <v>-0.21921824513760557</v>
      </c>
      <c r="H3407" s="30">
        <v>7.6574184698438241E-2</v>
      </c>
    </row>
    <row r="3408" spans="1:8">
      <c r="A3408" s="31" t="s">
        <v>3440</v>
      </c>
      <c r="B3408" s="32">
        <v>44703</v>
      </c>
      <c r="C3408" s="31">
        <v>1582222.69</v>
      </c>
      <c r="D3408" s="31">
        <v>1034.7766666666666</v>
      </c>
      <c r="E3408" s="31">
        <v>161.56333333333333</v>
      </c>
      <c r="F3408" s="30">
        <v>3.6837525237083835E-2</v>
      </c>
      <c r="G3408" s="30">
        <v>-0.21225893219650827</v>
      </c>
      <c r="H3408" s="30">
        <v>7.1872442999624031E-2</v>
      </c>
    </row>
    <row r="3409" spans="1:8">
      <c r="A3409" s="31" t="s">
        <v>3441</v>
      </c>
      <c r="B3409" s="32">
        <v>44704</v>
      </c>
      <c r="C3409" s="31">
        <v>1557210.57</v>
      </c>
      <c r="D3409" s="31">
        <v>1034.51</v>
      </c>
      <c r="E3409" s="31">
        <v>160.93</v>
      </c>
      <c r="F3409" s="30">
        <v>1.94552580554328E-2</v>
      </c>
      <c r="G3409" s="30">
        <v>-0.20420471241644045</v>
      </c>
      <c r="H3409" s="30">
        <v>6.512674564828913E-2</v>
      </c>
    </row>
    <row r="3410" spans="1:8">
      <c r="A3410" s="31" t="s">
        <v>3442</v>
      </c>
      <c r="B3410" s="32">
        <v>44705</v>
      </c>
      <c r="C3410" s="31">
        <v>1555689</v>
      </c>
      <c r="D3410" s="31">
        <v>1016.99</v>
      </c>
      <c r="E3410" s="31">
        <v>159.22999999999999</v>
      </c>
      <c r="F3410" s="30">
        <v>1.7470314023805944E-2</v>
      </c>
      <c r="G3410" s="30">
        <v>-0.22304307302091775</v>
      </c>
      <c r="H3410" s="30">
        <v>5.5202120609675109E-2</v>
      </c>
    </row>
    <row r="3411" spans="1:8">
      <c r="A3411" s="31" t="s">
        <v>3443</v>
      </c>
      <c r="B3411" s="32">
        <v>44706</v>
      </c>
      <c r="C3411" s="31">
        <v>1564487.51</v>
      </c>
      <c r="D3411" s="31">
        <v>1019.59</v>
      </c>
      <c r="E3411" s="31">
        <v>160.43</v>
      </c>
      <c r="F3411" s="30">
        <v>2.2232335800194569E-2</v>
      </c>
      <c r="G3411" s="30">
        <v>-0.21958606120293311</v>
      </c>
      <c r="H3411" s="30">
        <v>6.5177939093484349E-2</v>
      </c>
    </row>
    <row r="3412" spans="1:8">
      <c r="A3412" s="31" t="s">
        <v>3444</v>
      </c>
      <c r="B3412" s="32">
        <v>44707</v>
      </c>
      <c r="C3412" s="31">
        <v>1560792.3066666666</v>
      </c>
      <c r="D3412" s="31">
        <v>1022.96</v>
      </c>
      <c r="E3412" s="31">
        <v>160.69</v>
      </c>
      <c r="F3412" s="30">
        <v>4.7523327788796976E-2</v>
      </c>
      <c r="G3412" s="30">
        <v>-0.21552548299855312</v>
      </c>
      <c r="H3412" s="30">
        <v>6.8938755598918044E-2</v>
      </c>
    </row>
    <row r="3413" spans="1:8">
      <c r="A3413" s="31" t="s">
        <v>3445</v>
      </c>
      <c r="B3413" s="32">
        <v>44708</v>
      </c>
      <c r="C3413" s="31">
        <v>1557097.1033333333</v>
      </c>
      <c r="D3413" s="31">
        <v>1043.17</v>
      </c>
      <c r="E3413" s="31">
        <v>161.35</v>
      </c>
      <c r="F3413" s="30">
        <v>5.5498095014794302E-2</v>
      </c>
      <c r="G3413" s="30">
        <v>-0.19851099466785493</v>
      </c>
      <c r="H3413" s="30">
        <v>7.5379898693681779E-2</v>
      </c>
    </row>
    <row r="3414" spans="1:8">
      <c r="A3414" s="31" t="s">
        <v>5279</v>
      </c>
      <c r="B3414" s="32">
        <v>44709</v>
      </c>
      <c r="C3414" s="31">
        <v>1553401.9</v>
      </c>
      <c r="D3414" s="31">
        <v>1050.4766666666669</v>
      </c>
      <c r="E3414" s="31">
        <v>162.12666666666667</v>
      </c>
      <c r="F3414" s="30">
        <v>3.7702489683977936E-2</v>
      </c>
      <c r="G3414" s="30">
        <v>-0.18954081960678404</v>
      </c>
      <c r="H3414" s="30">
        <v>8.0628318780688213E-2</v>
      </c>
    </row>
    <row r="3415" spans="1:8">
      <c r="A3415" s="31" t="s">
        <v>5280</v>
      </c>
      <c r="B3415" s="32">
        <v>44710</v>
      </c>
      <c r="C3415" s="31">
        <v>1534057.05</v>
      </c>
      <c r="D3415" s="31">
        <v>1057.7833333333333</v>
      </c>
      <c r="E3415" s="31">
        <v>162.90333333333334</v>
      </c>
      <c r="F3415" s="30">
        <v>3.0804950848659862E-2</v>
      </c>
      <c r="G3415" s="30">
        <v>-0.17917300390063229</v>
      </c>
      <c r="H3415" s="30">
        <v>8.1480006196198218E-2</v>
      </c>
    </row>
    <row r="3416" spans="1:8">
      <c r="A3416" s="31" t="s">
        <v>5281</v>
      </c>
      <c r="B3416" s="32">
        <v>44711</v>
      </c>
      <c r="C3416" s="31">
        <v>1537380.3</v>
      </c>
      <c r="D3416" s="31">
        <v>1065.0899999999999</v>
      </c>
      <c r="E3416" s="31">
        <v>163.68</v>
      </c>
      <c r="F3416" s="30">
        <v>4.19030224622301E-2</v>
      </c>
      <c r="G3416" s="30">
        <v>-0.16579990288068425</v>
      </c>
      <c r="H3416" s="30">
        <v>8.5555113410266559E-2</v>
      </c>
    </row>
    <row r="3417" spans="1:8">
      <c r="A3417" s="31" t="s">
        <v>3684</v>
      </c>
      <c r="B3417" s="32">
        <v>44712</v>
      </c>
      <c r="C3417" s="31">
        <v>1542711.13</v>
      </c>
      <c r="D3417" s="31">
        <v>1077.67</v>
      </c>
      <c r="E3417" s="31">
        <v>164.66</v>
      </c>
      <c r="F3417" s="30">
        <v>5.4565559527255392E-2</v>
      </c>
      <c r="G3417" s="30">
        <v>-0.15764255285887352</v>
      </c>
      <c r="H3417" s="30">
        <v>9.1547895260192247E-2</v>
      </c>
    </row>
    <row r="3418" spans="1:8">
      <c r="A3418" s="31" t="s">
        <v>5282</v>
      </c>
      <c r="B3418" s="32">
        <v>44713</v>
      </c>
      <c r="C3418" s="31">
        <v>1541979.95</v>
      </c>
      <c r="D3418" s="31">
        <v>1067.8599999999999</v>
      </c>
      <c r="E3418" s="31">
        <v>163.44</v>
      </c>
      <c r="F3418" s="30">
        <v>6.3269172249149408E-2</v>
      </c>
      <c r="G3418" s="30">
        <v>-0.16069196972435962</v>
      </c>
      <c r="H3418" s="30">
        <v>8.8004260418053315E-2</v>
      </c>
    </row>
    <row r="3419" spans="1:8">
      <c r="A3419" s="31" t="s">
        <v>5283</v>
      </c>
      <c r="B3419" s="32">
        <v>44714</v>
      </c>
      <c r="C3419" s="31">
        <v>1532756.6166666667</v>
      </c>
      <c r="D3419" s="31">
        <v>1061.44</v>
      </c>
      <c r="E3419" s="31">
        <v>162.49</v>
      </c>
      <c r="F3419" s="30">
        <v>7.9042081344860904E-2</v>
      </c>
      <c r="G3419" s="30">
        <v>-0.16109605064531674</v>
      </c>
      <c r="H3419" s="30">
        <v>8.6235710943245003E-2</v>
      </c>
    </row>
    <row r="3420" spans="1:8">
      <c r="A3420" s="31" t="s">
        <v>5284</v>
      </c>
      <c r="B3420" s="32">
        <v>44715</v>
      </c>
      <c r="C3420" s="31">
        <v>1523533.2833333332</v>
      </c>
      <c r="D3420" s="31">
        <v>1060.74</v>
      </c>
      <c r="E3420" s="31">
        <v>162.18</v>
      </c>
      <c r="F3420" s="30">
        <v>6.7069526632547838E-2</v>
      </c>
      <c r="G3420" s="30">
        <v>-0.1569585846784769</v>
      </c>
      <c r="H3420" s="30">
        <v>8.8748657357679894E-2</v>
      </c>
    </row>
    <row r="3421" spans="1:8">
      <c r="A3421" s="31" t="s">
        <v>5285</v>
      </c>
      <c r="B3421" s="32">
        <v>44718</v>
      </c>
      <c r="C3421" s="31">
        <v>1514309.95</v>
      </c>
      <c r="D3421" s="31">
        <v>1071.33</v>
      </c>
      <c r="E3421" s="31">
        <v>163.33000000000001</v>
      </c>
      <c r="F3421" s="30">
        <v>8.8463684754351624E-2</v>
      </c>
      <c r="G3421" s="30">
        <v>-0.15068178214682115</v>
      </c>
      <c r="H3421" s="30">
        <v>9.949511948838774E-2</v>
      </c>
    </row>
    <row r="3422" spans="1:8">
      <c r="A3422" s="31" t="s">
        <v>5286</v>
      </c>
      <c r="B3422" s="32">
        <v>44719</v>
      </c>
      <c r="C3422" s="31">
        <v>1515387.68</v>
      </c>
      <c r="D3422" s="31">
        <v>1061.02</v>
      </c>
      <c r="E3422" s="31">
        <v>161.91999999999999</v>
      </c>
      <c r="F3422" s="30">
        <v>9.2997670159226775E-2</v>
      </c>
      <c r="G3422" s="30">
        <v>-0.15978111958441232</v>
      </c>
      <c r="H3422" s="30">
        <v>8.5691296768137359E-2</v>
      </c>
    </row>
    <row r="3423" spans="1:8">
      <c r="A3423" s="31" t="s">
        <v>3542</v>
      </c>
      <c r="B3423" s="32">
        <v>44720</v>
      </c>
      <c r="C3423" s="31">
        <v>1520298.6600000001</v>
      </c>
      <c r="D3423" s="31">
        <v>1073.74</v>
      </c>
      <c r="E3423" s="31">
        <v>161.31</v>
      </c>
      <c r="F3423" s="30">
        <v>8.721663904185073E-2</v>
      </c>
      <c r="G3423" s="30">
        <v>-0.1562097255838808</v>
      </c>
      <c r="H3423" s="30">
        <v>8.3053578622263924E-2</v>
      </c>
    </row>
    <row r="3424" spans="1:8">
      <c r="A3424" s="31" t="s">
        <v>5287</v>
      </c>
      <c r="B3424" s="32">
        <v>44721</v>
      </c>
      <c r="C3424" s="31">
        <v>1519629.0233333334</v>
      </c>
      <c r="D3424" s="31">
        <v>1067.1500000000001</v>
      </c>
      <c r="E3424" s="31">
        <v>160.62</v>
      </c>
      <c r="F3424" s="30">
        <v>7.7575843109523257E-2</v>
      </c>
      <c r="G3424" s="30">
        <v>-0.15646984428108435</v>
      </c>
      <c r="H3424" s="30">
        <v>7.8420840606955977E-2</v>
      </c>
    </row>
    <row r="3425" spans="1:8">
      <c r="A3425" s="31" t="s">
        <v>5288</v>
      </c>
      <c r="B3425" s="32">
        <v>44722</v>
      </c>
      <c r="C3425" s="31">
        <v>1518959.3866666667</v>
      </c>
      <c r="D3425" s="31">
        <v>1054.6400000000001</v>
      </c>
      <c r="E3425" s="31">
        <v>160.19999999999999</v>
      </c>
      <c r="F3425" s="30">
        <v>6.8096244715553977E-2</v>
      </c>
      <c r="G3425" s="30">
        <v>-0.16685450657790779</v>
      </c>
      <c r="H3425" s="30">
        <v>7.4494723663029783E-2</v>
      </c>
    </row>
    <row r="3426" spans="1:8">
      <c r="A3426" s="31" t="s">
        <v>5289</v>
      </c>
      <c r="B3426" s="32">
        <v>44723</v>
      </c>
      <c r="C3426" s="31">
        <v>1518289.75</v>
      </c>
      <c r="D3426" s="31">
        <v>1041.9133333333334</v>
      </c>
      <c r="E3426" s="31">
        <v>158.89000000000001</v>
      </c>
      <c r="F3426" s="30">
        <v>6.5666709437275594E-2</v>
      </c>
      <c r="G3426" s="30">
        <v>-0.17739787674152974</v>
      </c>
      <c r="H3426" s="30">
        <v>6.4613391700540479E-2</v>
      </c>
    </row>
    <row r="3427" spans="1:8">
      <c r="A3427" s="31" t="s">
        <v>5290</v>
      </c>
      <c r="B3427" s="32">
        <v>44724</v>
      </c>
      <c r="C3427" s="31">
        <v>1532387.2</v>
      </c>
      <c r="D3427" s="31">
        <v>1029.1866666666667</v>
      </c>
      <c r="E3427" s="31">
        <v>157.58000000000001</v>
      </c>
      <c r="F3427" s="30">
        <v>7.5291649947106576E-2</v>
      </c>
      <c r="G3427" s="30">
        <v>-0.18792871270462475</v>
      </c>
      <c r="H3427" s="30">
        <v>5.4752342704150081E-2</v>
      </c>
    </row>
    <row r="3428" spans="1:8">
      <c r="A3428" s="31" t="s">
        <v>3529</v>
      </c>
      <c r="B3428" s="32">
        <v>44725</v>
      </c>
      <c r="C3428" s="31">
        <v>1571445.21</v>
      </c>
      <c r="D3428" s="31">
        <v>1016.46</v>
      </c>
      <c r="E3428" s="31">
        <v>156.27000000000001</v>
      </c>
      <c r="F3428" s="30">
        <v>0.10242244645435528</v>
      </c>
      <c r="G3428" s="30">
        <v>-0.19385513407196509</v>
      </c>
      <c r="H3428" s="30">
        <v>3.9997337947557776E-2</v>
      </c>
    </row>
    <row r="3429" spans="1:8">
      <c r="A3429" s="31" t="s">
        <v>5291</v>
      </c>
      <c r="B3429" s="32">
        <v>44726</v>
      </c>
      <c r="C3429" s="31">
        <v>1574065.29</v>
      </c>
      <c r="D3429" s="31">
        <v>1017.87</v>
      </c>
      <c r="E3429" s="31">
        <v>156.72999999999999</v>
      </c>
      <c r="F3429" s="30">
        <v>9.5394949527108697E-2</v>
      </c>
      <c r="G3429" s="30">
        <v>-0.18653698612620673</v>
      </c>
      <c r="H3429" s="30">
        <v>4.0565661930686447E-2</v>
      </c>
    </row>
    <row r="3430" spans="1:8">
      <c r="A3430" s="31" t="s">
        <v>5292</v>
      </c>
      <c r="B3430" s="32">
        <v>44727</v>
      </c>
      <c r="C3430" s="31">
        <v>1564333.96</v>
      </c>
      <c r="D3430" s="31">
        <v>1020.1</v>
      </c>
      <c r="E3430" s="31">
        <v>156.03</v>
      </c>
      <c r="F3430" s="30">
        <v>7.9485163484109611E-2</v>
      </c>
      <c r="G3430" s="30">
        <v>-0.18593887159843581</v>
      </c>
      <c r="H3430" s="30">
        <v>3.0445119535068121E-2</v>
      </c>
    </row>
    <row r="3431" spans="1:8">
      <c r="A3431" s="31" t="s">
        <v>5293</v>
      </c>
      <c r="B3431" s="32">
        <v>44728</v>
      </c>
      <c r="C3431" s="31">
        <v>1558802.1400000001</v>
      </c>
      <c r="D3431" s="31">
        <v>1008.11</v>
      </c>
      <c r="E3431" s="31">
        <v>154.97</v>
      </c>
      <c r="F3431" s="30">
        <v>6.6714036880184402E-2</v>
      </c>
      <c r="G3431" s="30">
        <v>-0.19131236964543552</v>
      </c>
      <c r="H3431" s="30">
        <v>2.7243802200715761E-2</v>
      </c>
    </row>
    <row r="3432" spans="1:8">
      <c r="A3432" s="31" t="s">
        <v>5294</v>
      </c>
      <c r="B3432" s="32">
        <v>44729</v>
      </c>
      <c r="C3432" s="31">
        <v>1553270.32</v>
      </c>
      <c r="D3432" s="31">
        <v>1004.63</v>
      </c>
      <c r="E3432" s="31">
        <v>154.04</v>
      </c>
      <c r="F3432" s="30">
        <v>5.4153768255369883E-2</v>
      </c>
      <c r="G3432" s="30">
        <v>-0.19190210236459038</v>
      </c>
      <c r="H3432" s="30">
        <v>2.114683460391098E-2</v>
      </c>
    </row>
    <row r="3433" spans="1:8">
      <c r="A3433" s="31" t="s">
        <v>5295</v>
      </c>
      <c r="B3433" s="32">
        <v>44730</v>
      </c>
      <c r="C3433" s="31">
        <v>1547738.5</v>
      </c>
      <c r="D3433" s="31">
        <v>1003.2266666666667</v>
      </c>
      <c r="E3433" s="31">
        <v>152.51333333333335</v>
      </c>
      <c r="F3433" s="30">
        <v>4.8120204539324973E-2</v>
      </c>
      <c r="G3433" s="30">
        <v>-0.19082007409757429</v>
      </c>
      <c r="H3433" s="30">
        <v>1.1093432334482456E-2</v>
      </c>
    </row>
    <row r="3434" spans="1:8">
      <c r="A3434" s="31" t="s">
        <v>5296</v>
      </c>
      <c r="B3434" s="32">
        <v>44731</v>
      </c>
      <c r="C3434" s="31">
        <v>1545962.92</v>
      </c>
      <c r="D3434" s="31">
        <v>1001.8233333333333</v>
      </c>
      <c r="E3434" s="31">
        <v>150.98666666666668</v>
      </c>
      <c r="F3434" s="30">
        <v>4.1295931277669728E-2</v>
      </c>
      <c r="G3434" s="30">
        <v>-0.18973210073249713</v>
      </c>
      <c r="H3434" s="30">
        <v>1.0386969877786978E-3</v>
      </c>
    </row>
    <row r="3435" spans="1:8">
      <c r="A3435" s="31" t="s">
        <v>5297</v>
      </c>
      <c r="B3435" s="32">
        <v>44732</v>
      </c>
      <c r="C3435" s="31">
        <v>1547247.23</v>
      </c>
      <c r="D3435" s="31">
        <v>1000.42</v>
      </c>
      <c r="E3435" s="31">
        <v>149.46</v>
      </c>
      <c r="F3435" s="30">
        <v>4.0894890945386564E-2</v>
      </c>
      <c r="G3435" s="30">
        <v>-0.19093254401501003</v>
      </c>
      <c r="H3435" s="30">
        <v>-1.1900039666798756E-2</v>
      </c>
    </row>
    <row r="3436" spans="1:8">
      <c r="A3436" s="31" t="s">
        <v>5253</v>
      </c>
      <c r="B3436" s="32">
        <v>44733</v>
      </c>
      <c r="C3436" s="31">
        <v>1539632.2</v>
      </c>
      <c r="D3436" s="31">
        <v>1016.98</v>
      </c>
      <c r="E3436" s="31">
        <v>151.77000000000001</v>
      </c>
      <c r="F3436" s="30">
        <v>3.4515147653219946E-2</v>
      </c>
      <c r="G3436" s="30">
        <v>-0.1712532494519734</v>
      </c>
      <c r="H3436" s="30">
        <v>-2.2352245085793809E-3</v>
      </c>
    </row>
    <row r="3437" spans="1:8">
      <c r="A3437" s="31" t="s">
        <v>5361</v>
      </c>
      <c r="B3437" s="32">
        <v>44734</v>
      </c>
      <c r="C3437" s="31">
        <v>1533393.87</v>
      </c>
      <c r="D3437" s="31">
        <v>993.59</v>
      </c>
      <c r="E3437" s="31">
        <v>149.16</v>
      </c>
      <c r="F3437" s="30">
        <v>3.5479793850774932E-2</v>
      </c>
      <c r="G3437" s="30">
        <v>-0.20720828545895564</v>
      </c>
      <c r="H3437" s="30">
        <v>-2.2414471097129463E-2</v>
      </c>
    </row>
    <row r="3438" spans="1:8">
      <c r="A3438" s="31" t="s">
        <v>5362</v>
      </c>
      <c r="B3438" s="32">
        <v>44735</v>
      </c>
      <c r="C3438" s="31">
        <v>1529040.8900000001</v>
      </c>
      <c r="D3438" s="31">
        <v>995.34</v>
      </c>
      <c r="E3438" s="31">
        <v>148.71</v>
      </c>
      <c r="F3438" s="30">
        <v>3.773369844324459E-2</v>
      </c>
      <c r="G3438" s="30">
        <v>-0.20818748806720544</v>
      </c>
      <c r="H3438" s="30">
        <v>-2.7276295133437878E-2</v>
      </c>
    </row>
    <row r="3439" spans="1:8">
      <c r="A3439" s="31" t="s">
        <v>3539</v>
      </c>
      <c r="B3439" s="32">
        <v>44736</v>
      </c>
      <c r="C3439" s="31">
        <v>1524687.91</v>
      </c>
      <c r="D3439" s="31">
        <v>1011.18</v>
      </c>
      <c r="E3439" s="31">
        <v>148.99</v>
      </c>
      <c r="F3439" s="30">
        <v>4.0010390773207227E-2</v>
      </c>
      <c r="G3439" s="30">
        <v>-0.1974188632521372</v>
      </c>
      <c r="H3439" s="30">
        <v>-2.6548479832738003E-2</v>
      </c>
    </row>
    <row r="3440" spans="1:8">
      <c r="A3440" s="31" t="s">
        <v>5363</v>
      </c>
      <c r="B3440" s="32">
        <v>44737</v>
      </c>
      <c r="C3440" s="31">
        <v>1520334.93</v>
      </c>
      <c r="D3440" s="31">
        <v>1016.6366666666667</v>
      </c>
      <c r="E3440" s="31">
        <v>149.54000000000002</v>
      </c>
      <c r="F3440" s="30">
        <v>4.446441084574726E-2</v>
      </c>
      <c r="G3440" s="30">
        <v>-0.19492178632329726</v>
      </c>
      <c r="H3440" s="30">
        <v>-2.4060215802297114E-2</v>
      </c>
    </row>
    <row r="3441" spans="1:8">
      <c r="A3441" s="31" t="s">
        <v>5364</v>
      </c>
      <c r="B3441" s="32">
        <v>44738</v>
      </c>
      <c r="C3441" s="31">
        <v>1501340</v>
      </c>
      <c r="D3441" s="31">
        <v>1022.0933333333332</v>
      </c>
      <c r="E3441" s="31">
        <v>150.08999999999997</v>
      </c>
      <c r="F3441" s="30">
        <v>3.0083404206713515E-2</v>
      </c>
      <c r="G3441" s="30">
        <v>-0.19243603418533306</v>
      </c>
      <c r="H3441" s="30">
        <v>-2.1577574967405644E-2</v>
      </c>
    </row>
    <row r="3442" spans="1:8">
      <c r="A3442" s="31" t="s">
        <v>3535</v>
      </c>
      <c r="B3442" s="32">
        <v>44739</v>
      </c>
      <c r="C3442" s="31">
        <v>1504065.37</v>
      </c>
      <c r="D3442" s="31">
        <v>1027.55</v>
      </c>
      <c r="E3442" s="31">
        <v>150.63999999999999</v>
      </c>
      <c r="F3442" s="30">
        <v>6.0184240875627459E-2</v>
      </c>
      <c r="G3442" s="30">
        <v>-0.18034029179263433</v>
      </c>
      <c r="H3442" s="30">
        <v>-2.0800832033281424E-2</v>
      </c>
    </row>
    <row r="3443" spans="1:8">
      <c r="A3443" s="31" t="s">
        <v>5365</v>
      </c>
      <c r="B3443" s="32">
        <v>44740</v>
      </c>
      <c r="C3443" s="31">
        <v>1514434.46</v>
      </c>
      <c r="D3443" s="31">
        <v>1030.07</v>
      </c>
      <c r="E3443" s="31">
        <v>152.24</v>
      </c>
      <c r="F3443" s="30">
        <v>8.3762338474048015E-2</v>
      </c>
      <c r="G3443" s="30">
        <v>-0.18263332883679972</v>
      </c>
      <c r="H3443" s="30">
        <v>-1.424501424501412E-2</v>
      </c>
    </row>
    <row r="3444" spans="1:8">
      <c r="A3444" s="31" t="s">
        <v>5366</v>
      </c>
      <c r="B3444" s="32">
        <v>44741</v>
      </c>
      <c r="C3444" s="31">
        <v>1513715.5</v>
      </c>
      <c r="D3444" s="31">
        <v>1013.2</v>
      </c>
      <c r="E3444" s="31">
        <v>152.34</v>
      </c>
      <c r="F3444" s="30">
        <v>7.2989460481042157E-2</v>
      </c>
      <c r="G3444" s="30">
        <v>-0.20010736813850494</v>
      </c>
      <c r="H3444" s="30">
        <v>-1.7604952602050639E-2</v>
      </c>
    </row>
    <row r="3445" spans="1:8">
      <c r="A3445" s="31" t="s">
        <v>5367</v>
      </c>
      <c r="B3445" s="32">
        <v>44742</v>
      </c>
      <c r="C3445" s="31">
        <v>1509687.6333333333</v>
      </c>
      <c r="D3445" s="31">
        <v>1000.67</v>
      </c>
      <c r="E3445" s="31">
        <v>150.97999999999999</v>
      </c>
      <c r="F3445" s="30">
        <v>6.0095209084327417E-2</v>
      </c>
      <c r="G3445" s="30">
        <v>-0.22046164512686295</v>
      </c>
      <c r="H3445" s="30">
        <v>-2.5746918758469461E-2</v>
      </c>
    </row>
    <row r="3446" spans="1:8">
      <c r="A3446" s="31" t="s">
        <v>5368</v>
      </c>
      <c r="B3446" s="32">
        <v>44743</v>
      </c>
      <c r="C3446" s="31">
        <v>1505659.7666666666</v>
      </c>
      <c r="D3446" s="31">
        <v>992.84</v>
      </c>
      <c r="E3446" s="31">
        <v>150.91999999999999</v>
      </c>
      <c r="F3446" s="30">
        <v>4.7440635716873292E-2</v>
      </c>
      <c r="G3446" s="30">
        <v>-0.22643077530412736</v>
      </c>
      <c r="H3446" s="30">
        <v>-2.592457133022108E-2</v>
      </c>
    </row>
    <row r="3447" spans="1:8">
      <c r="A3447" s="31" t="s">
        <v>5369</v>
      </c>
      <c r="B3447" s="32">
        <v>44744</v>
      </c>
      <c r="C3447" s="31">
        <v>1501631.9</v>
      </c>
      <c r="D3447" s="31">
        <v>992.82666666666671</v>
      </c>
      <c r="E3447" s="31">
        <v>150.38999999999999</v>
      </c>
      <c r="F3447" s="30">
        <v>4.5624620115258141E-2</v>
      </c>
      <c r="G3447" s="30">
        <v>-0.22631055326245353</v>
      </c>
      <c r="H3447" s="30">
        <v>-2.9136450689677518E-2</v>
      </c>
    </row>
    <row r="3448" spans="1:8">
      <c r="A3448" s="31" t="s">
        <v>5370</v>
      </c>
      <c r="B3448" s="32">
        <v>44745</v>
      </c>
      <c r="C3448" s="31">
        <v>1502986.15</v>
      </c>
      <c r="D3448" s="31">
        <v>992.81333333333328</v>
      </c>
      <c r="E3448" s="31">
        <v>149.86000000000001</v>
      </c>
      <c r="F3448" s="30">
        <v>4.5979963056593576E-2</v>
      </c>
      <c r="G3448" s="30">
        <v>-0.22619029061641027</v>
      </c>
      <c r="H3448" s="30">
        <v>-3.2349712662232744E-2</v>
      </c>
    </row>
    <row r="3449" spans="1:8">
      <c r="A3449" s="31" t="s">
        <v>5371</v>
      </c>
      <c r="B3449" s="32">
        <v>44746</v>
      </c>
      <c r="C3449" s="31">
        <v>1507156.83</v>
      </c>
      <c r="D3449" s="31">
        <v>992.8</v>
      </c>
      <c r="E3449" s="31">
        <v>149.33000000000001</v>
      </c>
      <c r="F3449" s="30">
        <v>3.977924230733465E-2</v>
      </c>
      <c r="G3449" s="30">
        <v>-0.23310442849749335</v>
      </c>
      <c r="H3449" s="30">
        <v>-3.7077637348465253E-2</v>
      </c>
    </row>
    <row r="3450" spans="1:8">
      <c r="A3450" s="31" t="s">
        <v>5372</v>
      </c>
      <c r="B3450" s="32">
        <v>44747</v>
      </c>
      <c r="C3450" s="31">
        <v>1511075.5</v>
      </c>
      <c r="D3450" s="31">
        <v>991.47</v>
      </c>
      <c r="E3450" s="31">
        <v>149.22999999999999</v>
      </c>
      <c r="F3450" s="30">
        <v>5.2019375961590564E-2</v>
      </c>
      <c r="G3450" s="30">
        <v>-0.23799312904936487</v>
      </c>
      <c r="H3450" s="30">
        <v>-4.3152090279559019E-2</v>
      </c>
    </row>
    <row r="3451" spans="1:8">
      <c r="A3451" s="31" t="s">
        <v>5373</v>
      </c>
      <c r="B3451" s="32">
        <v>44748</v>
      </c>
      <c r="C3451" s="31">
        <v>1502603.8</v>
      </c>
      <c r="D3451" s="31">
        <v>981.01</v>
      </c>
      <c r="E3451" s="31">
        <v>147.71</v>
      </c>
      <c r="F3451" s="30">
        <v>5.3110778416247451E-2</v>
      </c>
      <c r="G3451" s="30">
        <v>-0.24129156999226609</v>
      </c>
      <c r="H3451" s="30">
        <v>-5.399000896631212E-2</v>
      </c>
    </row>
    <row r="3452" spans="1:8">
      <c r="A3452" s="31" t="s">
        <v>5374</v>
      </c>
      <c r="B3452" s="32">
        <v>44749</v>
      </c>
      <c r="C3452" s="31">
        <v>1501240.11</v>
      </c>
      <c r="D3452" s="31">
        <v>994.34</v>
      </c>
      <c r="E3452" s="31">
        <v>148.12</v>
      </c>
      <c r="F3452" s="30">
        <v>5.9232071433326983E-2</v>
      </c>
      <c r="G3452" s="30">
        <v>-0.23106546854942234</v>
      </c>
      <c r="H3452" s="30">
        <v>-4.9476994160302934E-2</v>
      </c>
    </row>
    <row r="3453" spans="1:8">
      <c r="A3453" s="31" t="s">
        <v>5375</v>
      </c>
      <c r="B3453" s="32">
        <v>44750</v>
      </c>
      <c r="C3453" s="31">
        <v>1499876.42</v>
      </c>
      <c r="D3453" s="31">
        <v>999.57</v>
      </c>
      <c r="E3453" s="31">
        <v>148.30000000000001</v>
      </c>
      <c r="F3453" s="30">
        <v>6.5436268630235217E-2</v>
      </c>
      <c r="G3453" s="30">
        <v>-0.22825046324891907</v>
      </c>
      <c r="H3453" s="30">
        <v>-4.6731374943755122E-2</v>
      </c>
    </row>
    <row r="3454" spans="1:8">
      <c r="A3454" s="31" t="s">
        <v>5376</v>
      </c>
      <c r="B3454" s="32">
        <v>44751</v>
      </c>
      <c r="C3454" s="31">
        <v>1498512.73</v>
      </c>
      <c r="D3454" s="31">
        <v>990.36</v>
      </c>
      <c r="E3454" s="31">
        <v>148.33000000000001</v>
      </c>
      <c r="F3454" s="30">
        <v>8.2635957818318229E-2</v>
      </c>
      <c r="G3454" s="30">
        <v>-0.23657555154710697</v>
      </c>
      <c r="H3454" s="30">
        <v>-4.4942373317880313E-2</v>
      </c>
    </row>
    <row r="3455" spans="1:8">
      <c r="A3455" s="31" t="s">
        <v>5377</v>
      </c>
      <c r="B3455" s="32">
        <v>44753</v>
      </c>
      <c r="C3455" s="31">
        <v>1487597.8</v>
      </c>
      <c r="D3455" s="31">
        <v>981.15</v>
      </c>
      <c r="E3455" s="31">
        <v>148.36000000000001</v>
      </c>
      <c r="F3455" s="30">
        <v>7.4502856061129608E-2</v>
      </c>
      <c r="G3455" s="30">
        <v>-0.24297486227489462</v>
      </c>
      <c r="H3455" s="30">
        <v>-4.4133754268410486E-2</v>
      </c>
    </row>
    <row r="3456" spans="1:8">
      <c r="A3456" s="31" t="s">
        <v>5378</v>
      </c>
      <c r="B3456" s="32">
        <v>44754</v>
      </c>
      <c r="C3456" s="31">
        <v>1483534.68</v>
      </c>
      <c r="D3456" s="31">
        <v>967.31</v>
      </c>
      <c r="E3456" s="31">
        <v>148.41999999999999</v>
      </c>
      <c r="F3456" s="30">
        <v>6.4258573994999457E-2</v>
      </c>
      <c r="G3456" s="30">
        <v>-0.24599147237876995</v>
      </c>
      <c r="H3456" s="30">
        <v>-4.2883858902431182E-2</v>
      </c>
    </row>
    <row r="3457" spans="1:8">
      <c r="A3457" s="31" t="s">
        <v>5379</v>
      </c>
      <c r="B3457" s="32">
        <v>44755</v>
      </c>
      <c r="C3457" s="31">
        <v>1490051.84</v>
      </c>
      <c r="D3457" s="31">
        <v>970.46</v>
      </c>
      <c r="E3457" s="31">
        <v>146.78</v>
      </c>
      <c r="F3457" s="30">
        <v>7.3629923072216608E-2</v>
      </c>
      <c r="G3457" s="30">
        <v>-0.23949313125455496</v>
      </c>
      <c r="H3457" s="30">
        <v>-4.8551241330135553E-2</v>
      </c>
    </row>
    <row r="3458" spans="1:8">
      <c r="A3458" s="31" t="s">
        <v>3608</v>
      </c>
      <c r="B3458" s="32">
        <v>44756</v>
      </c>
      <c r="C3458" s="31">
        <v>1486718.3033333335</v>
      </c>
      <c r="D3458" s="31">
        <v>965.45</v>
      </c>
      <c r="E3458" s="31">
        <v>146.9</v>
      </c>
      <c r="F3458" s="30">
        <v>7.5954915359098374E-2</v>
      </c>
      <c r="G3458" s="30">
        <v>-0.23664755880608812</v>
      </c>
      <c r="H3458" s="30">
        <v>-4.9375525787872854E-2</v>
      </c>
    </row>
    <row r="3459" spans="1:8">
      <c r="A3459" s="31" t="s">
        <v>5380</v>
      </c>
      <c r="B3459" s="32">
        <v>44757</v>
      </c>
      <c r="C3459" s="31">
        <v>1483384.7666666666</v>
      </c>
      <c r="D3459" s="31">
        <v>961.85</v>
      </c>
      <c r="E3459" s="31">
        <v>146.86000000000001</v>
      </c>
      <c r="F3459" s="30">
        <v>7.8300517158258032E-2</v>
      </c>
      <c r="G3459" s="30">
        <v>-0.23945187715469529</v>
      </c>
      <c r="H3459" s="30">
        <v>-4.8012100259291257E-2</v>
      </c>
    </row>
    <row r="3460" spans="1:8">
      <c r="A3460" s="31" t="s">
        <v>5385</v>
      </c>
      <c r="B3460" s="32">
        <v>44758</v>
      </c>
      <c r="C3460" s="31">
        <v>1480051.23</v>
      </c>
      <c r="D3460" s="31">
        <v>968.07333333333349</v>
      </c>
      <c r="E3460" s="31">
        <v>147.70000000000002</v>
      </c>
      <c r="F3460" s="30">
        <v>0.10427617414945667</v>
      </c>
      <c r="G3460" s="30">
        <v>-0.23448863022328359</v>
      </c>
      <c r="H3460" s="30">
        <v>-4.092985000324656E-2</v>
      </c>
    </row>
    <row r="3461" spans="1:8">
      <c r="A3461" s="31" t="s">
        <v>5386</v>
      </c>
      <c r="B3461" s="32">
        <v>44759</v>
      </c>
      <c r="C3461" s="31">
        <v>1469832.45</v>
      </c>
      <c r="D3461" s="31">
        <v>974.29666666666662</v>
      </c>
      <c r="E3461" s="31">
        <v>148.54</v>
      </c>
      <c r="F3461" s="30">
        <v>7.963602334597808E-2</v>
      </c>
      <c r="G3461" s="30">
        <v>-0.22952483379990618</v>
      </c>
      <c r="H3461" s="30">
        <v>-3.3823338103291412E-2</v>
      </c>
    </row>
    <row r="3462" spans="1:8">
      <c r="A3462" s="31" t="s">
        <v>5381</v>
      </c>
      <c r="B3462" s="32">
        <v>44760</v>
      </c>
      <c r="C3462" s="31">
        <v>1469362.75</v>
      </c>
      <c r="D3462" s="31">
        <v>980.52</v>
      </c>
      <c r="E3462" s="31">
        <v>149.38</v>
      </c>
      <c r="F3462" s="30">
        <v>6.7779536639661186E-2</v>
      </c>
      <c r="G3462" s="30">
        <v>-0.22424760277223965</v>
      </c>
      <c r="H3462" s="30">
        <v>-3.2638259292837701E-2</v>
      </c>
    </row>
    <row r="3463" spans="1:8">
      <c r="A3463" s="31" t="s">
        <v>3674</v>
      </c>
      <c r="B3463" s="32">
        <v>44761</v>
      </c>
      <c r="C3463" s="31">
        <v>1468893.05</v>
      </c>
      <c r="D3463" s="31">
        <v>979.94</v>
      </c>
      <c r="E3463" s="31">
        <v>150.68</v>
      </c>
      <c r="F3463" s="30">
        <v>5.039742595707164E-2</v>
      </c>
      <c r="G3463" s="30">
        <v>-0.22378530804936392</v>
      </c>
      <c r="H3463" s="30">
        <v>-2.6489210492311677E-2</v>
      </c>
    </row>
    <row r="3464" spans="1:8">
      <c r="A3464" s="31" t="s">
        <v>5382</v>
      </c>
      <c r="B3464" s="32">
        <v>44762</v>
      </c>
      <c r="C3464" s="31">
        <v>1471898.15</v>
      </c>
      <c r="D3464" s="31">
        <v>986.56</v>
      </c>
      <c r="E3464" s="31">
        <v>152.88999999999999</v>
      </c>
      <c r="F3464" s="30">
        <v>4.2055621391654752E-2</v>
      </c>
      <c r="G3464" s="30">
        <v>-0.22223185777917942</v>
      </c>
      <c r="H3464" s="30">
        <v>-1.570849159853227E-2</v>
      </c>
    </row>
    <row r="3465" spans="1:8">
      <c r="A3465" s="31" t="s">
        <v>5383</v>
      </c>
      <c r="B3465" s="32">
        <v>44763</v>
      </c>
      <c r="C3465" s="31">
        <v>1472431.8</v>
      </c>
      <c r="D3465" s="31">
        <v>990.69</v>
      </c>
      <c r="E3465" s="31">
        <v>155.02000000000001</v>
      </c>
      <c r="F3465" s="30">
        <v>3.2146023104729471E-2</v>
      </c>
      <c r="G3465" s="30">
        <v>-0.21626966861012431</v>
      </c>
      <c r="H3465" s="30">
        <v>-1.5457941517453833E-3</v>
      </c>
    </row>
    <row r="3466" spans="1:8">
      <c r="A3466" s="31" t="s">
        <v>5329</v>
      </c>
      <c r="B3466" s="32">
        <v>44764</v>
      </c>
      <c r="C3466" s="31">
        <v>1472965.4500000002</v>
      </c>
      <c r="D3466" s="31">
        <v>990.37</v>
      </c>
      <c r="E3466" s="31">
        <v>154.85</v>
      </c>
      <c r="F3466" s="30">
        <v>2.2430102092213966E-2</v>
      </c>
      <c r="G3466" s="30">
        <v>-0.2175029497282035</v>
      </c>
      <c r="H3466" s="30">
        <v>-3.7743132251077949E-3</v>
      </c>
    </row>
    <row r="3467" spans="1:8">
      <c r="A3467" s="31" t="s">
        <v>5452</v>
      </c>
      <c r="B3467" s="32">
        <v>44765</v>
      </c>
      <c r="C3467" s="31">
        <v>1473499.1</v>
      </c>
      <c r="D3467" s="31">
        <v>989.27333333333343</v>
      </c>
      <c r="E3467" s="31">
        <v>154.67000000000002</v>
      </c>
      <c r="F3467" s="30">
        <v>2.9776471348106792E-2</v>
      </c>
      <c r="G3467" s="30">
        <v>-0.21934603112809758</v>
      </c>
      <c r="H3467" s="30">
        <v>-6.062034101619207E-3</v>
      </c>
    </row>
    <row r="3468" spans="1:8">
      <c r="A3468" s="31" t="s">
        <v>5453</v>
      </c>
      <c r="B3468" s="32">
        <v>44766</v>
      </c>
      <c r="C3468" s="31">
        <v>1463758.44</v>
      </c>
      <c r="D3468" s="31">
        <v>988.17666666666673</v>
      </c>
      <c r="E3468" s="31">
        <v>154.49</v>
      </c>
      <c r="F3468" s="30">
        <v>2.0482433626479724E-2</v>
      </c>
      <c r="G3468" s="30">
        <v>-0.22118451264429406</v>
      </c>
      <c r="H3468" s="30">
        <v>-8.3445664034917932E-3</v>
      </c>
    </row>
    <row r="3469" spans="1:8">
      <c r="A3469" s="31" t="s">
        <v>3565</v>
      </c>
      <c r="B3469" s="32">
        <v>44767</v>
      </c>
      <c r="C3469" s="31">
        <v>1439416.81</v>
      </c>
      <c r="D3469" s="31">
        <v>987.08</v>
      </c>
      <c r="E3469" s="31">
        <v>154.31</v>
      </c>
      <c r="F3469" s="30">
        <v>-5.7042922700103471E-3</v>
      </c>
      <c r="G3469" s="30">
        <v>-0.22457284260968613</v>
      </c>
      <c r="H3469" s="30">
        <v>-7.2058161230136308E-3</v>
      </c>
    </row>
    <row r="3470" spans="1:8">
      <c r="A3470" s="31" t="s">
        <v>5454</v>
      </c>
      <c r="B3470" s="32">
        <v>44768</v>
      </c>
      <c r="C3470" s="31">
        <v>1438448.38</v>
      </c>
      <c r="D3470" s="31">
        <v>989.92</v>
      </c>
      <c r="E3470" s="31">
        <v>154.72999999999999</v>
      </c>
      <c r="F3470" s="30">
        <v>-1.2380225520855603E-2</v>
      </c>
      <c r="G3470" s="30">
        <v>-0.22322052119053049</v>
      </c>
      <c r="H3470" s="30">
        <v>-6.2299293513166099E-3</v>
      </c>
    </row>
    <row r="3471" spans="1:8">
      <c r="A3471" s="31" t="s">
        <v>5455</v>
      </c>
      <c r="B3471" s="32">
        <v>44769</v>
      </c>
      <c r="C3471" s="31">
        <v>1443712.6</v>
      </c>
      <c r="D3471" s="31">
        <v>989.89</v>
      </c>
      <c r="E3471" s="31">
        <v>156.26</v>
      </c>
      <c r="F3471" s="30">
        <v>-4.8404001704690502E-3</v>
      </c>
      <c r="G3471" s="30">
        <v>-0.22749336663024822</v>
      </c>
      <c r="H3471" s="30">
        <v>3.3388981636059967E-3</v>
      </c>
    </row>
    <row r="3472" spans="1:8">
      <c r="A3472" s="31" t="s">
        <v>5456</v>
      </c>
      <c r="B3472" s="32">
        <v>44770</v>
      </c>
      <c r="C3472" s="31">
        <v>1442760.166666667</v>
      </c>
      <c r="D3472" s="31">
        <v>997.61</v>
      </c>
      <c r="E3472" s="31">
        <v>156.75</v>
      </c>
      <c r="F3472" s="30">
        <v>-1.5428323872321847E-3</v>
      </c>
      <c r="G3472" s="30">
        <v>-0.22393969567787908</v>
      </c>
      <c r="H3472" s="30">
        <v>5.5167105009943374E-3</v>
      </c>
    </row>
    <row r="3473" spans="1:8">
      <c r="A3473" s="31" t="s">
        <v>5457</v>
      </c>
      <c r="B3473" s="32">
        <v>44771</v>
      </c>
      <c r="C3473" s="31">
        <v>1441807.7333333334</v>
      </c>
      <c r="D3473" s="31">
        <v>993.78</v>
      </c>
      <c r="E3473" s="31">
        <v>157.24</v>
      </c>
      <c r="F3473" s="30">
        <v>1.7810619394360572E-3</v>
      </c>
      <c r="G3473" s="30">
        <v>-0.22718765714996714</v>
      </c>
      <c r="H3473" s="30">
        <v>8.7030899176736565E-3</v>
      </c>
    </row>
    <row r="3474" spans="1:8">
      <c r="A3474" s="31" t="s">
        <v>5458</v>
      </c>
      <c r="B3474" s="32">
        <v>44772</v>
      </c>
      <c r="C3474" s="31">
        <v>1440855.3</v>
      </c>
      <c r="D3474" s="31">
        <v>994.2</v>
      </c>
      <c r="E3474" s="31">
        <v>157.99</v>
      </c>
      <c r="F3474" s="30">
        <v>-1.1510654376017948E-3</v>
      </c>
      <c r="G3474" s="30">
        <v>-0.2271295010261406</v>
      </c>
      <c r="H3474" s="30">
        <v>1.3557727263007191E-2</v>
      </c>
    </row>
    <row r="3475" spans="1:8">
      <c r="A3475" s="31" t="s">
        <v>3706</v>
      </c>
      <c r="B3475" s="32">
        <v>44773</v>
      </c>
      <c r="C3475" s="31">
        <v>1423496.73</v>
      </c>
      <c r="D3475" s="31">
        <v>994.61999999999989</v>
      </c>
      <c r="E3475" s="31">
        <v>158.74</v>
      </c>
      <c r="F3475" s="30">
        <v>5.08226823787572E-3</v>
      </c>
      <c r="G3475" s="30">
        <v>-0.22707138527532988</v>
      </c>
      <c r="H3475" s="30">
        <v>1.8412779880669916E-2</v>
      </c>
    </row>
    <row r="3476" spans="1:8">
      <c r="A3476" s="31" t="s">
        <v>5459</v>
      </c>
      <c r="B3476" s="32">
        <v>44774</v>
      </c>
      <c r="C3476" s="31">
        <v>1427605.63</v>
      </c>
      <c r="D3476" s="31">
        <v>995.04</v>
      </c>
      <c r="E3476" s="31">
        <v>159.49</v>
      </c>
      <c r="F3476" s="30">
        <v>1.3495696937584567E-2</v>
      </c>
      <c r="G3476" s="30">
        <v>-0.22897989229398319</v>
      </c>
      <c r="H3476" s="30">
        <v>1.9757033248081868E-2</v>
      </c>
    </row>
    <row r="3477" spans="1:8">
      <c r="A3477" s="31" t="s">
        <v>5460</v>
      </c>
      <c r="B3477" s="32">
        <v>44775</v>
      </c>
      <c r="C3477" s="31">
        <v>1430020.99</v>
      </c>
      <c r="D3477" s="31">
        <v>984.32</v>
      </c>
      <c r="E3477" s="31">
        <v>158.81</v>
      </c>
      <c r="F3477" s="30">
        <v>1.3639589289190734E-2</v>
      </c>
      <c r="G3477" s="30">
        <v>-0.2351053330950289</v>
      </c>
      <c r="H3477" s="30">
        <v>1.9123403709170095E-2</v>
      </c>
    </row>
    <row r="3478" spans="1:8">
      <c r="A3478" s="31" t="s">
        <v>3566</v>
      </c>
      <c r="B3478" s="32">
        <v>44776</v>
      </c>
      <c r="C3478" s="31">
        <v>1437360.78</v>
      </c>
      <c r="D3478" s="31">
        <v>985.81</v>
      </c>
      <c r="E3478" s="31">
        <v>158.76</v>
      </c>
      <c r="F3478" s="30">
        <v>2.5453541985521966E-2</v>
      </c>
      <c r="G3478" s="30">
        <v>-0.22612982486438959</v>
      </c>
      <c r="H3478" s="30">
        <v>2.2213637241645712E-2</v>
      </c>
    </row>
    <row r="3479" spans="1:8">
      <c r="A3479" s="31" t="s">
        <v>5461</v>
      </c>
      <c r="B3479" s="32">
        <v>44777</v>
      </c>
      <c r="C3479" s="31">
        <v>1441214.7333333334</v>
      </c>
      <c r="D3479" s="31">
        <v>994.59</v>
      </c>
      <c r="E3479" s="31">
        <v>158.80000000000001</v>
      </c>
      <c r="F3479" s="30">
        <v>3.4918681645897953E-2</v>
      </c>
      <c r="G3479" s="30">
        <v>-0.21637698744110556</v>
      </c>
      <c r="H3479" s="30">
        <v>1.8405694863079525E-2</v>
      </c>
    </row>
    <row r="3480" spans="1:8">
      <c r="A3480" s="31" t="s">
        <v>5462</v>
      </c>
      <c r="B3480" s="32">
        <v>44778</v>
      </c>
      <c r="C3480" s="31">
        <v>1445068.6866666668</v>
      </c>
      <c r="D3480" s="31">
        <v>1002.87</v>
      </c>
      <c r="E3480" s="31">
        <v>158.94999999999999</v>
      </c>
      <c r="F3480" s="30">
        <v>4.4508275684216558E-2</v>
      </c>
      <c r="G3480" s="30">
        <v>-0.20826052631578951</v>
      </c>
      <c r="H3480" s="30">
        <v>2.4580477428503666E-2</v>
      </c>
    </row>
    <row r="3481" spans="1:8">
      <c r="A3481" s="31" t="s">
        <v>5463</v>
      </c>
      <c r="B3481" s="32">
        <v>44779</v>
      </c>
      <c r="C3481" s="31">
        <v>1448922.6400000001</v>
      </c>
      <c r="D3481" s="31">
        <v>1002.3299999999999</v>
      </c>
      <c r="E3481" s="31">
        <v>159.47</v>
      </c>
      <c r="F3481" s="30">
        <v>4.4693757846481885E-2</v>
      </c>
      <c r="G3481" s="30">
        <v>-0.20708849944888907</v>
      </c>
      <c r="H3481" s="30">
        <v>3.3215990324600764E-2</v>
      </c>
    </row>
    <row r="3482" spans="1:8">
      <c r="A3482" s="31" t="s">
        <v>5464</v>
      </c>
      <c r="B3482" s="32">
        <v>44781</v>
      </c>
      <c r="C3482" s="31">
        <v>1450432.29</v>
      </c>
      <c r="D3482" s="31">
        <v>1001.79</v>
      </c>
      <c r="E3482" s="31">
        <v>159.99</v>
      </c>
      <c r="F3482" s="30">
        <v>3.0771343193363832E-2</v>
      </c>
      <c r="G3482" s="30">
        <v>-0.20591172833634552</v>
      </c>
      <c r="H3482" s="30">
        <v>4.1940735916639493E-2</v>
      </c>
    </row>
    <row r="3483" spans="1:8">
      <c r="A3483" s="31" t="s">
        <v>5465</v>
      </c>
      <c r="B3483" s="32">
        <v>44782</v>
      </c>
      <c r="C3483" s="31">
        <v>1451941.94</v>
      </c>
      <c r="D3483" s="31">
        <v>1001.69</v>
      </c>
      <c r="E3483" s="31">
        <v>160.18</v>
      </c>
      <c r="F3483" s="30">
        <v>3.3740503357491125E-2</v>
      </c>
      <c r="G3483" s="30">
        <v>-0.20208859398274637</v>
      </c>
      <c r="H3483" s="30">
        <v>4.6722864797752006E-2</v>
      </c>
    </row>
    <row r="3484" spans="1:8">
      <c r="A3484" s="31" t="s">
        <v>5466</v>
      </c>
      <c r="B3484" s="32">
        <v>44783</v>
      </c>
      <c r="C3484" s="31">
        <v>1448464.5</v>
      </c>
      <c r="D3484" s="31">
        <v>997.2</v>
      </c>
      <c r="E3484" s="31">
        <v>160.78</v>
      </c>
      <c r="F3484" s="30">
        <v>3.8991863543892613E-2</v>
      </c>
      <c r="G3484" s="30">
        <v>-0.20424530183936485</v>
      </c>
      <c r="H3484" s="30">
        <v>4.5859624016132194E-2</v>
      </c>
    </row>
    <row r="3485" spans="1:8">
      <c r="A3485" s="31" t="s">
        <v>5467</v>
      </c>
      <c r="B3485" s="32">
        <v>44784</v>
      </c>
      <c r="C3485" s="31">
        <v>1454676.52</v>
      </c>
      <c r="D3485" s="31">
        <v>1014.29</v>
      </c>
      <c r="E3485" s="31">
        <v>162.15</v>
      </c>
      <c r="F3485" s="30">
        <v>5.032682717151582E-2</v>
      </c>
      <c r="G3485" s="30">
        <v>-0.19160111262542945</v>
      </c>
      <c r="H3485" s="30">
        <v>5.3674702709727962E-2</v>
      </c>
    </row>
    <row r="3486" spans="1:8">
      <c r="A3486" s="31" t="s">
        <v>5468</v>
      </c>
      <c r="B3486" s="32">
        <v>44785</v>
      </c>
      <c r="C3486" s="31">
        <v>1460888.54</v>
      </c>
      <c r="D3486" s="31">
        <v>1016.83</v>
      </c>
      <c r="E3486" s="31">
        <v>162.4</v>
      </c>
      <c r="F3486" s="30">
        <v>6.1812236660831577E-2</v>
      </c>
      <c r="G3486" s="30">
        <v>-0.16866563652269184</v>
      </c>
      <c r="H3486" s="30">
        <v>5.7154016404113994E-2</v>
      </c>
    </row>
    <row r="3487" spans="1:8">
      <c r="A3487" s="31" t="s">
        <v>5469</v>
      </c>
      <c r="B3487" s="32">
        <v>44786</v>
      </c>
      <c r="C3487" s="31">
        <v>1467100.56</v>
      </c>
      <c r="D3487" s="31">
        <v>1016.22</v>
      </c>
      <c r="E3487" s="31">
        <v>162.12333333333333</v>
      </c>
      <c r="F3487" s="30">
        <v>7.3451107262089588E-2</v>
      </c>
      <c r="G3487" s="30">
        <v>-0.16822590546347471</v>
      </c>
      <c r="H3487" s="30">
        <v>6.0438242668701792E-2</v>
      </c>
    </row>
    <row r="3488" spans="1:8">
      <c r="A3488" s="31" t="s">
        <v>5470</v>
      </c>
      <c r="B3488" s="32">
        <v>44787</v>
      </c>
      <c r="C3488" s="31">
        <v>1463653.52</v>
      </c>
      <c r="D3488" s="31">
        <v>1015.61</v>
      </c>
      <c r="E3488" s="31">
        <v>161.84666666666666</v>
      </c>
      <c r="F3488" s="30">
        <v>6.9918104623565069E-2</v>
      </c>
      <c r="G3488" s="30">
        <v>-0.16778517990445529</v>
      </c>
      <c r="H3488" s="30">
        <v>6.3754272193497386E-2</v>
      </c>
    </row>
    <row r="3489" spans="1:8">
      <c r="A3489" s="31" t="s">
        <v>3537</v>
      </c>
      <c r="B3489" s="32">
        <v>44788</v>
      </c>
      <c r="C3489" s="31">
        <v>1463697.62</v>
      </c>
      <c r="D3489" s="31">
        <v>1015</v>
      </c>
      <c r="E3489" s="31">
        <v>161.57</v>
      </c>
      <c r="F3489" s="30">
        <v>7.3140081241609201E-2</v>
      </c>
      <c r="G3489" s="30">
        <v>-0.16734345646805959</v>
      </c>
      <c r="H3489" s="30">
        <v>6.7102569183012939E-2</v>
      </c>
    </row>
    <row r="3490" spans="1:8">
      <c r="A3490" s="31" t="s">
        <v>3513</v>
      </c>
      <c r="B3490" s="32">
        <v>44789</v>
      </c>
      <c r="C3490" s="31">
        <v>1459500.55</v>
      </c>
      <c r="D3490" s="31">
        <v>1014.22</v>
      </c>
      <c r="E3490" s="31">
        <v>162.34</v>
      </c>
      <c r="F3490" s="30">
        <v>7.5432509944836301E-2</v>
      </c>
      <c r="G3490" s="30">
        <v>-0.16347470348559079</v>
      </c>
      <c r="H3490" s="30">
        <v>7.8957862554831726E-2</v>
      </c>
    </row>
    <row r="3491" spans="1:8">
      <c r="A3491" s="31" t="s">
        <v>5471</v>
      </c>
      <c r="B3491" s="32">
        <v>44790</v>
      </c>
      <c r="C3491" s="31">
        <v>1451404.12</v>
      </c>
      <c r="D3491" s="31">
        <v>1015.59</v>
      </c>
      <c r="E3491" s="31">
        <v>163.58000000000001</v>
      </c>
      <c r="F3491" s="30">
        <v>8.3079280424585455E-2</v>
      </c>
      <c r="G3491" s="30">
        <v>-0.17217009968943842</v>
      </c>
      <c r="H3491" s="30">
        <v>8.1663691066587552E-2</v>
      </c>
    </row>
    <row r="3492" spans="1:8">
      <c r="A3492" s="31" t="s">
        <v>5472</v>
      </c>
      <c r="B3492" s="32">
        <v>44791</v>
      </c>
      <c r="C3492" s="31">
        <v>1447209.1600000001</v>
      </c>
      <c r="D3492" s="31">
        <v>1009.58</v>
      </c>
      <c r="E3492" s="31">
        <v>163.53</v>
      </c>
      <c r="F3492" s="30">
        <v>8.1376110836304916E-2</v>
      </c>
      <c r="G3492" s="30">
        <v>-0.18331324472775223</v>
      </c>
      <c r="H3492" s="30">
        <v>7.9049818541735428E-2</v>
      </c>
    </row>
    <row r="3493" spans="1:8">
      <c r="A3493" s="31" t="s">
        <v>5473</v>
      </c>
      <c r="B3493" s="32">
        <v>44792</v>
      </c>
      <c r="C3493" s="31">
        <v>1443014.2000000002</v>
      </c>
      <c r="D3493" s="31">
        <v>1001.46</v>
      </c>
      <c r="E3493" s="31">
        <v>163.36000000000001</v>
      </c>
      <c r="F3493" s="30">
        <v>7.9668433570275088E-2</v>
      </c>
      <c r="G3493" s="30">
        <v>-0.18224131173242752</v>
      </c>
      <c r="H3493" s="30">
        <v>7.9851930195663723E-2</v>
      </c>
    </row>
    <row r="3494" spans="1:8">
      <c r="A3494" s="31" t="s">
        <v>5474</v>
      </c>
      <c r="B3494" s="32">
        <v>44793</v>
      </c>
      <c r="C3494" s="31">
        <v>1438819.24</v>
      </c>
      <c r="D3494" s="31">
        <v>998.27333333333343</v>
      </c>
      <c r="E3494" s="31">
        <v>163.13000000000002</v>
      </c>
      <c r="F3494" s="30">
        <v>7.7956230707478813E-2</v>
      </c>
      <c r="G3494" s="30">
        <v>-0.18246688723643556</v>
      </c>
      <c r="H3494" s="30">
        <v>7.4000921719665547E-2</v>
      </c>
    </row>
    <row r="3495" spans="1:8">
      <c r="A3495" s="31" t="s">
        <v>5475</v>
      </c>
      <c r="B3495" s="32">
        <v>44794</v>
      </c>
      <c r="C3495" s="31">
        <v>1429906.78</v>
      </c>
      <c r="D3495" s="31">
        <v>995.0866666666667</v>
      </c>
      <c r="E3495" s="31">
        <v>162.9</v>
      </c>
      <c r="F3495" s="30">
        <v>6.4550289082959234E-2</v>
      </c>
      <c r="G3495" s="30">
        <v>-0.18269378189543772</v>
      </c>
      <c r="H3495" s="30">
        <v>6.8196721311475361E-2</v>
      </c>
    </row>
    <row r="3496" spans="1:8">
      <c r="A3496" s="31" t="s">
        <v>3582</v>
      </c>
      <c r="B3496" s="32">
        <v>44795</v>
      </c>
      <c r="C3496" s="31">
        <v>1424490.85</v>
      </c>
      <c r="D3496" s="31">
        <v>991.9</v>
      </c>
      <c r="E3496" s="31">
        <v>162.66999999999999</v>
      </c>
      <c r="F3496" s="30">
        <v>6.1189013422067395E-2</v>
      </c>
      <c r="G3496" s="30">
        <v>-0.18292200731490338</v>
      </c>
      <c r="H3496" s="30">
        <v>6.2438769512115355E-2</v>
      </c>
    </row>
    <row r="3497" spans="1:8">
      <c r="A3497" s="31" t="s">
        <v>5476</v>
      </c>
      <c r="B3497" s="32">
        <v>44796</v>
      </c>
      <c r="C3497" s="31">
        <v>1431477.2</v>
      </c>
      <c r="D3497" s="31">
        <v>989.54</v>
      </c>
      <c r="E3497" s="31">
        <v>161.77000000000001</v>
      </c>
      <c r="F3497" s="30">
        <v>6.9850576750572602E-2</v>
      </c>
      <c r="G3497" s="30">
        <v>-0.19911619022953153</v>
      </c>
      <c r="H3497" s="30">
        <v>4.8004664420834287E-2</v>
      </c>
    </row>
    <row r="3498" spans="1:8">
      <c r="A3498" s="31" t="s">
        <v>5639</v>
      </c>
      <c r="B3498" s="32">
        <v>44797</v>
      </c>
      <c r="C3498" s="31">
        <v>1442372.9</v>
      </c>
      <c r="D3498" s="31">
        <v>985.13</v>
      </c>
      <c r="E3498" s="31">
        <v>161.80000000000001</v>
      </c>
      <c r="F3498" s="30">
        <v>6.8907944324382742E-2</v>
      </c>
      <c r="G3498" s="30">
        <v>-0.20618689615716235</v>
      </c>
      <c r="H3498" s="30">
        <v>5.4758800521512496E-2</v>
      </c>
    </row>
    <row r="3499" spans="1:8">
      <c r="A3499" s="31" t="s">
        <v>5640</v>
      </c>
      <c r="B3499" s="32">
        <v>44798</v>
      </c>
      <c r="C3499" s="31">
        <v>1444930.3466666667</v>
      </c>
      <c r="D3499" s="31">
        <v>1003.44</v>
      </c>
      <c r="E3499" s="31">
        <v>163</v>
      </c>
      <c r="F3499" s="30">
        <v>7.2113546329075628E-2</v>
      </c>
      <c r="G3499" s="30">
        <v>-0.19577465917560966</v>
      </c>
      <c r="H3499" s="30">
        <v>6.2027625749283333E-2</v>
      </c>
    </row>
    <row r="3500" spans="1:8">
      <c r="A3500" s="31" t="s">
        <v>3647</v>
      </c>
      <c r="B3500" s="32">
        <v>44799</v>
      </c>
      <c r="C3500" s="31">
        <v>1447487.7933333335</v>
      </c>
      <c r="D3500" s="31">
        <v>1006.5</v>
      </c>
      <c r="E3500" s="31">
        <v>163.02000000000001</v>
      </c>
      <c r="F3500" s="30">
        <v>7.5327003322871455E-2</v>
      </c>
      <c r="G3500" s="30">
        <v>-0.18734962132833821</v>
      </c>
      <c r="H3500" s="30">
        <v>6.3474460173527314E-2</v>
      </c>
    </row>
    <row r="3501" spans="1:8">
      <c r="A3501" s="31" t="s">
        <v>3685</v>
      </c>
      <c r="B3501" s="32">
        <v>44800</v>
      </c>
      <c r="C3501" s="31">
        <v>1450045.24</v>
      </c>
      <c r="D3501" s="31">
        <v>1001.5500000000001</v>
      </c>
      <c r="E3501" s="31">
        <v>162.75000000000003</v>
      </c>
      <c r="F3501" s="30">
        <v>7.8548344212918453E-2</v>
      </c>
      <c r="G3501" s="30">
        <v>-0.18961671552907589</v>
      </c>
      <c r="H3501" s="30">
        <v>5.9501334548532014E-2</v>
      </c>
    </row>
    <row r="3502" spans="1:8">
      <c r="A3502" s="31" t="s">
        <v>5641</v>
      </c>
      <c r="B3502" s="32">
        <v>44801</v>
      </c>
      <c r="C3502" s="31">
        <v>1444086.84</v>
      </c>
      <c r="D3502" s="31">
        <v>996.59999999999991</v>
      </c>
      <c r="E3502" s="31">
        <v>162.48000000000002</v>
      </c>
      <c r="F3502" s="30">
        <v>9.3361812938663746E-2</v>
      </c>
      <c r="G3502" s="30">
        <v>-0.19189352822885797</v>
      </c>
      <c r="H3502" s="30">
        <v>5.5544728123172904E-2</v>
      </c>
    </row>
    <row r="3503" spans="1:8">
      <c r="A3503" s="31" t="s">
        <v>3557</v>
      </c>
      <c r="B3503" s="32">
        <v>44802</v>
      </c>
      <c r="C3503" s="31">
        <v>1445139.02</v>
      </c>
      <c r="D3503" s="31">
        <v>991.65</v>
      </c>
      <c r="E3503" s="31">
        <v>162.21</v>
      </c>
      <c r="F3503" s="30">
        <v>0.11546362340241711</v>
      </c>
      <c r="G3503" s="30">
        <v>-0.1941801220532906</v>
      </c>
      <c r="H3503" s="30">
        <v>5.1604538087520302E-2</v>
      </c>
    </row>
    <row r="3504" spans="1:8">
      <c r="A3504" s="31" t="s">
        <v>3583</v>
      </c>
      <c r="B3504" s="32">
        <v>44803</v>
      </c>
      <c r="C3504" s="31">
        <v>1441217.1</v>
      </c>
      <c r="D3504" s="31">
        <v>992.76</v>
      </c>
      <c r="E3504" s="31">
        <v>161.99</v>
      </c>
      <c r="F3504" s="30">
        <v>0.11563177964976301</v>
      </c>
      <c r="G3504" s="30">
        <v>-0.18766058424024212</v>
      </c>
      <c r="H3504" s="30">
        <v>4.7733005627061509E-2</v>
      </c>
    </row>
    <row r="3505" spans="1:8">
      <c r="A3505" s="31" t="s">
        <v>5642</v>
      </c>
      <c r="B3505" s="32">
        <v>44804</v>
      </c>
      <c r="C3505" s="31">
        <v>1439396.42</v>
      </c>
      <c r="D3505" s="31">
        <v>994.11</v>
      </c>
      <c r="E3505" s="31">
        <v>161.19</v>
      </c>
      <c r="F3505" s="30">
        <v>0.11301749575219278</v>
      </c>
      <c r="G3505" s="30">
        <v>-0.18146562371346231</v>
      </c>
      <c r="H3505" s="30">
        <v>4.2693576557345292E-2</v>
      </c>
    </row>
    <row r="3506" spans="1:8">
      <c r="A3506" s="31" t="s">
        <v>5643</v>
      </c>
      <c r="B3506" s="32">
        <v>44805</v>
      </c>
      <c r="C3506" s="31">
        <v>1435244.6933333334</v>
      </c>
      <c r="D3506" s="31">
        <v>976.14</v>
      </c>
      <c r="E3506" s="31">
        <v>159.05000000000001</v>
      </c>
      <c r="F3506" s="30">
        <v>0.1063005112711275</v>
      </c>
      <c r="G3506" s="30">
        <v>-0.20242832280678824</v>
      </c>
      <c r="H3506" s="30">
        <v>2.2763809401324719E-2</v>
      </c>
    </row>
    <row r="3507" spans="1:8">
      <c r="A3507" s="31" t="s">
        <v>5644</v>
      </c>
      <c r="B3507" s="32">
        <v>44806</v>
      </c>
      <c r="C3507" s="31">
        <v>1431092.9666666666</v>
      </c>
      <c r="D3507" s="31">
        <v>972.02</v>
      </c>
      <c r="E3507" s="31">
        <v>158.93</v>
      </c>
      <c r="F3507" s="30">
        <v>9.9625840307177471E-2</v>
      </c>
      <c r="G3507" s="30">
        <v>-0.20083860889583161</v>
      </c>
      <c r="H3507" s="30">
        <v>2.4099490946581703E-2</v>
      </c>
    </row>
    <row r="3508" spans="1:8">
      <c r="A3508" s="31" t="s">
        <v>3628</v>
      </c>
      <c r="B3508" s="32">
        <v>44807</v>
      </c>
      <c r="C3508" s="31">
        <v>1426941.24</v>
      </c>
      <c r="D3508" s="31">
        <v>970.61333333333346</v>
      </c>
      <c r="E3508" s="31">
        <v>158.61000000000001</v>
      </c>
      <c r="F3508" s="30">
        <v>9.2993084285944327E-2</v>
      </c>
      <c r="G3508" s="30">
        <v>-0.19621937350248975</v>
      </c>
      <c r="H3508" s="30">
        <v>2.7843781051540173E-2</v>
      </c>
    </row>
    <row r="3509" spans="1:8">
      <c r="A3509" s="31" t="s">
        <v>5645</v>
      </c>
      <c r="B3509" s="32">
        <v>44808</v>
      </c>
      <c r="C3509" s="31">
        <v>1426908.19</v>
      </c>
      <c r="D3509" s="31">
        <v>969.20666666666671</v>
      </c>
      <c r="E3509" s="31">
        <v>158.29000000000002</v>
      </c>
      <c r="F3509" s="30">
        <v>0.10469532923111191</v>
      </c>
      <c r="G3509" s="30">
        <v>-0.19153278501637716</v>
      </c>
      <c r="H3509" s="30">
        <v>3.163085746562122E-2</v>
      </c>
    </row>
    <row r="3510" spans="1:8">
      <c r="A3510" s="31" t="s">
        <v>3567</v>
      </c>
      <c r="B3510" s="32">
        <v>44809</v>
      </c>
      <c r="C3510" s="31">
        <v>1426779.63</v>
      </c>
      <c r="D3510" s="31">
        <v>967.8</v>
      </c>
      <c r="E3510" s="31">
        <v>157.97</v>
      </c>
      <c r="F3510" s="30">
        <v>9.6222293206386311E-2</v>
      </c>
      <c r="G3510" s="30">
        <v>-0.18677735950524332</v>
      </c>
      <c r="H3510" s="30">
        <v>3.5461457787100192E-2</v>
      </c>
    </row>
    <row r="3511" spans="1:8">
      <c r="A3511" s="31" t="s">
        <v>5646</v>
      </c>
      <c r="B3511" s="32">
        <v>44810</v>
      </c>
      <c r="C3511" s="31">
        <v>1420834.1</v>
      </c>
      <c r="D3511" s="31">
        <v>965.24</v>
      </c>
      <c r="E3511" s="31">
        <v>157.63</v>
      </c>
      <c r="F3511" s="30">
        <v>7.7728735436817686E-2</v>
      </c>
      <c r="G3511" s="30">
        <v>-0.19807919179834843</v>
      </c>
      <c r="H3511" s="30">
        <v>2.6370621174631959E-2</v>
      </c>
    </row>
    <row r="3512" spans="1:8">
      <c r="A3512" s="31" t="s">
        <v>5647</v>
      </c>
      <c r="B3512" s="32">
        <v>44811</v>
      </c>
      <c r="C3512" s="31">
        <v>1412856.54</v>
      </c>
      <c r="D3512" s="31">
        <v>956.51</v>
      </c>
      <c r="E3512" s="31">
        <v>156.66999999999999</v>
      </c>
      <c r="F3512" s="30">
        <v>3.9610802009903523E-2</v>
      </c>
      <c r="G3512" s="30">
        <v>-0.20941746288888163</v>
      </c>
      <c r="H3512" s="30">
        <v>2.5260126955042095E-2</v>
      </c>
    </row>
    <row r="3513" spans="1:8">
      <c r="A3513" s="31" t="s">
        <v>5648</v>
      </c>
      <c r="B3513" s="32">
        <v>44812</v>
      </c>
      <c r="C3513" s="31">
        <v>1407715.8566666667</v>
      </c>
      <c r="D3513" s="31">
        <v>957.22</v>
      </c>
      <c r="E3513" s="31">
        <v>156.52000000000001</v>
      </c>
      <c r="F3513" s="30">
        <v>2.914400094591163E-2</v>
      </c>
      <c r="G3513" s="30">
        <v>-0.21512967472675237</v>
      </c>
      <c r="H3513" s="30">
        <v>1.3402395597280847E-2</v>
      </c>
    </row>
    <row r="3514" spans="1:8">
      <c r="A3514" s="31" t="s">
        <v>5649</v>
      </c>
      <c r="B3514" s="32">
        <v>44813</v>
      </c>
      <c r="C3514" s="31">
        <v>1402575.1733333333</v>
      </c>
      <c r="D3514" s="31">
        <v>970.29</v>
      </c>
      <c r="E3514" s="31">
        <v>156.88999999999999</v>
      </c>
      <c r="F3514" s="30">
        <v>1.8811417794401208E-2</v>
      </c>
      <c r="G3514" s="30">
        <v>-0.2050387120560403</v>
      </c>
      <c r="H3514" s="30">
        <v>1.5732228408649407E-2</v>
      </c>
    </row>
    <row r="3515" spans="1:8">
      <c r="A3515" s="31" t="s">
        <v>5650</v>
      </c>
      <c r="B3515" s="32">
        <v>44814</v>
      </c>
      <c r="C3515" s="31">
        <v>1397434.49</v>
      </c>
      <c r="D3515" s="31">
        <v>973.21</v>
      </c>
      <c r="E3515" s="31">
        <v>157.37</v>
      </c>
      <c r="F3515" s="30">
        <v>8.6104873472019339E-3</v>
      </c>
      <c r="G3515" s="30">
        <v>-0.20290974812032125</v>
      </c>
      <c r="H3515" s="30">
        <v>1.8202600987771378E-2</v>
      </c>
    </row>
    <row r="3516" spans="1:8">
      <c r="A3516" s="31" t="s">
        <v>5651</v>
      </c>
      <c r="B3516" s="32">
        <v>44815</v>
      </c>
      <c r="C3516" s="31">
        <v>1390732.44</v>
      </c>
      <c r="D3516" s="31">
        <v>976.12999999999988</v>
      </c>
      <c r="E3516" s="31">
        <v>157.85000000000002</v>
      </c>
      <c r="F3516" s="30">
        <v>4.8732651492111589E-3</v>
      </c>
      <c r="G3516" s="30">
        <v>-0.20078219029658284</v>
      </c>
      <c r="H3516" s="30">
        <v>2.0669885334942739E-2</v>
      </c>
    </row>
    <row r="3517" spans="1:8">
      <c r="A3517" s="31" t="s">
        <v>3578</v>
      </c>
      <c r="B3517" s="32">
        <v>44816</v>
      </c>
      <c r="C3517" s="31">
        <v>1388970.38</v>
      </c>
      <c r="D3517" s="31">
        <v>979.05</v>
      </c>
      <c r="E3517" s="31">
        <v>158.33000000000001</v>
      </c>
      <c r="F3517" s="30">
        <v>-8.1012150819277373E-3</v>
      </c>
      <c r="G3517" s="30">
        <v>-0.19865603719224723</v>
      </c>
      <c r="H3517" s="30">
        <v>2.3134087237479894E-2</v>
      </c>
    </row>
    <row r="3518" spans="1:8">
      <c r="A3518" s="31" t="s">
        <v>5652</v>
      </c>
      <c r="B3518" s="32">
        <v>44817</v>
      </c>
      <c r="C3518" s="31">
        <v>1393126.72</v>
      </c>
      <c r="D3518" s="31">
        <v>979.91</v>
      </c>
      <c r="E3518" s="31">
        <v>159.16999999999999</v>
      </c>
      <c r="F3518" s="30">
        <v>-4.8461157365843333E-3</v>
      </c>
      <c r="G3518" s="30">
        <v>-0.20145544038072882</v>
      </c>
      <c r="H3518" s="30">
        <v>2.360128617363344E-2</v>
      </c>
    </row>
    <row r="3519" spans="1:8">
      <c r="A3519" s="31" t="s">
        <v>5653</v>
      </c>
      <c r="B3519" s="32">
        <v>44818</v>
      </c>
      <c r="C3519" s="31">
        <v>1389099</v>
      </c>
      <c r="D3519" s="31">
        <v>962.55</v>
      </c>
      <c r="E3519" s="31">
        <v>157.47</v>
      </c>
      <c r="F3519" s="30">
        <v>-5.877315367860958E-3</v>
      </c>
      <c r="G3519" s="30">
        <v>-0.2096836435591537</v>
      </c>
      <c r="H3519" s="30">
        <v>1.567337461300311E-2</v>
      </c>
    </row>
    <row r="3520" spans="1:8">
      <c r="A3520" s="31" t="s">
        <v>5654</v>
      </c>
      <c r="B3520" s="32">
        <v>44819</v>
      </c>
      <c r="C3520" s="31">
        <v>1385371.8166666669</v>
      </c>
      <c r="D3520" s="31">
        <v>958.58</v>
      </c>
      <c r="E3520" s="31">
        <v>157.93</v>
      </c>
      <c r="F3520" s="30">
        <v>-4.1416564446259407E-3</v>
      </c>
      <c r="G3520" s="30">
        <v>-0.21604579840523408</v>
      </c>
      <c r="H3520" s="30">
        <v>1.9626831945251499E-2</v>
      </c>
    </row>
    <row r="3521" spans="1:8">
      <c r="A3521" s="31" t="s">
        <v>3609</v>
      </c>
      <c r="B3521" s="32">
        <v>44820</v>
      </c>
      <c r="C3521" s="31">
        <v>1381644.6333333333</v>
      </c>
      <c r="D3521" s="31">
        <v>944.12</v>
      </c>
      <c r="E3521" s="31">
        <v>158.28</v>
      </c>
      <c r="F3521" s="30">
        <v>-2.3905126224329498E-3</v>
      </c>
      <c r="G3521" s="30">
        <v>-0.23367505133886901</v>
      </c>
      <c r="H3521" s="30">
        <v>1.5396458814472602E-2</v>
      </c>
    </row>
    <row r="3522" spans="1:8">
      <c r="A3522" s="31" t="s">
        <v>5655</v>
      </c>
      <c r="B3522" s="32">
        <v>44822</v>
      </c>
      <c r="C3522" s="31">
        <v>1377917.45</v>
      </c>
      <c r="D3522" s="31">
        <v>941.32500000000005</v>
      </c>
      <c r="E3522" s="31">
        <v>156.94499999999999</v>
      </c>
      <c r="F3522" s="30">
        <v>-6.2367574704003115E-4</v>
      </c>
      <c r="G3522" s="30">
        <v>-0.23625159566412079</v>
      </c>
      <c r="H3522" s="30">
        <v>6.8537091290121754E-3</v>
      </c>
    </row>
    <row r="3523" spans="1:8">
      <c r="A3523" s="31" t="s">
        <v>5656</v>
      </c>
      <c r="B3523" s="32">
        <v>44823</v>
      </c>
      <c r="C3523" s="31">
        <v>1373821.43</v>
      </c>
      <c r="D3523" s="31">
        <v>938.53</v>
      </c>
      <c r="E3523" s="31">
        <v>155.61000000000001</v>
      </c>
      <c r="F3523" s="30">
        <v>-3.7849634715370062E-3</v>
      </c>
      <c r="G3523" s="30">
        <v>-0.23882606427125097</v>
      </c>
      <c r="H3523" s="30">
        <v>-1.6894059278901308E-3</v>
      </c>
    </row>
    <row r="3524" spans="1:8">
      <c r="A3524" s="31" t="s">
        <v>5657</v>
      </c>
      <c r="B3524" s="32">
        <v>44824</v>
      </c>
      <c r="C3524" s="31">
        <v>1367060.37</v>
      </c>
      <c r="D3524" s="31">
        <v>946.17</v>
      </c>
      <c r="E3524" s="31">
        <v>156.30000000000001</v>
      </c>
      <c r="F3524" s="30">
        <v>-6.5324474484322881E-3</v>
      </c>
      <c r="G3524" s="30">
        <v>-0.23293879205512769</v>
      </c>
      <c r="H3524" s="30">
        <v>2.7587091807275144E-3</v>
      </c>
    </row>
    <row r="3525" spans="1:8">
      <c r="A3525" s="31" t="s">
        <v>3530</v>
      </c>
      <c r="B3525" s="32">
        <v>44825</v>
      </c>
      <c r="C3525" s="31">
        <v>1355240.93</v>
      </c>
      <c r="D3525" s="31">
        <v>932.08</v>
      </c>
      <c r="E3525" s="31">
        <v>155.06</v>
      </c>
      <c r="F3525" s="30">
        <v>-5.5676039442142944E-3</v>
      </c>
      <c r="G3525" s="30">
        <v>-0.24524879549779344</v>
      </c>
      <c r="H3525" s="30">
        <v>-2.9578189300412117E-3</v>
      </c>
    </row>
    <row r="3526" spans="1:8">
      <c r="A3526" s="31" t="s">
        <v>5603</v>
      </c>
      <c r="B3526" s="32">
        <v>44826</v>
      </c>
      <c r="C3526" s="31">
        <v>1346222.5833333335</v>
      </c>
      <c r="D3526" s="31">
        <v>922.61</v>
      </c>
      <c r="E3526" s="31">
        <v>154.38</v>
      </c>
      <c r="F3526" s="30">
        <v>-1.2378606509447443E-2</v>
      </c>
      <c r="G3526" s="30">
        <v>-0.24545692461193713</v>
      </c>
      <c r="H3526" s="30">
        <v>-1.3167987726924069E-2</v>
      </c>
    </row>
    <row r="3527" spans="1:8">
      <c r="A3527" s="31" t="s">
        <v>5658</v>
      </c>
      <c r="B3527" s="32">
        <v>44827</v>
      </c>
      <c r="C3527" s="31">
        <v>1337204.2366666668</v>
      </c>
      <c r="D3527" s="31">
        <v>905.84</v>
      </c>
      <c r="E3527" s="31">
        <v>153.59</v>
      </c>
      <c r="F3527" s="30">
        <v>-1.8841653595052632E-2</v>
      </c>
      <c r="G3527" s="30">
        <v>-0.25572070628640908</v>
      </c>
      <c r="H3527" s="30">
        <v>-1.3868378812199045E-2</v>
      </c>
    </row>
    <row r="3528" spans="1:8">
      <c r="A3528" s="31" t="s">
        <v>3707</v>
      </c>
      <c r="B3528" s="32">
        <v>44828</v>
      </c>
      <c r="C3528" s="31">
        <v>1328185.8900000001</v>
      </c>
      <c r="D3528" s="31">
        <v>897.21</v>
      </c>
      <c r="E3528" s="31">
        <v>151.35500000000002</v>
      </c>
      <c r="F3528" s="30">
        <v>-2.5306717373173582E-2</v>
      </c>
      <c r="G3528" s="30">
        <v>-0.26824076339613401</v>
      </c>
      <c r="H3528" s="30">
        <v>-3.312252459435272E-2</v>
      </c>
    </row>
    <row r="3529" spans="1:8">
      <c r="A3529" s="31" t="s">
        <v>3580</v>
      </c>
      <c r="B3529" s="32">
        <v>44830</v>
      </c>
      <c r="C3529" s="31">
        <v>1334448.05</v>
      </c>
      <c r="D3529" s="31">
        <v>888.58</v>
      </c>
      <c r="E3529" s="31">
        <v>149.12</v>
      </c>
      <c r="F3529" s="30">
        <v>-2.0558402383351271E-2</v>
      </c>
      <c r="G3529" s="30">
        <v>-0.27649295556755793</v>
      </c>
      <c r="H3529" s="30">
        <v>-4.8757149843713377E-2</v>
      </c>
    </row>
    <row r="3530" spans="1:8">
      <c r="A3530" s="31" t="s">
        <v>5780</v>
      </c>
      <c r="B3530" s="32">
        <v>44831</v>
      </c>
      <c r="C3530" s="31">
        <v>1340505.7650000001</v>
      </c>
      <c r="D3530" s="31">
        <v>891.89</v>
      </c>
      <c r="E3530" s="31">
        <v>149.51</v>
      </c>
      <c r="F3530" s="30">
        <v>2.7565738209085477E-3</v>
      </c>
      <c r="G3530" s="30">
        <v>-0.27501192205145997</v>
      </c>
      <c r="H3530" s="30">
        <v>-4.7626125360964999E-2</v>
      </c>
    </row>
    <row r="3531" spans="1:8">
      <c r="A3531" s="31" t="s">
        <v>5781</v>
      </c>
      <c r="B3531" s="32">
        <v>44832</v>
      </c>
      <c r="C3531" s="31">
        <v>1346563.48</v>
      </c>
      <c r="D3531" s="31">
        <v>875.85</v>
      </c>
      <c r="E3531" s="31">
        <v>149.47</v>
      </c>
      <c r="F3531" s="30">
        <v>1.0360368837005973E-2</v>
      </c>
      <c r="G3531" s="30">
        <v>-0.2892385597312277</v>
      </c>
      <c r="H3531" s="30">
        <v>-4.9233509318745705E-2</v>
      </c>
    </row>
    <row r="3532" spans="1:8">
      <c r="A3532" s="31" t="s">
        <v>5782</v>
      </c>
      <c r="B3532" s="32">
        <v>44833</v>
      </c>
      <c r="C3532" s="31">
        <v>1341335.3666666667</v>
      </c>
      <c r="D3532" s="31">
        <v>873.29</v>
      </c>
      <c r="E3532" s="31">
        <v>150.41</v>
      </c>
      <c r="F3532" s="30">
        <v>4.9687638250113242E-3</v>
      </c>
      <c r="G3532" s="30">
        <v>-0.29745623632385121</v>
      </c>
      <c r="H3532" s="30">
        <v>-4.7495408777151527E-2</v>
      </c>
    </row>
    <row r="3533" spans="1:8">
      <c r="A3533" s="31" t="s">
        <v>5783</v>
      </c>
      <c r="B3533" s="32">
        <v>44834</v>
      </c>
      <c r="C3533" s="31">
        <v>1336107.2533333334</v>
      </c>
      <c r="D3533" s="31">
        <v>875.79</v>
      </c>
      <c r="E3533" s="31">
        <v>150.54</v>
      </c>
      <c r="F3533" s="30">
        <v>1.380725218253831E-3</v>
      </c>
      <c r="G3533" s="30">
        <v>-0.30895418751084947</v>
      </c>
      <c r="H3533" s="30">
        <v>-5.4278175650207428E-2</v>
      </c>
    </row>
    <row r="3534" spans="1:8">
      <c r="A3534" s="31" t="s">
        <v>5784</v>
      </c>
      <c r="B3534" s="32">
        <v>44835</v>
      </c>
      <c r="C3534" s="31">
        <v>1330879.1400000001</v>
      </c>
      <c r="D3534" s="31">
        <v>875.91</v>
      </c>
      <c r="E3534" s="31">
        <v>150.50333333333333</v>
      </c>
      <c r="F3534" s="30">
        <v>3.8526222771984031E-4</v>
      </c>
      <c r="G3534" s="30">
        <v>-0.3066492519591546</v>
      </c>
      <c r="H3534" s="30">
        <v>-6.2868410128684049E-2</v>
      </c>
    </row>
    <row r="3535" spans="1:8">
      <c r="A3535" s="31" t="s">
        <v>3671</v>
      </c>
      <c r="B3535" s="32">
        <v>44836</v>
      </c>
      <c r="C3535" s="31">
        <v>1322025.8400000001</v>
      </c>
      <c r="D3535" s="31">
        <v>876.03</v>
      </c>
      <c r="E3535" s="31">
        <v>150.46666666666667</v>
      </c>
      <c r="F3535" s="30">
        <v>-3.3490135685121381E-3</v>
      </c>
      <c r="G3535" s="30">
        <v>-0.3033337044518315</v>
      </c>
      <c r="H3535" s="30">
        <v>-6.0816012317167045E-2</v>
      </c>
    </row>
    <row r="3536" spans="1:8">
      <c r="A3536" s="31" t="s">
        <v>5785</v>
      </c>
      <c r="B3536" s="32">
        <v>44837</v>
      </c>
      <c r="C3536" s="31">
        <v>1318714.22</v>
      </c>
      <c r="D3536" s="31">
        <v>876.15</v>
      </c>
      <c r="E3536" s="31">
        <v>150.43</v>
      </c>
      <c r="F3536" s="30">
        <v>-2.9152185389383911E-3</v>
      </c>
      <c r="G3536" s="30">
        <v>-0.30267263060711225</v>
      </c>
      <c r="H3536" s="30">
        <v>-6.1103482711272084E-2</v>
      </c>
    </row>
    <row r="3537" spans="1:8">
      <c r="A3537" s="31" t="s">
        <v>5786</v>
      </c>
      <c r="B3537" s="32">
        <v>44838</v>
      </c>
      <c r="C3537" s="31">
        <v>1313853.1099999999</v>
      </c>
      <c r="D3537" s="31">
        <v>893.65</v>
      </c>
      <c r="E3537" s="31">
        <v>153.16</v>
      </c>
      <c r="F3537" s="30">
        <v>2.3257931417610678E-3</v>
      </c>
      <c r="G3537" s="30">
        <v>-0.28816651001258553</v>
      </c>
      <c r="H3537" s="30">
        <v>-4.4124071647007601E-2</v>
      </c>
    </row>
    <row r="3538" spans="1:8">
      <c r="A3538" s="31" t="s">
        <v>5787</v>
      </c>
      <c r="B3538" s="32">
        <v>44839</v>
      </c>
      <c r="C3538" s="31">
        <v>1314570.1099999999</v>
      </c>
      <c r="D3538" s="31">
        <v>909.52</v>
      </c>
      <c r="E3538" s="31">
        <v>153.93</v>
      </c>
      <c r="F3538" s="30">
        <v>6.198356485415335E-3</v>
      </c>
      <c r="G3538" s="30">
        <v>-0.27493622448979593</v>
      </c>
      <c r="H3538" s="30">
        <v>-3.9378432351472759E-2</v>
      </c>
    </row>
    <row r="3539" spans="1:8">
      <c r="A3539" s="31" t="s">
        <v>5788</v>
      </c>
      <c r="B3539" s="32">
        <v>44840</v>
      </c>
      <c r="C3539" s="31">
        <v>1315287.1099999999</v>
      </c>
      <c r="D3539" s="31">
        <v>910.57</v>
      </c>
      <c r="E3539" s="31">
        <v>153.38</v>
      </c>
      <c r="F3539" s="30">
        <v>3.0816390678867656E-2</v>
      </c>
      <c r="G3539" s="30">
        <v>-0.26660384348974686</v>
      </c>
      <c r="H3539" s="30">
        <v>-4.155470849215781E-2</v>
      </c>
    </row>
    <row r="3540" spans="1:8">
      <c r="A3540" s="31" t="s">
        <v>5789</v>
      </c>
      <c r="B3540" s="32">
        <v>44841</v>
      </c>
      <c r="C3540" s="31">
        <v>1316004.1099999999</v>
      </c>
      <c r="D3540" s="31">
        <v>897.74</v>
      </c>
      <c r="E3540" s="31">
        <v>153.04</v>
      </c>
      <c r="F3540" s="30">
        <v>2.8615276342962126E-2</v>
      </c>
      <c r="G3540" s="30">
        <v>-0.27591685956945711</v>
      </c>
      <c r="H3540" s="30">
        <v>-4.7192130494334572E-2</v>
      </c>
    </row>
    <row r="3541" spans="1:8">
      <c r="A3541" s="31" t="s">
        <v>5790</v>
      </c>
      <c r="B3541" s="32">
        <v>44842</v>
      </c>
      <c r="C3541" s="31">
        <v>1316721.1099999999</v>
      </c>
      <c r="D3541" s="31">
        <v>893.43000000000006</v>
      </c>
      <c r="E3541" s="31">
        <v>152.53333333333333</v>
      </c>
      <c r="F3541" s="30">
        <v>2.853065379698716E-2</v>
      </c>
      <c r="G3541" s="30">
        <v>-0.28852310191600172</v>
      </c>
      <c r="H3541" s="30">
        <v>-5.1822382462029415E-2</v>
      </c>
    </row>
    <row r="3542" spans="1:8">
      <c r="A3542" s="31" t="s">
        <v>5791</v>
      </c>
      <c r="B3542" s="32">
        <v>44843</v>
      </c>
      <c r="C3542" s="31">
        <v>1305083.01</v>
      </c>
      <c r="D3542" s="31">
        <v>889.11999999999989</v>
      </c>
      <c r="E3542" s="31">
        <v>152.02666666666667</v>
      </c>
      <c r="F3542" s="30">
        <v>1.8801240263605301E-2</v>
      </c>
      <c r="G3542" s="30">
        <v>-0.28545137465744075</v>
      </c>
      <c r="H3542" s="30">
        <v>-5.8541821484600742E-2</v>
      </c>
    </row>
    <row r="3543" spans="1:8">
      <c r="A3543" s="31" t="s">
        <v>5792</v>
      </c>
      <c r="B3543" s="32">
        <v>44844</v>
      </c>
      <c r="C3543" s="31">
        <v>1303920.3900000001</v>
      </c>
      <c r="D3543" s="31">
        <v>884.81</v>
      </c>
      <c r="E3543" s="31">
        <v>151.52000000000001</v>
      </c>
      <c r="F3543" s="30">
        <v>1.7256477140266346E-2</v>
      </c>
      <c r="G3543" s="30">
        <v>-0.28467060833571389</v>
      </c>
      <c r="H3543" s="30">
        <v>-5.8433622636037907E-2</v>
      </c>
    </row>
    <row r="3544" spans="1:8">
      <c r="A3544" s="31" t="s">
        <v>5793</v>
      </c>
      <c r="B3544" s="32">
        <v>44845</v>
      </c>
      <c r="C3544" s="31">
        <v>1313583.9100000001</v>
      </c>
      <c r="D3544" s="31">
        <v>864.66</v>
      </c>
      <c r="E3544" s="31">
        <v>150.19999999999999</v>
      </c>
      <c r="F3544" s="30">
        <v>4.5420221020904483E-2</v>
      </c>
      <c r="G3544" s="30">
        <v>-0.29676329694222514</v>
      </c>
      <c r="H3544" s="30">
        <v>-6.3396383288297775E-2</v>
      </c>
    </row>
    <row r="3545" spans="1:8">
      <c r="A3545" s="31" t="s">
        <v>5794</v>
      </c>
      <c r="B3545" s="32">
        <v>44846</v>
      </c>
      <c r="C3545" s="31">
        <v>1319789.73</v>
      </c>
      <c r="D3545" s="31">
        <v>865.34</v>
      </c>
      <c r="E3545" s="31">
        <v>150.1</v>
      </c>
      <c r="F3545" s="30">
        <v>6.8908615320647515E-2</v>
      </c>
      <c r="G3545" s="30">
        <v>-0.29195849970543952</v>
      </c>
      <c r="H3545" s="30">
        <v>-6.0759652086853189E-2</v>
      </c>
    </row>
    <row r="3546" spans="1:8">
      <c r="A3546" s="31" t="s">
        <v>3606</v>
      </c>
      <c r="B3546" s="32">
        <v>44847</v>
      </c>
      <c r="C3546" s="31">
        <v>1319157.8866666667</v>
      </c>
      <c r="D3546" s="31">
        <v>854.53</v>
      </c>
      <c r="E3546" s="31">
        <v>149.41999999999999</v>
      </c>
      <c r="F3546" s="30">
        <v>9.2084420644103382E-2</v>
      </c>
      <c r="G3546" s="30">
        <v>-0.29403940683216989</v>
      </c>
      <c r="H3546" s="30">
        <v>-6.325622218042759E-2</v>
      </c>
    </row>
    <row r="3547" spans="1:8">
      <c r="A3547" s="31" t="s">
        <v>3602</v>
      </c>
      <c r="B3547" s="32">
        <v>44848</v>
      </c>
      <c r="C3547" s="31">
        <v>1318526.0433333335</v>
      </c>
      <c r="D3547" s="31">
        <v>863.33</v>
      </c>
      <c r="E3547" s="31">
        <v>149.87</v>
      </c>
      <c r="F3547" s="30">
        <v>7.2523111772574644E-2</v>
      </c>
      <c r="G3547" s="30">
        <v>-0.28735812456147591</v>
      </c>
      <c r="H3547" s="30">
        <v>-6.1552911709455094E-2</v>
      </c>
    </row>
    <row r="3548" spans="1:8">
      <c r="A3548" s="31" t="s">
        <v>5795</v>
      </c>
      <c r="B3548" s="32">
        <v>44849</v>
      </c>
      <c r="C3548" s="31">
        <v>1317894.2</v>
      </c>
      <c r="D3548" s="31">
        <v>864.14333333333343</v>
      </c>
      <c r="E3548" s="31">
        <v>149.98000000000002</v>
      </c>
      <c r="F3548" s="30">
        <v>6.3466294623345743E-2</v>
      </c>
      <c r="G3548" s="30">
        <v>-0.27508402820887079</v>
      </c>
      <c r="H3548" s="30">
        <v>-5.9509625634915575E-2</v>
      </c>
    </row>
    <row r="3549" spans="1:8">
      <c r="A3549" s="31" t="s">
        <v>5796</v>
      </c>
      <c r="B3549" s="32">
        <v>44850</v>
      </c>
      <c r="C3549" s="31">
        <v>1311288.58</v>
      </c>
      <c r="D3549" s="31">
        <v>864.95666666666671</v>
      </c>
      <c r="E3549" s="31">
        <v>150.09</v>
      </c>
      <c r="F3549" s="30">
        <v>4.9770294201360921E-2</v>
      </c>
      <c r="G3549" s="30">
        <v>-0.2738413060877255</v>
      </c>
      <c r="H3549" s="30">
        <v>-6.1115976479419576E-2</v>
      </c>
    </row>
    <row r="3550" spans="1:8">
      <c r="A3550" s="31" t="s">
        <v>5797</v>
      </c>
      <c r="B3550" s="32">
        <v>44851</v>
      </c>
      <c r="C3550" s="31">
        <v>1311109.8999999999</v>
      </c>
      <c r="D3550" s="31">
        <v>865.77</v>
      </c>
      <c r="E3550" s="31">
        <v>150.19999999999999</v>
      </c>
      <c r="F3550" s="30">
        <v>4.139397398285305E-2</v>
      </c>
      <c r="G3550" s="30">
        <v>-0.27661808489601769</v>
      </c>
      <c r="H3550" s="30">
        <v>-6.0486645399387085E-2</v>
      </c>
    </row>
    <row r="3551" spans="1:8">
      <c r="A3551" s="31" t="s">
        <v>5798</v>
      </c>
      <c r="B3551" s="32">
        <v>44852</v>
      </c>
      <c r="C3551" s="31">
        <v>1312563.1499999999</v>
      </c>
      <c r="D3551" s="31">
        <v>879.07</v>
      </c>
      <c r="E3551" s="31">
        <v>152.57</v>
      </c>
      <c r="F3551" s="30">
        <v>2.1730297694609435E-2</v>
      </c>
      <c r="G3551" s="30">
        <v>-0.26898492072291824</v>
      </c>
      <c r="H3551" s="30">
        <v>-4.5721791343507623E-2</v>
      </c>
    </row>
    <row r="3552" spans="1:8">
      <c r="A3552" s="31" t="s">
        <v>5799</v>
      </c>
      <c r="B3552" s="32">
        <v>44853</v>
      </c>
      <c r="C3552" s="31">
        <v>1310165.8799999999</v>
      </c>
      <c r="D3552" s="31">
        <v>865.91</v>
      </c>
      <c r="E3552" s="31">
        <v>152.36000000000001</v>
      </c>
      <c r="F3552" s="30">
        <v>1.2008798943528465E-2</v>
      </c>
      <c r="G3552" s="30">
        <v>-0.28332353939233423</v>
      </c>
      <c r="H3552" s="30">
        <v>-4.7094877728438123E-2</v>
      </c>
    </row>
    <row r="3553" spans="1:8">
      <c r="A3553" s="31" t="s">
        <v>5800</v>
      </c>
      <c r="B3553" s="32">
        <v>44854</v>
      </c>
      <c r="C3553" s="31">
        <v>1309763.9133333333</v>
      </c>
      <c r="D3553" s="31">
        <v>864.76</v>
      </c>
      <c r="E3553" s="31">
        <v>154.29</v>
      </c>
      <c r="F3553" s="30">
        <v>6.5552416150984616E-3</v>
      </c>
      <c r="G3553" s="30">
        <v>-0.28768296801509052</v>
      </c>
      <c r="H3553" s="30">
        <v>-3.5446361590397713E-2</v>
      </c>
    </row>
    <row r="3554" spans="1:8">
      <c r="A3554" s="31" t="s">
        <v>3512</v>
      </c>
      <c r="B3554" s="32">
        <v>44855</v>
      </c>
      <c r="C3554" s="31">
        <v>1309361.9466666665</v>
      </c>
      <c r="D3554" s="31">
        <v>865.04</v>
      </c>
      <c r="E3554" s="31">
        <v>154.27000000000001</v>
      </c>
      <c r="F3554" s="30">
        <v>6.302420408777154E-3</v>
      </c>
      <c r="G3554" s="30">
        <v>-0.28699422203539315</v>
      </c>
      <c r="H3554" s="30">
        <v>-3.5872757952627787E-2</v>
      </c>
    </row>
    <row r="3555" spans="1:8">
      <c r="A3555" s="31" t="s">
        <v>3584</v>
      </c>
      <c r="B3555" s="32">
        <v>44856</v>
      </c>
      <c r="C3555" s="31">
        <v>1308959.98</v>
      </c>
      <c r="D3555" s="31">
        <v>857.61333333333334</v>
      </c>
      <c r="E3555" s="31">
        <v>154.11000000000001</v>
      </c>
      <c r="F3555" s="30">
        <v>5.1567011184954215E-3</v>
      </c>
      <c r="G3555" s="30">
        <v>-0.29138677044516237</v>
      </c>
      <c r="H3555" s="30">
        <v>-3.536554832248362E-2</v>
      </c>
    </row>
    <row r="3556" spans="1:8">
      <c r="A3556" s="31" t="s">
        <v>5982</v>
      </c>
      <c r="B3556" s="32">
        <v>44857</v>
      </c>
      <c r="C3556" s="31">
        <v>1296797.77</v>
      </c>
      <c r="D3556" s="31">
        <v>850.18666666666661</v>
      </c>
      <c r="E3556" s="31">
        <v>153.94999999999999</v>
      </c>
      <c r="F3556" s="30">
        <v>-5.0103558998961795E-3</v>
      </c>
      <c r="G3556" s="30">
        <v>-0.30375344634619061</v>
      </c>
      <c r="H3556" s="30">
        <v>-3.7752359522470247E-2</v>
      </c>
    </row>
    <row r="3557" spans="1:8">
      <c r="A3557" s="31" t="s">
        <v>5983</v>
      </c>
      <c r="B3557" s="32">
        <v>44858</v>
      </c>
      <c r="C3557" s="31">
        <v>1277736.8500000001</v>
      </c>
      <c r="D3557" s="31">
        <v>842.76</v>
      </c>
      <c r="E3557" s="31">
        <v>153.79</v>
      </c>
      <c r="F3557" s="30">
        <v>-2.0449281358472349E-2</v>
      </c>
      <c r="G3557" s="30">
        <v>-0.30950176565534082</v>
      </c>
      <c r="H3557" s="30">
        <v>-4.0970316787228844E-2</v>
      </c>
    </row>
    <row r="3558" spans="1:8">
      <c r="A3558" s="31" t="s">
        <v>5984</v>
      </c>
      <c r="B3558" s="32">
        <v>44859</v>
      </c>
      <c r="C3558" s="31">
        <v>1267060.73</v>
      </c>
      <c r="D3558" s="31">
        <v>844.51</v>
      </c>
      <c r="E3558" s="31">
        <v>153.77000000000001</v>
      </c>
      <c r="F3558" s="30">
        <v>-1.1691603747576274E-2</v>
      </c>
      <c r="G3558" s="30">
        <v>-0.30773329398649085</v>
      </c>
      <c r="H3558" s="30">
        <v>-4.330243265102951E-2</v>
      </c>
    </row>
    <row r="3559" spans="1:8">
      <c r="A3559" s="31" t="s">
        <v>5985</v>
      </c>
      <c r="B3559" s="32">
        <v>44860</v>
      </c>
      <c r="C3559" s="31">
        <v>1241067.0900000001</v>
      </c>
      <c r="D3559" s="31">
        <v>851.81</v>
      </c>
      <c r="E3559" s="31">
        <v>153.37</v>
      </c>
      <c r="F3559" s="30">
        <v>-2.620733013917298E-2</v>
      </c>
      <c r="G3559" s="30">
        <v>-0.30141143086777167</v>
      </c>
      <c r="H3559" s="30">
        <v>-4.7982619490999356E-2</v>
      </c>
    </row>
    <row r="3560" spans="1:8">
      <c r="A3560" s="31" t="s">
        <v>5986</v>
      </c>
      <c r="B3560" s="32">
        <v>44861</v>
      </c>
      <c r="C3560" s="31">
        <v>1242253.8266666669</v>
      </c>
      <c r="D3560" s="31">
        <v>859.46</v>
      </c>
      <c r="E3560" s="31">
        <v>154.18</v>
      </c>
      <c r="F3560" s="30">
        <v>-3.030391686876166E-2</v>
      </c>
      <c r="G3560" s="30">
        <v>-0.29540908345630423</v>
      </c>
      <c r="H3560" s="30">
        <v>-4.2835857958778312E-2</v>
      </c>
    </row>
    <row r="3561" spans="1:8">
      <c r="A3561" s="31" t="s">
        <v>5987</v>
      </c>
      <c r="B3561" s="32">
        <v>44862</v>
      </c>
      <c r="C3561" s="31">
        <v>1243440.5633333335</v>
      </c>
      <c r="D3561" s="31">
        <v>845.58</v>
      </c>
      <c r="E3561" s="31">
        <v>153.77000000000001</v>
      </c>
      <c r="F3561" s="30">
        <v>-3.1709050869146771E-2</v>
      </c>
      <c r="G3561" s="30">
        <v>-0.31796513925745484</v>
      </c>
      <c r="H3561" s="30">
        <v>-5.3548347387209927E-2</v>
      </c>
    </row>
    <row r="3562" spans="1:8">
      <c r="A3562" s="31" t="s">
        <v>5988</v>
      </c>
      <c r="B3562" s="32">
        <v>44863</v>
      </c>
      <c r="C3562" s="31">
        <v>1244627.3</v>
      </c>
      <c r="D3562" s="31">
        <v>846.44</v>
      </c>
      <c r="E3562" s="31">
        <v>153.76333333333335</v>
      </c>
      <c r="F3562" s="30">
        <v>-3.0760172596910107E-2</v>
      </c>
      <c r="G3562" s="30">
        <v>-0.32343796209705133</v>
      </c>
      <c r="H3562" s="30">
        <v>-6.0298641243455631E-2</v>
      </c>
    </row>
    <row r="3563" spans="1:8">
      <c r="A3563" s="31" t="s">
        <v>5989</v>
      </c>
      <c r="B3563" s="32">
        <v>44864</v>
      </c>
      <c r="C3563" s="31">
        <v>1254464.8400000001</v>
      </c>
      <c r="D3563" s="31">
        <v>847.3</v>
      </c>
      <c r="E3563" s="31">
        <v>153.75666666666666</v>
      </c>
      <c r="F3563" s="30">
        <v>-2.3074355888263787E-2</v>
      </c>
      <c r="G3563" s="30">
        <v>-0.31697447017758829</v>
      </c>
      <c r="H3563" s="30">
        <v>-6.154378255208337E-2</v>
      </c>
    </row>
    <row r="3564" spans="1:8">
      <c r="A3564" s="31" t="s">
        <v>3532</v>
      </c>
      <c r="B3564" s="32">
        <v>44865</v>
      </c>
      <c r="C3564" s="31">
        <v>1269833.3799999999</v>
      </c>
      <c r="D3564" s="31">
        <v>848.16</v>
      </c>
      <c r="E3564" s="31">
        <v>153.75</v>
      </c>
      <c r="F3564" s="30">
        <v>-1.1080721346328537E-2</v>
      </c>
      <c r="G3564" s="30">
        <v>-0.31257024293248048</v>
      </c>
      <c r="H3564" s="30">
        <v>-6.0360984354628444E-2</v>
      </c>
    </row>
    <row r="3565" spans="1:8">
      <c r="A3565" s="31" t="s">
        <v>5990</v>
      </c>
      <c r="B3565" s="32">
        <v>44866</v>
      </c>
      <c r="C3565" s="31">
        <v>1280456.23</v>
      </c>
      <c r="D3565" s="31">
        <v>867.58</v>
      </c>
      <c r="E3565" s="31">
        <v>153.22</v>
      </c>
      <c r="F3565" s="30">
        <v>3.4953553191308107E-3</v>
      </c>
      <c r="G3565" s="30">
        <v>-0.29299305961128397</v>
      </c>
      <c r="H3565" s="30">
        <v>-6.2377610966057428E-2</v>
      </c>
    </row>
    <row r="3566" spans="1:8">
      <c r="A3566" s="31" t="s">
        <v>5991</v>
      </c>
      <c r="B3566" s="32">
        <v>44867</v>
      </c>
      <c r="C3566" s="31">
        <v>1283540.76</v>
      </c>
      <c r="D3566" s="31">
        <v>873.02</v>
      </c>
      <c r="E3566" s="31">
        <v>153.38999999999999</v>
      </c>
      <c r="F3566" s="30">
        <v>1.687414593387615E-4</v>
      </c>
      <c r="G3566" s="30">
        <v>-0.28465610199767299</v>
      </c>
      <c r="H3566" s="30">
        <v>-6.0110294117647123E-2</v>
      </c>
    </row>
    <row r="3567" spans="1:8">
      <c r="A3567" s="31" t="s">
        <v>3563</v>
      </c>
      <c r="B3567" s="32">
        <v>44868</v>
      </c>
      <c r="C3567" s="31">
        <v>1298468.5233333334</v>
      </c>
      <c r="D3567" s="31">
        <v>860.9</v>
      </c>
      <c r="E3567" s="31">
        <v>151.35</v>
      </c>
      <c r="F3567" s="30">
        <v>1.216080733410041E-2</v>
      </c>
      <c r="G3567" s="30">
        <v>-0.2995402953500671</v>
      </c>
      <c r="H3567" s="30">
        <v>-7.9659470963818757E-2</v>
      </c>
    </row>
    <row r="3568" spans="1:8">
      <c r="A3568" s="31" t="s">
        <v>5992</v>
      </c>
      <c r="B3568" s="32">
        <v>44869</v>
      </c>
      <c r="C3568" s="31">
        <v>1313396.2866666666</v>
      </c>
      <c r="D3568" s="31">
        <v>884.98</v>
      </c>
      <c r="E3568" s="31">
        <v>152.13999999999999</v>
      </c>
      <c r="F3568" s="30">
        <v>2.4161408876619772E-2</v>
      </c>
      <c r="G3568" s="30">
        <v>-0.28870992372547599</v>
      </c>
      <c r="H3568" s="30">
        <v>-8.1280193236714982E-2</v>
      </c>
    </row>
    <row r="3569" spans="1:8">
      <c r="A3569" s="31" t="s">
        <v>5993</v>
      </c>
      <c r="B3569" s="32">
        <v>44870</v>
      </c>
      <c r="C3569" s="31">
        <v>1328324.05</v>
      </c>
      <c r="D3569" s="31">
        <v>889.1066666666668</v>
      </c>
      <c r="E3569" s="31">
        <v>152.83666666666664</v>
      </c>
      <c r="F3569" s="30">
        <v>3.5861201344018268E-2</v>
      </c>
      <c r="G3569" s="30">
        <v>-0.2846629978866968</v>
      </c>
      <c r="H3569" s="30">
        <v>-7.7518911958796233E-2</v>
      </c>
    </row>
    <row r="3570" spans="1:8">
      <c r="A3570" s="31" t="s">
        <v>5994</v>
      </c>
      <c r="B3570" s="32">
        <v>44871</v>
      </c>
      <c r="C3570" s="31">
        <v>1344675.8599999999</v>
      </c>
      <c r="D3570" s="31">
        <v>893.23333333333335</v>
      </c>
      <c r="E3570" s="31">
        <v>153.53333333333333</v>
      </c>
      <c r="F3570" s="30">
        <v>4.8672907789282682E-2</v>
      </c>
      <c r="G3570" s="30">
        <v>-0.27483756437213658</v>
      </c>
      <c r="H3570" s="30">
        <v>-7.3258083338363367E-2</v>
      </c>
    </row>
    <row r="3571" spans="1:8">
      <c r="A3571" s="31" t="s">
        <v>5995</v>
      </c>
      <c r="B3571" s="32">
        <v>44872</v>
      </c>
      <c r="C3571" s="31">
        <v>1389752.6099999999</v>
      </c>
      <c r="D3571" s="31">
        <v>897.36</v>
      </c>
      <c r="E3571" s="31">
        <v>154.22999999999999</v>
      </c>
      <c r="F3571" s="30">
        <v>8.3889099561299085E-2</v>
      </c>
      <c r="G3571" s="30">
        <v>-0.26905240293239208</v>
      </c>
      <c r="H3571" s="30">
        <v>-6.7739920614132365E-2</v>
      </c>
    </row>
    <row r="3572" spans="1:8">
      <c r="A3572" s="31" t="s">
        <v>5996</v>
      </c>
      <c r="B3572" s="32">
        <v>44873</v>
      </c>
      <c r="C3572" s="31">
        <v>1407734.06</v>
      </c>
      <c r="D3572" s="31">
        <v>900.02</v>
      </c>
      <c r="E3572" s="31">
        <v>154.19</v>
      </c>
      <c r="F3572" s="30">
        <v>0.10470754428803275</v>
      </c>
      <c r="G3572" s="30">
        <v>-0.26442712405569535</v>
      </c>
      <c r="H3572" s="30">
        <v>-6.6665321522971666E-2</v>
      </c>
    </row>
    <row r="3573" spans="1:8">
      <c r="A3573" s="31" t="s">
        <v>3610</v>
      </c>
      <c r="B3573" s="32">
        <v>44874</v>
      </c>
      <c r="C3573" s="31">
        <v>1414356.21</v>
      </c>
      <c r="D3573" s="31">
        <v>900.32</v>
      </c>
      <c r="E3573" s="31">
        <v>154.57</v>
      </c>
      <c r="F3573" s="30">
        <v>0.10359545975322804</v>
      </c>
      <c r="G3573" s="30">
        <v>-0.26170600101684349</v>
      </c>
      <c r="H3573" s="30">
        <v>-6.3041765169424724E-2</v>
      </c>
    </row>
    <row r="3574" spans="1:8">
      <c r="A3574" s="31" t="s">
        <v>5997</v>
      </c>
      <c r="B3574" s="32">
        <v>44875</v>
      </c>
      <c r="C3574" s="31">
        <v>1418269.46</v>
      </c>
      <c r="D3574" s="31">
        <v>889.6</v>
      </c>
      <c r="E3574" s="31">
        <v>153.36000000000001</v>
      </c>
      <c r="F3574" s="30">
        <v>0.10381806382873759</v>
      </c>
      <c r="G3574" s="30">
        <v>-0.26274002801190099</v>
      </c>
      <c r="H3574" s="30">
        <v>-6.9756156739051334E-2</v>
      </c>
    </row>
    <row r="3575" spans="1:8">
      <c r="A3575" s="31" t="s">
        <v>5998</v>
      </c>
      <c r="B3575" s="32">
        <v>44876</v>
      </c>
      <c r="C3575" s="31">
        <v>1422182.71</v>
      </c>
      <c r="D3575" s="31">
        <v>935.73</v>
      </c>
      <c r="E3575" s="31">
        <v>155.41</v>
      </c>
      <c r="F3575" s="30">
        <v>0.10391313788570522</v>
      </c>
      <c r="G3575" s="30">
        <v>-0.22465737533765295</v>
      </c>
      <c r="H3575" s="30">
        <v>-6.2156779916722082E-2</v>
      </c>
    </row>
    <row r="3576" spans="1:8">
      <c r="A3576" s="31" t="s">
        <v>5999</v>
      </c>
      <c r="B3576" s="32">
        <v>44877</v>
      </c>
      <c r="C3576" s="31">
        <v>1426095.96</v>
      </c>
      <c r="D3576" s="31">
        <v>937.08</v>
      </c>
      <c r="E3576" s="31">
        <v>155.46333333333334</v>
      </c>
      <c r="F3576" s="30">
        <v>0.10851076050557018</v>
      </c>
      <c r="G3576" s="30">
        <v>-0.18857697036870258</v>
      </c>
      <c r="H3576" s="30">
        <v>-4.9095765286357951E-2</v>
      </c>
    </row>
    <row r="3577" spans="1:8">
      <c r="A3577" s="31" t="s">
        <v>6000</v>
      </c>
      <c r="B3577" s="32">
        <v>44878</v>
      </c>
      <c r="C3577" s="31">
        <v>1419140.15</v>
      </c>
      <c r="D3577" s="31">
        <v>938.43000000000006</v>
      </c>
      <c r="E3577" s="31">
        <v>155.51666666666665</v>
      </c>
      <c r="F3577" s="30">
        <v>0.10466086806996433</v>
      </c>
      <c r="G3577" s="30">
        <v>-0.19928497683427326</v>
      </c>
      <c r="H3577" s="30">
        <v>-5.4264980134598351E-2</v>
      </c>
    </row>
    <row r="3578" spans="1:8">
      <c r="A3578" s="31" t="s">
        <v>6001</v>
      </c>
      <c r="B3578" s="32">
        <v>44879</v>
      </c>
      <c r="C3578" s="31">
        <v>1408174.25</v>
      </c>
      <c r="D3578" s="31">
        <v>939.78</v>
      </c>
      <c r="E3578" s="31">
        <v>155.57</v>
      </c>
      <c r="F3578" s="30">
        <v>9.7674221046290199E-2</v>
      </c>
      <c r="G3578" s="30">
        <v>-0.19797797621248892</v>
      </c>
      <c r="H3578" s="30">
        <v>-5.9393768390503587E-2</v>
      </c>
    </row>
    <row r="3579" spans="1:8">
      <c r="A3579" s="31" t="s">
        <v>6002</v>
      </c>
      <c r="B3579" s="32">
        <v>44880</v>
      </c>
      <c r="C3579" s="31">
        <v>1410423.9100000001</v>
      </c>
      <c r="D3579" s="31">
        <v>960.64</v>
      </c>
      <c r="E3579" s="31">
        <v>154.79</v>
      </c>
      <c r="F3579" s="30">
        <v>0.10250291590818783</v>
      </c>
      <c r="G3579" s="30">
        <v>-0.18001712850074403</v>
      </c>
      <c r="H3579" s="30">
        <v>-6.947338890670085E-2</v>
      </c>
    </row>
    <row r="3580" spans="1:8">
      <c r="A3580" s="31" t="s">
        <v>3591</v>
      </c>
      <c r="B3580" s="32">
        <v>44881</v>
      </c>
      <c r="C3580" s="31">
        <v>1413573.6600000001</v>
      </c>
      <c r="D3580" s="31">
        <v>954.31</v>
      </c>
      <c r="E3580" s="31">
        <v>154.79</v>
      </c>
      <c r="F3580" s="30">
        <v>0.10268813948971589</v>
      </c>
      <c r="G3580" s="30">
        <v>-0.18526265463455449</v>
      </c>
      <c r="H3580" s="30">
        <v>-7.4775851763299594E-2</v>
      </c>
    </row>
    <row r="3581" spans="1:8">
      <c r="A3581" s="31" t="s">
        <v>6003</v>
      </c>
      <c r="B3581" s="32">
        <v>44882</v>
      </c>
      <c r="C3581" s="31">
        <v>1406744.4966666668</v>
      </c>
      <c r="D3581" s="31">
        <v>942.36</v>
      </c>
      <c r="E3581" s="31">
        <v>153.87</v>
      </c>
      <c r="F3581" s="30">
        <v>9.7679201876664346E-2</v>
      </c>
      <c r="G3581" s="30">
        <v>-0.19896636433956971</v>
      </c>
      <c r="H3581" s="30">
        <v>-8.8339850693210042E-2</v>
      </c>
    </row>
    <row r="3582" spans="1:8">
      <c r="A3582" s="31" t="s">
        <v>6004</v>
      </c>
      <c r="B3582" s="32">
        <v>44883</v>
      </c>
      <c r="C3582" s="31">
        <v>1399915.3333333335</v>
      </c>
      <c r="D3582" s="31">
        <v>943.01</v>
      </c>
      <c r="E3582" s="31">
        <v>154.5</v>
      </c>
      <c r="F3582" s="30">
        <v>9.2667357674871109E-2</v>
      </c>
      <c r="G3582" s="30">
        <v>-0.19291173475064405</v>
      </c>
      <c r="H3582" s="30">
        <v>-9.6702525724976618E-2</v>
      </c>
    </row>
    <row r="3583" spans="1:8">
      <c r="A3583" s="31" t="s">
        <v>6005</v>
      </c>
      <c r="B3583" s="32">
        <v>44884</v>
      </c>
      <c r="C3583" s="31">
        <v>1393086.17</v>
      </c>
      <c r="D3583" s="31">
        <v>939.02333333333331</v>
      </c>
      <c r="E3583" s="31">
        <v>153.60666666666668</v>
      </c>
      <c r="F3583" s="30">
        <v>8.2382988285507386E-2</v>
      </c>
      <c r="G3583" s="30">
        <v>-0.19916820176934791</v>
      </c>
      <c r="H3583" s="30">
        <v>-0.1096298013756859</v>
      </c>
    </row>
    <row r="3584" spans="1:8">
      <c r="A3584" s="31" t="s">
        <v>6006</v>
      </c>
      <c r="B3584" s="32">
        <v>44885</v>
      </c>
      <c r="C3584" s="31">
        <v>1404627.24</v>
      </c>
      <c r="D3584" s="31">
        <v>935.03666666666663</v>
      </c>
      <c r="E3584" s="31">
        <v>152.71333333333334</v>
      </c>
      <c r="F3584" s="30">
        <v>8.6400250971174097E-2</v>
      </c>
      <c r="G3584" s="30">
        <v>-0.18330989626549987</v>
      </c>
      <c r="H3584" s="30">
        <v>-0.11300846062999736</v>
      </c>
    </row>
    <row r="3585" spans="1:8">
      <c r="A3585" s="31" t="s">
        <v>3593</v>
      </c>
      <c r="B3585" s="32">
        <v>44886</v>
      </c>
      <c r="C3585" s="31">
        <v>1416168.31</v>
      </c>
      <c r="D3585" s="31">
        <v>931.05</v>
      </c>
      <c r="E3585" s="31">
        <v>151.82</v>
      </c>
      <c r="F3585" s="30">
        <v>9.0381237902518619E-2</v>
      </c>
      <c r="G3585" s="30">
        <v>-0.17778883289374536</v>
      </c>
      <c r="H3585" s="30">
        <v>-0.11870900330875944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H13" sqref="H13"/>
    </sheetView>
  </sheetViews>
  <sheetFormatPr defaultColWidth="10.375" defaultRowHeight="18"/>
  <cols>
    <col min="1" max="1" width="38.625" style="1236" bestFit="1" customWidth="1"/>
    <col min="2" max="2" width="15.375" style="1236" bestFit="1" customWidth="1"/>
    <col min="3" max="4" width="9.125" style="1236" bestFit="1" customWidth="1"/>
    <col min="5" max="5" width="9.75" style="1236" customWidth="1"/>
    <col min="6" max="6" width="15.875" style="1236" customWidth="1"/>
    <col min="7" max="7" width="13.625" style="1236" customWidth="1"/>
    <col min="8" max="11" width="10.375" style="1236" bestFit="1" customWidth="1"/>
    <col min="12" max="12" width="13.625" style="1236" bestFit="1" customWidth="1"/>
    <col min="13" max="13" width="13.375" style="1236" bestFit="1" customWidth="1"/>
    <col min="14" max="14" width="8.25" style="1236" bestFit="1" customWidth="1"/>
    <col min="15" max="15" width="10.375" style="1236" bestFit="1" customWidth="1"/>
    <col min="16" max="16" width="12.875" style="1236" bestFit="1" customWidth="1"/>
    <col min="17" max="17" width="13.625" style="1236" bestFit="1" customWidth="1"/>
    <col min="18" max="18" width="11.125" style="1236" bestFit="1" customWidth="1"/>
    <col min="19" max="19" width="13.625" style="1236" bestFit="1" customWidth="1"/>
    <col min="20" max="20" width="10.375" style="1236" bestFit="1" customWidth="1"/>
    <col min="21" max="21" width="13.625" style="1236" bestFit="1" customWidth="1"/>
    <col min="22" max="22" width="13.75" style="1236" bestFit="1" customWidth="1"/>
    <col min="23" max="23" width="11.875" style="1236" bestFit="1" customWidth="1"/>
    <col min="24" max="24" width="10.375" style="1236" bestFit="1" customWidth="1"/>
    <col min="25" max="25" width="6.875" style="1236" bestFit="1" customWidth="1"/>
    <col min="26" max="27" width="10.375" style="1236" bestFit="1" customWidth="1"/>
    <col min="28" max="28" width="11" style="1236" bestFit="1" customWidth="1"/>
    <col min="29" max="30" width="10.375" style="1236" bestFit="1" customWidth="1"/>
    <col min="31" max="31" width="13.125" style="1236" bestFit="1" customWidth="1"/>
    <col min="32" max="32" width="14.625" style="1236" bestFit="1" customWidth="1"/>
    <col min="33" max="33" width="13.625" style="1236" bestFit="1" customWidth="1"/>
    <col min="34" max="36" width="10.375" style="1236" bestFit="1" customWidth="1"/>
    <col min="37" max="37" width="14.625" style="1236" bestFit="1" customWidth="1"/>
    <col min="38" max="38" width="10.375" style="1236" bestFit="1" customWidth="1"/>
    <col min="39" max="39" width="13" style="1236" bestFit="1" customWidth="1"/>
    <col min="40" max="40" width="10.375" style="1236" bestFit="1" customWidth="1"/>
    <col min="41" max="41" width="6.875" style="1236" bestFit="1" customWidth="1"/>
    <col min="42" max="42" width="13.875" style="1236" bestFit="1" customWidth="1"/>
    <col min="43" max="43" width="13.125" style="1236" bestFit="1" customWidth="1"/>
    <col min="44" max="45" width="10.375" style="1236" bestFit="1" customWidth="1"/>
    <col min="46" max="16384" width="10.375" style="1236"/>
  </cols>
  <sheetData>
    <row r="1" spans="1:4">
      <c r="A1" s="1234" t="s">
        <v>5548</v>
      </c>
      <c r="B1" s="1235" t="s">
        <v>5944</v>
      </c>
      <c r="C1" s="1235" t="s">
        <v>6399</v>
      </c>
      <c r="D1" s="1235" t="s">
        <v>3223</v>
      </c>
    </row>
    <row r="2" spans="1:4" ht="18.75">
      <c r="A2" s="1237" t="s">
        <v>5549</v>
      </c>
      <c r="B2" s="1238">
        <v>6.9738915255300382</v>
      </c>
      <c r="C2" s="1238">
        <v>6.1169869263862626</v>
      </c>
      <c r="D2" s="1238">
        <v>7.8558411438522375</v>
      </c>
    </row>
    <row r="3" spans="1:4">
      <c r="A3" s="1239" t="s">
        <v>5745</v>
      </c>
      <c r="B3" s="1240">
        <v>198.0096052859663</v>
      </c>
      <c r="C3" s="1240">
        <v>47.998245605761205</v>
      </c>
      <c r="D3" s="1240">
        <v>77.147477833120888</v>
      </c>
    </row>
    <row r="4" spans="1:4">
      <c r="A4" s="1239" t="s">
        <v>378</v>
      </c>
      <c r="B4" s="1240">
        <v>93.069060395164399</v>
      </c>
      <c r="C4" s="1240"/>
      <c r="D4" s="1240">
        <v>51.269900952361333</v>
      </c>
    </row>
    <row r="5" spans="1:4">
      <c r="A5" s="1239" t="s">
        <v>5746</v>
      </c>
      <c r="B5" s="1240">
        <v>44.95219481880661</v>
      </c>
      <c r="C5" s="1240">
        <v>5.7369357786658099</v>
      </c>
      <c r="D5" s="1240">
        <v>8.597217878949575</v>
      </c>
    </row>
    <row r="6" spans="1:4">
      <c r="A6" s="1239" t="s">
        <v>5942</v>
      </c>
      <c r="B6" s="1240">
        <v>24.991069829413444</v>
      </c>
      <c r="C6" s="1240">
        <v>3.8309903425909622</v>
      </c>
      <c r="D6" s="1240">
        <v>6.3925747763601697</v>
      </c>
    </row>
    <row r="7" spans="1:4">
      <c r="A7" s="1239" t="s">
        <v>381</v>
      </c>
      <c r="B7" s="1240">
        <v>21.627520522917258</v>
      </c>
      <c r="C7" s="1240">
        <v>25.649755056072721</v>
      </c>
      <c r="D7" s="1240">
        <v>7.6151039656738924</v>
      </c>
    </row>
    <row r="8" spans="1:4">
      <c r="A8" s="1239" t="s">
        <v>5575</v>
      </c>
      <c r="B8" s="1240">
        <v>17.773642400129855</v>
      </c>
      <c r="C8" s="1240">
        <v>10.476878662034419</v>
      </c>
      <c r="D8" s="1240">
        <v>9.5200892402149915</v>
      </c>
    </row>
    <row r="9" spans="1:4">
      <c r="A9" s="1239" t="s">
        <v>3360</v>
      </c>
      <c r="B9" s="1240">
        <v>17.403339035671291</v>
      </c>
      <c r="C9" s="1240">
        <v>14.345001644451651</v>
      </c>
      <c r="D9" s="1240">
        <v>13.164449251651</v>
      </c>
    </row>
    <row r="10" spans="1:4">
      <c r="A10" s="1234" t="s">
        <v>5552</v>
      </c>
      <c r="B10" s="1235" t="str">
        <f>B1</f>
        <v>1401/08/30</v>
      </c>
      <c r="C10" s="1235" t="str">
        <f>C1</f>
        <v>1401/07/31</v>
      </c>
      <c r="D10" s="1235" t="str">
        <f>D1</f>
        <v>1400/12/28</v>
      </c>
    </row>
    <row r="11" spans="1:4">
      <c r="A11" s="1239" t="s">
        <v>102</v>
      </c>
      <c r="B11" s="1240">
        <v>4.3329847670913368</v>
      </c>
      <c r="C11" s="1240">
        <v>3.6668068580309452</v>
      </c>
      <c r="D11" s="1240">
        <v>5.1373662873076551</v>
      </c>
    </row>
    <row r="12" spans="1:4">
      <c r="A12" s="1239" t="s">
        <v>5943</v>
      </c>
      <c r="B12" s="1240">
        <v>4.9714609908563805</v>
      </c>
      <c r="C12" s="1240">
        <v>4.2557153665193965</v>
      </c>
      <c r="D12" s="1240">
        <v>5.375764394942939</v>
      </c>
    </row>
    <row r="13" spans="1:4">
      <c r="A13" s="1239" t="s">
        <v>5553</v>
      </c>
      <c r="B13" s="1240">
        <v>5.1071079769369776</v>
      </c>
      <c r="C13" s="1240">
        <v>3.7282674418135513</v>
      </c>
      <c r="D13" s="1240">
        <v>13.262075312248069</v>
      </c>
    </row>
    <row r="14" spans="1:4">
      <c r="A14" s="1239" t="s">
        <v>5554</v>
      </c>
      <c r="B14" s="1240">
        <v>6.0133288674863969</v>
      </c>
      <c r="C14" s="1240">
        <v>7.499029958492156</v>
      </c>
      <c r="D14" s="1240">
        <v>6.9361861545062844</v>
      </c>
    </row>
    <row r="15" spans="1:4">
      <c r="A15" s="1239" t="s">
        <v>5561</v>
      </c>
      <c r="B15" s="1240">
        <v>6.2950222174795156</v>
      </c>
      <c r="C15" s="1240">
        <v>4.8161798435142522</v>
      </c>
      <c r="D15" s="1240" t="s">
        <v>306</v>
      </c>
    </row>
    <row r="16" spans="1:4">
      <c r="A16" s="1239" t="s">
        <v>382</v>
      </c>
      <c r="B16" s="1240">
        <v>6.4979612400598539</v>
      </c>
      <c r="C16" s="1240">
        <v>6.926881759376462</v>
      </c>
      <c r="D16" s="1240">
        <v>7.6353244927444583</v>
      </c>
    </row>
    <row r="17" spans="1:45">
      <c r="A17" s="1239" t="s">
        <v>380</v>
      </c>
      <c r="B17" s="1240">
        <v>7.1261421401906428</v>
      </c>
      <c r="C17" s="1240">
        <v>7.5236887667864965</v>
      </c>
      <c r="D17" s="1240">
        <v>9.4528942065723864</v>
      </c>
    </row>
    <row r="19" spans="1:45" s="1242" customFormat="1" ht="43.5" customHeight="1">
      <c r="A19" s="1241" t="s">
        <v>5548</v>
      </c>
      <c r="B19" s="1241" t="s">
        <v>5555</v>
      </c>
      <c r="C19" s="1241" t="s">
        <v>5549</v>
      </c>
      <c r="D19" s="1241" t="s">
        <v>102</v>
      </c>
      <c r="E19" s="1241" t="s">
        <v>107</v>
      </c>
      <c r="F19" s="1241" t="s">
        <v>5556</v>
      </c>
      <c r="G19" s="1241" t="s">
        <v>5557</v>
      </c>
      <c r="H19" s="1241" t="s">
        <v>103</v>
      </c>
      <c r="I19" s="1241" t="s">
        <v>114</v>
      </c>
      <c r="J19" s="1241" t="s">
        <v>5554</v>
      </c>
      <c r="K19" s="1241" t="s">
        <v>375</v>
      </c>
      <c r="L19" s="1241" t="s">
        <v>5558</v>
      </c>
      <c r="M19" s="1241" t="s">
        <v>382</v>
      </c>
      <c r="N19" s="1241" t="s">
        <v>5559</v>
      </c>
      <c r="O19" s="1241" t="s">
        <v>5560</v>
      </c>
      <c r="P19" s="1241" t="s">
        <v>5561</v>
      </c>
      <c r="Q19" s="1241" t="s">
        <v>5550</v>
      </c>
      <c r="R19" s="1241" t="s">
        <v>5562</v>
      </c>
      <c r="S19" s="1241" t="s">
        <v>5563</v>
      </c>
      <c r="T19" s="1241" t="s">
        <v>5564</v>
      </c>
      <c r="U19" s="1241" t="s">
        <v>5565</v>
      </c>
      <c r="V19" s="1241" t="s">
        <v>5566</v>
      </c>
      <c r="W19" s="1241" t="s">
        <v>5567</v>
      </c>
      <c r="X19" s="1241" t="s">
        <v>5568</v>
      </c>
      <c r="Y19" s="1241" t="s">
        <v>5569</v>
      </c>
      <c r="Z19" s="1241" t="s">
        <v>376</v>
      </c>
      <c r="AA19" s="1241" t="s">
        <v>381</v>
      </c>
      <c r="AB19" s="1241" t="s">
        <v>1734</v>
      </c>
      <c r="AC19" s="1241" t="s">
        <v>5570</v>
      </c>
      <c r="AD19" s="1241" t="s">
        <v>380</v>
      </c>
      <c r="AE19" s="1241" t="s">
        <v>5571</v>
      </c>
      <c r="AF19" s="1241" t="s">
        <v>5572</v>
      </c>
      <c r="AG19" s="1241" t="s">
        <v>5573</v>
      </c>
      <c r="AH19" s="1241" t="s">
        <v>141</v>
      </c>
      <c r="AI19" s="1241" t="s">
        <v>379</v>
      </c>
      <c r="AJ19" s="1241" t="s">
        <v>5574</v>
      </c>
      <c r="AK19" s="1241" t="s">
        <v>5575</v>
      </c>
      <c r="AL19" s="1241" t="s">
        <v>5551</v>
      </c>
      <c r="AM19" s="1241" t="s">
        <v>378</v>
      </c>
      <c r="AN19" s="1241" t="s">
        <v>5576</v>
      </c>
      <c r="AO19" s="1241" t="s">
        <v>5577</v>
      </c>
      <c r="AP19" s="1241" t="s">
        <v>5553</v>
      </c>
      <c r="AQ19" s="1241" t="s">
        <v>377</v>
      </c>
      <c r="AR19" s="1241" t="s">
        <v>128</v>
      </c>
      <c r="AS19" s="1241" t="s">
        <v>5578</v>
      </c>
    </row>
    <row r="20" spans="1:45">
      <c r="A20" s="1243" t="s">
        <v>322</v>
      </c>
      <c r="B20" s="1244">
        <v>42814</v>
      </c>
      <c r="C20" s="1245">
        <v>6.8367747515556072</v>
      </c>
      <c r="D20" s="1245">
        <v>8.2354423712353224</v>
      </c>
      <c r="E20" s="1245">
        <v>4.8812328767123292</v>
      </c>
      <c r="F20" s="1245">
        <v>7.2495797821904384</v>
      </c>
      <c r="G20" s="1245">
        <v>5.2521184832924392</v>
      </c>
      <c r="H20" s="1245">
        <v>8.1121562816765227</v>
      </c>
      <c r="I20" s="1245">
        <v>12.091576250431549</v>
      </c>
      <c r="J20" s="1245">
        <v>5.8372143531123202</v>
      </c>
      <c r="K20" s="1245">
        <v>14.343951887787977</v>
      </c>
      <c r="L20" s="1245">
        <v>7.335372465086567</v>
      </c>
      <c r="M20" s="1245">
        <v>10.593794603111052</v>
      </c>
      <c r="N20" s="1245"/>
      <c r="O20" s="1245">
        <v>7.1817336898146769</v>
      </c>
      <c r="P20" s="1245">
        <v>20.155959210290604</v>
      </c>
      <c r="Q20" s="1245">
        <v>7.7997083176209259</v>
      </c>
      <c r="R20" s="1245">
        <v>7.7889611502082463</v>
      </c>
      <c r="S20" s="1245">
        <v>8.2179294825955562</v>
      </c>
      <c r="T20" s="1245">
        <v>7.1437281510753667</v>
      </c>
      <c r="U20" s="1245">
        <v>13.625496882734991</v>
      </c>
      <c r="V20" s="1245">
        <v>8.9919786096256686</v>
      </c>
      <c r="W20" s="1245">
        <v>6.2421259669672571</v>
      </c>
      <c r="X20" s="1245">
        <v>9.6351165742920628</v>
      </c>
      <c r="Y20" s="1245"/>
      <c r="Z20" s="1245">
        <v>9.0793772635656165</v>
      </c>
      <c r="AA20" s="1245">
        <v>7.220696459418086</v>
      </c>
      <c r="AB20" s="1245">
        <v>6.3396886430772854</v>
      </c>
      <c r="AC20" s="1245">
        <v>9.9373932373321914</v>
      </c>
      <c r="AD20" s="1245">
        <v>12.738289043068985</v>
      </c>
      <c r="AE20" s="1245">
        <v>64.411111111111111</v>
      </c>
      <c r="AF20" s="1245">
        <v>1.8574790586358196</v>
      </c>
      <c r="AG20" s="1245">
        <v>14.073482428115016</v>
      </c>
      <c r="AH20" s="1245">
        <v>72.12119606253799</v>
      </c>
      <c r="AI20" s="1245">
        <v>30.362499113355128</v>
      </c>
      <c r="AJ20" s="1245">
        <v>11.912863070539419</v>
      </c>
      <c r="AK20" s="1245">
        <v>8.9774236387782196</v>
      </c>
      <c r="AL20" s="1245">
        <v>8.4862665310274661</v>
      </c>
      <c r="AM20" s="1245">
        <v>43.346820809248555</v>
      </c>
      <c r="AN20" s="1245">
        <v>54.420454545454547</v>
      </c>
      <c r="AO20" s="1245"/>
      <c r="AP20" s="1245">
        <v>4.9310669145128756</v>
      </c>
      <c r="AQ20" s="1245">
        <v>16.287197231833911</v>
      </c>
      <c r="AR20" s="1246"/>
      <c r="AS20" s="1246"/>
    </row>
    <row r="21" spans="1:45">
      <c r="A21" s="1243" t="s">
        <v>321</v>
      </c>
      <c r="B21" s="1244">
        <v>42845</v>
      </c>
      <c r="C21" s="1245">
        <v>6.9631860959617313</v>
      </c>
      <c r="D21" s="1245">
        <v>8.0621748453079398</v>
      </c>
      <c r="E21" s="1245">
        <v>4.7216438356164385</v>
      </c>
      <c r="F21" s="1245">
        <v>7.0721494058317118</v>
      </c>
      <c r="G21" s="1245">
        <v>5.2593655933017986</v>
      </c>
      <c r="H21" s="1245">
        <v>7.8865087601734514</v>
      </c>
      <c r="I21" s="1245">
        <v>13.758779613992068</v>
      </c>
      <c r="J21" s="1245">
        <v>5.842863357485875</v>
      </c>
      <c r="K21" s="1245">
        <v>15.482821736410074</v>
      </c>
      <c r="L21" s="1245">
        <v>7.752969666710162</v>
      </c>
      <c r="M21" s="1245">
        <v>11.036443575245055</v>
      </c>
      <c r="N21" s="1245"/>
      <c r="O21" s="1245">
        <v>7.1741905621236555</v>
      </c>
      <c r="P21" s="1245">
        <v>20.3726710957209</v>
      </c>
      <c r="Q21" s="1245">
        <v>9.3939674808342666</v>
      </c>
      <c r="R21" s="1245">
        <v>8.4225315623753811</v>
      </c>
      <c r="S21" s="1245">
        <v>8.5475474693445772</v>
      </c>
      <c r="T21" s="1245">
        <v>7.2729463298801384</v>
      </c>
      <c r="U21" s="1245">
        <v>15.834803996532488</v>
      </c>
      <c r="V21" s="1245">
        <v>10.168449197860962</v>
      </c>
      <c r="W21" s="1245">
        <v>6.391291481897639</v>
      </c>
      <c r="X21" s="1245">
        <v>10.832241107147322</v>
      </c>
      <c r="Y21" s="1245"/>
      <c r="Z21" s="1245">
        <v>9.6196189657253175</v>
      </c>
      <c r="AA21" s="1245">
        <v>8.1731858659432124</v>
      </c>
      <c r="AB21" s="1245">
        <v>7.005772564334837</v>
      </c>
      <c r="AC21" s="1245">
        <v>11.814186919043458</v>
      </c>
      <c r="AD21" s="1245">
        <v>15.417111112097006</v>
      </c>
      <c r="AE21" s="1245">
        <v>63.694444444444443</v>
      </c>
      <c r="AF21" s="1245">
        <v>1.8574790586358196</v>
      </c>
      <c r="AG21" s="1245">
        <v>14.073482428115016</v>
      </c>
      <c r="AH21" s="1245">
        <v>73.135823187299025</v>
      </c>
      <c r="AI21" s="1245">
        <v>38.948619735747585</v>
      </c>
      <c r="AJ21" s="1245">
        <v>11.912863070539419</v>
      </c>
      <c r="AK21" s="1245">
        <v>9.9296148738379806</v>
      </c>
      <c r="AL21" s="1245">
        <v>9.1261444557477116</v>
      </c>
      <c r="AM21" s="1245">
        <v>46.427745664739888</v>
      </c>
      <c r="AN21" s="1245">
        <v>54.420454545454547</v>
      </c>
      <c r="AO21" s="1245"/>
      <c r="AP21" s="1245">
        <v>5.0075390298327038</v>
      </c>
      <c r="AQ21" s="1245">
        <v>15.629757785467127</v>
      </c>
      <c r="AR21" s="1246"/>
      <c r="AS21" s="1246"/>
    </row>
    <row r="22" spans="1:45" s="1251" customFormat="1" ht="15.75">
      <c r="A22" s="1247" t="s">
        <v>320</v>
      </c>
      <c r="B22" s="1244">
        <v>42876</v>
      </c>
      <c r="C22" s="1248">
        <v>7.16</v>
      </c>
      <c r="D22" s="1248">
        <v>7.97</v>
      </c>
      <c r="E22" s="1248">
        <v>4.55</v>
      </c>
      <c r="F22" s="1248">
        <v>7.26</v>
      </c>
      <c r="G22" s="1248">
        <v>5.32</v>
      </c>
      <c r="H22" s="1248">
        <v>7.8</v>
      </c>
      <c r="I22" s="1248">
        <v>14.09</v>
      </c>
      <c r="J22" s="1248">
        <v>6.17</v>
      </c>
      <c r="K22" s="1248">
        <v>14.63</v>
      </c>
      <c r="L22" s="1248">
        <v>8.51</v>
      </c>
      <c r="M22" s="1248">
        <v>11.15</v>
      </c>
      <c r="N22" s="1249"/>
      <c r="O22" s="1248">
        <v>7.42</v>
      </c>
      <c r="P22" s="1248">
        <v>20.96</v>
      </c>
      <c r="Q22" s="1248">
        <v>10.78</v>
      </c>
      <c r="R22" s="1248">
        <v>7.97</v>
      </c>
      <c r="S22" s="1248">
        <v>9.2899999999999991</v>
      </c>
      <c r="T22" s="1248">
        <v>7.36</v>
      </c>
      <c r="U22" s="1248">
        <v>15.63</v>
      </c>
      <c r="V22" s="1248">
        <v>9.39</v>
      </c>
      <c r="W22" s="1248">
        <v>6.92</v>
      </c>
      <c r="X22" s="1248">
        <v>10.84</v>
      </c>
      <c r="Y22" s="1249"/>
      <c r="Z22" s="1248">
        <v>8.6999999999999993</v>
      </c>
      <c r="AA22" s="1248">
        <v>8.42</v>
      </c>
      <c r="AB22" s="1248">
        <v>7.3</v>
      </c>
      <c r="AC22" s="1248">
        <v>11.68</v>
      </c>
      <c r="AD22" s="1248">
        <v>11.94</v>
      </c>
      <c r="AE22" s="1248">
        <v>64.75</v>
      </c>
      <c r="AF22" s="1248">
        <v>1.86</v>
      </c>
      <c r="AG22" s="1248">
        <v>14.07</v>
      </c>
      <c r="AH22" s="1248">
        <v>75.819999999999993</v>
      </c>
      <c r="AI22" s="1248">
        <v>47.47</v>
      </c>
      <c r="AJ22" s="1248">
        <v>12.71</v>
      </c>
      <c r="AK22" s="1248">
        <v>9.2899999999999991</v>
      </c>
      <c r="AL22" s="1248">
        <v>11.81</v>
      </c>
      <c r="AM22" s="1248">
        <v>49.95</v>
      </c>
      <c r="AN22" s="1248">
        <v>59.34</v>
      </c>
      <c r="AO22" s="1248"/>
      <c r="AP22" s="1248">
        <v>5.32</v>
      </c>
      <c r="AQ22" s="1248">
        <v>14.66</v>
      </c>
      <c r="AR22" s="1250"/>
      <c r="AS22" s="1250"/>
    </row>
    <row r="23" spans="1:45">
      <c r="A23" s="1243" t="s">
        <v>319</v>
      </c>
      <c r="B23" s="1244" t="s">
        <v>5579</v>
      </c>
      <c r="C23" s="1245">
        <v>6.9791776760286774</v>
      </c>
      <c r="D23" s="1245">
        <v>7.8191104690798374</v>
      </c>
      <c r="E23" s="1245">
        <v>4.250342465753425</v>
      </c>
      <c r="F23" s="1245">
        <v>10.680327086693751</v>
      </c>
      <c r="G23" s="1245">
        <v>5.1532637827818553</v>
      </c>
      <c r="H23" s="1245">
        <v>7.3206604336409811</v>
      </c>
      <c r="I23" s="1245">
        <v>13.113814784667943</v>
      </c>
      <c r="J23" s="1245">
        <v>6.0260933331139679</v>
      </c>
      <c r="K23" s="1245">
        <v>13.685412250310506</v>
      </c>
      <c r="L23" s="1245">
        <v>7.5668218461215737</v>
      </c>
      <c r="M23" s="1245">
        <v>10.6318861876467</v>
      </c>
      <c r="N23" s="1245"/>
      <c r="O23" s="1245">
        <v>7.0719890850116753</v>
      </c>
      <c r="P23" s="1245">
        <v>19.606866058849231</v>
      </c>
      <c r="Q23" s="1245">
        <v>10.335791955471892</v>
      </c>
      <c r="R23" s="1245">
        <v>7.6304235051635994</v>
      </c>
      <c r="S23" s="1245">
        <v>8.8828274943991037</v>
      </c>
      <c r="T23" s="1245">
        <v>6.9213015125844706</v>
      </c>
      <c r="U23" s="1245">
        <v>16.199424745816835</v>
      </c>
      <c r="V23" s="1245">
        <v>7.7733990147783247</v>
      </c>
      <c r="W23" s="1245">
        <v>6.2660250092134699</v>
      </c>
      <c r="X23" s="1245">
        <v>10.221629688866029</v>
      </c>
      <c r="Y23" s="1245"/>
      <c r="Z23" s="1245">
        <v>7.9963367206122191</v>
      </c>
      <c r="AA23" s="1245">
        <v>7.8767665452047551</v>
      </c>
      <c r="AB23" s="1245">
        <v>6.7513800992191175</v>
      </c>
      <c r="AC23" s="1245">
        <v>13.039229374530713</v>
      </c>
      <c r="AD23" s="1245">
        <v>11.090643454287507</v>
      </c>
      <c r="AE23" s="1245">
        <v>65.422222222222217</v>
      </c>
      <c r="AF23" s="1245">
        <v>1.8574790586358196</v>
      </c>
      <c r="AG23" s="1245">
        <v>12.585714285714285</v>
      </c>
      <c r="AH23" s="1245">
        <v>75.801479686263107</v>
      </c>
      <c r="AI23" s="1245">
        <v>51.024838953049738</v>
      </c>
      <c r="AJ23" s="1245">
        <v>11.817427385892117</v>
      </c>
      <c r="AK23" s="1245">
        <v>8.9362549800796813</v>
      </c>
      <c r="AL23" s="1245">
        <v>7.1584089323098397</v>
      </c>
      <c r="AM23" s="1245">
        <v>42.346820809248555</v>
      </c>
      <c r="AN23" s="1245">
        <v>60.090909090909093</v>
      </c>
      <c r="AO23" s="1245"/>
      <c r="AP23" s="1245">
        <v>4.7352330367091948</v>
      </c>
      <c r="AQ23" s="1245">
        <v>11.023121387283236</v>
      </c>
      <c r="AR23" s="1246"/>
      <c r="AS23" s="1246"/>
    </row>
    <row r="24" spans="1:45">
      <c r="A24" s="1243" t="s">
        <v>318</v>
      </c>
      <c r="B24" s="1244">
        <v>42938</v>
      </c>
      <c r="C24" s="1245">
        <v>6.6957022085304834</v>
      </c>
      <c r="D24" s="1245">
        <v>6.7903999885817949</v>
      </c>
      <c r="E24" s="1245">
        <v>4.4170825725299245</v>
      </c>
      <c r="F24" s="1245">
        <v>10.791775297030529</v>
      </c>
      <c r="G24" s="1245">
        <v>4.7870526297130098</v>
      </c>
      <c r="H24" s="1245">
        <v>6.545661374255392</v>
      </c>
      <c r="I24" s="1245">
        <v>13.001421656357037</v>
      </c>
      <c r="J24" s="1245">
        <v>5.8464679774774808</v>
      </c>
      <c r="K24" s="1245">
        <v>13.71939523547155</v>
      </c>
      <c r="L24" s="1245">
        <v>6.7332960400647641</v>
      </c>
      <c r="M24" s="1245">
        <v>11.043675895177108</v>
      </c>
      <c r="N24" s="1245"/>
      <c r="O24" s="1245">
        <v>6.6127765635238278</v>
      </c>
      <c r="P24" s="1245">
        <v>26.450802624978412</v>
      </c>
      <c r="Q24" s="1245">
        <v>9.7954663741940671</v>
      </c>
      <c r="R24" s="1245">
        <v>7.9959305036303068</v>
      </c>
      <c r="S24" s="1245">
        <v>9.3507063261399974</v>
      </c>
      <c r="T24" s="1245">
        <v>6.825133154021251</v>
      </c>
      <c r="U24" s="1245">
        <v>15.212165699237987</v>
      </c>
      <c r="V24" s="1245">
        <v>7.7142857142857144</v>
      </c>
      <c r="W24" s="1245">
        <v>5.8103672920197225</v>
      </c>
      <c r="X24" s="1245">
        <v>10.23148137622565</v>
      </c>
      <c r="Y24" s="1245"/>
      <c r="Z24" s="1245">
        <v>7.9397753146345735</v>
      </c>
      <c r="AA24" s="1245">
        <v>8.1648474811274117</v>
      </c>
      <c r="AB24" s="1245">
        <v>6.9688966307739211</v>
      </c>
      <c r="AC24" s="1245">
        <v>13.653241693115438</v>
      </c>
      <c r="AD24" s="1245">
        <v>11.093791679146012</v>
      </c>
      <c r="AE24" s="1245">
        <v>67.37777777777778</v>
      </c>
      <c r="AF24" s="1245">
        <v>1.8574790586358196</v>
      </c>
      <c r="AG24" s="1245">
        <v>12.585714285714285</v>
      </c>
      <c r="AH24" s="1245">
        <v>71.926691689604141</v>
      </c>
      <c r="AI24" s="1245">
        <v>50.134563673998414</v>
      </c>
      <c r="AJ24" s="1245">
        <v>10.892116182572614</v>
      </c>
      <c r="AK24" s="1245">
        <v>9.2774725274725274</v>
      </c>
      <c r="AL24" s="1245">
        <v>7.01884159106769</v>
      </c>
      <c r="AM24" s="1245">
        <v>38.635838150289018</v>
      </c>
      <c r="AN24" s="1245">
        <v>51.113636363636367</v>
      </c>
      <c r="AO24" s="1245"/>
      <c r="AP24" s="1245">
        <v>4.2306963342277459</v>
      </c>
      <c r="AQ24" s="1245">
        <v>12.066473988439306</v>
      </c>
      <c r="AR24" s="1246"/>
      <c r="AS24" s="1246"/>
    </row>
    <row r="25" spans="1:45" s="1253" customFormat="1">
      <c r="A25" s="1243" t="s">
        <v>317</v>
      </c>
      <c r="B25" s="1244">
        <v>42969</v>
      </c>
      <c r="C25" s="1245">
        <v>6.53</v>
      </c>
      <c r="D25" s="1245">
        <v>7.5191739716722656</v>
      </c>
      <c r="E25" s="1245">
        <v>4.3130858186244678</v>
      </c>
      <c r="F25" s="1245">
        <v>10.511726745815819</v>
      </c>
      <c r="G25" s="1245">
        <v>4.651787913190252</v>
      </c>
      <c r="H25" s="1245">
        <v>7.2082586586206805</v>
      </c>
      <c r="I25" s="1245">
        <v>13.47668803091611</v>
      </c>
      <c r="J25" s="1245">
        <v>5.3577598415182583</v>
      </c>
      <c r="K25" s="1245">
        <v>13.719075857045469</v>
      </c>
      <c r="L25" s="1245">
        <v>5.6364302352949212</v>
      </c>
      <c r="M25" s="1245">
        <v>10.194087220727624</v>
      </c>
      <c r="N25" s="1245"/>
      <c r="O25" s="1245">
        <v>6.5037654389371609</v>
      </c>
      <c r="P25" s="1245">
        <v>30.620014638037517</v>
      </c>
      <c r="Q25" s="1245">
        <v>9.4159702483500602</v>
      </c>
      <c r="R25" s="1245">
        <v>8.6343622854916653</v>
      </c>
      <c r="S25" s="1245">
        <v>8.9357481550014999</v>
      </c>
      <c r="T25" s="1245">
        <v>6.5149751436710126</v>
      </c>
      <c r="U25" s="1245">
        <v>14.708772462381996</v>
      </c>
      <c r="V25" s="1245">
        <v>11.730337078651685</v>
      </c>
      <c r="W25" s="1245">
        <v>5.3818028979846568</v>
      </c>
      <c r="X25" s="1245">
        <v>8.6371874889460827</v>
      </c>
      <c r="Y25" s="1245"/>
      <c r="Z25" s="1245">
        <v>7.7467438138618734</v>
      </c>
      <c r="AA25" s="1245">
        <v>7.6264571253820179</v>
      </c>
      <c r="AB25" s="1245">
        <v>7.0281800376290908</v>
      </c>
      <c r="AC25" s="1245">
        <v>13.062412529508981</v>
      </c>
      <c r="AD25" s="1245">
        <v>11.316485387299888</v>
      </c>
      <c r="AE25" s="1245">
        <v>67.37777777777778</v>
      </c>
      <c r="AF25" s="1245">
        <v>1.8574790586358196</v>
      </c>
      <c r="AG25" s="1245">
        <v>12.585714285714285</v>
      </c>
      <c r="AH25" s="1245">
        <v>70.656867728761227</v>
      </c>
      <c r="AI25" s="1245">
        <v>48.050941778061507</v>
      </c>
      <c r="AJ25" s="1245">
        <v>12.601659751037344</v>
      </c>
      <c r="AK25" s="1245">
        <v>8.5260989010989015</v>
      </c>
      <c r="AL25" s="1245">
        <v>6.6038062283737027</v>
      </c>
      <c r="AM25" s="1245">
        <v>39.156069364161851</v>
      </c>
      <c r="AN25" s="1245">
        <v>13.410071942446043</v>
      </c>
      <c r="AO25" s="1245"/>
      <c r="AP25" s="1245">
        <v>4.2335511896221663</v>
      </c>
      <c r="AQ25" s="1245">
        <v>10.606936416184972</v>
      </c>
      <c r="AR25" s="1252"/>
      <c r="AS25" s="1252"/>
    </row>
    <row r="26" spans="1:45" s="1255" customFormat="1">
      <c r="A26" s="1243" t="s">
        <v>316</v>
      </c>
      <c r="B26" s="1244">
        <v>42967</v>
      </c>
      <c r="C26" s="1245">
        <v>6.9554149878676279</v>
      </c>
      <c r="D26" s="1245">
        <v>7.9566025241910987</v>
      </c>
      <c r="E26" s="1245">
        <v>4.696394912014763</v>
      </c>
      <c r="F26" s="1245">
        <v>10.399129905636707</v>
      </c>
      <c r="G26" s="1245">
        <v>4.8649991896710061</v>
      </c>
      <c r="H26" s="1245">
        <v>7.9571830167179094</v>
      </c>
      <c r="I26" s="1245">
        <v>13.026980120432961</v>
      </c>
      <c r="J26" s="1245">
        <v>6.2409833458248789</v>
      </c>
      <c r="K26" s="1245">
        <v>13.397611198789724</v>
      </c>
      <c r="L26" s="1245">
        <v>6.3142317015336769</v>
      </c>
      <c r="M26" s="1245">
        <v>9.762893184415887</v>
      </c>
      <c r="N26" s="1245"/>
      <c r="O26" s="1245">
        <v>6.479534722062505</v>
      </c>
      <c r="P26" s="1245">
        <v>30.086331938059718</v>
      </c>
      <c r="Q26" s="1245">
        <v>9.3869661042143466</v>
      </c>
      <c r="R26" s="1245">
        <v>7.8605110748352311</v>
      </c>
      <c r="S26" s="1245">
        <v>8.9977331220338073</v>
      </c>
      <c r="T26" s="1245">
        <v>6.4424052167955734</v>
      </c>
      <c r="U26" s="1245">
        <v>14.217148826567158</v>
      </c>
      <c r="V26" s="1245">
        <v>8.7902621722846437</v>
      </c>
      <c r="W26" s="1245">
        <v>5.4348618658934642</v>
      </c>
      <c r="X26" s="1245">
        <v>8.6486237550339489</v>
      </c>
      <c r="Y26" s="1245"/>
      <c r="Z26" s="1245">
        <v>8.2811371039384074</v>
      </c>
      <c r="AA26" s="1245">
        <v>7.9500474763544293</v>
      </c>
      <c r="AB26" s="1245">
        <v>6.7180243794005063</v>
      </c>
      <c r="AC26" s="1245">
        <v>14.225571099027674</v>
      </c>
      <c r="AD26" s="1245">
        <v>12.064947863746772</v>
      </c>
      <c r="AE26" s="1245">
        <v>77</v>
      </c>
      <c r="AF26" s="1245">
        <v>1.8574790586358196</v>
      </c>
      <c r="AG26" s="1245">
        <v>12.585714285714285</v>
      </c>
      <c r="AH26" s="1245">
        <v>68.305988704304909</v>
      </c>
      <c r="AI26" s="1245">
        <v>50.767963425093015</v>
      </c>
      <c r="AJ26" s="1245">
        <v>12.107883817427386</v>
      </c>
      <c r="AK26" s="1245">
        <v>8.3777472527472536</v>
      </c>
      <c r="AL26" s="1245">
        <v>6.4172661870503598</v>
      </c>
      <c r="AM26" s="1245">
        <v>37.843930635838149</v>
      </c>
      <c r="AN26" s="1245">
        <v>12.96043165467626</v>
      </c>
      <c r="AO26" s="1245"/>
      <c r="AP26" s="1245">
        <v>4.4605738247452509</v>
      </c>
      <c r="AQ26" s="1245">
        <v>10.606936416184972</v>
      </c>
      <c r="AR26" s="1254"/>
      <c r="AS26" s="1254"/>
    </row>
    <row r="27" spans="1:45" s="1255" customFormat="1">
      <c r="A27" s="1243" t="s">
        <v>315</v>
      </c>
      <c r="B27" s="1244">
        <v>43030</v>
      </c>
      <c r="C27" s="1245">
        <v>6.629366400089995</v>
      </c>
      <c r="D27" s="1245">
        <v>5.8346550192790501</v>
      </c>
      <c r="E27" s="1245">
        <v>5.0182817743767876</v>
      </c>
      <c r="F27" s="1245">
        <v>10.313734055608162</v>
      </c>
      <c r="G27" s="1245">
        <v>4.8187327988512623</v>
      </c>
      <c r="H27" s="1245">
        <v>7.0810341061333641</v>
      </c>
      <c r="I27" s="1245">
        <v>13.081646546218593</v>
      </c>
      <c r="J27" s="1245">
        <v>6.1682563352916819</v>
      </c>
      <c r="K27" s="1245">
        <v>12.927149967782</v>
      </c>
      <c r="L27" s="1245">
        <v>6.5211081441011709</v>
      </c>
      <c r="M27" s="1245">
        <v>9.7444495874634462</v>
      </c>
      <c r="N27" s="1245"/>
      <c r="O27" s="1245">
        <v>6.4451454426197872</v>
      </c>
      <c r="P27" s="1245">
        <v>30.598701079760858</v>
      </c>
      <c r="Q27" s="1245">
        <v>8.9030206462975645</v>
      </c>
      <c r="R27" s="1245">
        <v>7.7966161927715341</v>
      </c>
      <c r="S27" s="1245">
        <v>8.6725621598883489</v>
      </c>
      <c r="T27" s="1245">
        <v>6.1720092741443606</v>
      </c>
      <c r="U27" s="1245">
        <v>13.789246123760048</v>
      </c>
      <c r="V27" s="1245">
        <v>8.404494382022472</v>
      </c>
      <c r="W27" s="1245">
        <v>5.3583666317656364</v>
      </c>
      <c r="X27" s="1245">
        <v>7.9537456557377579</v>
      </c>
      <c r="Y27" s="1245"/>
      <c r="Z27" s="1245">
        <v>8.4271781534460342</v>
      </c>
      <c r="AA27" s="1245">
        <v>8.1424911168817857</v>
      </c>
      <c r="AB27" s="1245">
        <v>6.0938350011086593</v>
      </c>
      <c r="AC27" s="1245">
        <v>13.649201159247852</v>
      </c>
      <c r="AD27" s="1245">
        <v>14.416246115929207</v>
      </c>
      <c r="AE27" s="1245">
        <v>78.144444444444446</v>
      </c>
      <c r="AF27" s="1245">
        <v>1.8574790586358196</v>
      </c>
      <c r="AG27" s="1245">
        <v>12.585714285714285</v>
      </c>
      <c r="AH27" s="1245">
        <v>69.622838771429159</v>
      </c>
      <c r="AI27" s="1245">
        <v>50.644232939340597</v>
      </c>
      <c r="AJ27" s="1245">
        <v>11.381742738589212</v>
      </c>
      <c r="AK27" s="1245">
        <v>6.9311981020166078</v>
      </c>
      <c r="AL27" s="1245">
        <v>5.8638627559490866</v>
      </c>
      <c r="AM27" s="1245">
        <v>141.5609756097561</v>
      </c>
      <c r="AN27" s="1245">
        <v>12.232876712328768</v>
      </c>
      <c r="AO27" s="1245"/>
      <c r="AP27" s="1245">
        <v>4.7521306968665984</v>
      </c>
      <c r="AQ27" s="1245">
        <v>10.540462427745664</v>
      </c>
      <c r="AR27" s="1254"/>
      <c r="AS27" s="1254"/>
    </row>
    <row r="28" spans="1:45" s="1255" customFormat="1">
      <c r="A28" s="1243" t="s">
        <v>314</v>
      </c>
      <c r="B28" s="1244">
        <v>43029</v>
      </c>
      <c r="C28" s="1245">
        <v>6.7767705333537673</v>
      </c>
      <c r="D28" s="1245">
        <v>6.0917806471625422</v>
      </c>
      <c r="E28" s="1245">
        <v>5.1470193672749058</v>
      </c>
      <c r="F28" s="1245">
        <v>10.482074747068882</v>
      </c>
      <c r="G28" s="1245">
        <v>4.9132967949481712</v>
      </c>
      <c r="H28" s="1245">
        <v>6.8409000469485557</v>
      </c>
      <c r="I28" s="1245">
        <v>13.035495664024596</v>
      </c>
      <c r="J28" s="1245">
        <v>6.1865859881029754</v>
      </c>
      <c r="K28" s="1245">
        <v>14.318285524379952</v>
      </c>
      <c r="L28" s="1245">
        <v>7.6365971220695279</v>
      </c>
      <c r="M28" s="1245">
        <v>9.7368818064725708</v>
      </c>
      <c r="N28" s="1245"/>
      <c r="O28" s="1245">
        <v>6.2430296538203907</v>
      </c>
      <c r="P28" s="1245">
        <v>28.387209345432527</v>
      </c>
      <c r="Q28" s="1245">
        <v>8.8368774815307027</v>
      </c>
      <c r="R28" s="1245">
        <v>8.1232833127136459</v>
      </c>
      <c r="S28" s="1245">
        <v>8.7656593919826964</v>
      </c>
      <c r="T28" s="1245">
        <v>6.3427390166912367</v>
      </c>
      <c r="U28" s="1245">
        <v>13.819200527702094</v>
      </c>
      <c r="V28" s="1245">
        <v>8.382022471910112</v>
      </c>
      <c r="W28" s="1245">
        <v>5.376862628977519</v>
      </c>
      <c r="X28" s="1245">
        <v>7.9934217026733059</v>
      </c>
      <c r="Y28" s="1245"/>
      <c r="Z28" s="1245">
        <v>8.5133289986996097</v>
      </c>
      <c r="AA28" s="1245">
        <v>7.655604290132592</v>
      </c>
      <c r="AB28" s="1245">
        <v>6.1511448355837564</v>
      </c>
      <c r="AC28" s="1245">
        <v>13.88493320792932</v>
      </c>
      <c r="AD28" s="1245">
        <v>13.917747023480965</v>
      </c>
      <c r="AE28" s="1245">
        <v>77.855555555555554</v>
      </c>
      <c r="AF28" s="1245">
        <v>1.8574790586358196</v>
      </c>
      <c r="AG28" s="1245">
        <v>12.585714285714285</v>
      </c>
      <c r="AH28" s="1245">
        <v>66.936708860759495</v>
      </c>
      <c r="AI28" s="1245">
        <v>46.226678255830798</v>
      </c>
      <c r="AJ28" s="1245">
        <v>12.049792531120332</v>
      </c>
      <c r="AK28" s="1245">
        <v>6.524317912218268</v>
      </c>
      <c r="AL28" s="1245">
        <v>6.0022136137244049</v>
      </c>
      <c r="AM28" s="1245">
        <v>127.48780487804878</v>
      </c>
      <c r="AN28" s="1245">
        <v>11.61986301369863</v>
      </c>
      <c r="AO28" s="1245"/>
      <c r="AP28" s="1245">
        <v>4.9132891186566177</v>
      </c>
      <c r="AQ28" s="1245">
        <v>12.875886524822695</v>
      </c>
      <c r="AR28" s="1254"/>
      <c r="AS28" s="1254"/>
    </row>
    <row r="29" spans="1:45" s="1255" customFormat="1">
      <c r="A29" s="1243" t="s">
        <v>5580</v>
      </c>
      <c r="B29" s="1244">
        <v>43090</v>
      </c>
      <c r="C29" s="1245">
        <v>7.0594914892690372</v>
      </c>
      <c r="D29" s="1245">
        <v>7.0350577737602027</v>
      </c>
      <c r="E29" s="1245">
        <v>5.2730303859128149</v>
      </c>
      <c r="F29" s="1245">
        <v>10.857511513400018</v>
      </c>
      <c r="G29" s="1245">
        <v>5.6099785535565356</v>
      </c>
      <c r="H29" s="1245">
        <v>7.9835062450999894</v>
      </c>
      <c r="I29" s="1245">
        <v>14.305274256202248</v>
      </c>
      <c r="J29" s="1245">
        <v>6.4680415718698114</v>
      </c>
      <c r="K29" s="1245">
        <v>15.230791779000903</v>
      </c>
      <c r="L29" s="1245">
        <v>6.2349045858458387</v>
      </c>
      <c r="M29" s="1245">
        <v>9.593413510141815</v>
      </c>
      <c r="N29" s="1245"/>
      <c r="O29" s="1245">
        <v>6.3214955798423764</v>
      </c>
      <c r="P29" s="1245">
        <v>28.653989974090809</v>
      </c>
      <c r="Q29" s="1245">
        <v>8.5904345149693846</v>
      </c>
      <c r="R29" s="1245">
        <v>8.3199136236184472</v>
      </c>
      <c r="S29" s="1245">
        <v>9.0065199523763155</v>
      </c>
      <c r="T29" s="1245">
        <v>6.2642951149050239</v>
      </c>
      <c r="U29" s="1245">
        <v>13.60585243731499</v>
      </c>
      <c r="V29" s="1245">
        <v>9.3241106719367597</v>
      </c>
      <c r="W29" s="1245">
        <v>7.4533393923328406</v>
      </c>
      <c r="X29" s="1245">
        <v>8.0764194264008911</v>
      </c>
      <c r="Y29" s="1245"/>
      <c r="Z29" s="1245">
        <v>8.6501950585175553</v>
      </c>
      <c r="AA29" s="1245">
        <v>8.2719887601819071</v>
      </c>
      <c r="AB29" s="1245">
        <v>6.5203710171108007</v>
      </c>
      <c r="AC29" s="1245">
        <v>13.372054992360464</v>
      </c>
      <c r="AD29" s="1245">
        <v>13.611159041855172</v>
      </c>
      <c r="AE29" s="1245">
        <v>76.49444444444444</v>
      </c>
      <c r="AF29" s="1245">
        <v>1.8574790586358196</v>
      </c>
      <c r="AG29" s="1245">
        <v>13.268072289156626</v>
      </c>
      <c r="AH29" s="1245">
        <v>67.341772151898738</v>
      </c>
      <c r="AI29" s="1245">
        <v>35.08</v>
      </c>
      <c r="AJ29" s="1245">
        <v>12.647302904564315</v>
      </c>
      <c r="AK29" s="1245">
        <v>6.0294426919032595</v>
      </c>
      <c r="AL29" s="1245">
        <v>7.0691754288876592</v>
      </c>
      <c r="AM29" s="1245">
        <v>145.26829268292684</v>
      </c>
      <c r="AN29" s="1245">
        <v>11.235099337748345</v>
      </c>
      <c r="AO29" s="1245"/>
      <c r="AP29" s="1245">
        <v>5.0918796296961002</v>
      </c>
      <c r="AQ29" s="1245">
        <v>6.4815054654716882</v>
      </c>
      <c r="AR29" s="1254"/>
      <c r="AS29" s="1254"/>
    </row>
    <row r="30" spans="1:45">
      <c r="A30" s="1243" t="s">
        <v>313</v>
      </c>
      <c r="B30" s="1244">
        <v>43120</v>
      </c>
      <c r="C30" s="1245">
        <v>7.1701543738755582</v>
      </c>
      <c r="D30" s="1245">
        <v>7.3985630222373322</v>
      </c>
      <c r="E30" s="1245">
        <v>5.2910431237708231</v>
      </c>
      <c r="F30" s="1245">
        <v>11.354335826527523</v>
      </c>
      <c r="G30" s="1245">
        <v>5.4408424121875143</v>
      </c>
      <c r="H30" s="1245">
        <v>8.6866379865639392</v>
      </c>
      <c r="I30" s="1245">
        <v>13.59781124906087</v>
      </c>
      <c r="J30" s="1245">
        <v>6.6042199502919958</v>
      </c>
      <c r="K30" s="1245">
        <v>14.035948200536216</v>
      </c>
      <c r="L30" s="1245">
        <v>6.5855160081701589</v>
      </c>
      <c r="M30" s="1245">
        <v>8.9764696906189361</v>
      </c>
      <c r="N30" s="1245"/>
      <c r="O30" s="1245">
        <v>6.0831515364994431</v>
      </c>
      <c r="P30" s="1245">
        <v>27.278006845957712</v>
      </c>
      <c r="Q30" s="1245">
        <v>8.7598526107904942</v>
      </c>
      <c r="R30" s="1245">
        <v>8.9954288591128186</v>
      </c>
      <c r="S30" s="1245">
        <v>9.0132398330491963</v>
      </c>
      <c r="T30" s="1245">
        <v>6.2970673490941165</v>
      </c>
      <c r="U30" s="1245">
        <v>13.141819952497016</v>
      </c>
      <c r="V30" s="1245">
        <v>7.849802371541502</v>
      </c>
      <c r="W30" s="1245">
        <v>7.357688650556379</v>
      </c>
      <c r="X30" s="1245">
        <v>8.0373738950693046</v>
      </c>
      <c r="Y30" s="1245"/>
      <c r="Z30" s="1245">
        <v>8.6538524057217163</v>
      </c>
      <c r="AA30" s="1245">
        <v>7.7435384553880606</v>
      </c>
      <c r="AB30" s="1245">
        <v>5.7516435453910084</v>
      </c>
      <c r="AC30" s="1245">
        <v>13.254046974539797</v>
      </c>
      <c r="AD30" s="1245">
        <v>12.069148094849888</v>
      </c>
      <c r="AE30" s="1245">
        <v>75.972222222222229</v>
      </c>
      <c r="AF30" s="1245">
        <v>1.8574790586358196</v>
      </c>
      <c r="AG30" s="1245">
        <v>11.572289156626505</v>
      </c>
      <c r="AH30" s="1245">
        <v>65.721518987341767</v>
      </c>
      <c r="AI30" s="1245">
        <v>30.268571428571427</v>
      </c>
      <c r="AJ30" s="1245">
        <v>8.6035805626598467</v>
      </c>
      <c r="AK30" s="1245">
        <v>5.5278654048370139</v>
      </c>
      <c r="AL30" s="1245">
        <v>6.6203652462645266</v>
      </c>
      <c r="AM30" s="1245">
        <v>174.5</v>
      </c>
      <c r="AN30" s="1245">
        <v>11.235099337748345</v>
      </c>
      <c r="AO30" s="1245"/>
      <c r="AP30" s="1245">
        <v>5.3064561153779497</v>
      </c>
      <c r="AQ30" s="1245">
        <v>7.8557478112210539</v>
      </c>
      <c r="AR30" s="1246"/>
      <c r="AS30" s="1246"/>
    </row>
    <row r="31" spans="1:45">
      <c r="A31" s="1243" t="s">
        <v>312</v>
      </c>
      <c r="B31" s="1244">
        <v>43150</v>
      </c>
      <c r="C31" s="1245">
        <v>6.8210180696016787</v>
      </c>
      <c r="D31" s="1245">
        <v>6.4114560084213812</v>
      </c>
      <c r="E31" s="1245">
        <v>5.3412521653056171</v>
      </c>
      <c r="F31" s="1245">
        <v>10.330190328258842</v>
      </c>
      <c r="G31" s="1245">
        <v>5.1244299741177439</v>
      </c>
      <c r="H31" s="1245">
        <v>6.915947929898878</v>
      </c>
      <c r="I31" s="1245">
        <v>13.078648851748762</v>
      </c>
      <c r="J31" s="1245">
        <v>6.6758903594868659</v>
      </c>
      <c r="K31" s="1245">
        <v>13.334077041993712</v>
      </c>
      <c r="L31" s="1245">
        <v>6.5075972064869889</v>
      </c>
      <c r="M31" s="1245">
        <v>8.8743304117464543</v>
      </c>
      <c r="N31" s="1245"/>
      <c r="O31" s="1245">
        <v>6.10896430092592</v>
      </c>
      <c r="P31" s="1245">
        <v>26.260851584414944</v>
      </c>
      <c r="Q31" s="1245">
        <v>9.0529323045195866</v>
      </c>
      <c r="R31" s="1245">
        <v>9.0166820127421712</v>
      </c>
      <c r="S31" s="1245">
        <v>8.539130233096758</v>
      </c>
      <c r="T31" s="1245">
        <v>5.8857212979083684</v>
      </c>
      <c r="U31" s="1245">
        <v>13.319421878207184</v>
      </c>
      <c r="V31" s="1245">
        <v>7.5296442687747032</v>
      </c>
      <c r="W31" s="1245">
        <v>7.1869244541148047</v>
      </c>
      <c r="X31" s="1245">
        <v>8.3448891787313926</v>
      </c>
      <c r="Y31" s="1245"/>
      <c r="Z31" s="1245">
        <v>8.2270726196041757</v>
      </c>
      <c r="AA31" s="1245">
        <v>7.4203881088872787</v>
      </c>
      <c r="AB31" s="1245">
        <v>6.529546178396239</v>
      </c>
      <c r="AC31" s="1245">
        <v>11.322813575231187</v>
      </c>
      <c r="AD31" s="1245">
        <v>10.516699612693781</v>
      </c>
      <c r="AE31" s="1245">
        <v>73.572222222222223</v>
      </c>
      <c r="AF31" s="1245">
        <v>1.8574790586358196</v>
      </c>
      <c r="AG31" s="1245">
        <v>10.5</v>
      </c>
      <c r="AH31" s="1245">
        <v>65.481012658227854</v>
      </c>
      <c r="AI31" s="1245">
        <v>14.573809523809524</v>
      </c>
      <c r="AJ31" s="1245">
        <v>8.749360613810742</v>
      </c>
      <c r="AK31" s="1245">
        <v>6.5141955835962149</v>
      </c>
      <c r="AL31" s="1245">
        <v>6.4997232982844491</v>
      </c>
      <c r="AM31" s="1245">
        <v>244.75</v>
      </c>
      <c r="AN31" s="1245">
        <v>11.235099337748345</v>
      </c>
      <c r="AO31" s="1245"/>
      <c r="AP31" s="1245">
        <v>5.1536726315800268</v>
      </c>
      <c r="AQ31" s="1245">
        <v>7.1310159042635863</v>
      </c>
      <c r="AR31" s="1246"/>
      <c r="AS31" s="1246"/>
    </row>
    <row r="32" spans="1:45">
      <c r="A32" s="1243" t="s">
        <v>1</v>
      </c>
      <c r="B32" s="1244">
        <v>43178</v>
      </c>
      <c r="C32" s="1245">
        <v>6.4422686995656608</v>
      </c>
      <c r="D32" s="1245">
        <v>6.3084829231042701</v>
      </c>
      <c r="E32" s="1245">
        <v>5.3835293504734372</v>
      </c>
      <c r="F32" s="1245">
        <v>9.2783307710896352</v>
      </c>
      <c r="G32" s="1245">
        <v>4.8443983402489623</v>
      </c>
      <c r="H32" s="1245">
        <v>6.0745068348229569</v>
      </c>
      <c r="I32" s="1245">
        <v>12.34611532870332</v>
      </c>
      <c r="J32" s="1245">
        <v>6.0263809120439005</v>
      </c>
      <c r="K32" s="1245">
        <v>12.867536463506621</v>
      </c>
      <c r="L32" s="1245">
        <v>5.9301297882688209</v>
      </c>
      <c r="M32" s="1245">
        <v>8.689193703498157</v>
      </c>
      <c r="N32" s="1245"/>
      <c r="O32" s="1245">
        <v>6.1340651070245773</v>
      </c>
      <c r="P32" s="1245">
        <v>26.92569870371667</v>
      </c>
      <c r="Q32" s="1245">
        <v>9.3378473188706828</v>
      </c>
      <c r="R32" s="1245">
        <v>8.1421887177014725</v>
      </c>
      <c r="S32" s="1245">
        <v>8.6102209383948729</v>
      </c>
      <c r="T32" s="1245">
        <v>5.9511158342189159</v>
      </c>
      <c r="U32" s="1245">
        <v>12.939974960080967</v>
      </c>
      <c r="V32" s="1245">
        <v>6.6403162055335967</v>
      </c>
      <c r="W32" s="1245">
        <v>7.2683981942314775</v>
      </c>
      <c r="X32" s="1245">
        <v>8.4292576996916821</v>
      </c>
      <c r="Y32" s="1245"/>
      <c r="Z32" s="1245">
        <v>8.1271622253389442</v>
      </c>
      <c r="AA32" s="1245">
        <v>6.8469526587427314</v>
      </c>
      <c r="AB32" s="1245">
        <v>6.1900645668610803</v>
      </c>
      <c r="AC32" s="1245">
        <v>10.519938099792219</v>
      </c>
      <c r="AD32" s="1245">
        <v>8.2707519791359552</v>
      </c>
      <c r="AE32" s="1245">
        <v>74.538888888888891</v>
      </c>
      <c r="AF32" s="1245">
        <v>1.8574790586358196</v>
      </c>
      <c r="AG32" s="1245">
        <v>10.481927710843374</v>
      </c>
      <c r="AH32" s="1245">
        <v>65.455696202531641</v>
      </c>
      <c r="AI32" s="1245">
        <v>12.438095238095238</v>
      </c>
      <c r="AJ32" s="1245">
        <v>8.8695652173913047</v>
      </c>
      <c r="AK32" s="1245">
        <v>6.4300736067297581</v>
      </c>
      <c r="AL32" s="1245">
        <v>6.8079690094078584</v>
      </c>
      <c r="AM32" s="1245">
        <v>187.6</v>
      </c>
      <c r="AN32" s="1245">
        <v>9.6887417218543046</v>
      </c>
      <c r="AO32" s="1245"/>
      <c r="AP32" s="1245">
        <v>5.1125058071503071</v>
      </c>
      <c r="AQ32" s="1245">
        <v>6.7384582058433296</v>
      </c>
      <c r="AR32" s="1246"/>
      <c r="AS32" s="1246"/>
    </row>
    <row r="33" spans="1:45">
      <c r="A33" s="1243" t="s">
        <v>2</v>
      </c>
      <c r="B33" s="1244">
        <v>43208</v>
      </c>
      <c r="C33" s="1245">
        <v>6.3196181554716437</v>
      </c>
      <c r="D33" s="1245">
        <v>5.7643927861864013</v>
      </c>
      <c r="E33" s="1245">
        <v>5.3403488296699733</v>
      </c>
      <c r="F33" s="1245">
        <v>8.9708254264289646</v>
      </c>
      <c r="G33" s="1245">
        <v>4.748546690768662</v>
      </c>
      <c r="H33" s="1245">
        <v>6.4848570684346152</v>
      </c>
      <c r="I33" s="1245">
        <v>11.459099731787743</v>
      </c>
      <c r="J33" s="1245">
        <v>5.9502078406752386</v>
      </c>
      <c r="K33" s="1245">
        <v>12.553448069842645</v>
      </c>
      <c r="L33" s="1245">
        <v>5.9883756647405413</v>
      </c>
      <c r="M33" s="1245">
        <v>8.2729264637655415</v>
      </c>
      <c r="N33" s="1245"/>
      <c r="O33" s="1245">
        <v>5.9261234421686151</v>
      </c>
      <c r="P33" s="1245">
        <v>26.673255866639757</v>
      </c>
      <c r="Q33" s="1245">
        <v>9.5926487661992983</v>
      </c>
      <c r="R33" s="1245">
        <v>7.8332988128237009</v>
      </c>
      <c r="S33" s="1245">
        <v>9.7920079315059336</v>
      </c>
      <c r="T33" s="1245">
        <v>5.7579225591977981</v>
      </c>
      <c r="U33" s="1245">
        <v>12.796488244655469</v>
      </c>
      <c r="V33" s="1245">
        <v>6.7272727272727275</v>
      </c>
      <c r="W33" s="1245">
        <v>6.6520365139106596</v>
      </c>
      <c r="X33" s="1245">
        <v>7.9438649848809835</v>
      </c>
      <c r="Y33" s="1245"/>
      <c r="Z33" s="1245">
        <v>8.0559256661991583</v>
      </c>
      <c r="AA33" s="1245">
        <v>6.229085128087398</v>
      </c>
      <c r="AB33" s="1245">
        <v>5.9179591514583159</v>
      </c>
      <c r="AC33" s="1245">
        <v>11.413291652307462</v>
      </c>
      <c r="AD33" s="1245">
        <v>8.7931157707621299</v>
      </c>
      <c r="AE33" s="1245">
        <v>74.533333333333331</v>
      </c>
      <c r="AF33" s="1245">
        <v>1.8574790586358196</v>
      </c>
      <c r="AG33" s="1245">
        <v>8.7771084337349397</v>
      </c>
      <c r="AH33" s="1245">
        <v>65.35443037974683</v>
      </c>
      <c r="AI33" s="1245">
        <v>12.566666666666666</v>
      </c>
      <c r="AJ33" s="1245">
        <v>8.1636828644501271</v>
      </c>
      <c r="AK33" s="1245">
        <v>5.7131578947368418</v>
      </c>
      <c r="AL33" s="1245">
        <v>6.0553403431101271</v>
      </c>
      <c r="AM33" s="1245">
        <v>179.35</v>
      </c>
      <c r="AN33" s="1245">
        <v>10.049668874172186</v>
      </c>
      <c r="AO33" s="1245"/>
      <c r="AP33" s="1245">
        <v>5.3119579608467316</v>
      </c>
      <c r="AQ33" s="1245">
        <v>6.4355196880246979</v>
      </c>
      <c r="AR33" s="1246"/>
      <c r="AS33" s="1246"/>
    </row>
    <row r="34" spans="1:45">
      <c r="A34" s="1243" t="s">
        <v>3</v>
      </c>
      <c r="B34" s="1244">
        <v>43241</v>
      </c>
      <c r="C34" s="1245">
        <v>6.1491469440532196</v>
      </c>
      <c r="D34" s="1245">
        <v>5.7987519081394261</v>
      </c>
      <c r="E34" s="1245">
        <v>4.7537898043509434</v>
      </c>
      <c r="F34" s="1245">
        <v>8.9410114259903857</v>
      </c>
      <c r="G34" s="1245">
        <v>4.5661640852881966</v>
      </c>
      <c r="H34" s="1245">
        <v>6.3485302796351961</v>
      </c>
      <c r="I34" s="1245">
        <v>13.158647991487193</v>
      </c>
      <c r="J34" s="1245">
        <v>5.725549852673451</v>
      </c>
      <c r="K34" s="1245">
        <v>12.6220283119798</v>
      </c>
      <c r="L34" s="1245">
        <v>6.1119130658579781</v>
      </c>
      <c r="M34" s="1245">
        <v>8.6450120626657458</v>
      </c>
      <c r="N34" s="1245"/>
      <c r="O34" s="1245">
        <v>6.0332070091395522</v>
      </c>
      <c r="P34" s="1245">
        <v>25.129386934092214</v>
      </c>
      <c r="Q34" s="1245">
        <v>8.997903182139412</v>
      </c>
      <c r="R34" s="1245">
        <v>8.0638155102182267</v>
      </c>
      <c r="S34" s="1245">
        <v>10.681433986769417</v>
      </c>
      <c r="T34" s="1245">
        <v>6.0944423814828568</v>
      </c>
      <c r="U34" s="1245">
        <v>11.033084009098047</v>
      </c>
      <c r="V34" s="1245">
        <v>6.542553191489362</v>
      </c>
      <c r="W34" s="1245">
        <v>6.6372689235762499</v>
      </c>
      <c r="X34" s="1245">
        <v>8.4189905071341169</v>
      </c>
      <c r="Y34" s="1245"/>
      <c r="Z34" s="1245">
        <v>8.267262850306917</v>
      </c>
      <c r="AA34" s="1245">
        <v>6.8398967305400893</v>
      </c>
      <c r="AB34" s="1245">
        <v>6.1751748948523364</v>
      </c>
      <c r="AC34" s="1245">
        <v>10.731188984674557</v>
      </c>
      <c r="AD34" s="1245">
        <v>11.478747845017562</v>
      </c>
      <c r="AE34" s="1245">
        <v>583.304347826087</v>
      </c>
      <c r="AF34" s="1245">
        <v>1.8574790586358196</v>
      </c>
      <c r="AG34" s="1245">
        <v>8.2801204819277103</v>
      </c>
      <c r="AH34" s="1245">
        <v>113.57777777777778</v>
      </c>
      <c r="AI34" s="1245">
        <v>13.161904761904761</v>
      </c>
      <c r="AJ34" s="1245">
        <v>8.3606138107416879</v>
      </c>
      <c r="AK34" s="1245">
        <v>8.4862745098039216</v>
      </c>
      <c r="AL34" s="1245">
        <v>6.0890979524073048</v>
      </c>
      <c r="AM34" s="1245">
        <v>210.25</v>
      </c>
      <c r="AN34" s="1245">
        <v>11.943708609271523</v>
      </c>
      <c r="AO34" s="1245"/>
      <c r="AP34" s="1245">
        <v>4.6579072275051656</v>
      </c>
      <c r="AQ34" s="1245">
        <v>7.0051160743756187</v>
      </c>
      <c r="AR34" s="1246"/>
      <c r="AS34" s="1246"/>
    </row>
    <row r="35" spans="1:45">
      <c r="A35" s="1243" t="s">
        <v>196</v>
      </c>
      <c r="B35" s="1244">
        <v>43241</v>
      </c>
      <c r="C35" s="1245">
        <v>6.6437592713425646</v>
      </c>
      <c r="D35" s="1245">
        <v>6.5510650273673132</v>
      </c>
      <c r="E35" s="1245">
        <v>4.4224836122414271</v>
      </c>
      <c r="F35" s="1245">
        <v>7.5604371706244473</v>
      </c>
      <c r="G35" s="1245">
        <v>5.4731779713241036</v>
      </c>
      <c r="H35" s="1245">
        <v>7.8489176310470965</v>
      </c>
      <c r="I35" s="1245">
        <v>14.474483335931517</v>
      </c>
      <c r="J35" s="1245">
        <v>6.5086306937062162</v>
      </c>
      <c r="K35" s="1245">
        <v>11.727259077688039</v>
      </c>
      <c r="L35" s="1245">
        <v>6.1780463056342327</v>
      </c>
      <c r="M35" s="1245">
        <v>8.7736482444188617</v>
      </c>
      <c r="N35" s="1245"/>
      <c r="O35" s="1245">
        <v>6.0083606378911121</v>
      </c>
      <c r="P35" s="1245">
        <v>25.812001769099453</v>
      </c>
      <c r="Q35" s="1245">
        <v>9.0717330108460228</v>
      </c>
      <c r="R35" s="1245">
        <v>8.3315975277880607</v>
      </c>
      <c r="S35" s="1245">
        <v>11.18497202322637</v>
      </c>
      <c r="T35" s="1245">
        <v>7.1976627314696513</v>
      </c>
      <c r="U35" s="1245">
        <v>11.379971812175583</v>
      </c>
      <c r="V35" s="1245">
        <v>6.6312056737588652</v>
      </c>
      <c r="W35" s="1245">
        <v>6.0176433344062703</v>
      </c>
      <c r="X35" s="1245">
        <v>8.1940700641934807</v>
      </c>
      <c r="Y35" s="1245"/>
      <c r="Z35" s="1245">
        <v>9.6304490841729855</v>
      </c>
      <c r="AA35" s="1245">
        <v>7.6161763696159479</v>
      </c>
      <c r="AB35" s="1245">
        <v>6.9839972093793756</v>
      </c>
      <c r="AC35" s="1245">
        <v>9.9819953737681395</v>
      </c>
      <c r="AD35" s="1245">
        <v>14.548262009757988</v>
      </c>
      <c r="AE35" s="1245">
        <v>843.3125</v>
      </c>
      <c r="AF35" s="1245">
        <v>1.8574790586358196</v>
      </c>
      <c r="AG35" s="1245">
        <v>10.704819277108435</v>
      </c>
      <c r="AH35" s="1245">
        <v>113.22222222222223</v>
      </c>
      <c r="AI35" s="1245">
        <v>22.916932907348244</v>
      </c>
      <c r="AJ35" s="1245">
        <v>9.3514285714285723</v>
      </c>
      <c r="AK35" s="1245">
        <v>10.433070866141732</v>
      </c>
      <c r="AL35" s="1245">
        <v>7.0038738240177087</v>
      </c>
      <c r="AM35" s="1245"/>
      <c r="AN35" s="1245">
        <v>9.1174863387978142</v>
      </c>
      <c r="AO35" s="1245"/>
      <c r="AP35" s="1245">
        <v>5.1130311819448968</v>
      </c>
      <c r="AQ35" s="1245">
        <v>7.8125206293321598</v>
      </c>
      <c r="AR35" s="1246"/>
      <c r="AS35" s="1246"/>
    </row>
    <row r="36" spans="1:45">
      <c r="A36" s="1243" t="s">
        <v>5</v>
      </c>
      <c r="B36" s="1244">
        <v>43303</v>
      </c>
      <c r="C36" s="1245">
        <v>6.3365038719655029</v>
      </c>
      <c r="D36" s="1245">
        <v>5.7077947811594534</v>
      </c>
      <c r="E36" s="1245">
        <v>4.5074251920082693</v>
      </c>
      <c r="F36" s="1245">
        <v>10.470931336588157</v>
      </c>
      <c r="G36" s="1245">
        <v>5.0461279326649136</v>
      </c>
      <c r="H36" s="1245">
        <v>7.4564970578759464</v>
      </c>
      <c r="I36" s="1245">
        <v>15.764767575461423</v>
      </c>
      <c r="J36" s="1245">
        <v>6.214144869776332</v>
      </c>
      <c r="K36" s="1245">
        <v>8.1720133337173895</v>
      </c>
      <c r="L36" s="1245">
        <v>5.9436551585468047</v>
      </c>
      <c r="M36" s="1245">
        <v>8.9175253769277543</v>
      </c>
      <c r="N36" s="1245"/>
      <c r="O36" s="1245">
        <v>5.6886783749481538</v>
      </c>
      <c r="P36" s="1245">
        <v>22.138695365870706</v>
      </c>
      <c r="Q36" s="1245">
        <v>8.6853204456618123</v>
      </c>
      <c r="R36" s="1245">
        <v>7.8058628381862682</v>
      </c>
      <c r="S36" s="1245">
        <v>11.128937203296386</v>
      </c>
      <c r="T36" s="1245">
        <v>6.801439089692102</v>
      </c>
      <c r="U36" s="1245">
        <v>13.051750893993502</v>
      </c>
      <c r="V36" s="1245">
        <v>6.7121212121212119</v>
      </c>
      <c r="W36" s="1245">
        <v>6.2707462718041906</v>
      </c>
      <c r="X36" s="1245">
        <v>7.3095947220721973</v>
      </c>
      <c r="Y36" s="1245"/>
      <c r="Z36" s="1245">
        <v>8.7099170398139467</v>
      </c>
      <c r="AA36" s="1245">
        <v>8.1146376707089729</v>
      </c>
      <c r="AB36" s="1245">
        <v>6.8242574089045727</v>
      </c>
      <c r="AC36" s="1245">
        <v>8.7934260878922803</v>
      </c>
      <c r="AD36" s="1245">
        <v>14.731488267277914</v>
      </c>
      <c r="AE36" s="1245">
        <v>833.9375</v>
      </c>
      <c r="AF36" s="1245">
        <v>1.8574790586358196</v>
      </c>
      <c r="AG36" s="1245">
        <v>8.8184523809523814</v>
      </c>
      <c r="AH36" s="1245">
        <v>149.86486486486487</v>
      </c>
      <c r="AI36" s="1245">
        <v>20.380191693290733</v>
      </c>
      <c r="AJ36" s="1245">
        <v>9.0457142857142863</v>
      </c>
      <c r="AK36" s="1245">
        <v>8.8149606299212593</v>
      </c>
      <c r="AL36" s="1245">
        <v>7.4379844961240309</v>
      </c>
      <c r="AM36" s="1245"/>
      <c r="AN36" s="1245">
        <v>7.6584699453551917</v>
      </c>
      <c r="AO36" s="1245"/>
      <c r="AP36" s="1245">
        <v>4.664800216551491</v>
      </c>
      <c r="AQ36" s="1245">
        <v>8.4519925552879354</v>
      </c>
      <c r="AR36" s="1246"/>
      <c r="AS36" s="1246"/>
    </row>
    <row r="37" spans="1:45">
      <c r="A37" s="1243" t="s">
        <v>195</v>
      </c>
      <c r="B37" s="1244">
        <v>43334</v>
      </c>
      <c r="C37" s="1245">
        <v>7.8139109267211238</v>
      </c>
      <c r="D37" s="1245">
        <v>8.0560076837954977</v>
      </c>
      <c r="E37" s="1245">
        <v>4.6926297609546115</v>
      </c>
      <c r="F37" s="1245">
        <v>10.856402502840906</v>
      </c>
      <c r="G37" s="1245">
        <v>5.5876851199657622</v>
      </c>
      <c r="H37" s="1245">
        <v>9.6242093693041966</v>
      </c>
      <c r="I37" s="1245">
        <v>18.192596549364794</v>
      </c>
      <c r="J37" s="1245">
        <v>8.0459412590464723</v>
      </c>
      <c r="K37" s="1245">
        <v>10.161883426859637</v>
      </c>
      <c r="L37" s="1245">
        <v>8.087102329143633</v>
      </c>
      <c r="M37" s="1245">
        <v>9.6796840711372187</v>
      </c>
      <c r="N37" s="1245"/>
      <c r="O37" s="1245">
        <v>5.6076318972687194</v>
      </c>
      <c r="P37" s="1245">
        <v>21.382206591595512</v>
      </c>
      <c r="Q37" s="1245">
        <v>9.6607451614433408</v>
      </c>
      <c r="R37" s="1245">
        <v>8.475317850701531</v>
      </c>
      <c r="S37" s="1245">
        <v>10.988409326286307</v>
      </c>
      <c r="T37" s="1245">
        <v>7.1068440428380191</v>
      </c>
      <c r="U37" s="1245">
        <v>11.890925147959212</v>
      </c>
      <c r="V37" s="1245">
        <v>15.761363636363637</v>
      </c>
      <c r="W37" s="1245">
        <v>5.8912503450179408</v>
      </c>
      <c r="X37" s="1245">
        <v>8.2997040899554353</v>
      </c>
      <c r="Y37" s="1245"/>
      <c r="Z37" s="1245">
        <v>8.7595890173209767</v>
      </c>
      <c r="AA37" s="1245">
        <v>8.0254598353872133</v>
      </c>
      <c r="AB37" s="1245">
        <v>7.4297154018981582</v>
      </c>
      <c r="AC37" s="1245">
        <v>8.1720745524494429</v>
      </c>
      <c r="AD37" s="1245">
        <v>15.336047294015572</v>
      </c>
      <c r="AE37" s="1245">
        <v>899.625</v>
      </c>
      <c r="AF37" s="1245">
        <v>1.8574790586358196</v>
      </c>
      <c r="AG37" s="1245">
        <v>10.029761904761905</v>
      </c>
      <c r="AH37" s="1245">
        <v>148.21621621621622</v>
      </c>
      <c r="AI37" s="1245">
        <v>20.849840255591054</v>
      </c>
      <c r="AJ37" s="1245">
        <v>13.874285714285714</v>
      </c>
      <c r="AK37" s="1245">
        <v>9.2480314960629926</v>
      </c>
      <c r="AL37" s="1245">
        <v>9.7151162790697683</v>
      </c>
      <c r="AM37" s="1245"/>
      <c r="AN37" s="1245">
        <v>10.355191256830601</v>
      </c>
      <c r="AO37" s="1245"/>
      <c r="AP37" s="1245">
        <v>6.6073677317047874</v>
      </c>
      <c r="AQ37" s="1245">
        <v>8.4071053207795057</v>
      </c>
      <c r="AR37" s="1246"/>
      <c r="AS37" s="1246"/>
    </row>
    <row r="38" spans="1:45">
      <c r="A38" s="1243" t="s">
        <v>7</v>
      </c>
      <c r="B38" s="1244">
        <v>43365</v>
      </c>
      <c r="C38" s="1245">
        <v>9.0538395468802868</v>
      </c>
      <c r="D38" s="1245">
        <v>8.4304421470512203</v>
      </c>
      <c r="E38" s="1245">
        <v>5.4928757408836963</v>
      </c>
      <c r="F38" s="1245">
        <v>13.614412742890352</v>
      </c>
      <c r="G38" s="1245">
        <v>6.4909189796446052</v>
      </c>
      <c r="H38" s="1245">
        <v>10.821188501156939</v>
      </c>
      <c r="I38" s="1245">
        <v>25.893420544468526</v>
      </c>
      <c r="J38" s="1245">
        <v>8.7021556348160107</v>
      </c>
      <c r="K38" s="1245">
        <v>15.727702290456127</v>
      </c>
      <c r="L38" s="1245">
        <v>10.36100416529785</v>
      </c>
      <c r="M38" s="1245">
        <v>14.194363439696335</v>
      </c>
      <c r="N38" s="1245"/>
      <c r="O38" s="1245">
        <v>7.5114668571772665</v>
      </c>
      <c r="P38" s="1245">
        <v>33.621238473900043</v>
      </c>
      <c r="Q38" s="1245">
        <v>10.074381438592315</v>
      </c>
      <c r="R38" s="1245">
        <v>12.162570479384039</v>
      </c>
      <c r="S38" s="1245">
        <v>15.081280910436792</v>
      </c>
      <c r="T38" s="1245">
        <v>9.8686579651941102</v>
      </c>
      <c r="U38" s="1245">
        <v>18.534821148440795</v>
      </c>
      <c r="V38" s="1245">
        <v>23.522727272727273</v>
      </c>
      <c r="W38" s="1245">
        <v>7.9037758064685191</v>
      </c>
      <c r="X38" s="1245">
        <v>11.40307917041109</v>
      </c>
      <c r="Y38" s="1245"/>
      <c r="Z38" s="1245">
        <v>12.133013988684091</v>
      </c>
      <c r="AA38" s="1245">
        <v>11.374191335917047</v>
      </c>
      <c r="AB38" s="1245">
        <v>10.929504056216953</v>
      </c>
      <c r="AC38" s="1245">
        <v>11.239850381713632</v>
      </c>
      <c r="AD38" s="1245">
        <v>24.28671132351737</v>
      </c>
      <c r="AE38" s="1245">
        <v>903.875</v>
      </c>
      <c r="AF38" s="1245">
        <v>1.8574790586358196</v>
      </c>
      <c r="AG38" s="1245">
        <v>15.163690476190476</v>
      </c>
      <c r="AH38" s="1245">
        <v>151.48648648648648</v>
      </c>
      <c r="AI38" s="1245">
        <v>23.322683706070286</v>
      </c>
      <c r="AJ38" s="1245">
        <v>18.5</v>
      </c>
      <c r="AK38" s="1245">
        <v>14.826771653543307</v>
      </c>
      <c r="AL38" s="1245">
        <v>10.742248062015504</v>
      </c>
      <c r="AM38" s="1245"/>
      <c r="AN38" s="1245">
        <v>15.773224043715848</v>
      </c>
      <c r="AO38" s="1245"/>
      <c r="AP38" s="1245">
        <v>8.4778242944316382</v>
      </c>
      <c r="AQ38" s="1245">
        <v>9.6776877600175162</v>
      </c>
      <c r="AR38" s="1246"/>
      <c r="AS38" s="1246"/>
    </row>
    <row r="39" spans="1:45">
      <c r="A39" s="1243" t="s">
        <v>8</v>
      </c>
      <c r="B39" s="1244">
        <v>43395</v>
      </c>
      <c r="C39" s="1245">
        <v>10.752817207530484</v>
      </c>
      <c r="D39" s="1245">
        <v>9.6730341332607299</v>
      </c>
      <c r="E39" s="1245">
        <v>5.7513770950817102</v>
      </c>
      <c r="F39" s="1245">
        <v>16.456178175848475</v>
      </c>
      <c r="G39" s="1245">
        <v>7.7680661929259873</v>
      </c>
      <c r="H39" s="1245">
        <v>15.305126881553809</v>
      </c>
      <c r="I39" s="1245">
        <v>21.761719547991795</v>
      </c>
      <c r="J39" s="1245">
        <v>10.675220791175688</v>
      </c>
      <c r="K39" s="1245">
        <v>15.71058475106641</v>
      </c>
      <c r="L39" s="1245">
        <v>13.931672355030102</v>
      </c>
      <c r="M39" s="1245">
        <v>13.298478403386749</v>
      </c>
      <c r="N39" s="1245"/>
      <c r="O39" s="1245">
        <v>8.0926761208728415</v>
      </c>
      <c r="P39" s="1245">
        <v>40.615996759350054</v>
      </c>
      <c r="Q39" s="1245">
        <v>11.049320163714507</v>
      </c>
      <c r="R39" s="1245">
        <v>14.858407660995804</v>
      </c>
      <c r="S39" s="1245">
        <v>14.506168272247256</v>
      </c>
      <c r="T39" s="1245">
        <v>10.424246987951808</v>
      </c>
      <c r="U39" s="1245">
        <v>13.7900373001383</v>
      </c>
      <c r="V39" s="1245">
        <v>27.901515151515152</v>
      </c>
      <c r="W39" s="1245">
        <v>6.6169724369971039</v>
      </c>
      <c r="X39" s="1245">
        <v>11.665741390799015</v>
      </c>
      <c r="Y39" s="1245"/>
      <c r="Z39" s="1245">
        <v>13.55607622617932</v>
      </c>
      <c r="AA39" s="1245">
        <v>10.450324947187942</v>
      </c>
      <c r="AB39" s="1245">
        <v>11.354760071009505</v>
      </c>
      <c r="AC39" s="1245">
        <v>13.00603338714903</v>
      </c>
      <c r="AD39" s="1245">
        <v>23.6935122285891</v>
      </c>
      <c r="AE39" s="1245">
        <v>986.625</v>
      </c>
      <c r="AF39" s="1245">
        <v>1.8574790586358196</v>
      </c>
      <c r="AG39" s="1245">
        <v>14.791666666666666</v>
      </c>
      <c r="AH39" s="1245">
        <v>170.35135135135135</v>
      </c>
      <c r="AI39" s="1245">
        <v>24.80511182108626</v>
      </c>
      <c r="AJ39" s="1245">
        <v>20.568571428571428</v>
      </c>
      <c r="AK39" s="1245">
        <v>9.5580862624342018</v>
      </c>
      <c r="AL39" s="1245">
        <v>9.7344961240310077</v>
      </c>
      <c r="AM39" s="1245"/>
      <c r="AN39" s="1245">
        <v>12.491803278688524</v>
      </c>
      <c r="AO39" s="1245"/>
      <c r="AP39" s="1245">
        <v>9.543812277946941</v>
      </c>
      <c r="AQ39" s="1245">
        <v>10.965896649879573</v>
      </c>
      <c r="AR39" s="1246"/>
      <c r="AS39" s="1246"/>
    </row>
    <row r="40" spans="1:45">
      <c r="A40" s="1243" t="s">
        <v>9</v>
      </c>
      <c r="B40" s="1244">
        <v>43425</v>
      </c>
      <c r="C40" s="1245">
        <v>10.612194504317037</v>
      </c>
      <c r="D40" s="1245">
        <v>8.6700329346712355</v>
      </c>
      <c r="E40" s="1245">
        <v>5.7475173036412883</v>
      </c>
      <c r="F40" s="1245">
        <v>15.848003655065401</v>
      </c>
      <c r="G40" s="1245">
        <v>7.4972226432590032</v>
      </c>
      <c r="H40" s="1245">
        <v>14.698006745832187</v>
      </c>
      <c r="I40" s="1245">
        <v>21.958274335763285</v>
      </c>
      <c r="J40" s="1245">
        <v>12.866396997772956</v>
      </c>
      <c r="K40" s="1245">
        <v>15.72351128207411</v>
      </c>
      <c r="L40" s="1245">
        <v>10.770000069541894</v>
      </c>
      <c r="M40" s="1245">
        <v>12.282657206545082</v>
      </c>
      <c r="N40" s="1245"/>
      <c r="O40" s="1245">
        <v>8.0698379568949878</v>
      </c>
      <c r="P40" s="1245">
        <v>38.167641632615194</v>
      </c>
      <c r="Q40" s="1245">
        <v>11.074403791753836</v>
      </c>
      <c r="R40" s="1245">
        <v>10.322828908926079</v>
      </c>
      <c r="S40" s="1245">
        <v>14.608169235239725</v>
      </c>
      <c r="T40" s="1245">
        <v>9.4282797858099059</v>
      </c>
      <c r="U40" s="1245">
        <v>17.707166248264517</v>
      </c>
      <c r="V40" s="1245">
        <v>23.568181818181817</v>
      </c>
      <c r="W40" s="1245">
        <v>6.4783293794568459</v>
      </c>
      <c r="X40" s="1245">
        <v>11.266930832450445</v>
      </c>
      <c r="Y40" s="1245"/>
      <c r="Z40" s="1245">
        <v>26.487975589464195</v>
      </c>
      <c r="AA40" s="1245">
        <v>10.870048407257237</v>
      </c>
      <c r="AB40" s="1245">
        <v>11.351374157929738</v>
      </c>
      <c r="AC40" s="1245">
        <v>12.322135667503556</v>
      </c>
      <c r="AD40" s="1245">
        <v>22.334324474012245</v>
      </c>
      <c r="AE40" s="1245">
        <v>977.5</v>
      </c>
      <c r="AF40" s="1245">
        <v>1.8574790586358196</v>
      </c>
      <c r="AG40" s="1245">
        <v>20.226190476190474</v>
      </c>
      <c r="AH40" s="1245">
        <v>220.78378378378378</v>
      </c>
      <c r="AI40" s="1245">
        <v>25.792332268370608</v>
      </c>
      <c r="AJ40" s="1245">
        <v>20.528571428571428</v>
      </c>
      <c r="AK40" s="1245">
        <v>16.554705757118324</v>
      </c>
      <c r="AL40" s="1245">
        <v>8.0484496124031004</v>
      </c>
      <c r="AM40" s="1245"/>
      <c r="AN40" s="1245">
        <v>13.180327868852459</v>
      </c>
      <c r="AO40" s="1245"/>
      <c r="AP40" s="1245">
        <v>9.1722850020128188</v>
      </c>
      <c r="AQ40" s="1245">
        <v>10.2556382745785</v>
      </c>
      <c r="AR40" s="1246"/>
      <c r="AS40" s="1246"/>
    </row>
    <row r="41" spans="1:45" s="1255" customFormat="1">
      <c r="A41" s="1243" t="s">
        <v>193</v>
      </c>
      <c r="B41" s="1244">
        <v>43455</v>
      </c>
      <c r="C41" s="1245">
        <v>9.0024071724761487</v>
      </c>
      <c r="D41" s="1245">
        <v>7.4675282198884103</v>
      </c>
      <c r="E41" s="1245">
        <v>5.273229224211093</v>
      </c>
      <c r="F41" s="1245">
        <v>16.27584073243872</v>
      </c>
      <c r="G41" s="1245">
        <v>8.480837316300228</v>
      </c>
      <c r="H41" s="1245">
        <v>12.180718215212041</v>
      </c>
      <c r="I41" s="1245">
        <v>20.198440341312672</v>
      </c>
      <c r="J41" s="1245">
        <v>8.3940871397481978</v>
      </c>
      <c r="K41" s="1245">
        <v>13.499696250669054</v>
      </c>
      <c r="L41" s="1245">
        <v>9.2961454371850092</v>
      </c>
      <c r="M41" s="1245">
        <v>11.044570443877451</v>
      </c>
      <c r="N41" s="1245"/>
      <c r="O41" s="1245">
        <v>8.5302762060579553</v>
      </c>
      <c r="P41" s="1245">
        <v>33.483343860130901</v>
      </c>
      <c r="Q41" s="1245">
        <v>11.698284649501012</v>
      </c>
      <c r="R41" s="1245">
        <v>7.9010020040229714</v>
      </c>
      <c r="S41" s="1245">
        <v>14.40326215352057</v>
      </c>
      <c r="T41" s="1245">
        <v>8.0950585973068812</v>
      </c>
      <c r="U41" s="1245">
        <v>16.385477191845876</v>
      </c>
      <c r="V41" s="1245">
        <v>19.926065190966671</v>
      </c>
      <c r="W41" s="1245">
        <v>6.2186269854853222</v>
      </c>
      <c r="X41" s="1245">
        <v>10.60140043833932</v>
      </c>
      <c r="Y41" s="1245"/>
      <c r="Z41" s="1245">
        <v>11.307570089015936</v>
      </c>
      <c r="AA41" s="1245">
        <v>10.7838418543007</v>
      </c>
      <c r="AB41" s="1245">
        <v>10.549396258555749</v>
      </c>
      <c r="AC41" s="1245">
        <v>11.73228460152327</v>
      </c>
      <c r="AD41" s="1245">
        <v>20.13763299157911</v>
      </c>
      <c r="AE41" s="1245">
        <v>963.52426156526133</v>
      </c>
      <c r="AF41" s="1245">
        <v>3.0701778965256361</v>
      </c>
      <c r="AG41" s="1245">
        <v>17.254058554183434</v>
      </c>
      <c r="AH41" s="1245">
        <v>151.61852076386785</v>
      </c>
      <c r="AI41" s="1245">
        <v>32.086290082485419</v>
      </c>
      <c r="AJ41" s="1245">
        <v>20.611116398591417</v>
      </c>
      <c r="AK41" s="1245">
        <v>14.103218154371881</v>
      </c>
      <c r="AL41" s="1245">
        <v>8.3995783268612243</v>
      </c>
      <c r="AM41" s="1245"/>
      <c r="AN41" s="1245">
        <v>11.976313392043728</v>
      </c>
      <c r="AO41" s="1245"/>
      <c r="AP41" s="1245">
        <v>8.1351926260946215</v>
      </c>
      <c r="AQ41" s="1245">
        <v>10.632509698782131</v>
      </c>
      <c r="AR41" s="1245">
        <v>18.569488339321627</v>
      </c>
      <c r="AS41" s="1254"/>
    </row>
    <row r="42" spans="1:45" s="1255" customFormat="1">
      <c r="A42" s="1243" t="s">
        <v>11</v>
      </c>
      <c r="B42" s="1244">
        <v>43485</v>
      </c>
      <c r="C42" s="1245">
        <v>6.8637077684820307</v>
      </c>
      <c r="D42" s="1245">
        <v>5.3938832273070103</v>
      </c>
      <c r="E42" s="1245">
        <v>5.3190065598522169</v>
      </c>
      <c r="F42" s="1245">
        <v>11.116728212181494</v>
      </c>
      <c r="G42" s="1245">
        <v>6.0868336408563861</v>
      </c>
      <c r="H42" s="1245">
        <v>7.2088880953338563</v>
      </c>
      <c r="I42" s="1245">
        <v>11.181317825130824</v>
      </c>
      <c r="J42" s="1245">
        <v>6.456396328028605</v>
      </c>
      <c r="K42" s="1245">
        <v>14.646085434234294</v>
      </c>
      <c r="L42" s="1245">
        <v>7.1844937985546498</v>
      </c>
      <c r="M42" s="1245">
        <v>8.4038482379703883</v>
      </c>
      <c r="N42" s="1245"/>
      <c r="O42" s="1245">
        <v>7.9921579966218008</v>
      </c>
      <c r="P42" s="1245">
        <v>30.690968784729844</v>
      </c>
      <c r="Q42" s="1245">
        <v>10.295831764240425</v>
      </c>
      <c r="R42" s="1245">
        <v>9.1273219999358819</v>
      </c>
      <c r="S42" s="1245">
        <v>13.94056459952548</v>
      </c>
      <c r="T42" s="1245">
        <v>6.8964083379311276</v>
      </c>
      <c r="U42" s="1245">
        <v>11.887592009614831</v>
      </c>
      <c r="V42" s="1245">
        <v>2.7626193133369994</v>
      </c>
      <c r="W42" s="1245">
        <v>5.627705400521215</v>
      </c>
      <c r="X42" s="1245">
        <v>9.0561985487249643</v>
      </c>
      <c r="Y42" s="1245"/>
      <c r="Z42" s="1245">
        <v>17.703712268669076</v>
      </c>
      <c r="AA42" s="1245">
        <v>14.102754245489281</v>
      </c>
      <c r="AB42" s="1245">
        <v>8.9628766469709706</v>
      </c>
      <c r="AC42" s="1245">
        <v>9.3096843778929603</v>
      </c>
      <c r="AD42" s="1245">
        <v>17.44427284870072</v>
      </c>
      <c r="AE42" s="1245">
        <v>1045.8725311026617</v>
      </c>
      <c r="AF42" s="1245">
        <v>2.2563875945441034</v>
      </c>
      <c r="AG42" s="1245">
        <v>6.7434121425531091</v>
      </c>
      <c r="AH42" s="1245">
        <v>11.734261151352726</v>
      </c>
      <c r="AI42" s="1245">
        <v>23.863019350693943</v>
      </c>
      <c r="AJ42" s="1245">
        <v>11.257270693512304</v>
      </c>
      <c r="AK42" s="1245">
        <v>8.8029715482449031</v>
      </c>
      <c r="AL42" s="1245">
        <v>9.8180071886170328</v>
      </c>
      <c r="AM42" s="1245"/>
      <c r="AN42" s="1245">
        <v>13.832068023079259</v>
      </c>
      <c r="AO42" s="1245"/>
      <c r="AP42" s="1245">
        <v>6.7874153326374937</v>
      </c>
      <c r="AQ42" s="1245">
        <v>8.2804125688591483</v>
      </c>
      <c r="AR42" s="1245">
        <v>19.888463126014916</v>
      </c>
      <c r="AS42" s="1254"/>
    </row>
    <row r="43" spans="1:45">
      <c r="A43" s="1243" t="s">
        <v>12</v>
      </c>
      <c r="B43" s="1244">
        <v>43515</v>
      </c>
      <c r="C43" s="1245">
        <v>6.1174281717023842</v>
      </c>
      <c r="D43" s="1245">
        <v>4.8050920774683359</v>
      </c>
      <c r="E43" s="1245">
        <v>5.1959474863994837</v>
      </c>
      <c r="F43" s="1245">
        <v>9.5991359447996736</v>
      </c>
      <c r="G43" s="1245">
        <v>5.9437996213566437</v>
      </c>
      <c r="H43" s="1245">
        <v>6.7906904779203403</v>
      </c>
      <c r="I43" s="1245">
        <v>10.315065528594467</v>
      </c>
      <c r="J43" s="1245">
        <v>5.7512324525323324</v>
      </c>
      <c r="K43" s="1245">
        <v>13.058663833835009</v>
      </c>
      <c r="L43" s="1245">
        <v>5.1287092690822931</v>
      </c>
      <c r="M43" s="1245">
        <v>8.6538017398824447</v>
      </c>
      <c r="N43" s="1245"/>
      <c r="O43" s="1245">
        <v>7.8958203520133585</v>
      </c>
      <c r="P43" s="1245">
        <v>32.192184552510675</v>
      </c>
      <c r="Q43" s="1245">
        <v>11.059155513813014</v>
      </c>
      <c r="R43" s="1245">
        <v>13.790133974874996</v>
      </c>
      <c r="S43" s="1245">
        <v>13.217918505408631</v>
      </c>
      <c r="T43" s="1245">
        <v>6.4867239065161151</v>
      </c>
      <c r="U43" s="1245">
        <v>10.488470587577646</v>
      </c>
      <c r="V43" s="1245">
        <v>3.2393757912470349</v>
      </c>
      <c r="W43" s="1245">
        <v>4.8950728980087206</v>
      </c>
      <c r="X43" s="1245">
        <v>9.279225411011307</v>
      </c>
      <c r="Y43" s="1245"/>
      <c r="Z43" s="1245">
        <v>17.345094410189045</v>
      </c>
      <c r="AA43" s="1245">
        <v>15.9311718130096</v>
      </c>
      <c r="AB43" s="1245">
        <v>8.232127674295846</v>
      </c>
      <c r="AC43" s="1245">
        <v>7.3695408833221085</v>
      </c>
      <c r="AD43" s="1245">
        <v>13.532461823112191</v>
      </c>
      <c r="AE43" s="1245">
        <v>1036.9012946709565</v>
      </c>
      <c r="AF43" s="1245">
        <v>2.2714944928441119</v>
      </c>
      <c r="AG43" s="1245">
        <v>6.0156418644039649</v>
      </c>
      <c r="AH43" s="1245">
        <v>11.737401173068367</v>
      </c>
      <c r="AI43" s="1245">
        <v>18.477135277633167</v>
      </c>
      <c r="AJ43" s="1245">
        <v>11.403214411868598</v>
      </c>
      <c r="AK43" s="1245">
        <v>9.0006841969678177</v>
      </c>
      <c r="AL43" s="1245">
        <v>11.635484162320742</v>
      </c>
      <c r="AM43" s="1245"/>
      <c r="AN43" s="1245">
        <v>19.514120862435469</v>
      </c>
      <c r="AO43" s="1245"/>
      <c r="AP43" s="1245">
        <v>5.6251042441072308</v>
      </c>
      <c r="AQ43" s="1245">
        <v>11.357985306746247</v>
      </c>
      <c r="AR43" s="1245">
        <v>23.447930814035402</v>
      </c>
      <c r="AS43" s="1245">
        <v>9.5863551280403811</v>
      </c>
    </row>
    <row r="44" spans="1:45">
      <c r="A44" s="1243" t="s">
        <v>49</v>
      </c>
      <c r="B44" s="1244">
        <v>43543</v>
      </c>
      <c r="C44" s="1245">
        <v>6.8837318586388783</v>
      </c>
      <c r="D44" s="1245">
        <v>5.843208126121568</v>
      </c>
      <c r="E44" s="1245">
        <v>5.1841133454826513</v>
      </c>
      <c r="F44" s="1245">
        <v>11.008939144578463</v>
      </c>
      <c r="G44" s="1245">
        <v>6.0481819778900938</v>
      </c>
      <c r="H44" s="1245">
        <v>8.2458485882372887</v>
      </c>
      <c r="I44" s="1245">
        <v>10.735894461591824</v>
      </c>
      <c r="J44" s="1245">
        <v>6.5874389232287562</v>
      </c>
      <c r="K44" s="1245">
        <v>13.422440600228725</v>
      </c>
      <c r="L44" s="1245">
        <v>5.8521943976484314</v>
      </c>
      <c r="M44" s="1245">
        <v>9.2649156828271799</v>
      </c>
      <c r="N44" s="1245"/>
      <c r="O44" s="1245">
        <v>8.3073777515799634</v>
      </c>
      <c r="P44" s="1245">
        <v>35.576759485209294</v>
      </c>
      <c r="Q44" s="1245">
        <v>9.9467822988392189</v>
      </c>
      <c r="R44" s="1245">
        <v>12.45272167329651</v>
      </c>
      <c r="S44" s="1245">
        <v>14.374446491343642</v>
      </c>
      <c r="T44" s="1245">
        <v>7.0148980466002984</v>
      </c>
      <c r="U44" s="1245">
        <v>10.786733978585318</v>
      </c>
      <c r="V44" s="1245">
        <v>3.5764513549409087</v>
      </c>
      <c r="W44" s="1245">
        <v>4.8791778957231413</v>
      </c>
      <c r="X44" s="1245">
        <v>10.451384440285675</v>
      </c>
      <c r="Y44" s="1245"/>
      <c r="Z44" s="1245">
        <v>17.755938402502423</v>
      </c>
      <c r="AA44" s="1245">
        <v>15.148373664697983</v>
      </c>
      <c r="AB44" s="1245">
        <v>8.6224772916258114</v>
      </c>
      <c r="AC44" s="1245">
        <v>9.200075066698604</v>
      </c>
      <c r="AD44" s="1245">
        <v>13.885133789928645</v>
      </c>
      <c r="AE44" s="1245">
        <v>1085.2302135127231</v>
      </c>
      <c r="AF44" s="1245">
        <v>2.2714944928441119</v>
      </c>
      <c r="AG44" s="1245">
        <v>6.0774122843431915</v>
      </c>
      <c r="AH44" s="1245">
        <v>4.5197521180985092</v>
      </c>
      <c r="AI44" s="1245">
        <v>14.347890198380611</v>
      </c>
      <c r="AJ44" s="1245">
        <v>15.049629106322854</v>
      </c>
      <c r="AK44" s="1245">
        <v>11.338465820832292</v>
      </c>
      <c r="AL44" s="1245">
        <v>12.185763650778252</v>
      </c>
      <c r="AM44" s="1245"/>
      <c r="AN44" s="1245">
        <v>22.055876100819923</v>
      </c>
      <c r="AO44" s="1245"/>
      <c r="AP44" s="1245">
        <v>6.8005437581996864</v>
      </c>
      <c r="AQ44" s="1245">
        <v>6.1936272853653538</v>
      </c>
      <c r="AR44" s="1245">
        <v>20.51502252876119</v>
      </c>
      <c r="AS44" s="1245">
        <v>12.283433635011988</v>
      </c>
    </row>
    <row r="45" spans="1:45">
      <c r="A45" s="1243" t="s">
        <v>194</v>
      </c>
      <c r="B45" s="1244">
        <v>43575</v>
      </c>
      <c r="C45" s="1245">
        <v>8.1059270179315686</v>
      </c>
      <c r="D45" s="1245">
        <v>6.4338684242180237</v>
      </c>
      <c r="E45" s="1245">
        <v>5.8681746667225054</v>
      </c>
      <c r="F45" s="1245">
        <v>12.817375175542528</v>
      </c>
      <c r="G45" s="1245">
        <v>6.7457962104111013</v>
      </c>
      <c r="H45" s="1245">
        <v>14.440835198439682</v>
      </c>
      <c r="I45" s="1245">
        <v>13.53091331319157</v>
      </c>
      <c r="J45" s="1245">
        <v>7.3918951797286372</v>
      </c>
      <c r="K45" s="1245">
        <v>18.998669733343707</v>
      </c>
      <c r="L45" s="1245">
        <v>6.6916594339286499</v>
      </c>
      <c r="M45" s="1245">
        <v>14.034401261335301</v>
      </c>
      <c r="N45" s="1245"/>
      <c r="O45" s="1245">
        <v>10.491383169030346</v>
      </c>
      <c r="P45" s="1245">
        <v>38.804743754783857</v>
      </c>
      <c r="Q45" s="1245">
        <v>10.578053650794374</v>
      </c>
      <c r="R45" s="1245">
        <v>14.454413974258884</v>
      </c>
      <c r="S45" s="1245">
        <v>16.401703324902087</v>
      </c>
      <c r="T45" s="1245">
        <v>7.9731841981083207</v>
      </c>
      <c r="U45" s="1245">
        <v>12.359755075153286</v>
      </c>
      <c r="V45" s="1245">
        <v>4.5306140726412849</v>
      </c>
      <c r="W45" s="1245">
        <v>5.6072842033330472</v>
      </c>
      <c r="X45" s="1245">
        <v>13.246855812800774</v>
      </c>
      <c r="Y45" s="1245"/>
      <c r="Z45" s="1245">
        <v>23.287888743589839</v>
      </c>
      <c r="AA45" s="1245">
        <v>18.627625730907553</v>
      </c>
      <c r="AB45" s="1245">
        <v>10.062368554815837</v>
      </c>
      <c r="AC45" s="1245">
        <v>11.282992905458176</v>
      </c>
      <c r="AD45" s="1245">
        <v>18.187468722953291</v>
      </c>
      <c r="AE45" s="1245">
        <v>1127.7712378824217</v>
      </c>
      <c r="AF45" s="1245">
        <v>2.2714944928441119</v>
      </c>
      <c r="AG45" s="1245">
        <v>8.3360178005081114</v>
      </c>
      <c r="AH45" s="1245">
        <v>4.6186631599143828</v>
      </c>
      <c r="AI45" s="1245">
        <v>16.158661567771734</v>
      </c>
      <c r="AJ45" s="1245">
        <v>19.528140821853292</v>
      </c>
      <c r="AK45" s="1245">
        <v>13.594155976058833</v>
      </c>
      <c r="AL45" s="1245">
        <v>7.7198991356409872</v>
      </c>
      <c r="AM45" s="1245"/>
      <c r="AN45" s="1245">
        <v>24.485575463103554</v>
      </c>
      <c r="AO45" s="1245"/>
      <c r="AP45" s="1245">
        <v>7.376008207659571</v>
      </c>
      <c r="AQ45" s="1245">
        <v>7.1179644532569748</v>
      </c>
      <c r="AR45" s="1245">
        <v>23.881157789507281</v>
      </c>
      <c r="AS45" s="1245">
        <v>14.646797536863737</v>
      </c>
    </row>
    <row r="46" spans="1:45">
      <c r="A46" s="1243" t="s">
        <v>1199</v>
      </c>
      <c r="B46" s="1244">
        <v>43606</v>
      </c>
      <c r="C46" s="1245">
        <v>7.7073883866942818</v>
      </c>
      <c r="D46" s="1245">
        <v>6.733612370375166</v>
      </c>
      <c r="E46" s="1245">
        <v>5.3237464589282517</v>
      </c>
      <c r="F46" s="1245">
        <v>13.739783538389345</v>
      </c>
      <c r="G46" s="1245">
        <v>7.4546049990743972</v>
      </c>
      <c r="H46" s="1245">
        <v>8.7508149067165348</v>
      </c>
      <c r="I46" s="1245">
        <v>13.711039762413376</v>
      </c>
      <c r="J46" s="1245">
        <v>7.054674601929916</v>
      </c>
      <c r="K46" s="1245">
        <v>20.060512676284706</v>
      </c>
      <c r="L46" s="1245">
        <v>5.5616430668342414</v>
      </c>
      <c r="M46" s="1245">
        <v>12.715404532806195</v>
      </c>
      <c r="N46" s="1245"/>
      <c r="O46" s="1245">
        <v>11.584653057111737</v>
      </c>
      <c r="P46" s="1245">
        <v>40.643719425143395</v>
      </c>
      <c r="Q46" s="1245">
        <v>10.044956796134176</v>
      </c>
      <c r="R46" s="1245">
        <v>15.167152883241711</v>
      </c>
      <c r="S46" s="1245">
        <v>16.054062510337438</v>
      </c>
      <c r="T46" s="1245">
        <v>9.0466014500032443</v>
      </c>
      <c r="U46" s="1245">
        <v>11.887013139108205</v>
      </c>
      <c r="V46" s="1245">
        <v>12.789565635797162</v>
      </c>
      <c r="W46" s="1245">
        <v>6.2755632828851358</v>
      </c>
      <c r="X46" s="1245">
        <v>16.882619091982694</v>
      </c>
      <c r="Y46" s="1245"/>
      <c r="Z46" s="1245">
        <v>17.384943905030379</v>
      </c>
      <c r="AA46" s="1245">
        <v>17.43756506432479</v>
      </c>
      <c r="AB46" s="1245">
        <v>9.0805744647367721</v>
      </c>
      <c r="AC46" s="1245">
        <v>11.09668785616039</v>
      </c>
      <c r="AD46" s="1245">
        <v>14.996454990909381</v>
      </c>
      <c r="AE46" s="1245">
        <v>1193.0297480549868</v>
      </c>
      <c r="AF46" s="1245">
        <v>2.2714944928441119</v>
      </c>
      <c r="AG46" s="1245">
        <v>10.536838085116981</v>
      </c>
      <c r="AH46" s="1245">
        <v>19.941287562960138</v>
      </c>
      <c r="AI46" s="1245">
        <v>20.688618037017754</v>
      </c>
      <c r="AJ46" s="1245">
        <v>17.532119583680782</v>
      </c>
      <c r="AK46" s="1245">
        <v>14.634544243855801</v>
      </c>
      <c r="AL46" s="1245">
        <v>11.097776399358136</v>
      </c>
      <c r="AM46" s="1245"/>
      <c r="AN46" s="1245">
        <v>21.307014880048587</v>
      </c>
      <c r="AO46" s="1245"/>
      <c r="AP46" s="1245">
        <v>8.0366823278999302</v>
      </c>
      <c r="AQ46" s="1245">
        <v>8.3503637168607074</v>
      </c>
      <c r="AR46" s="1245">
        <v>22.562307527893779</v>
      </c>
      <c r="AS46" s="1245">
        <v>18.348440067446507</v>
      </c>
    </row>
    <row r="47" spans="1:45">
      <c r="A47" s="1243" t="s">
        <v>1228</v>
      </c>
      <c r="B47" s="1244">
        <v>43637</v>
      </c>
      <c r="C47" s="1245">
        <v>7.9578309584920399</v>
      </c>
      <c r="D47" s="1245">
        <v>6.216035854970535</v>
      </c>
      <c r="E47" s="1245">
        <v>6.0651108717939346</v>
      </c>
      <c r="F47" s="1245">
        <v>16.731170700537014</v>
      </c>
      <c r="G47" s="1245">
        <v>7.207202613693144</v>
      </c>
      <c r="H47" s="1245">
        <v>7.9784926356253578</v>
      </c>
      <c r="I47" s="1245">
        <v>19.709155546630356</v>
      </c>
      <c r="J47" s="1245">
        <v>7.706714835608258</v>
      </c>
      <c r="K47" s="1245">
        <v>27.629672899571638</v>
      </c>
      <c r="L47" s="1245">
        <v>5.5840832482760412</v>
      </c>
      <c r="M47" s="1245">
        <v>14.523289155027426</v>
      </c>
      <c r="N47" s="1245"/>
      <c r="O47" s="1245">
        <v>12.25709760481811</v>
      </c>
      <c r="P47" s="1245">
        <v>31.977619720435122</v>
      </c>
      <c r="Q47" s="1245">
        <v>10.842727965483025</v>
      </c>
      <c r="R47" s="1245">
        <v>16.524365164493872</v>
      </c>
      <c r="S47" s="1245">
        <v>18.429123743965111</v>
      </c>
      <c r="T47" s="1245">
        <v>9.910452874163175</v>
      </c>
      <c r="U47" s="1245">
        <v>13.173147615769665</v>
      </c>
      <c r="V47" s="1245">
        <v>14.661992283536568</v>
      </c>
      <c r="W47" s="1245">
        <v>6.7621682821836497</v>
      </c>
      <c r="X47" s="1245">
        <v>19.278597553570741</v>
      </c>
      <c r="Y47" s="1245"/>
      <c r="Z47" s="1245">
        <v>19.302347543149811</v>
      </c>
      <c r="AA47" s="1245">
        <v>17.776971674233991</v>
      </c>
      <c r="AB47" s="1245">
        <v>11.763913930787625</v>
      </c>
      <c r="AC47" s="1245">
        <v>14.136979793928374</v>
      </c>
      <c r="AD47" s="1245">
        <v>16.902049306684997</v>
      </c>
      <c r="AE47" s="1245">
        <v>1437.5782808842794</v>
      </c>
      <c r="AF47" s="1245">
        <v>2.2563875945441034</v>
      </c>
      <c r="AG47" s="1245">
        <v>12.053202264915397</v>
      </c>
      <c r="AH47" s="1245">
        <v>17.586581937421421</v>
      </c>
      <c r="AI47" s="1245">
        <v>26.894093164674739</v>
      </c>
      <c r="AJ47" s="1245">
        <v>22.717119981160955</v>
      </c>
      <c r="AK47" s="1245">
        <v>22.977877419717679</v>
      </c>
      <c r="AL47" s="1245">
        <v>14.036250296178288</v>
      </c>
      <c r="AM47" s="1245"/>
      <c r="AN47" s="1245">
        <v>21.82083206802308</v>
      </c>
      <c r="AO47" s="1245"/>
      <c r="AP47" s="1245">
        <v>7.8644901451482276</v>
      </c>
      <c r="AQ47" s="1245">
        <v>7.7304038323193609</v>
      </c>
      <c r="AR47" s="1245">
        <v>26.58020018536747</v>
      </c>
      <c r="AS47" s="1245">
        <v>16.569375193679249</v>
      </c>
    </row>
    <row r="48" spans="1:45">
      <c r="A48" s="1243" t="s">
        <v>1261</v>
      </c>
      <c r="B48" s="1244">
        <v>43668</v>
      </c>
      <c r="C48" s="1245">
        <v>6.5454212951489987</v>
      </c>
      <c r="D48" s="1245">
        <v>4.6861570793230563</v>
      </c>
      <c r="E48" s="1245">
        <v>6.250382703233238</v>
      </c>
      <c r="F48" s="1245">
        <v>7.8055062016097807</v>
      </c>
      <c r="G48" s="1245">
        <v>7.3540577776502438</v>
      </c>
      <c r="H48" s="1245">
        <v>7.5991334321048187</v>
      </c>
      <c r="I48" s="1245">
        <v>17.080607465606949</v>
      </c>
      <c r="J48" s="1245">
        <v>6.0639503495159222</v>
      </c>
      <c r="K48" s="1245">
        <v>28.693216229507389</v>
      </c>
      <c r="L48" s="1245">
        <v>4.5412445178493694</v>
      </c>
      <c r="M48" s="1245">
        <v>11.736978883921534</v>
      </c>
      <c r="N48" s="1245"/>
      <c r="O48" s="1245">
        <v>10.7573066832654</v>
      </c>
      <c r="P48" s="1245">
        <v>35.279753232971814</v>
      </c>
      <c r="Q48" s="1245">
        <v>10.415003222334184</v>
      </c>
      <c r="R48" s="1245">
        <v>16.640426984954708</v>
      </c>
      <c r="S48" s="1245">
        <v>12.875647062168447</v>
      </c>
      <c r="T48" s="1245">
        <v>9.595472991941687</v>
      </c>
      <c r="U48" s="1245">
        <v>11.880935817252537</v>
      </c>
      <c r="V48" s="1245">
        <v>13.850905125214711</v>
      </c>
      <c r="W48" s="1245">
        <v>6.2964868139838703</v>
      </c>
      <c r="X48" s="1245">
        <v>14.211660912108913</v>
      </c>
      <c r="Y48" s="1245"/>
      <c r="Z48" s="1245">
        <v>13.063332792709692</v>
      </c>
      <c r="AA48" s="1245">
        <v>16.327188673087782</v>
      </c>
      <c r="AB48" s="1245">
        <v>10.840987746702199</v>
      </c>
      <c r="AC48" s="1245">
        <v>17.197039802995736</v>
      </c>
      <c r="AD48" s="1245">
        <v>10.679201292040871</v>
      </c>
      <c r="AE48" s="1245">
        <v>3923.0616090065505</v>
      </c>
      <c r="AF48" s="1245">
        <v>2.2563875945441034</v>
      </c>
      <c r="AG48" s="1245">
        <v>8.2795034694301393</v>
      </c>
      <c r="AH48" s="1245">
        <v>12.925370222332768</v>
      </c>
      <c r="AI48" s="1245">
        <v>49.692202317129208</v>
      </c>
      <c r="AJ48" s="1245">
        <v>10.623861963552059</v>
      </c>
      <c r="AK48" s="1245">
        <v>14.286635987307015</v>
      </c>
      <c r="AL48" s="1245">
        <v>13.914006808190496</v>
      </c>
      <c r="AM48" s="1245"/>
      <c r="AN48" s="1245">
        <v>34.059520194351656</v>
      </c>
      <c r="AO48" s="1245"/>
      <c r="AP48" s="1245">
        <v>6.2654874800138964</v>
      </c>
      <c r="AQ48" s="1245">
        <v>6.946699888009336</v>
      </c>
      <c r="AR48" s="1245">
        <v>36.331527150388311</v>
      </c>
      <c r="AS48" s="1245">
        <v>19.854578149388267</v>
      </c>
    </row>
    <row r="49" spans="1:45">
      <c r="A49" s="1243" t="s">
        <v>1303</v>
      </c>
      <c r="B49" s="1244">
        <v>43699</v>
      </c>
      <c r="C49" s="1245">
        <v>6.0464917811834322</v>
      </c>
      <c r="D49" s="1245">
        <v>4.5236692405039935</v>
      </c>
      <c r="E49" s="1245">
        <v>7.7338471258920007</v>
      </c>
      <c r="F49" s="1245">
        <v>3.1440592480686984</v>
      </c>
      <c r="G49" s="1245">
        <v>6.1626706018451554</v>
      </c>
      <c r="H49" s="1245">
        <v>6.8932331595615013</v>
      </c>
      <c r="I49" s="1245">
        <v>20.046638422511155</v>
      </c>
      <c r="J49" s="1245">
        <v>5.65</v>
      </c>
      <c r="K49" s="1245">
        <v>32.466662656858325</v>
      </c>
      <c r="L49" s="1245">
        <v>4.5820329670172422</v>
      </c>
      <c r="M49" s="1245">
        <v>12.927523387426424</v>
      </c>
      <c r="N49" s="1245"/>
      <c r="O49" s="1245">
        <v>11.103884231370929</v>
      </c>
      <c r="P49" s="1245"/>
      <c r="Q49" s="1245">
        <v>10.931859581849055</v>
      </c>
      <c r="R49" s="1245">
        <v>19.88</v>
      </c>
      <c r="S49" s="1245">
        <v>16.512410102770811</v>
      </c>
      <c r="T49" s="1245">
        <v>12.22051159324103</v>
      </c>
      <c r="U49" s="1245">
        <v>14.557957885944072</v>
      </c>
      <c r="V49" s="1245">
        <v>9.727580409979856</v>
      </c>
      <c r="W49" s="1245">
        <v>7.1808735105147754</v>
      </c>
      <c r="X49" s="1245">
        <v>15.623845711402758</v>
      </c>
      <c r="Y49" s="1245"/>
      <c r="Z49" s="1245">
        <v>14.12366245474704</v>
      </c>
      <c r="AA49" s="1245">
        <v>21.254199843499954</v>
      </c>
      <c r="AB49" s="1245">
        <v>12.579909438312402</v>
      </c>
      <c r="AC49" s="1245">
        <v>17.993264696575316</v>
      </c>
      <c r="AD49" s="1245">
        <v>14.620657604813632</v>
      </c>
      <c r="AE49" s="1245">
        <v>4971.9184439637656</v>
      </c>
      <c r="AF49" s="1245">
        <v>2.2563875945441034</v>
      </c>
      <c r="AG49" s="1245">
        <v>9.9090439496653051</v>
      </c>
      <c r="AH49" s="1245">
        <v>17.540408586587954</v>
      </c>
      <c r="AI49" s="1245">
        <v>63.692204057761131</v>
      </c>
      <c r="AJ49" s="1245">
        <v>12.366038684263168</v>
      </c>
      <c r="AK49" s="1245">
        <v>15.544276878510665</v>
      </c>
      <c r="AL49" s="1245">
        <v>22.282872667822723</v>
      </c>
      <c r="AM49" s="1245"/>
      <c r="AN49" s="1245">
        <v>56.724870938354087</v>
      </c>
      <c r="AO49" s="1245"/>
      <c r="AP49" s="1245">
        <v>5.8419163440554618</v>
      </c>
      <c r="AQ49" s="1245">
        <v>8.4451548541241124</v>
      </c>
      <c r="AR49" s="1245">
        <v>50.312850450148304</v>
      </c>
      <c r="AS49" s="1245">
        <v>16.204560407928284</v>
      </c>
    </row>
    <row r="50" spans="1:45">
      <c r="A50" s="1243" t="s">
        <v>1330</v>
      </c>
      <c r="B50" s="1244">
        <v>43730</v>
      </c>
      <c r="C50" s="1245">
        <v>6.56071064953984</v>
      </c>
      <c r="D50" s="1245">
        <v>5.2889552252283831</v>
      </c>
      <c r="E50" s="1245">
        <v>7.4933806763642075</v>
      </c>
      <c r="F50" s="1245">
        <v>3.4911658042097589</v>
      </c>
      <c r="G50" s="1245">
        <v>6.9657577594587101</v>
      </c>
      <c r="H50" s="1245">
        <v>7.1982671255171677</v>
      </c>
      <c r="I50" s="1245">
        <v>24.541467771505783</v>
      </c>
      <c r="J50" s="1245">
        <v>5.6254954620582653</v>
      </c>
      <c r="K50" s="1245">
        <v>18.454416444652903</v>
      </c>
      <c r="L50" s="1245">
        <v>5.2368955940471231</v>
      </c>
      <c r="M50" s="1245">
        <v>16.031063929266427</v>
      </c>
      <c r="N50" s="1245"/>
      <c r="O50" s="1245">
        <v>14.280697572246412</v>
      </c>
      <c r="P50" s="1245">
        <v>21.319756739625859</v>
      </c>
      <c r="Q50" s="1245">
        <v>11.965620777753145</v>
      </c>
      <c r="R50" s="1245">
        <v>22.90650378905212</v>
      </c>
      <c r="S50" s="1245">
        <v>20.242777735453199</v>
      </c>
      <c r="T50" s="1245">
        <v>14.182884403376981</v>
      </c>
      <c r="U50" s="1245">
        <v>16.771573923117607</v>
      </c>
      <c r="V50" s="1245">
        <v>10.639341824854524</v>
      </c>
      <c r="W50" s="1245">
        <v>9.6705890390963951</v>
      </c>
      <c r="X50" s="1245">
        <v>17.679213620082983</v>
      </c>
      <c r="Y50" s="1245"/>
      <c r="Z50" s="1245">
        <v>15.906457269130286</v>
      </c>
      <c r="AA50" s="1245">
        <v>23.304840768903432</v>
      </c>
      <c r="AB50" s="1245">
        <v>14.698668481096576</v>
      </c>
      <c r="AC50" s="1245">
        <v>21.693244379545106</v>
      </c>
      <c r="AD50" s="1245">
        <v>20.72495931258112</v>
      </c>
      <c r="AE50" s="1245">
        <v>4682.8676298051059</v>
      </c>
      <c r="AF50" s="1245">
        <v>2.2563875945441034</v>
      </c>
      <c r="AG50" s="1245">
        <v>12.817454189143852</v>
      </c>
      <c r="AH50" s="1245">
        <v>18.499667883447884</v>
      </c>
      <c r="AI50" s="1245">
        <v>72.01886148747441</v>
      </c>
      <c r="AJ50" s="1245">
        <v>14.317921862096911</v>
      </c>
      <c r="AK50" s="1245">
        <v>17.088177418686602</v>
      </c>
      <c r="AL50" s="1245">
        <v>32.863656374462877</v>
      </c>
      <c r="AM50" s="1245"/>
      <c r="AN50" s="1245">
        <v>91.330515784026218</v>
      </c>
      <c r="AO50" s="1245"/>
      <c r="AP50" s="1245">
        <v>6.3336739582443942</v>
      </c>
      <c r="AQ50" s="1245">
        <v>9.9254151189952253</v>
      </c>
      <c r="AR50" s="1245">
        <v>47.430643622986388</v>
      </c>
      <c r="AS50" s="1245">
        <v>16.973595233526147</v>
      </c>
    </row>
    <row r="51" spans="1:45">
      <c r="A51" s="1243" t="s">
        <v>1144</v>
      </c>
      <c r="B51" s="1244">
        <v>43740</v>
      </c>
      <c r="C51" s="1245">
        <v>6.837749360260962</v>
      </c>
      <c r="D51" s="1245">
        <v>6.2649159182863388</v>
      </c>
      <c r="E51" s="1245">
        <v>7.8927924522086839</v>
      </c>
      <c r="F51" s="1245">
        <v>3.8830435255427247</v>
      </c>
      <c r="G51" s="1245">
        <v>7.0652128960788882</v>
      </c>
      <c r="H51" s="1245">
        <v>7.6174029740587654</v>
      </c>
      <c r="I51" s="1245">
        <v>23.069152771564671</v>
      </c>
      <c r="J51" s="1245">
        <v>5.9023239921554636</v>
      </c>
      <c r="K51" s="1245">
        <v>15.136296635500246</v>
      </c>
      <c r="L51" s="1245">
        <v>5.6518424960412359</v>
      </c>
      <c r="M51" s="1245">
        <v>14.172513893579174</v>
      </c>
      <c r="N51" s="1245"/>
      <c r="O51" s="1245">
        <v>14.062466943947923</v>
      </c>
      <c r="P51" s="1245">
        <v>19.359170921210378</v>
      </c>
      <c r="Q51" s="1245">
        <v>11.603403371669023</v>
      </c>
      <c r="R51" s="1245">
        <v>20.54310723693937</v>
      </c>
      <c r="S51" s="1245">
        <v>18.463866055076672</v>
      </c>
      <c r="T51" s="1245">
        <v>15.015183917782627</v>
      </c>
      <c r="U51" s="1245">
        <v>15.786089034310804</v>
      </c>
      <c r="V51" s="1245">
        <v>10.199401002292621</v>
      </c>
      <c r="W51" s="1245">
        <v>8.7917544029065517</v>
      </c>
      <c r="X51" s="1245">
        <v>15.591044347151849</v>
      </c>
      <c r="Y51" s="1245"/>
      <c r="Z51" s="1245">
        <v>13.574798296399305</v>
      </c>
      <c r="AA51" s="1245">
        <v>20.82450913258792</v>
      </c>
      <c r="AB51" s="1245">
        <v>13.435685515717971</v>
      </c>
      <c r="AC51" s="1245">
        <v>18.519818557321635</v>
      </c>
      <c r="AD51" s="1245">
        <v>15.239817060688683</v>
      </c>
      <c r="AE51" s="1245">
        <v>4200.7088721493274</v>
      </c>
      <c r="AF51" s="1245">
        <v>2.2563875945441034</v>
      </c>
      <c r="AG51" s="1245">
        <v>16.026211105371626</v>
      </c>
      <c r="AH51" s="1245">
        <v>20.585798988715851</v>
      </c>
      <c r="AI51" s="1245">
        <v>69.540659420996192</v>
      </c>
      <c r="AJ51" s="1245">
        <v>14.146171324815478</v>
      </c>
      <c r="AK51" s="1245">
        <v>15.424220515681515</v>
      </c>
      <c r="AL51" s="1245">
        <v>21.331400143439108</v>
      </c>
      <c r="AM51" s="1245"/>
      <c r="AN51" s="1245">
        <v>81.638088666551667</v>
      </c>
      <c r="AO51" s="1245"/>
      <c r="AP51" s="1245">
        <v>6.3271904060943589</v>
      </c>
      <c r="AQ51" s="1245">
        <v>8.7426199158465749</v>
      </c>
      <c r="AR51" s="1245">
        <v>41.037384842736316</v>
      </c>
      <c r="AS51" s="1245">
        <v>17.169209364805219</v>
      </c>
    </row>
    <row r="52" spans="1:45">
      <c r="A52" s="1243" t="s">
        <v>1388</v>
      </c>
      <c r="B52" s="1244">
        <v>43790</v>
      </c>
      <c r="C52" s="1245">
        <v>6.5116332089044491</v>
      </c>
      <c r="D52" s="1245">
        <v>5.3445359577098577</v>
      </c>
      <c r="E52" s="1245">
        <v>7.7017545850652906</v>
      </c>
      <c r="F52" s="1245">
        <v>3.3389368426006385</v>
      </c>
      <c r="G52" s="1245">
        <v>6.9463795442779288</v>
      </c>
      <c r="H52" s="1245">
        <v>6.8663642870276602</v>
      </c>
      <c r="I52" s="1245">
        <v>24.070457822827123</v>
      </c>
      <c r="J52" s="1245">
        <v>5.6679455792181548</v>
      </c>
      <c r="K52" s="1245">
        <v>15.963499290190194</v>
      </c>
      <c r="L52" s="1245">
        <v>5.360419644100924</v>
      </c>
      <c r="M52" s="1245">
        <v>15.124073127326644</v>
      </c>
      <c r="N52" s="1245"/>
      <c r="O52" s="1245">
        <v>14.137863039222776</v>
      </c>
      <c r="P52" s="1245">
        <v>19.818026180179061</v>
      </c>
      <c r="Q52" s="1245">
        <v>11.65154411556267</v>
      </c>
      <c r="R52" s="1245">
        <v>20.769405039826637</v>
      </c>
      <c r="S52" s="1245">
        <v>19.559147457166183</v>
      </c>
      <c r="T52" s="1245">
        <v>15.715567910363763</v>
      </c>
      <c r="U52" s="1245">
        <v>15.355118613403539</v>
      </c>
      <c r="V52" s="1245">
        <v>10.868876167060733</v>
      </c>
      <c r="W52" s="1245">
        <v>9.868793823703145</v>
      </c>
      <c r="X52" s="1245">
        <v>16.68029115393194</v>
      </c>
      <c r="Y52" s="1245"/>
      <c r="Z52" s="1245">
        <v>16.725533705536595</v>
      </c>
      <c r="AA52" s="1245">
        <v>23.741352992661341</v>
      </c>
      <c r="AB52" s="1245">
        <v>15.420556688660531</v>
      </c>
      <c r="AC52" s="1245">
        <v>21.014852243874721</v>
      </c>
      <c r="AD52" s="1245">
        <v>16.911155908370283</v>
      </c>
      <c r="AE52" s="1245">
        <v>4873.1916683502604</v>
      </c>
      <c r="AF52" s="1245">
        <v>2.2563875945441034</v>
      </c>
      <c r="AG52" s="1245">
        <v>17.71486236773297</v>
      </c>
      <c r="AH52" s="1245">
        <v>18.910260747860427</v>
      </c>
      <c r="AI52" s="1245">
        <v>66.877194936849875</v>
      </c>
      <c r="AJ52" s="1245">
        <v>15.254484184178537</v>
      </c>
      <c r="AK52" s="1245">
        <v>15.239511265457761</v>
      </c>
      <c r="AL52" s="1245">
        <v>23.506486795954768</v>
      </c>
      <c r="AM52" s="1245"/>
      <c r="AN52" s="1245">
        <v>82.420562359841298</v>
      </c>
      <c r="AO52" s="1245"/>
      <c r="AP52" s="1245">
        <v>6.1044088285757736</v>
      </c>
      <c r="AQ52" s="1245">
        <v>10.384470337731582</v>
      </c>
      <c r="AR52" s="1245">
        <v>41.985892907675051</v>
      </c>
      <c r="AS52" s="1245">
        <v>17.420794838756841</v>
      </c>
    </row>
    <row r="53" spans="1:45">
      <c r="A53" s="1243" t="s">
        <v>1454</v>
      </c>
      <c r="B53" s="1244">
        <v>43820</v>
      </c>
      <c r="C53" s="1245">
        <v>7.289900352351677</v>
      </c>
      <c r="D53" s="1245">
        <v>5.710230621080493</v>
      </c>
      <c r="E53" s="1245">
        <v>8.5198488350284389</v>
      </c>
      <c r="F53" s="1245">
        <v>3.7871609490459615</v>
      </c>
      <c r="G53" s="1245">
        <v>7.9218599663807154</v>
      </c>
      <c r="H53" s="1245">
        <v>7.2087838063754699</v>
      </c>
      <c r="I53" s="1245">
        <v>28.427335580459182</v>
      </c>
      <c r="J53" s="1245">
        <v>6.9613298847331926</v>
      </c>
      <c r="K53" s="1245">
        <v>17.587407603617724</v>
      </c>
      <c r="L53" s="1245">
        <v>4.8163896176983245</v>
      </c>
      <c r="M53" s="1245">
        <v>18.553468298411957</v>
      </c>
      <c r="N53" s="1245"/>
      <c r="O53" s="1245">
        <v>15.179996386128659</v>
      </c>
      <c r="P53" s="1245">
        <v>22.031933523869625</v>
      </c>
      <c r="Q53" s="1245">
        <v>13.19324840814892</v>
      </c>
      <c r="R53" s="1245">
        <v>39.854400935992373</v>
      </c>
      <c r="S53" s="1245">
        <v>20.477101841749128</v>
      </c>
      <c r="T53" s="1245">
        <v>19.529906151124397</v>
      </c>
      <c r="U53" s="1245">
        <v>20.843944931537624</v>
      </c>
      <c r="V53" s="1245">
        <v>340.25821787903317</v>
      </c>
      <c r="W53" s="1245">
        <v>13.038884815346893</v>
      </c>
      <c r="X53" s="1245">
        <v>17.457191026328307</v>
      </c>
      <c r="Y53" s="1245"/>
      <c r="Z53" s="1245">
        <v>16.224810560937179</v>
      </c>
      <c r="AA53" s="1245">
        <v>22.617341448485583</v>
      </c>
      <c r="AB53" s="1245">
        <v>18.220286939796992</v>
      </c>
      <c r="AC53" s="1245">
        <v>26.609857748946418</v>
      </c>
      <c r="AD53" s="1245">
        <v>20.753387313363593</v>
      </c>
      <c r="AE53" s="1245">
        <v>5843.3711747049692</v>
      </c>
      <c r="AF53" s="1245">
        <v>2.2563875945441034</v>
      </c>
      <c r="AG53" s="1245">
        <v>42.492327023297008</v>
      </c>
      <c r="AH53" s="1245">
        <v>22.241916477960775</v>
      </c>
      <c r="AI53" s="1245">
        <v>76.697136943773714</v>
      </c>
      <c r="AJ53" s="1245">
        <v>16.756386641335482</v>
      </c>
      <c r="AK53" s="1245">
        <v>20.944262439987515</v>
      </c>
      <c r="AL53" s="1245">
        <v>27.531317882971049</v>
      </c>
      <c r="AM53" s="1245"/>
      <c r="AN53" s="1245">
        <v>125.22373641538726</v>
      </c>
      <c r="AO53" s="1245"/>
      <c r="AP53" s="1245">
        <v>6.3250123517283132</v>
      </c>
      <c r="AQ53" s="1245">
        <v>11.856459106424039</v>
      </c>
      <c r="AR53" s="1245">
        <v>34.487279110991203</v>
      </c>
      <c r="AS53" s="1245">
        <v>18.917404740518066</v>
      </c>
    </row>
    <row r="54" spans="1:45">
      <c r="A54" s="1243" t="s">
        <v>1146</v>
      </c>
      <c r="B54" s="1244">
        <v>43851</v>
      </c>
      <c r="C54" s="1245">
        <v>8.2200856871198962</v>
      </c>
      <c r="D54" s="1245">
        <v>6.4618849261829663</v>
      </c>
      <c r="E54" s="1245">
        <v>10.382619777458208</v>
      </c>
      <c r="F54" s="1245">
        <v>4.2810718756206505</v>
      </c>
      <c r="G54" s="1245">
        <v>9.3755527439995756</v>
      </c>
      <c r="H54" s="1245">
        <v>8.4536489594110691</v>
      </c>
      <c r="I54" s="1245">
        <v>31.999948927750427</v>
      </c>
      <c r="J54" s="1245">
        <v>7.6851045595661205</v>
      </c>
      <c r="K54" s="1245">
        <v>19.838805310118239</v>
      </c>
      <c r="L54" s="1245">
        <v>5.5761093735533214</v>
      </c>
      <c r="M54" s="1245">
        <v>24.823565859286724</v>
      </c>
      <c r="N54" s="1245"/>
      <c r="O54" s="1245">
        <v>14.68848129375635</v>
      </c>
      <c r="P54" s="1245">
        <v>25.022219906005077</v>
      </c>
      <c r="Q54" s="1245">
        <v>14.026776421766499</v>
      </c>
      <c r="R54" s="1245">
        <v>21.033539185360549</v>
      </c>
      <c r="S54" s="1245">
        <v>23.147879765098192</v>
      </c>
      <c r="T54" s="1245">
        <v>21.517626416425152</v>
      </c>
      <c r="U54" s="1245">
        <v>24.402630489459241</v>
      </c>
      <c r="V54" s="1245">
        <v>320.53627963455534</v>
      </c>
      <c r="W54" s="1245">
        <v>11.934197634538886</v>
      </c>
      <c r="X54" s="1245">
        <v>21.127957416970318</v>
      </c>
      <c r="Y54" s="1245"/>
      <c r="Z54" s="1245">
        <v>17.42898964110309</v>
      </c>
      <c r="AA54" s="1245">
        <v>24.966865376562655</v>
      </c>
      <c r="AB54" s="1245">
        <v>17.916080825295126</v>
      </c>
      <c r="AC54" s="1245">
        <v>27.803861175849399</v>
      </c>
      <c r="AD54" s="1245">
        <v>21.155468439812594</v>
      </c>
      <c r="AE54" s="1245">
        <v>5501.266467624223</v>
      </c>
      <c r="AF54" s="1245">
        <v>2.2563875945441034</v>
      </c>
      <c r="AG54" s="1245">
        <v>40.881001915669351</v>
      </c>
      <c r="AH54" s="1245">
        <v>26.298838530965366</v>
      </c>
      <c r="AI54" s="1245">
        <v>90.957599653449066</v>
      </c>
      <c r="AJ54" s="1245">
        <v>16.583327707752694</v>
      </c>
      <c r="AK54" s="1245">
        <v>22.379786432923744</v>
      </c>
      <c r="AL54" s="1245">
        <v>24.844442117955403</v>
      </c>
      <c r="AM54" s="1245"/>
      <c r="AN54" s="1245">
        <v>143.87735035363119</v>
      </c>
      <c r="AO54" s="1245"/>
      <c r="AP54" s="1245">
        <v>6.7936651269964976</v>
      </c>
      <c r="AQ54" s="1245">
        <v>12.970130250621793</v>
      </c>
      <c r="AR54" s="1245">
        <v>37.378951588234962</v>
      </c>
      <c r="AS54" s="1245">
        <v>18.432419713921327</v>
      </c>
    </row>
    <row r="55" spans="1:45">
      <c r="A55" s="1243" t="s">
        <v>1517</v>
      </c>
      <c r="B55" s="1244">
        <v>43880</v>
      </c>
      <c r="C55" s="1245">
        <v>9.6691715306300008</v>
      </c>
      <c r="D55" s="1245">
        <v>7.6048374103902923</v>
      </c>
      <c r="E55" s="1245">
        <v>10.764429970627043</v>
      </c>
      <c r="F55" s="1245">
        <v>4.7968709073788336</v>
      </c>
      <c r="G55" s="1245">
        <v>11.214402267362725</v>
      </c>
      <c r="H55" s="1245">
        <v>9.9780864325819785</v>
      </c>
      <c r="I55" s="1245">
        <v>34.740427443436467</v>
      </c>
      <c r="J55" s="1245">
        <v>8.7294053254609203</v>
      </c>
      <c r="K55" s="1245">
        <v>22.03129130469139</v>
      </c>
      <c r="L55" s="1245">
        <v>6.7651842453368527</v>
      </c>
      <c r="M55" s="1245">
        <v>26.654611722346381</v>
      </c>
      <c r="N55" s="1245"/>
      <c r="O55" s="1245">
        <v>16.415815455939669</v>
      </c>
      <c r="P55" s="1245">
        <v>46.448427843962534</v>
      </c>
      <c r="Q55" s="1245">
        <v>15.260409247200533</v>
      </c>
      <c r="R55" s="1245">
        <v>22.751965573391278</v>
      </c>
      <c r="S55" s="1245">
        <v>26.451596343808571</v>
      </c>
      <c r="T55" s="1245">
        <v>22.558436709601491</v>
      </c>
      <c r="U55" s="1245">
        <v>36.101552916244813</v>
      </c>
      <c r="V55" s="1245">
        <v>31.940668512334852</v>
      </c>
      <c r="W55" s="1245">
        <v>12.026648001932795</v>
      </c>
      <c r="X55" s="1245">
        <v>24.335289693396589</v>
      </c>
      <c r="Y55" s="1245"/>
      <c r="Z55" s="1245">
        <v>20.826507033112446</v>
      </c>
      <c r="AA55" s="1245">
        <v>28.705957641226121</v>
      </c>
      <c r="AB55" s="1245">
        <v>21.965230807623524</v>
      </c>
      <c r="AC55" s="1245">
        <v>30.700669777159927</v>
      </c>
      <c r="AD55" s="1245">
        <v>41.847891199362707</v>
      </c>
      <c r="AE55" s="1245">
        <v>6417.0136261344051</v>
      </c>
      <c r="AF55" s="1245">
        <v>2.2563875945441034</v>
      </c>
      <c r="AG55" s="1245"/>
      <c r="AH55" s="1245">
        <v>30.004714692515794</v>
      </c>
      <c r="AI55" s="1245"/>
      <c r="AJ55" s="1245">
        <v>17.533210417340396</v>
      </c>
      <c r="AK55" s="1245">
        <v>23.80941812953489</v>
      </c>
      <c r="AL55" s="1245">
        <v>25.269118311265363</v>
      </c>
      <c r="AM55" s="1245"/>
      <c r="AN55" s="1245">
        <v>177.84974987062273</v>
      </c>
      <c r="AO55" s="1245"/>
      <c r="AP55" s="1245">
        <v>8.1164144305371568</v>
      </c>
      <c r="AQ55" s="1245">
        <v>20.85328221166607</v>
      </c>
      <c r="AR55" s="1245">
        <v>30.854992323476033</v>
      </c>
      <c r="AS55" s="1245">
        <v>21.057282510660254</v>
      </c>
    </row>
    <row r="56" spans="1:45">
      <c r="A56" s="1243" t="s">
        <v>1556</v>
      </c>
      <c r="B56" s="1244">
        <v>43908</v>
      </c>
      <c r="C56" s="1245">
        <v>10.3</v>
      </c>
      <c r="D56" s="1245">
        <v>8</v>
      </c>
      <c r="E56" s="1245">
        <v>12</v>
      </c>
      <c r="F56" s="1245">
        <v>5</v>
      </c>
      <c r="G56" s="1245">
        <v>10</v>
      </c>
      <c r="H56" s="1245">
        <v>12</v>
      </c>
      <c r="I56" s="1245">
        <v>39</v>
      </c>
      <c r="J56" s="1245">
        <v>9</v>
      </c>
      <c r="K56" s="1245">
        <v>26</v>
      </c>
      <c r="L56" s="1245">
        <v>6</v>
      </c>
      <c r="M56" s="1245">
        <v>29</v>
      </c>
      <c r="N56" s="1245"/>
      <c r="O56" s="1245">
        <v>21</v>
      </c>
      <c r="P56" s="1245">
        <v>45</v>
      </c>
      <c r="Q56" s="1245">
        <v>17</v>
      </c>
      <c r="R56" s="1245">
        <v>27</v>
      </c>
      <c r="S56" s="1245">
        <v>35</v>
      </c>
      <c r="T56" s="1245">
        <v>24</v>
      </c>
      <c r="U56" s="1245">
        <v>39</v>
      </c>
      <c r="V56" s="1245">
        <v>33</v>
      </c>
      <c r="W56" s="1245">
        <v>15</v>
      </c>
      <c r="X56" s="1245">
        <v>25</v>
      </c>
      <c r="Y56" s="1245"/>
      <c r="Z56" s="1245">
        <v>23</v>
      </c>
      <c r="AA56" s="1245">
        <v>37</v>
      </c>
      <c r="AB56" s="1245">
        <v>26</v>
      </c>
      <c r="AC56" s="1245">
        <v>28</v>
      </c>
      <c r="AD56" s="1245">
        <v>43</v>
      </c>
      <c r="AE56" s="1245">
        <v>6204</v>
      </c>
      <c r="AF56" s="1245">
        <v>2</v>
      </c>
      <c r="AG56" s="1245"/>
      <c r="AH56" s="1245">
        <v>31</v>
      </c>
      <c r="AI56" s="1245"/>
      <c r="AJ56" s="1245">
        <v>22</v>
      </c>
      <c r="AK56" s="1245">
        <v>70</v>
      </c>
      <c r="AL56" s="1245">
        <v>26</v>
      </c>
      <c r="AM56" s="1245"/>
      <c r="AN56" s="1245">
        <v>253</v>
      </c>
      <c r="AO56" s="1245"/>
      <c r="AP56" s="1245">
        <v>8</v>
      </c>
      <c r="AQ56" s="1245">
        <v>26</v>
      </c>
      <c r="AR56" s="1245">
        <v>31</v>
      </c>
      <c r="AS56" s="1245">
        <v>26</v>
      </c>
    </row>
    <row r="57" spans="1:45">
      <c r="A57" s="1243" t="s">
        <v>1602</v>
      </c>
      <c r="B57" s="1244">
        <v>43939</v>
      </c>
      <c r="C57" s="1245">
        <v>14.26</v>
      </c>
      <c r="D57" s="1245">
        <v>10</v>
      </c>
      <c r="E57" s="1245">
        <v>17</v>
      </c>
      <c r="F57" s="1245">
        <v>7</v>
      </c>
      <c r="G57" s="1245">
        <v>20</v>
      </c>
      <c r="H57" s="1245">
        <v>16</v>
      </c>
      <c r="I57" s="1245">
        <v>52</v>
      </c>
      <c r="J57" s="1245">
        <v>12</v>
      </c>
      <c r="K57" s="1245">
        <v>38</v>
      </c>
      <c r="L57" s="1245">
        <v>7</v>
      </c>
      <c r="M57" s="1245">
        <v>38</v>
      </c>
      <c r="N57" s="1245"/>
      <c r="O57" s="1245">
        <v>25</v>
      </c>
      <c r="P57" s="1245">
        <v>69</v>
      </c>
      <c r="Q57" s="1245">
        <v>25</v>
      </c>
      <c r="R57" s="1245">
        <v>40</v>
      </c>
      <c r="S57" s="1245">
        <v>48</v>
      </c>
      <c r="T57" s="1245">
        <v>35</v>
      </c>
      <c r="U57" s="1245">
        <v>52</v>
      </c>
      <c r="V57" s="1245">
        <v>49</v>
      </c>
      <c r="W57" s="1245">
        <v>21</v>
      </c>
      <c r="X57" s="1245">
        <v>33</v>
      </c>
      <c r="Y57" s="1245"/>
      <c r="Z57" s="1245">
        <v>35</v>
      </c>
      <c r="AA57" s="1245">
        <v>57</v>
      </c>
      <c r="AB57" s="1245">
        <v>36</v>
      </c>
      <c r="AC57" s="1245">
        <v>40</v>
      </c>
      <c r="AD57" s="1245">
        <v>51</v>
      </c>
      <c r="AE57" s="1245">
        <v>9285</v>
      </c>
      <c r="AF57" s="1245">
        <v>2</v>
      </c>
      <c r="AG57" s="1245"/>
      <c r="AH57" s="1245">
        <v>33</v>
      </c>
      <c r="AI57" s="1245"/>
      <c r="AJ57" s="1245">
        <v>33</v>
      </c>
      <c r="AK57" s="1245">
        <v>102</v>
      </c>
      <c r="AL57" s="1245">
        <v>35</v>
      </c>
      <c r="AM57" s="1245"/>
      <c r="AN57" s="1245">
        <v>405</v>
      </c>
      <c r="AO57" s="1245"/>
      <c r="AP57" s="1245">
        <v>12</v>
      </c>
      <c r="AQ57" s="1245">
        <v>33</v>
      </c>
      <c r="AR57" s="1245">
        <v>59</v>
      </c>
      <c r="AS57" s="1245">
        <v>35</v>
      </c>
    </row>
    <row r="58" spans="1:45">
      <c r="A58" s="1243" t="s">
        <v>1694</v>
      </c>
      <c r="B58" s="1244">
        <v>43971</v>
      </c>
      <c r="C58" s="1245">
        <v>20.023438391837946</v>
      </c>
      <c r="D58" s="1245">
        <v>14.69500165444199</v>
      </c>
      <c r="E58" s="1245">
        <v>25.27560718110432</v>
      </c>
      <c r="F58" s="1245">
        <v>11.551757646633522</v>
      </c>
      <c r="G58" s="1245">
        <v>30.479868835938664</v>
      </c>
      <c r="H58" s="1245">
        <v>23.640812981192106</v>
      </c>
      <c r="I58" s="1245">
        <v>107.51032767493226</v>
      </c>
      <c r="J58" s="1245">
        <v>16.416044900647726</v>
      </c>
      <c r="K58" s="1245">
        <v>46.663793737960546</v>
      </c>
      <c r="L58" s="1245">
        <v>11.082537146227564</v>
      </c>
      <c r="M58" s="1245">
        <v>47.307011898092824</v>
      </c>
      <c r="N58" s="1245"/>
      <c r="O58" s="1245">
        <v>33.693587672661081</v>
      </c>
      <c r="P58" s="1245">
        <v>82.75299917691413</v>
      </c>
      <c r="Q58" s="1245">
        <v>29.829590319436335</v>
      </c>
      <c r="R58" s="1245">
        <v>57.864800118307855</v>
      </c>
      <c r="S58" s="1245">
        <v>67.065811675911192</v>
      </c>
      <c r="T58" s="1245">
        <v>47.862060742464841</v>
      </c>
      <c r="U58" s="1245">
        <v>61.753308137319124</v>
      </c>
      <c r="V58" s="1245">
        <v>56.512619064463181</v>
      </c>
      <c r="W58" s="1245">
        <v>28.626464965609809</v>
      </c>
      <c r="X58" s="1245">
        <v>41.501489043863444</v>
      </c>
      <c r="Y58" s="1245"/>
      <c r="Z58" s="1245">
        <v>45.990733744895614</v>
      </c>
      <c r="AA58" s="1245">
        <v>80.974058086572938</v>
      </c>
      <c r="AB58" s="1245">
        <v>42.311519556283145</v>
      </c>
      <c r="AC58" s="1245">
        <v>50.546050102183457</v>
      </c>
      <c r="AD58" s="1245">
        <v>65.337963019934108</v>
      </c>
      <c r="AE58" s="1245">
        <v>14873.505212998278</v>
      </c>
      <c r="AF58" s="1245">
        <v>2.2563875945441034</v>
      </c>
      <c r="AG58" s="1245"/>
      <c r="AH58" s="1245">
        <v>40.18000388473741</v>
      </c>
      <c r="AI58" s="1245"/>
      <c r="AJ58" s="1245">
        <v>31.638408587880036</v>
      </c>
      <c r="AK58" s="1245">
        <v>130.09277706542338</v>
      </c>
      <c r="AL58" s="1245">
        <v>42.166448760310935</v>
      </c>
      <c r="AM58" s="1245"/>
      <c r="AN58" s="1245">
        <v>538.38077166350411</v>
      </c>
      <c r="AO58" s="1245"/>
      <c r="AP58" s="1245">
        <v>15.049614542932554</v>
      </c>
      <c r="AQ58" s="1245">
        <v>44.994221924202783</v>
      </c>
      <c r="AR58" s="1245">
        <v>65.271344800892777</v>
      </c>
      <c r="AS58" s="1245">
        <v>39.544270394110001</v>
      </c>
    </row>
    <row r="59" spans="1:45">
      <c r="A59" s="1243" t="s">
        <v>1743</v>
      </c>
      <c r="B59" s="1244">
        <v>44002</v>
      </c>
      <c r="C59" s="1245">
        <v>24.668276052028254</v>
      </c>
      <c r="D59" s="1245">
        <v>20.180044367184848</v>
      </c>
      <c r="E59" s="1245">
        <v>24.852828628728165</v>
      </c>
      <c r="F59" s="1245">
        <v>16.037127541523635</v>
      </c>
      <c r="G59" s="1245">
        <v>28.24962647955758</v>
      </c>
      <c r="H59" s="1245">
        <v>27.497375481957217</v>
      </c>
      <c r="I59" s="1245">
        <v>112.30327387970978</v>
      </c>
      <c r="J59" s="1245">
        <v>20.243584414329394</v>
      </c>
      <c r="K59" s="1245">
        <v>54.969522550710138</v>
      </c>
      <c r="L59" s="1245">
        <v>16.332124964377581</v>
      </c>
      <c r="M59" s="1245">
        <v>57.743659758247816</v>
      </c>
      <c r="N59" s="1245"/>
      <c r="O59" s="1245">
        <v>39.296192203671914</v>
      </c>
      <c r="P59" s="1245">
        <v>107.52445466536678</v>
      </c>
      <c r="Q59" s="1245">
        <v>36.581224366891028</v>
      </c>
      <c r="R59" s="1245">
        <v>75.995751142778246</v>
      </c>
      <c r="S59" s="1245">
        <v>70.877123803310624</v>
      </c>
      <c r="T59" s="1245">
        <v>69.267750544335286</v>
      </c>
      <c r="U59" s="1245">
        <v>63.811562488095511</v>
      </c>
      <c r="V59" s="1245">
        <v>63.324279969312222</v>
      </c>
      <c r="W59" s="1245">
        <v>34.109367939490419</v>
      </c>
      <c r="X59" s="1245">
        <v>52.735652827487407</v>
      </c>
      <c r="Y59" s="1245"/>
      <c r="Z59" s="1245">
        <v>60.411541054615753</v>
      </c>
      <c r="AA59" s="1245">
        <v>87.156180699884274</v>
      </c>
      <c r="AB59" s="1245">
        <v>48.270316536220513</v>
      </c>
      <c r="AC59" s="1245">
        <v>46.996676141047637</v>
      </c>
      <c r="AD59" s="1245">
        <v>79.308195314960344</v>
      </c>
      <c r="AE59" s="1245">
        <v>22152.301107466974</v>
      </c>
      <c r="AF59" s="1245"/>
      <c r="AG59" s="1245"/>
      <c r="AH59" s="1245">
        <v>43.804093714224443</v>
      </c>
      <c r="AI59" s="1245"/>
      <c r="AJ59" s="1245">
        <v>34.14803677400117</v>
      </c>
      <c r="AK59" s="1245">
        <v>74.350158399203011</v>
      </c>
      <c r="AL59" s="1245">
        <v>57.65802172724463</v>
      </c>
      <c r="AM59" s="1245"/>
      <c r="AN59" s="1245">
        <v>370.31679225786939</v>
      </c>
      <c r="AO59" s="1245"/>
      <c r="AP59" s="1245">
        <v>20.472295668152722</v>
      </c>
      <c r="AQ59" s="1245">
        <v>43.134074751729251</v>
      </c>
      <c r="AR59" s="1245">
        <v>82.683114154203551</v>
      </c>
      <c r="AS59" s="1245">
        <v>47.526672060156393</v>
      </c>
    </row>
    <row r="60" spans="1:45">
      <c r="A60" s="1243" t="s">
        <v>1444</v>
      </c>
      <c r="B60" s="1244"/>
      <c r="C60" s="1245">
        <v>42</v>
      </c>
      <c r="D60" s="1245"/>
      <c r="E60" s="1245"/>
      <c r="F60" s="1245"/>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row>
    <row r="61" spans="1:45">
      <c r="A61" s="1243" t="s">
        <v>2538</v>
      </c>
      <c r="B61" s="1244"/>
      <c r="C61" s="1245">
        <v>36.85</v>
      </c>
      <c r="D61" s="1245"/>
      <c r="E61" s="1245"/>
      <c r="F61" s="1245"/>
      <c r="G61" s="1245"/>
      <c r="H61" s="1245"/>
      <c r="I61" s="1245"/>
      <c r="J61" s="1245"/>
      <c r="K61" s="1245"/>
      <c r="L61" s="1245"/>
      <c r="M61" s="1245"/>
      <c r="N61" s="1245"/>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row>
    <row r="62" spans="1:45">
      <c r="A62" s="1243" t="s">
        <v>1874</v>
      </c>
      <c r="B62" s="1244"/>
      <c r="C62" s="1245">
        <v>33.75</v>
      </c>
      <c r="D62" s="1245"/>
      <c r="E62" s="1245"/>
      <c r="F62" s="1245"/>
      <c r="G62" s="1245"/>
      <c r="H62" s="1245"/>
      <c r="I62" s="1245"/>
      <c r="J62" s="1245"/>
      <c r="K62" s="1245"/>
      <c r="L62" s="1245"/>
      <c r="M62" s="1245"/>
      <c r="N62" s="1245"/>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row>
    <row r="63" spans="1:45">
      <c r="A63" s="1243" t="s">
        <v>1893</v>
      </c>
      <c r="B63" s="1244">
        <v>44125</v>
      </c>
      <c r="C63" s="1245">
        <v>21.332250425272445</v>
      </c>
      <c r="D63" s="1245">
        <v>16.606150927749272</v>
      </c>
      <c r="E63" s="1245">
        <v>25.158248651354846</v>
      </c>
      <c r="F63" s="1245">
        <v>15.860425202555019</v>
      </c>
      <c r="G63" s="1245"/>
      <c r="H63" s="1245">
        <v>14.726454915984903</v>
      </c>
      <c r="I63" s="1245"/>
      <c r="J63" s="1245">
        <v>13.621468119926206</v>
      </c>
      <c r="K63" s="1245">
        <v>64.104731175903183</v>
      </c>
      <c r="L63" s="1245">
        <v>32.872517187344258</v>
      </c>
      <c r="M63" s="1245">
        <v>20.346977586119042</v>
      </c>
      <c r="N63" s="1245"/>
      <c r="O63" s="1245">
        <v>18.212462524316209</v>
      </c>
      <c r="P63" s="1245">
        <v>87.501458608032337</v>
      </c>
      <c r="Q63" s="1245">
        <v>22.334942855862334</v>
      </c>
      <c r="R63" s="1245">
        <v>114.13988284467023</v>
      </c>
      <c r="S63" s="1245">
        <v>49.580061986133124</v>
      </c>
      <c r="T63" s="1245">
        <v>12.566609520809239</v>
      </c>
      <c r="U63" s="1245">
        <v>26.762620658469423</v>
      </c>
      <c r="V63" s="1245">
        <v>5.8737584686203368</v>
      </c>
      <c r="W63" s="1245">
        <v>13.37830175236974</v>
      </c>
      <c r="X63" s="1245">
        <v>24.324406556939945</v>
      </c>
      <c r="Y63" s="1245"/>
      <c r="Z63" s="1245">
        <v>25.721263720488594</v>
      </c>
      <c r="AA63" s="1245">
        <v>19.488885088917179</v>
      </c>
      <c r="AB63" s="1245">
        <v>27.252186746757019</v>
      </c>
      <c r="AC63" s="1245">
        <v>62.359935079053415</v>
      </c>
      <c r="AD63" s="1245">
        <v>32.116679474766464</v>
      </c>
      <c r="AE63" s="1245"/>
      <c r="AF63" s="1245"/>
      <c r="AG63" s="1245">
        <v>535.26675814197506</v>
      </c>
      <c r="AH63" s="1245">
        <v>266.9518151334014</v>
      </c>
      <c r="AI63" s="1245">
        <v>68.527020612002644</v>
      </c>
      <c r="AJ63" s="1245">
        <v>15.372547322409101</v>
      </c>
      <c r="AK63" s="1245">
        <v>30.435805664509211</v>
      </c>
      <c r="AL63" s="1245">
        <v>44.412963624693681</v>
      </c>
      <c r="AM63" s="1245">
        <v>175.9189962579793</v>
      </c>
      <c r="AN63" s="1245">
        <v>41.760843005497861</v>
      </c>
      <c r="AO63" s="1245"/>
      <c r="AP63" s="1245">
        <v>11.842447647043949</v>
      </c>
      <c r="AQ63" s="1245">
        <v>29.275942859821487</v>
      </c>
      <c r="AR63" s="1245">
        <v>20.608263096597614</v>
      </c>
      <c r="AS63" s="1245">
        <v>16.642838455992003</v>
      </c>
    </row>
    <row r="64" spans="1:45">
      <c r="A64" s="1243" t="s">
        <v>1934</v>
      </c>
      <c r="B64" s="1244">
        <v>44155</v>
      </c>
      <c r="C64" s="1245">
        <v>20.740353919544646</v>
      </c>
      <c r="D64" s="1245">
        <v>16.916412066158664</v>
      </c>
      <c r="E64" s="1245">
        <v>22.887909852292839</v>
      </c>
      <c r="F64" s="1245">
        <v>15.150915898404827</v>
      </c>
      <c r="G64" s="1245"/>
      <c r="H64" s="1245">
        <v>15.856839792476304</v>
      </c>
      <c r="I64" s="1245"/>
      <c r="J64" s="1245">
        <v>13.651033809065034</v>
      </c>
      <c r="K64" s="1245">
        <v>63.767370204493261</v>
      </c>
      <c r="L64" s="1245">
        <v>28.214607961007147</v>
      </c>
      <c r="M64" s="1245">
        <v>19.113601825315349</v>
      </c>
      <c r="N64" s="1245"/>
      <c r="O64" s="1245">
        <v>16.687268910389133</v>
      </c>
      <c r="P64" s="1245">
        <v>72.744710884963467</v>
      </c>
      <c r="Q64" s="1245">
        <v>23.714291122429799</v>
      </c>
      <c r="R64" s="1245">
        <v>91.941954057926381</v>
      </c>
      <c r="S64" s="1245">
        <v>47.659923869203425</v>
      </c>
      <c r="T64" s="1245">
        <v>12.008448655715908</v>
      </c>
      <c r="U64" s="1245">
        <v>23.997099875404786</v>
      </c>
      <c r="V64" s="1245">
        <v>6.4101995095736699</v>
      </c>
      <c r="W64" s="1245">
        <v>14.211200029899137</v>
      </c>
      <c r="X64" s="1245">
        <v>22.748760837484824</v>
      </c>
      <c r="Y64" s="1245"/>
      <c r="Z64" s="1245">
        <v>24.160017736591634</v>
      </c>
      <c r="AA64" s="1245">
        <v>22.81892412412029</v>
      </c>
      <c r="AB64" s="1245">
        <v>26.09779724914566</v>
      </c>
      <c r="AC64" s="1245">
        <v>60.194778628352559</v>
      </c>
      <c r="AD64" s="1245">
        <v>36.170572163450892</v>
      </c>
      <c r="AE64" s="1245"/>
      <c r="AF64" s="1245"/>
      <c r="AG64" s="1245">
        <v>213.03825820251018</v>
      </c>
      <c r="AH64" s="1245">
        <v>260.23983087913689</v>
      </c>
      <c r="AI64" s="1245">
        <v>57.378116156692315</v>
      </c>
      <c r="AJ64" s="1245">
        <v>16.133168153465803</v>
      </c>
      <c r="AK64" s="1245">
        <v>28.055618476532597</v>
      </c>
      <c r="AL64" s="1245">
        <v>40.372373125051865</v>
      </c>
      <c r="AM64" s="1245">
        <v>105.70988333700198</v>
      </c>
      <c r="AN64" s="1245">
        <v>36.499694563225411</v>
      </c>
      <c r="AO64" s="1245"/>
      <c r="AP64" s="1245">
        <v>10.568948403339649</v>
      </c>
      <c r="AQ64" s="1245">
        <v>26.404377399142689</v>
      </c>
      <c r="AR64" s="1245">
        <v>17.867921084833821</v>
      </c>
      <c r="AS64" s="1245">
        <v>16.32529580074236</v>
      </c>
    </row>
    <row r="65" spans="1:45">
      <c r="A65" s="1243" t="s">
        <v>1973</v>
      </c>
      <c r="B65" s="1244">
        <v>44185</v>
      </c>
      <c r="C65" s="1245">
        <v>22.289062843440526</v>
      </c>
      <c r="D65" s="1245">
        <v>19.05991734148704</v>
      </c>
      <c r="E65" s="1245">
        <v>24.435695899383678</v>
      </c>
      <c r="F65" s="1245">
        <v>16.052068457009391</v>
      </c>
      <c r="G65" s="1245"/>
      <c r="H65" s="1245">
        <v>17.825309138195447</v>
      </c>
      <c r="I65" s="1245"/>
      <c r="J65" s="1245">
        <v>14.185874811376173</v>
      </c>
      <c r="K65" s="1245">
        <v>69.563452329308888</v>
      </c>
      <c r="L65" s="1245">
        <v>28.470748864627417</v>
      </c>
      <c r="M65" s="1245">
        <v>20.892898070513681</v>
      </c>
      <c r="N65" s="1245"/>
      <c r="O65" s="1245">
        <v>19.064363465471818</v>
      </c>
      <c r="P65" s="1245">
        <v>71.231219955953378</v>
      </c>
      <c r="Q65" s="1245">
        <v>26.351250779138692</v>
      </c>
      <c r="R65" s="1245">
        <v>94.61818469624555</v>
      </c>
      <c r="S65" s="1245">
        <v>59.339051170396907</v>
      </c>
      <c r="T65" s="1245">
        <v>16.919599843353748</v>
      </c>
      <c r="U65" s="1245">
        <v>26.406278922773939</v>
      </c>
      <c r="V65" s="1245">
        <v>6.6973851173567684</v>
      </c>
      <c r="W65" s="1245">
        <v>17.292584771248137</v>
      </c>
      <c r="X65" s="1245">
        <v>29.053074354784414</v>
      </c>
      <c r="Y65" s="1245"/>
      <c r="Z65" s="1245">
        <v>28.138981387905837</v>
      </c>
      <c r="AA65" s="1245">
        <v>28.213550529053283</v>
      </c>
      <c r="AB65" s="1245">
        <v>32.959839228831278</v>
      </c>
      <c r="AC65" s="1245">
        <v>64.300254369393869</v>
      </c>
      <c r="AD65" s="1245">
        <v>39.228967099487775</v>
      </c>
      <c r="AE65" s="1245"/>
      <c r="AF65" s="1245"/>
      <c r="AG65" s="1245">
        <v>226.56785988135115</v>
      </c>
      <c r="AH65" s="1245">
        <v>279.63515089663218</v>
      </c>
      <c r="AI65" s="1245">
        <v>75.87984809790305</v>
      </c>
      <c r="AJ65" s="1245">
        <v>22.11138100106934</v>
      </c>
      <c r="AK65" s="1245">
        <v>44.39504804190306</v>
      </c>
      <c r="AL65" s="1245">
        <v>38.354792710801689</v>
      </c>
      <c r="AM65" s="1245">
        <v>135.1882016288796</v>
      </c>
      <c r="AN65" s="1245">
        <v>46.052229688454489</v>
      </c>
      <c r="AO65" s="1245"/>
      <c r="AP65" s="1245">
        <v>11.001071754890205</v>
      </c>
      <c r="AQ65" s="1245">
        <v>28.572627087824973</v>
      </c>
      <c r="AR65" s="1245">
        <v>22.568832991192846</v>
      </c>
      <c r="AS65" s="1245">
        <v>18.485036271553771</v>
      </c>
    </row>
    <row r="66" spans="1:45">
      <c r="A66" s="1243" t="s">
        <v>2053</v>
      </c>
      <c r="B66" s="1244">
        <v>44215</v>
      </c>
      <c r="C66" s="1245">
        <v>13.4</v>
      </c>
      <c r="D66" s="1245">
        <v>9.4700000000000006</v>
      </c>
      <c r="E66" s="1245">
        <v>19.338857253461814</v>
      </c>
      <c r="F66" s="1245">
        <v>9.7559262191826601</v>
      </c>
      <c r="G66" s="1245"/>
      <c r="H66" s="1245">
        <v>10.5</v>
      </c>
      <c r="I66" s="1245"/>
      <c r="J66" s="1245">
        <v>8.8000000000000007</v>
      </c>
      <c r="K66" s="1245">
        <v>27.3</v>
      </c>
      <c r="L66" s="1245">
        <v>18.2</v>
      </c>
      <c r="M66" s="1245">
        <v>18.8</v>
      </c>
      <c r="N66" s="1245"/>
      <c r="O66" s="1245">
        <v>17.23093152542296</v>
      </c>
      <c r="P66" s="1245">
        <v>41.613073132724104</v>
      </c>
      <c r="Q66" s="1245">
        <v>24.7</v>
      </c>
      <c r="R66" s="1245">
        <v>67.191832138545294</v>
      </c>
      <c r="S66" s="1245">
        <v>42.833677838900769</v>
      </c>
      <c r="T66" s="1245">
        <v>10.512537971682651</v>
      </c>
      <c r="U66" s="1245">
        <v>24.5</v>
      </c>
      <c r="V66" s="1245">
        <v>2.9</v>
      </c>
      <c r="W66" s="1245">
        <v>16.899999999999999</v>
      </c>
      <c r="X66" s="1245">
        <v>25.08</v>
      </c>
      <c r="Y66" s="1245"/>
      <c r="Z66" s="1245">
        <v>20.149999999999999</v>
      </c>
      <c r="AA66" s="1245">
        <v>20.133455725098852</v>
      </c>
      <c r="AB66" s="1245">
        <v>26.7</v>
      </c>
      <c r="AC66" s="1245">
        <v>47.5</v>
      </c>
      <c r="AD66" s="1245">
        <v>26.1</v>
      </c>
      <c r="AE66" s="1245"/>
      <c r="AF66" s="1245"/>
      <c r="AG66" s="1245">
        <v>144.9</v>
      </c>
      <c r="AH66" s="1245">
        <v>248.0656801282986</v>
      </c>
      <c r="AI66" s="1245">
        <v>53.4</v>
      </c>
      <c r="AJ66" s="1245">
        <v>14.4</v>
      </c>
      <c r="AK66" s="1245">
        <v>41.8</v>
      </c>
      <c r="AL66" s="1245">
        <v>37.200000000000003</v>
      </c>
      <c r="AM66" s="1245">
        <v>148.11000000000001</v>
      </c>
      <c r="AN66" s="1245">
        <v>43.752719806889061</v>
      </c>
      <c r="AO66" s="1245"/>
      <c r="AP66" s="1245">
        <v>9.5</v>
      </c>
      <c r="AQ66" s="1245">
        <v>20.7</v>
      </c>
      <c r="AR66" s="1245"/>
      <c r="AS66" s="1245">
        <v>14.089708606281082</v>
      </c>
    </row>
    <row r="67" spans="1:45">
      <c r="A67" s="1243" t="s">
        <v>2102</v>
      </c>
      <c r="B67" s="1244">
        <v>44244</v>
      </c>
      <c r="C67" s="1245">
        <v>13.9</v>
      </c>
      <c r="D67" s="1245">
        <v>10.934241079335813</v>
      </c>
      <c r="E67" s="1245">
        <v>18.942102893784835</v>
      </c>
      <c r="F67" s="1245">
        <v>10.685536952201309</v>
      </c>
      <c r="G67" s="1245"/>
      <c r="H67" s="1245">
        <v>11.404561984130892</v>
      </c>
      <c r="I67" s="1245"/>
      <c r="J67" s="1245">
        <v>9.0339970258882332</v>
      </c>
      <c r="K67" s="1245">
        <v>29.778812283167525</v>
      </c>
      <c r="L67" s="1245">
        <v>13.670465009317832</v>
      </c>
      <c r="M67" s="1245">
        <v>21.521047826867356</v>
      </c>
      <c r="N67" s="1245"/>
      <c r="O67" s="1245">
        <v>16.325802594812821</v>
      </c>
      <c r="P67" s="1245">
        <v>45.22940546694204</v>
      </c>
      <c r="Q67" s="1245">
        <v>21.836728912282901</v>
      </c>
      <c r="R67" s="1245">
        <v>67.191832138545294</v>
      </c>
      <c r="S67" s="1245">
        <v>33.828005504980275</v>
      </c>
      <c r="T67" s="1245">
        <v>9.5427590929016226</v>
      </c>
      <c r="U67" s="1245">
        <v>22.827138789262758</v>
      </c>
      <c r="V67" s="1245">
        <v>3.6746397401435003</v>
      </c>
      <c r="W67" s="1245">
        <v>15.19973561147718</v>
      </c>
      <c r="X67" s="1245">
        <v>21.378901497008183</v>
      </c>
      <c r="Y67" s="1245"/>
      <c r="Z67" s="1245">
        <v>18.812549649909261</v>
      </c>
      <c r="AA67" s="1245">
        <v>18.085128683179072</v>
      </c>
      <c r="AB67" s="1245">
        <v>24.059420582186128</v>
      </c>
      <c r="AC67" s="1245">
        <v>46.460650631333515</v>
      </c>
      <c r="AD67" s="1245">
        <v>26.215667359897761</v>
      </c>
      <c r="AE67" s="1245"/>
      <c r="AF67" s="1245"/>
      <c r="AG67" s="1245">
        <v>138.97841134502545</v>
      </c>
      <c r="AH67" s="1245">
        <v>599.39396391293792</v>
      </c>
      <c r="AI67" s="1245">
        <v>47.46798319057126</v>
      </c>
      <c r="AJ67" s="1245">
        <v>19.386337474695353</v>
      </c>
      <c r="AK67" s="1245">
        <v>42.81773139062571</v>
      </c>
      <c r="AL67" s="1245">
        <v>32.048754152984635</v>
      </c>
      <c r="AM67" s="1245">
        <v>151.33474612972705</v>
      </c>
      <c r="AN67" s="1245">
        <v>37.820286318952917</v>
      </c>
      <c r="AO67" s="1245"/>
      <c r="AP67" s="1245">
        <v>9.6952460587895075</v>
      </c>
      <c r="AQ67" s="1245">
        <v>17.937736581708357</v>
      </c>
      <c r="AR67" s="1245"/>
      <c r="AS67" s="1245">
        <v>14.914704390800313</v>
      </c>
    </row>
    <row r="68" spans="1:45">
      <c r="A68" s="1243" t="s">
        <v>2319</v>
      </c>
      <c r="B68" s="1244">
        <v>44275</v>
      </c>
      <c r="C68" s="1245">
        <v>16.399999999999999</v>
      </c>
      <c r="D68" s="1245">
        <v>12.133726802239472</v>
      </c>
      <c r="E68" s="1245">
        <v>17.975287531471899</v>
      </c>
      <c r="F68" s="1245">
        <v>11.005695124104097</v>
      </c>
      <c r="G68" s="1245"/>
      <c r="H68" s="1245">
        <v>13.761169320966069</v>
      </c>
      <c r="I68" s="1245"/>
      <c r="J68" s="1245">
        <v>17.847503348313428</v>
      </c>
      <c r="K68" s="1245">
        <v>29.110119998430903</v>
      </c>
      <c r="L68" s="1245">
        <v>14.508649164471793</v>
      </c>
      <c r="M68" s="1245">
        <v>20.684068430085663</v>
      </c>
      <c r="N68" s="1245"/>
      <c r="O68" s="1245">
        <v>15.926354334957345</v>
      </c>
      <c r="P68" s="1245">
        <v>42.908269710871686</v>
      </c>
      <c r="Q68" s="1245">
        <v>23.939696599831059</v>
      </c>
      <c r="R68" s="1245">
        <v>88.004806361016492</v>
      </c>
      <c r="S68" s="1245">
        <v>34.128558418866305</v>
      </c>
      <c r="T68" s="1245">
        <v>8.9545658016717375</v>
      </c>
      <c r="U68" s="1245">
        <v>22.145708356313097</v>
      </c>
      <c r="V68" s="1245">
        <v>3.9848139481236831</v>
      </c>
      <c r="W68" s="1245">
        <v>14.727183145963515</v>
      </c>
      <c r="X68" s="1245">
        <v>21.38268931204313</v>
      </c>
      <c r="Y68" s="1245"/>
      <c r="Z68" s="1245">
        <v>17.680982300711683</v>
      </c>
      <c r="AA68" s="1245">
        <v>16.555556560501099</v>
      </c>
      <c r="AB68" s="1245">
        <v>23.328958139205518</v>
      </c>
      <c r="AC68" s="1245">
        <v>44.746193881928562</v>
      </c>
      <c r="AD68" s="1245">
        <v>26.088649070118954</v>
      </c>
      <c r="AE68" s="1245"/>
      <c r="AF68" s="1245"/>
      <c r="AG68" s="1245">
        <v>133.55466058787354</v>
      </c>
      <c r="AH68" s="1245">
        <v>900.8892305202686</v>
      </c>
      <c r="AI68" s="1245">
        <v>39.595940818896146</v>
      </c>
      <c r="AJ68" s="1245">
        <v>18.389427558641231</v>
      </c>
      <c r="AK68" s="1245">
        <v>34.605056457158739</v>
      </c>
      <c r="AL68" s="1245">
        <v>31.838033115517312</v>
      </c>
      <c r="AM68" s="1245">
        <v>144.99448547456677</v>
      </c>
      <c r="AN68" s="1245">
        <v>36.118291607931234</v>
      </c>
      <c r="AO68" s="1245"/>
      <c r="AP68" s="1245">
        <v>16.269940583544887</v>
      </c>
      <c r="AQ68" s="1245">
        <v>17.609195209905426</v>
      </c>
      <c r="AR68" s="1245"/>
      <c r="AS68" s="1245">
        <v>13.834398132549957</v>
      </c>
    </row>
    <row r="69" spans="1:45">
      <c r="A69" s="1243" t="s">
        <v>2384</v>
      </c>
      <c r="B69" s="1244">
        <v>44306</v>
      </c>
      <c r="C69" s="1245">
        <v>13.956770821313192</v>
      </c>
      <c r="D69" s="1245">
        <v>10.899172256761576</v>
      </c>
      <c r="E69" s="1245">
        <v>38.70035724718155</v>
      </c>
      <c r="F69" s="1245">
        <v>10.684123743866328</v>
      </c>
      <c r="G69" s="1245"/>
      <c r="H69" s="1245">
        <v>12.962492286978781</v>
      </c>
      <c r="I69" s="1245"/>
      <c r="J69" s="1245">
        <v>9.1371169093518869</v>
      </c>
      <c r="K69" s="1245">
        <v>29.92189225304158</v>
      </c>
      <c r="L69" s="1245">
        <v>12.558371951343553</v>
      </c>
      <c r="M69" s="1245">
        <v>19.045444078371425</v>
      </c>
      <c r="N69" s="1245"/>
      <c r="O69" s="1245">
        <v>15.821273588562221</v>
      </c>
      <c r="P69" s="1245">
        <v>36.350703234203564</v>
      </c>
      <c r="Q69" s="1245">
        <v>23.761946462145207</v>
      </c>
      <c r="R69" s="1245">
        <v>49.025972119056789</v>
      </c>
      <c r="S69" s="1245">
        <v>31.301172410097056</v>
      </c>
      <c r="T69" s="1245">
        <v>7.6075426951783856</v>
      </c>
      <c r="U69" s="1245">
        <v>21.150226308347079</v>
      </c>
      <c r="V69" s="1245">
        <v>3.6798800662309499</v>
      </c>
      <c r="W69" s="1245">
        <v>15.571650164042861</v>
      </c>
      <c r="X69" s="1245">
        <v>21.394014046369374</v>
      </c>
      <c r="Y69" s="1245"/>
      <c r="Z69" s="1245">
        <v>17.289269050574717</v>
      </c>
      <c r="AA69" s="1245">
        <v>15.066449125626841</v>
      </c>
      <c r="AB69" s="1245">
        <v>22.380090044773368</v>
      </c>
      <c r="AC69" s="1245">
        <v>42.699999864234904</v>
      </c>
      <c r="AD69" s="1245">
        <v>25.926557450152668</v>
      </c>
      <c r="AE69" s="1245"/>
      <c r="AF69" s="1245"/>
      <c r="AG69" s="1245">
        <v>129.07417083196546</v>
      </c>
      <c r="AH69" s="1245">
        <v>1164.6718990209563</v>
      </c>
      <c r="AI69" s="1245">
        <v>38.65047126414418</v>
      </c>
      <c r="AJ69" s="1245">
        <v>18.178029250549397</v>
      </c>
      <c r="AK69" s="1245">
        <v>26.41654350017815</v>
      </c>
      <c r="AL69" s="1245">
        <v>27.175674513668866</v>
      </c>
      <c r="AM69" s="1245">
        <v>144.37085327897725</v>
      </c>
      <c r="AN69" s="1245">
        <v>35.946455603453089</v>
      </c>
      <c r="AO69" s="1245"/>
      <c r="AP69" s="1245">
        <v>9.9060790258693316</v>
      </c>
      <c r="AQ69" s="1245">
        <v>15.650576587553656</v>
      </c>
      <c r="AR69" s="1245"/>
      <c r="AS69" s="1245">
        <v>12.967485703089796</v>
      </c>
    </row>
    <row r="70" spans="1:45">
      <c r="A70" s="1243" t="s">
        <v>2433</v>
      </c>
      <c r="B70" s="1244">
        <v>44337</v>
      </c>
      <c r="C70" s="1245">
        <v>12.02046665357245</v>
      </c>
      <c r="D70" s="1245">
        <v>9.5744545651761346</v>
      </c>
      <c r="E70" s="1245">
        <v>30.902137326487981</v>
      </c>
      <c r="F70" s="1245">
        <v>11.326245535451756</v>
      </c>
      <c r="G70" s="1245"/>
      <c r="H70" s="1245">
        <v>10.791036641087373</v>
      </c>
      <c r="I70" s="1245"/>
      <c r="J70" s="1245">
        <v>8.5933396454833382</v>
      </c>
      <c r="K70" s="1245">
        <v>23.254208060487315</v>
      </c>
      <c r="L70" s="1245">
        <v>8.6894152627660439</v>
      </c>
      <c r="M70" s="1245">
        <v>15.914031803940006</v>
      </c>
      <c r="N70" s="1245"/>
      <c r="O70" s="1245">
        <v>14.575241514367042</v>
      </c>
      <c r="P70" s="1245">
        <v>30.162472005446748</v>
      </c>
      <c r="Q70" s="1245">
        <v>18.386286359200334</v>
      </c>
      <c r="R70" s="1245">
        <v>46.397718289996007</v>
      </c>
      <c r="S70" s="1245">
        <v>25.814122961008351</v>
      </c>
      <c r="T70" s="1245">
        <v>6.2731941568269427</v>
      </c>
      <c r="U70" s="1245">
        <v>15.50696926470885</v>
      </c>
      <c r="V70" s="1245">
        <v>2.90357194048805</v>
      </c>
      <c r="W70" s="1245">
        <v>13.503304627979059</v>
      </c>
      <c r="X70" s="1245">
        <v>17.852413677637511</v>
      </c>
      <c r="Y70" s="1245"/>
      <c r="Z70" s="1245">
        <v>33.160790973333313</v>
      </c>
      <c r="AA70" s="1245">
        <v>11.623956151314548</v>
      </c>
      <c r="AB70" s="1245">
        <v>25.253135971343784</v>
      </c>
      <c r="AC70" s="1245">
        <v>84.324235078799873</v>
      </c>
      <c r="AD70" s="1245">
        <v>20.646526487506513</v>
      </c>
      <c r="AE70" s="1245"/>
      <c r="AF70" s="1245"/>
      <c r="AG70" s="1245">
        <v>123.83074938387486</v>
      </c>
      <c r="AH70" s="1245">
        <v>30161.4381270903</v>
      </c>
      <c r="AI70" s="1245">
        <v>37.857998704753221</v>
      </c>
      <c r="AJ70" s="1245">
        <v>12.178080609770181</v>
      </c>
      <c r="AK70" s="1245">
        <v>21.695396689279892</v>
      </c>
      <c r="AL70" s="1245">
        <v>27.15930362540762</v>
      </c>
      <c r="AM70" s="1245">
        <v>118.3009130607384</v>
      </c>
      <c r="AN70" s="1245">
        <v>24.597096641015245</v>
      </c>
      <c r="AO70" s="1245"/>
      <c r="AP70" s="1245">
        <v>10.703120716150199</v>
      </c>
      <c r="AQ70" s="1245">
        <v>12.951102248472717</v>
      </c>
      <c r="AR70" s="1245"/>
      <c r="AS70" s="1245">
        <v>12.893178923421782</v>
      </c>
    </row>
    <row r="71" spans="1:45">
      <c r="A71" s="1243" t="s">
        <v>2491</v>
      </c>
      <c r="B71" s="1244">
        <v>44368</v>
      </c>
      <c r="C71" s="1245">
        <v>10.442821040692328</v>
      </c>
      <c r="D71" s="1245">
        <v>8.5423374383868023</v>
      </c>
      <c r="E71" s="1245">
        <v>12.526488808754308</v>
      </c>
      <c r="F71" s="1245">
        <v>8.5734323049793932</v>
      </c>
      <c r="G71" s="1245"/>
      <c r="H71" s="1245">
        <v>9.468478824868173</v>
      </c>
      <c r="I71" s="1245">
        <v>-6.2589994997568912</v>
      </c>
      <c r="J71" s="1245">
        <v>7.0538586250855415</v>
      </c>
      <c r="K71" s="1245">
        <v>21.868726892422245</v>
      </c>
      <c r="L71" s="1245">
        <v>9.0450755460681496</v>
      </c>
      <c r="M71" s="1245">
        <v>13.182142991980989</v>
      </c>
      <c r="N71" s="1245"/>
      <c r="O71" s="1245">
        <v>11.95322007158418</v>
      </c>
      <c r="P71" s="1245">
        <v>26.899136589619051</v>
      </c>
      <c r="Q71" s="1245">
        <v>16.39804502760008</v>
      </c>
      <c r="R71" s="1245">
        <v>38.495351497395426</v>
      </c>
      <c r="S71" s="1245">
        <v>18.788205258608006</v>
      </c>
      <c r="T71" s="1245">
        <v>5.2471200538003862</v>
      </c>
      <c r="U71" s="1245">
        <v>14.598333438152752</v>
      </c>
      <c r="V71" s="1245">
        <v>3.0392059238672497</v>
      </c>
      <c r="W71" s="1245">
        <v>12.902243633876449</v>
      </c>
      <c r="X71" s="1245">
        <v>13.590970690766294</v>
      </c>
      <c r="Y71" s="1245"/>
      <c r="Z71" s="1245">
        <v>14.769065853530298</v>
      </c>
      <c r="AA71" s="1245">
        <v>9.3393756689138314</v>
      </c>
      <c r="AB71" s="1245">
        <v>14.26635450671291</v>
      </c>
      <c r="AC71" s="1245">
        <v>98.66994918443325</v>
      </c>
      <c r="AD71" s="1245">
        <v>15.495703512431284</v>
      </c>
      <c r="AE71" s="1245"/>
      <c r="AF71" s="1245"/>
      <c r="AG71" s="1245">
        <v>93.381400858760969</v>
      </c>
      <c r="AH71" s="1245">
        <v>32769.397993311039</v>
      </c>
      <c r="AI71" s="1245">
        <v>24.323719821795855</v>
      </c>
      <c r="AJ71" s="1245">
        <v>8.5721593899400474</v>
      </c>
      <c r="AK71" s="1245">
        <v>19.95073908286977</v>
      </c>
      <c r="AL71" s="1245">
        <v>25.358505916670524</v>
      </c>
      <c r="AM71" s="1245">
        <v>81.113249966937531</v>
      </c>
      <c r="AN71" s="1245">
        <v>27.7178373055294</v>
      </c>
      <c r="AO71" s="1245"/>
      <c r="AP71" s="1245">
        <v>8.5555850249763665</v>
      </c>
      <c r="AQ71" s="1245">
        <v>11.77266515328656</v>
      </c>
      <c r="AR71" s="1245"/>
      <c r="AS71" s="1245">
        <v>12.011717728555725</v>
      </c>
    </row>
    <row r="72" spans="1:45">
      <c r="A72" s="1243" t="s">
        <v>2539</v>
      </c>
      <c r="B72" s="1244">
        <v>44399</v>
      </c>
      <c r="C72" s="1245">
        <v>10.549895531828378</v>
      </c>
      <c r="D72" s="1245">
        <v>8.5668896524892801</v>
      </c>
      <c r="E72" s="1245">
        <v>14.560591070165756</v>
      </c>
      <c r="F72" s="1245">
        <v>7.7049293548395665</v>
      </c>
      <c r="G72" s="1245"/>
      <c r="H72" s="1245">
        <v>10.531395048210484</v>
      </c>
      <c r="I72" s="1245"/>
      <c r="J72" s="1245">
        <v>7.9554680862931333</v>
      </c>
      <c r="K72" s="1245">
        <v>31.321476817081631</v>
      </c>
      <c r="L72" s="1245">
        <v>8.0346457368875583</v>
      </c>
      <c r="M72" s="1245">
        <v>14.791674311413466</v>
      </c>
      <c r="N72" s="1245"/>
      <c r="O72" s="1245">
        <v>12.974104187871347</v>
      </c>
      <c r="P72" s="1245">
        <v>34.285337006369701</v>
      </c>
      <c r="Q72" s="1245">
        <v>17.790632561685683</v>
      </c>
      <c r="R72" s="1245">
        <v>24.327810435219906</v>
      </c>
      <c r="S72" s="1245">
        <v>18.38841776340513</v>
      </c>
      <c r="T72" s="1245">
        <v>6.4242769610454458</v>
      </c>
      <c r="U72" s="1245">
        <v>15.331714044927255</v>
      </c>
      <c r="V72" s="1245">
        <v>3.4461078740048485</v>
      </c>
      <c r="W72" s="1245">
        <v>14.622564377785359</v>
      </c>
      <c r="X72" s="1245">
        <v>12.087346108542993</v>
      </c>
      <c r="Y72" s="1245"/>
      <c r="Z72" s="1245">
        <v>16.616770506222451</v>
      </c>
      <c r="AA72" s="1245">
        <v>10.059517018523019</v>
      </c>
      <c r="AB72" s="1245">
        <v>15.189908599478933</v>
      </c>
      <c r="AC72" s="1245">
        <v>30.206889322718787</v>
      </c>
      <c r="AD72" s="1245">
        <v>15.154373553786758</v>
      </c>
      <c r="AE72" s="1245"/>
      <c r="AF72" s="1245"/>
      <c r="AG72" s="1245">
        <v>84.337254562413662</v>
      </c>
      <c r="AH72" s="1245"/>
      <c r="AI72" s="1245">
        <v>25.864366458967996</v>
      </c>
      <c r="AJ72" s="1245">
        <v>10.049648339596114</v>
      </c>
      <c r="AK72" s="1245">
        <v>12.980023928903947</v>
      </c>
      <c r="AL72" s="1245">
        <v>22.444487806168684</v>
      </c>
      <c r="AM72" s="1245">
        <v>69.034429047947924</v>
      </c>
      <c r="AN72" s="1245">
        <v>44.187041739180053</v>
      </c>
      <c r="AO72" s="1245"/>
      <c r="AP72" s="1245">
        <v>10.187284638581678</v>
      </c>
      <c r="AQ72" s="1245">
        <v>13.276637471493821</v>
      </c>
      <c r="AR72" s="1245"/>
      <c r="AS72" s="1245">
        <v>12.070022925393674</v>
      </c>
    </row>
    <row r="73" spans="1:45">
      <c r="A73" s="1243" t="s">
        <v>2581</v>
      </c>
      <c r="B73" s="1244">
        <v>44430</v>
      </c>
      <c r="C73" s="1245">
        <v>10.042194712705221</v>
      </c>
      <c r="D73" s="1245">
        <v>7.9835112455060129</v>
      </c>
      <c r="E73" s="1245">
        <v>16.52468291235159</v>
      </c>
      <c r="F73" s="1245">
        <v>6.9770381353796633</v>
      </c>
      <c r="G73" s="1245"/>
      <c r="H73" s="1245">
        <v>10.012544305797835</v>
      </c>
      <c r="I73" s="1245">
        <v>-6.8763577418696782</v>
      </c>
      <c r="J73" s="1245">
        <v>8.4793699524954462</v>
      </c>
      <c r="K73" s="1245">
        <v>40.430357556855157</v>
      </c>
      <c r="L73" s="1245">
        <v>6.4920822156876312</v>
      </c>
      <c r="M73" s="1245">
        <v>13.735840958164106</v>
      </c>
      <c r="N73" s="1245"/>
      <c r="O73" s="1245">
        <v>13.31978374632075</v>
      </c>
      <c r="P73" s="1245">
        <v>31.109734304182492</v>
      </c>
      <c r="Q73" s="1245">
        <v>17.619542133307707</v>
      </c>
      <c r="R73" s="1245">
        <v>21.735163591124195</v>
      </c>
      <c r="S73" s="1245">
        <v>17.389080309750678</v>
      </c>
      <c r="T73" s="1245">
        <v>6.6549655941952617</v>
      </c>
      <c r="U73" s="1245">
        <v>14.926189294082681</v>
      </c>
      <c r="V73" s="1245">
        <v>4.6101827148071273</v>
      </c>
      <c r="W73" s="1245">
        <v>14.422608206865185</v>
      </c>
      <c r="X73" s="1245">
        <v>13.019444797041707</v>
      </c>
      <c r="Y73" s="1245"/>
      <c r="Z73" s="1245">
        <v>20.618422262926988</v>
      </c>
      <c r="AA73" s="1245">
        <v>10.2030890499795</v>
      </c>
      <c r="AB73" s="1245">
        <v>14.702458324337956</v>
      </c>
      <c r="AC73" s="1245">
        <v>30.320137553888028</v>
      </c>
      <c r="AD73" s="1245">
        <v>11.585442534047624</v>
      </c>
      <c r="AE73" s="1245"/>
      <c r="AF73" s="1245"/>
      <c r="AG73" s="1245">
        <v>141.36188104787607</v>
      </c>
      <c r="AH73" s="1245">
        <v>93.31421097317515</v>
      </c>
      <c r="AI73" s="1245">
        <v>23.276844454861482</v>
      </c>
      <c r="AJ73" s="1245">
        <v>9.4189012518452753</v>
      </c>
      <c r="AK73" s="1245">
        <v>13.27145666863481</v>
      </c>
      <c r="AL73" s="1245">
        <v>29.837057478996737</v>
      </c>
      <c r="AM73" s="1245">
        <v>58.413853441198803</v>
      </c>
      <c r="AN73" s="1245">
        <v>40.476864576209913</v>
      </c>
      <c r="AO73" s="1245"/>
      <c r="AP73" s="1245">
        <v>12.583712863483052</v>
      </c>
      <c r="AQ73" s="1245">
        <v>15.793952047322609</v>
      </c>
      <c r="AR73" s="1245"/>
      <c r="AS73" s="1245">
        <v>13.852079827161935</v>
      </c>
    </row>
    <row r="74" spans="1:45">
      <c r="A74" s="1243" t="s">
        <v>2629</v>
      </c>
      <c r="B74" s="1244">
        <v>44461</v>
      </c>
      <c r="C74" s="1245">
        <v>9.1395956587673268</v>
      </c>
      <c r="D74" s="1245">
        <v>6.7877243706612829</v>
      </c>
      <c r="E74" s="1245">
        <v>15.50653643683728</v>
      </c>
      <c r="F74" s="1245">
        <v>6.1503940839281892</v>
      </c>
      <c r="G74" s="1245"/>
      <c r="H74" s="1245">
        <v>8.8267513697424462</v>
      </c>
      <c r="I74" s="1245"/>
      <c r="J74" s="1245">
        <v>8.0330639146281744</v>
      </c>
      <c r="K74" s="1245">
        <v>35.949407447256945</v>
      </c>
      <c r="L74" s="1245">
        <v>6.6063322241028768</v>
      </c>
      <c r="M74" s="1245">
        <v>11.745601302138681</v>
      </c>
      <c r="N74" s="1245"/>
      <c r="O74" s="1245">
        <v>13.529185213413886</v>
      </c>
      <c r="P74" s="1245">
        <v>16.401107544838858</v>
      </c>
      <c r="Q74" s="1245">
        <v>17.345537095594935</v>
      </c>
      <c r="R74" s="1245">
        <v>20.752929071769739</v>
      </c>
      <c r="S74" s="1245">
        <v>16.655490801513334</v>
      </c>
      <c r="T74" s="1245">
        <v>6.510453901577459</v>
      </c>
      <c r="U74" s="1245">
        <v>14.136031983552011</v>
      </c>
      <c r="V74" s="1245">
        <v>3.8798567401842159</v>
      </c>
      <c r="W74" s="1245">
        <v>13.268554870949467</v>
      </c>
      <c r="X74" s="1245">
        <v>13.498149753264634</v>
      </c>
      <c r="Y74" s="1245"/>
      <c r="Z74" s="1245">
        <v>19.065020866498198</v>
      </c>
      <c r="AA74" s="1245">
        <v>8.288160352425809</v>
      </c>
      <c r="AB74" s="1245">
        <v>13.841827393706481</v>
      </c>
      <c r="AC74" s="1245">
        <v>26.166539210773923</v>
      </c>
      <c r="AD74" s="1245">
        <v>12.724752088834911</v>
      </c>
      <c r="AE74" s="1245"/>
      <c r="AF74" s="1245"/>
      <c r="AG74" s="1245">
        <v>242.10887295173626</v>
      </c>
      <c r="AH74" s="1245">
        <v>65.235434498267509</v>
      </c>
      <c r="AI74" s="1245">
        <v>19.392515105191485</v>
      </c>
      <c r="AJ74" s="1245">
        <v>9.104937876783767</v>
      </c>
      <c r="AK74" s="1245">
        <v>13.420461831998894</v>
      </c>
      <c r="AL74" s="1245">
        <v>23.9907348658008</v>
      </c>
      <c r="AM74" s="1245">
        <v>46.342582064989074</v>
      </c>
      <c r="AN74" s="1245">
        <v>50.680176668133093</v>
      </c>
      <c r="AO74" s="1245"/>
      <c r="AP74" s="1245">
        <v>13.045473962484163</v>
      </c>
      <c r="AQ74" s="1245">
        <v>16.443559587956287</v>
      </c>
      <c r="AR74" s="1245"/>
      <c r="AS74" s="1245">
        <v>11.920640032637818</v>
      </c>
    </row>
    <row r="75" spans="1:45">
      <c r="A75" s="1243" t="s">
        <v>2678</v>
      </c>
      <c r="B75" s="1244">
        <v>44491</v>
      </c>
      <c r="C75" s="1245">
        <v>8.5999659553738184</v>
      </c>
      <c r="D75" s="1245">
        <v>5.9515716411061055</v>
      </c>
      <c r="E75" s="1245">
        <v>14.39191938194857</v>
      </c>
      <c r="F75" s="1245">
        <v>5.8761635208749832</v>
      </c>
      <c r="G75" s="1245"/>
      <c r="H75" s="1245">
        <v>8.4939921416803195</v>
      </c>
      <c r="I75" s="1245"/>
      <c r="J75" s="1245">
        <v>8.6114884598529571</v>
      </c>
      <c r="K75" s="1245">
        <v>32.338170327321997</v>
      </c>
      <c r="L75" s="1245">
        <v>7.1508597943900245</v>
      </c>
      <c r="M75" s="1245">
        <v>9.9128688392788611</v>
      </c>
      <c r="N75" s="1245"/>
      <c r="O75" s="1245">
        <v>12.566241596468981</v>
      </c>
      <c r="P75" s="1245">
        <v>15.876615211224502</v>
      </c>
      <c r="Q75" s="1245">
        <v>16.371228248851363</v>
      </c>
      <c r="R75" s="1245">
        <v>17.689792351213239</v>
      </c>
      <c r="S75" s="1245">
        <v>15.462008928954971</v>
      </c>
      <c r="T75" s="1245">
        <v>6.1139722014092239</v>
      </c>
      <c r="U75" s="1245">
        <v>12.552232329901209</v>
      </c>
      <c r="V75" s="1245">
        <v>8.3876937556405657</v>
      </c>
      <c r="W75" s="1245">
        <v>12.791060024433738</v>
      </c>
      <c r="X75" s="1245">
        <v>13.508960560777053</v>
      </c>
      <c r="Y75" s="1245"/>
      <c r="Z75" s="1245">
        <v>19.592195348147818</v>
      </c>
      <c r="AA75" s="1245">
        <v>8.6053248089449124</v>
      </c>
      <c r="AB75" s="1245">
        <v>11.382144715243914</v>
      </c>
      <c r="AC75" s="1245">
        <v>22.902815777544077</v>
      </c>
      <c r="AD75" s="1245">
        <v>10.493858483057705</v>
      </c>
      <c r="AE75" s="1245"/>
      <c r="AF75" s="1245"/>
      <c r="AG75" s="1245">
        <v>119.7965134313543</v>
      </c>
      <c r="AH75" s="1245"/>
      <c r="AI75" s="1245">
        <v>15.735648191598976</v>
      </c>
      <c r="AJ75" s="1245">
        <v>8.187464535544418</v>
      </c>
      <c r="AK75" s="1245">
        <v>10.279134874009259</v>
      </c>
      <c r="AL75" s="1245">
        <v>19.866144802122115</v>
      </c>
      <c r="AM75" s="1245">
        <v>47.498641208025141</v>
      </c>
      <c r="AN75" s="1245">
        <v>53.234912781548012</v>
      </c>
      <c r="AO75" s="1245"/>
      <c r="AP75" s="1245">
        <v>14.61639358173635</v>
      </c>
      <c r="AQ75" s="1245">
        <v>15.550630351892629</v>
      </c>
      <c r="AR75" s="1245"/>
      <c r="AS75" s="1245">
        <v>14.74371306623264</v>
      </c>
    </row>
    <row r="76" spans="1:45">
      <c r="A76" s="1243" t="s">
        <v>2731</v>
      </c>
      <c r="B76" s="1244">
        <v>44521</v>
      </c>
      <c r="C76" s="1245">
        <v>8.795986734487526</v>
      </c>
      <c r="D76" s="1245">
        <v>6.3298641420189989</v>
      </c>
      <c r="E76" s="1245">
        <v>13.64445871735</v>
      </c>
      <c r="F76" s="1245">
        <v>7.0713643122865077</v>
      </c>
      <c r="G76" s="1245"/>
      <c r="H76" s="1245">
        <v>8.6832021445889556</v>
      </c>
      <c r="I76" s="1245">
        <v>-7.6049399922296219</v>
      </c>
      <c r="J76" s="1245">
        <v>8.3412653843956761</v>
      </c>
      <c r="K76" s="1245">
        <v>31.45762950921009</v>
      </c>
      <c r="L76" s="1245">
        <v>6.5880641271180096</v>
      </c>
      <c r="M76" s="1245">
        <v>8.6036748312056623</v>
      </c>
      <c r="N76" s="1245"/>
      <c r="O76" s="1245">
        <v>11.230376820498172</v>
      </c>
      <c r="P76" s="1245">
        <v>15.982337933672982</v>
      </c>
      <c r="Q76" s="1245">
        <v>15.953112321554658</v>
      </c>
      <c r="R76" s="1245">
        <v>16.772023857024447</v>
      </c>
      <c r="S76" s="1245">
        <v>16.240512319801216</v>
      </c>
      <c r="T76" s="1245">
        <v>6.5736299375499598</v>
      </c>
      <c r="U76" s="1245">
        <v>11.792877739357895</v>
      </c>
      <c r="V76" s="1245">
        <v>6.7684241750269578</v>
      </c>
      <c r="W76" s="1245">
        <v>12.42922109402614</v>
      </c>
      <c r="X76" s="1245">
        <v>12.278602482855929</v>
      </c>
      <c r="Y76" s="1245"/>
      <c r="Z76" s="1245">
        <v>18.447058074488858</v>
      </c>
      <c r="AA76" s="1245">
        <v>8.1634142846389395</v>
      </c>
      <c r="AB76" s="1245">
        <v>11.286334273630841</v>
      </c>
      <c r="AC76" s="1245">
        <v>20.011513296411362</v>
      </c>
      <c r="AD76" s="1245">
        <v>9.718306220812174</v>
      </c>
      <c r="AE76" s="1245"/>
      <c r="AF76" s="1245"/>
      <c r="AG76" s="1245">
        <v>75.26831689310751</v>
      </c>
      <c r="AH76" s="1245">
        <v>55.219463551411891</v>
      </c>
      <c r="AI76" s="1245">
        <v>14.626641211101767</v>
      </c>
      <c r="AJ76" s="1245">
        <v>6.9243532590393038</v>
      </c>
      <c r="AK76" s="1245">
        <v>11.620495092346355</v>
      </c>
      <c r="AL76" s="1245">
        <v>17.633568529121725</v>
      </c>
      <c r="AM76" s="1245">
        <v>47.56953470236548</v>
      </c>
      <c r="AN76" s="1245">
        <v>54.968613505469442</v>
      </c>
      <c r="AO76" s="1245"/>
      <c r="AP76" s="1245">
        <v>14.123738624355193</v>
      </c>
      <c r="AQ76" s="1245">
        <v>17.48892326545905</v>
      </c>
      <c r="AR76" s="1245"/>
      <c r="AS76" s="1245">
        <v>12.919192761847039</v>
      </c>
    </row>
    <row r="77" spans="1:45">
      <c r="A77" s="1243" t="s">
        <v>2902</v>
      </c>
      <c r="B77" s="1244">
        <v>44551</v>
      </c>
      <c r="C77" s="1245">
        <v>8.0150807803557278</v>
      </c>
      <c r="D77" s="1245">
        <v>5.5578045152015276</v>
      </c>
      <c r="E77" s="1245">
        <v>12.93288340029172</v>
      </c>
      <c r="F77" s="1245">
        <v>7.4550133215653567</v>
      </c>
      <c r="G77" s="1245"/>
      <c r="H77" s="1245">
        <v>8.1162930073760862</v>
      </c>
      <c r="I77" s="1245">
        <v>-6.6987032541820906</v>
      </c>
      <c r="J77" s="1245">
        <v>7.7774260035059006</v>
      </c>
      <c r="K77" s="1245">
        <v>29.303569010902169</v>
      </c>
      <c r="L77" s="1245">
        <v>5.0835194179038998</v>
      </c>
      <c r="M77" s="1245">
        <v>8.0630205424086085</v>
      </c>
      <c r="N77" s="1245"/>
      <c r="O77" s="1245">
        <v>10.403266940883789</v>
      </c>
      <c r="P77" s="1245">
        <v>13.992328381548488</v>
      </c>
      <c r="Q77" s="1245">
        <v>14.22167742508784</v>
      </c>
      <c r="R77" s="1245">
        <v>12.85626999145453</v>
      </c>
      <c r="S77" s="1245">
        <v>14.45557013813881</v>
      </c>
      <c r="T77" s="1245">
        <v>6.0367047486812631</v>
      </c>
      <c r="U77" s="1245">
        <v>10.426708847336505</v>
      </c>
      <c r="V77" s="1245">
        <v>5.6505761406829045</v>
      </c>
      <c r="W77" s="1245">
        <v>10.068815132263008</v>
      </c>
      <c r="X77" s="1245">
        <v>11.25893049813738</v>
      </c>
      <c r="Y77" s="1245"/>
      <c r="Z77" s="1245">
        <v>16.751642386270593</v>
      </c>
      <c r="AA77" s="1245">
        <v>6.9733433600858277</v>
      </c>
      <c r="AB77" s="1245">
        <v>10.935427732575345</v>
      </c>
      <c r="AC77" s="1245">
        <v>23.337372497071744</v>
      </c>
      <c r="AD77" s="1245">
        <v>8.7886491685765904</v>
      </c>
      <c r="AE77" s="1245"/>
      <c r="AF77" s="1245"/>
      <c r="AG77" s="1245">
        <v>85.120380099593405</v>
      </c>
      <c r="AH77" s="1245">
        <v>54.350218648993675</v>
      </c>
      <c r="AI77" s="1245">
        <v>13.147616022995342</v>
      </c>
      <c r="AJ77" s="1245">
        <v>6.2398448197170238</v>
      </c>
      <c r="AK77" s="1245">
        <v>11.206677036996608</v>
      </c>
      <c r="AL77" s="1245">
        <v>11.027412777526054</v>
      </c>
      <c r="AM77" s="1245">
        <v>45.850398533429072</v>
      </c>
      <c r="AN77" s="1245">
        <v>33.937441808658299</v>
      </c>
      <c r="AO77" s="1245"/>
      <c r="AP77" s="1245">
        <v>14.471278176064839</v>
      </c>
      <c r="AQ77" s="1245">
        <v>17.064371297852642</v>
      </c>
      <c r="AR77" s="1245"/>
      <c r="AS77" s="1245">
        <v>11.846613173887851</v>
      </c>
    </row>
    <row r="78" spans="1:45">
      <c r="A78" s="1243" t="s">
        <v>3017</v>
      </c>
      <c r="B78" s="1244">
        <v>44215</v>
      </c>
      <c r="C78" s="1245">
        <v>7.368068976445219</v>
      </c>
      <c r="D78" s="1245">
        <v>4.9582189471139175</v>
      </c>
      <c r="E78" s="1245">
        <v>11.300945847407906</v>
      </c>
      <c r="F78" s="1245">
        <v>7.7786190091426768</v>
      </c>
      <c r="G78" s="1245"/>
      <c r="H78" s="1245">
        <v>7.9673477570835223</v>
      </c>
      <c r="I78" s="1245"/>
      <c r="J78" s="1245">
        <v>6.7475381695848959</v>
      </c>
      <c r="K78" s="1245">
        <v>29.04039982772349</v>
      </c>
      <c r="L78" s="1245">
        <v>4.5976218628400645</v>
      </c>
      <c r="M78" s="1245">
        <v>7.1711109474109573</v>
      </c>
      <c r="N78" s="1245"/>
      <c r="O78" s="1245">
        <v>9.4316315422118748</v>
      </c>
      <c r="P78" s="1245">
        <v>21.896511693918221</v>
      </c>
      <c r="Q78" s="1245">
        <v>14.265895529422</v>
      </c>
      <c r="R78" s="1245">
        <v>9.708267314625072</v>
      </c>
      <c r="S78" s="1245">
        <v>13.481915851453651</v>
      </c>
      <c r="T78" s="1245">
        <v>6.7608805444481419</v>
      </c>
      <c r="U78" s="1245">
        <v>9.3352617056500442</v>
      </c>
      <c r="V78" s="1245">
        <v>20.672067471410099</v>
      </c>
      <c r="W78" s="1245">
        <v>9.2947312754071447</v>
      </c>
      <c r="X78" s="1245">
        <v>10.349529493280386</v>
      </c>
      <c r="Y78" s="1245"/>
      <c r="Z78" s="1245">
        <v>14.752040177563336</v>
      </c>
      <c r="AA78" s="1245">
        <v>8.8009183302625331</v>
      </c>
      <c r="AB78" s="1245">
        <v>10.047781555435458</v>
      </c>
      <c r="AC78" s="1245">
        <v>13.901827092072553</v>
      </c>
      <c r="AD78" s="1245">
        <v>9.8066887790035846</v>
      </c>
      <c r="AE78" s="1245"/>
      <c r="AF78" s="1245"/>
      <c r="AG78" s="1245">
        <v>75.403889241412614</v>
      </c>
      <c r="AH78" s="1245">
        <v>41.990233011045646</v>
      </c>
      <c r="AI78" s="1245">
        <v>12.695178417992725</v>
      </c>
      <c r="AJ78" s="1245">
        <v>6.0725765366895983</v>
      </c>
      <c r="AK78" s="1245">
        <v>10.005298414176856</v>
      </c>
      <c r="AL78" s="1245">
        <v>12.391797322669527</v>
      </c>
      <c r="AM78" s="1245">
        <v>60.44841848271173</v>
      </c>
      <c r="AN78" s="1245">
        <v>14.532845554318435</v>
      </c>
      <c r="AO78" s="1245"/>
      <c r="AP78" s="1245">
        <v>13.780317911425321</v>
      </c>
      <c r="AQ78" s="1245">
        <v>14.124913948682609</v>
      </c>
      <c r="AR78" s="1245"/>
      <c r="AS78" s="1245">
        <v>11.184436544757228</v>
      </c>
    </row>
    <row r="79" spans="1:45">
      <c r="A79" s="1243" t="s">
        <v>3101</v>
      </c>
      <c r="B79" s="1244">
        <v>44611</v>
      </c>
      <c r="C79" s="1245">
        <v>7.3378245537351798</v>
      </c>
      <c r="D79" s="1245">
        <v>5.0810326886315549</v>
      </c>
      <c r="E79" s="1245">
        <v>10.761322478407489</v>
      </c>
      <c r="F79" s="1245">
        <v>8.514740318893816</v>
      </c>
      <c r="G79" s="1245"/>
      <c r="H79" s="1245">
        <v>8.2234591120805938</v>
      </c>
      <c r="I79" s="1245"/>
      <c r="J79" s="1245">
        <v>6.3454735268291165</v>
      </c>
      <c r="K79" s="1245">
        <v>18.622829700828586</v>
      </c>
      <c r="L79" s="1245">
        <v>4.741672965811313</v>
      </c>
      <c r="M79" s="1245">
        <v>7.01348491575797</v>
      </c>
      <c r="N79" s="1245"/>
      <c r="O79" s="1245">
        <v>8.6312993341179478</v>
      </c>
      <c r="P79" s="1245">
        <v>21.735029934826951</v>
      </c>
      <c r="Q79" s="1245">
        <v>14.96093896835988</v>
      </c>
      <c r="R79" s="1245">
        <v>7.8376998672409686</v>
      </c>
      <c r="S79" s="1245">
        <v>11.359533098715838</v>
      </c>
      <c r="T79" s="1245">
        <v>6.2722400645255902</v>
      </c>
      <c r="U79" s="1245">
        <v>8.6667264647314166</v>
      </c>
      <c r="V79" s="1245">
        <v>19.99717692844774</v>
      </c>
      <c r="W79" s="1245">
        <v>8.8621600587206579</v>
      </c>
      <c r="X79" s="1245">
        <v>9.4214680447901706</v>
      </c>
      <c r="Y79" s="1245"/>
      <c r="Z79" s="1245">
        <v>13.729048614360664</v>
      </c>
      <c r="AA79" s="1245">
        <v>7.391167282412793</v>
      </c>
      <c r="AB79" s="1245">
        <v>10.05456189715686</v>
      </c>
      <c r="AC79" s="1245">
        <v>13.211968740046267</v>
      </c>
      <c r="AD79" s="1245">
        <v>9.9696282413005157</v>
      </c>
      <c r="AE79" s="1245"/>
      <c r="AF79" s="1245"/>
      <c r="AG79" s="1245">
        <v>84.55141199791106</v>
      </c>
      <c r="AH79" s="1245">
        <v>41.590504480225043</v>
      </c>
      <c r="AI79" s="1245">
        <v>11.346425074509837</v>
      </c>
      <c r="AJ79" s="1245">
        <v>7.6473649681318561</v>
      </c>
      <c r="AK79" s="1245">
        <v>9.7445830294178215</v>
      </c>
      <c r="AL79" s="1245">
        <v>13.380881552103908</v>
      </c>
      <c r="AM79" s="1245">
        <v>49.508367284920347</v>
      </c>
      <c r="AN79" s="1245">
        <v>13.407687621357038</v>
      </c>
      <c r="AO79" s="1245"/>
      <c r="AP79" s="1245">
        <v>12.911367614798413</v>
      </c>
      <c r="AQ79" s="1245">
        <v>13.255890529958657</v>
      </c>
      <c r="AR79" s="1245"/>
      <c r="AS79" s="1245">
        <v>11.184436544757228</v>
      </c>
    </row>
    <row r="80" spans="1:45">
      <c r="A80" s="1243" t="s">
        <v>3223</v>
      </c>
      <c r="B80" s="1244">
        <v>44639</v>
      </c>
      <c r="C80" s="1245">
        <v>7.8558411438522375</v>
      </c>
      <c r="D80" s="1245">
        <v>5.1373662873076551</v>
      </c>
      <c r="E80" s="1245">
        <v>10.691709370914705</v>
      </c>
      <c r="F80" s="1245">
        <v>8.597217878949575</v>
      </c>
      <c r="G80" s="1245"/>
      <c r="H80" s="1245">
        <v>9.5323091067007351</v>
      </c>
      <c r="I80" s="1245"/>
      <c r="J80" s="1245">
        <v>6.9361861545062844</v>
      </c>
      <c r="K80" s="1245">
        <v>18.996374400170321</v>
      </c>
      <c r="L80" s="1245">
        <v>5.375764394942939</v>
      </c>
      <c r="M80" s="1245">
        <v>7.6353244927444583</v>
      </c>
      <c r="N80" s="1245"/>
      <c r="O80" s="1245">
        <v>8.8988626455783262</v>
      </c>
      <c r="P80" s="1245">
        <v>-13.620865332229133</v>
      </c>
      <c r="Q80" s="1245">
        <v>14.78563968820627</v>
      </c>
      <c r="R80" s="1245">
        <v>8.59674747783132</v>
      </c>
      <c r="S80" s="1245">
        <v>12.284341082847936</v>
      </c>
      <c r="T80" s="1245">
        <v>6.3925747763601697</v>
      </c>
      <c r="U80" s="1245">
        <v>9.1046556442345548</v>
      </c>
      <c r="V80" s="1245">
        <v>22.844194176910804</v>
      </c>
      <c r="W80" s="1245">
        <v>9.7501102137581714</v>
      </c>
      <c r="X80" s="1245">
        <v>9.4470963295612265</v>
      </c>
      <c r="Y80" s="1245"/>
      <c r="Z80" s="1245">
        <v>13.691910194691831</v>
      </c>
      <c r="AA80" s="1245">
        <v>7.6151039656738924</v>
      </c>
      <c r="AB80" s="1245">
        <v>10.195850258761164</v>
      </c>
      <c r="AC80" s="1245">
        <v>13.164449251651</v>
      </c>
      <c r="AD80" s="1245">
        <v>9.4528942065723864</v>
      </c>
      <c r="AE80" s="1245"/>
      <c r="AF80" s="1245"/>
      <c r="AG80" s="1245">
        <v>77.147477833120888</v>
      </c>
      <c r="AH80" s="1245">
        <v>50.796752205687085</v>
      </c>
      <c r="AI80" s="1245">
        <v>12.295292424043598</v>
      </c>
      <c r="AJ80" s="1245">
        <v>8.3723973127402935</v>
      </c>
      <c r="AK80" s="1245">
        <v>9.5200892402149915</v>
      </c>
      <c r="AL80" s="1245">
        <v>12.552615964822445</v>
      </c>
      <c r="AM80" s="1245">
        <v>51.269900952361333</v>
      </c>
      <c r="AN80" s="1245">
        <v>19.52123729408693</v>
      </c>
      <c r="AO80" s="1245"/>
      <c r="AP80" s="1245">
        <v>13.262075312248069</v>
      </c>
      <c r="AQ80" s="1245">
        <v>12.564684764220953</v>
      </c>
      <c r="AR80" s="1245"/>
      <c r="AS80" s="1245">
        <v>11.397930919269415</v>
      </c>
    </row>
    <row r="81" spans="1:46">
      <c r="A81" s="1243" t="s">
        <v>3289</v>
      </c>
      <c r="B81" s="1244">
        <v>44671</v>
      </c>
      <c r="C81" s="1245">
        <v>8.8000000000000007</v>
      </c>
      <c r="D81" s="1245">
        <v>5.7</v>
      </c>
      <c r="E81" s="1245">
        <v>13.9</v>
      </c>
      <c r="F81" s="1245">
        <v>9.6</v>
      </c>
      <c r="G81" s="1245"/>
      <c r="H81" s="1245">
        <v>9.6</v>
      </c>
      <c r="I81" s="1245"/>
      <c r="J81" s="1245">
        <v>7.8</v>
      </c>
      <c r="K81" s="1245">
        <v>24</v>
      </c>
      <c r="L81" s="1245">
        <v>6.6</v>
      </c>
      <c r="M81" s="1245">
        <v>8.9</v>
      </c>
      <c r="N81" s="1245"/>
      <c r="O81" s="1245">
        <v>10.3</v>
      </c>
      <c r="P81" s="1245">
        <v>-26.1</v>
      </c>
      <c r="Q81" s="1245">
        <v>16</v>
      </c>
      <c r="R81" s="1245">
        <v>7.5</v>
      </c>
      <c r="S81" s="1245">
        <v>14.9</v>
      </c>
      <c r="T81" s="1245">
        <v>7.3</v>
      </c>
      <c r="U81" s="1245">
        <v>10.9</v>
      </c>
      <c r="V81" s="1245">
        <v>25</v>
      </c>
      <c r="W81" s="1245">
        <v>11.2</v>
      </c>
      <c r="X81" s="1245">
        <v>11.3</v>
      </c>
      <c r="Y81" s="1245"/>
      <c r="Z81" s="1245">
        <v>15.7</v>
      </c>
      <c r="AA81" s="1245">
        <v>9.1999999999999993</v>
      </c>
      <c r="AB81" s="1245">
        <v>12.4</v>
      </c>
      <c r="AC81" s="1245">
        <v>15.8</v>
      </c>
      <c r="AD81" s="1245">
        <v>11.1</v>
      </c>
      <c r="AE81" s="1245"/>
      <c r="AF81" s="1245"/>
      <c r="AG81" s="1245">
        <v>82.1</v>
      </c>
      <c r="AH81" s="1245">
        <v>60.7</v>
      </c>
      <c r="AI81" s="1245">
        <v>12.6</v>
      </c>
      <c r="AJ81" s="1245">
        <v>12.2</v>
      </c>
      <c r="AK81" s="1245">
        <v>9.4</v>
      </c>
      <c r="AL81" s="1245">
        <v>15.7</v>
      </c>
      <c r="AM81" s="1245">
        <v>56.9</v>
      </c>
      <c r="AN81" s="1245">
        <v>20.5</v>
      </c>
      <c r="AO81" s="1245"/>
      <c r="AP81" s="1245">
        <v>16.2</v>
      </c>
      <c r="AQ81" s="1245">
        <v>16.100000000000001</v>
      </c>
      <c r="AR81" s="1245"/>
      <c r="AS81" s="1245">
        <v>12.3</v>
      </c>
    </row>
    <row r="82" spans="1:46">
      <c r="A82" s="1243" t="s">
        <v>3379</v>
      </c>
      <c r="B82" s="1244">
        <v>44702</v>
      </c>
      <c r="C82" s="1245">
        <v>9.5534482684109339</v>
      </c>
      <c r="D82" s="1245">
        <v>5.9890506219953528</v>
      </c>
      <c r="E82" s="1245">
        <v>24.607915259356282</v>
      </c>
      <c r="F82" s="1245">
        <v>9.6944780372779515</v>
      </c>
      <c r="G82" s="1245"/>
      <c r="H82" s="1245">
        <v>10.852638764417037</v>
      </c>
      <c r="I82" s="1245">
        <v>-7.2612672431983745</v>
      </c>
      <c r="J82" s="1245">
        <v>8.0585607114365594</v>
      </c>
      <c r="K82" s="1245">
        <v>24.584388626897226</v>
      </c>
      <c r="L82" s="1245">
        <v>7.6049836222404119</v>
      </c>
      <c r="M82" s="1245">
        <v>9.4376751867642259</v>
      </c>
      <c r="N82" s="1245"/>
      <c r="O82" s="1245">
        <v>10.790571208371235</v>
      </c>
      <c r="P82" s="1245">
        <v>-30.732868146872811</v>
      </c>
      <c r="Q82" s="1245">
        <v>17.16260142127198</v>
      </c>
      <c r="R82" s="1245">
        <v>8.4774698113767322</v>
      </c>
      <c r="S82" s="1245">
        <v>18.925263308303531</v>
      </c>
      <c r="T82" s="1245">
        <v>9.0664612668840352</v>
      </c>
      <c r="U82" s="1245">
        <v>10.382754517097208</v>
      </c>
      <c r="V82" s="1245">
        <v>17.871792261458889</v>
      </c>
      <c r="W82" s="1245">
        <v>11.942400012536385</v>
      </c>
      <c r="X82" s="1245">
        <v>13.074821502695013</v>
      </c>
      <c r="Y82" s="1245"/>
      <c r="Z82" s="1245">
        <v>18.610239124331482</v>
      </c>
      <c r="AA82" s="1245">
        <v>12.858599924577085</v>
      </c>
      <c r="AB82" s="1245">
        <v>10.509117001049582</v>
      </c>
      <c r="AC82" s="1245">
        <v>18.88896210828489</v>
      </c>
      <c r="AD82" s="1245">
        <v>12.699955617359379</v>
      </c>
      <c r="AE82" s="1245"/>
      <c r="AF82" s="1245"/>
      <c r="AG82" s="1245">
        <v>96.343798608498375</v>
      </c>
      <c r="AH82" s="1245">
        <v>59.191443818906876</v>
      </c>
      <c r="AI82" s="1245">
        <v>13.83873554774485</v>
      </c>
      <c r="AJ82" s="1245">
        <v>11.853314276947426</v>
      </c>
      <c r="AK82" s="1245">
        <v>12.052099823288712</v>
      </c>
      <c r="AL82" s="1245">
        <v>16.685694372998356</v>
      </c>
      <c r="AM82" s="1245">
        <v>195.01503006012024</v>
      </c>
      <c r="AN82" s="1245">
        <v>14.145762951445333</v>
      </c>
      <c r="AO82" s="1245"/>
      <c r="AP82" s="1245">
        <v>18.501312428567498</v>
      </c>
      <c r="AQ82" s="1245">
        <v>15.953224421362521</v>
      </c>
      <c r="AR82" s="1245"/>
      <c r="AS82" s="1245">
        <v>13.506187867577268</v>
      </c>
    </row>
    <row r="83" spans="1:46">
      <c r="A83" s="1243" t="s">
        <v>5254</v>
      </c>
      <c r="B83" s="1244">
        <v>44733</v>
      </c>
      <c r="C83" s="1245">
        <v>8.7904966670389904</v>
      </c>
      <c r="D83" s="1245">
        <v>5.5404007196505338</v>
      </c>
      <c r="E83" s="1245">
        <v>13.591364923024349</v>
      </c>
      <c r="F83" s="1245">
        <v>9.0668472038894201</v>
      </c>
      <c r="G83" s="1245"/>
      <c r="H83" s="1245">
        <v>10.413807576835458</v>
      </c>
      <c r="I83" s="1245">
        <v>-7.1266433161830731</v>
      </c>
      <c r="J83" s="1245">
        <v>8.1742224087414108</v>
      </c>
      <c r="K83" s="1245">
        <v>25.115700393269748</v>
      </c>
      <c r="L83" s="1245">
        <v>7.7957742838721611</v>
      </c>
      <c r="M83" s="1245">
        <v>8.7270788653828522</v>
      </c>
      <c r="N83" s="1245"/>
      <c r="O83" s="1245">
        <v>9.4401925409795275</v>
      </c>
      <c r="P83" s="1245">
        <v>-30.811541740998994</v>
      </c>
      <c r="Q83" s="1245">
        <v>16.856830090675228</v>
      </c>
      <c r="R83" s="1245">
        <v>7.4722320801567532</v>
      </c>
      <c r="S83" s="1245">
        <v>18.420098540491974</v>
      </c>
      <c r="T83" s="1245">
        <v>8.3740429488742141</v>
      </c>
      <c r="U83" s="1245">
        <v>9.7495405825537258</v>
      </c>
      <c r="V83" s="1245">
        <v>13.42612600372116</v>
      </c>
      <c r="W83" s="1245">
        <v>10.02703935505132</v>
      </c>
      <c r="X83" s="1245">
        <v>12.358911000120063</v>
      </c>
      <c r="Y83" s="1245"/>
      <c r="Z83" s="1245">
        <v>16.696723070847543</v>
      </c>
      <c r="AA83" s="1245">
        <v>11.45964985300345</v>
      </c>
      <c r="AB83" s="1245">
        <v>11.720366562656098</v>
      </c>
      <c r="AC83" s="1245">
        <v>18.065699744136808</v>
      </c>
      <c r="AD83" s="1245">
        <v>12.502562224344532</v>
      </c>
      <c r="AE83" s="1245"/>
      <c r="AF83" s="1245"/>
      <c r="AG83" s="1245">
        <v>68.181653734928716</v>
      </c>
      <c r="AH83" s="1245">
        <v>54.964813511611538</v>
      </c>
      <c r="AI83" s="1245">
        <v>11.248006750631209</v>
      </c>
      <c r="AJ83" s="1245">
        <v>12.389220075564882</v>
      </c>
      <c r="AK83" s="1245">
        <v>10.912279366746725</v>
      </c>
      <c r="AL83" s="1245">
        <v>17.568211902864515</v>
      </c>
      <c r="AM83" s="1245">
        <v>161.47920841683367</v>
      </c>
      <c r="AN83" s="1245">
        <v>11.863346223357532</v>
      </c>
      <c r="AO83" s="1245"/>
      <c r="AP83" s="1245">
        <v>5.1259789821151056</v>
      </c>
      <c r="AQ83" s="1245">
        <v>14.493770862709342</v>
      </c>
      <c r="AR83" s="1245"/>
      <c r="AS83" s="1245">
        <v>15.154120973591194</v>
      </c>
    </row>
    <row r="84" spans="1:46">
      <c r="A84" s="1243" t="s">
        <v>5330</v>
      </c>
      <c r="B84" s="1244">
        <v>44764</v>
      </c>
      <c r="C84" s="1245">
        <v>7.8878527143395889</v>
      </c>
      <c r="D84" s="1245">
        <v>4.8152866229752034</v>
      </c>
      <c r="E84" s="1245">
        <v>12.525645060078334</v>
      </c>
      <c r="F84" s="1245">
        <v>9.5216245237330366</v>
      </c>
      <c r="G84" s="1245"/>
      <c r="H84" s="1245">
        <v>9.1416599656687545</v>
      </c>
      <c r="I84" s="1245"/>
      <c r="J84" s="1245">
        <v>7.0953575734874841</v>
      </c>
      <c r="K84" s="1245">
        <v>15.239405174819598</v>
      </c>
      <c r="L84" s="1245">
        <v>6.9320487438454599</v>
      </c>
      <c r="M84" s="1245">
        <v>8.6950278205095266</v>
      </c>
      <c r="N84" s="1245"/>
      <c r="O84" s="1245">
        <v>8.5279806251370402</v>
      </c>
      <c r="P84" s="1245"/>
      <c r="Q84" s="1245">
        <v>16.672558708833744</v>
      </c>
      <c r="R84" s="1245">
        <v>7.2990763094163196</v>
      </c>
      <c r="S84" s="1245">
        <v>15.09367008670662</v>
      </c>
      <c r="T84" s="1245">
        <v>23.966838893395444</v>
      </c>
      <c r="U84" s="1245">
        <v>8.7201542921173765</v>
      </c>
      <c r="V84" s="1245">
        <v>2.1569987706670051</v>
      </c>
      <c r="W84" s="1245">
        <v>10.225496958443276</v>
      </c>
      <c r="X84" s="1245">
        <v>12.062551899776194</v>
      </c>
      <c r="Y84" s="1245"/>
      <c r="Z84" s="1245">
        <v>11.443107227131442</v>
      </c>
      <c r="AA84" s="1245">
        <v>12.530907288539764</v>
      </c>
      <c r="AB84" s="1245">
        <v>11.240178393050222</v>
      </c>
      <c r="AC84" s="1245">
        <v>18.237929598922904</v>
      </c>
      <c r="AD84" s="1245">
        <v>9.7247245203668644</v>
      </c>
      <c r="AE84" s="1245"/>
      <c r="AF84" s="1245"/>
      <c r="AG84" s="1245">
        <v>52.031653614334331</v>
      </c>
      <c r="AH84" s="1245">
        <v>49.061155863384279</v>
      </c>
      <c r="AI84" s="1245">
        <v>10.102970944920639</v>
      </c>
      <c r="AJ84" s="1245">
        <v>9.3602579465706608</v>
      </c>
      <c r="AK84" s="1245">
        <v>9.8809267936836189</v>
      </c>
      <c r="AL84" s="1245">
        <v>15.862872652220158</v>
      </c>
      <c r="AM84" s="1245">
        <v>160.91558116232466</v>
      </c>
      <c r="AN84" s="1245"/>
      <c r="AO84" s="1245"/>
      <c r="AP84" s="1245">
        <v>4.4189310941006665</v>
      </c>
      <c r="AQ84" s="1245">
        <v>15.436622876829968</v>
      </c>
      <c r="AR84" s="1245"/>
      <c r="AS84" s="1245">
        <v>11.489271257102224</v>
      </c>
    </row>
    <row r="85" spans="1:46">
      <c r="A85" s="1243" t="s">
        <v>5420</v>
      </c>
      <c r="B85" s="1244">
        <v>44795</v>
      </c>
      <c r="C85" s="1245">
        <v>7.5229516038574618</v>
      </c>
      <c r="D85" s="1245">
        <v>3.8919069569693465</v>
      </c>
      <c r="E85" s="1245">
        <v>13.425271143574308</v>
      </c>
      <c r="F85" s="1245">
        <v>6.8731669687295414</v>
      </c>
      <c r="G85" s="1245"/>
      <c r="H85" s="1245">
        <v>8.3376207270862306</v>
      </c>
      <c r="I85" s="1245"/>
      <c r="J85" s="1245">
        <v>6.1840165592845171</v>
      </c>
      <c r="K85" s="1245">
        <v>15.191934453058337</v>
      </c>
      <c r="L85" s="1245">
        <v>11.950211366152306</v>
      </c>
      <c r="M85" s="1245">
        <v>7.1083498777906318</v>
      </c>
      <c r="N85" s="1245"/>
      <c r="O85" s="1245">
        <v>7.9552028620453541</v>
      </c>
      <c r="P85" s="1245"/>
      <c r="Q85" s="1245">
        <v>18.097732073115441</v>
      </c>
      <c r="R85" s="1245">
        <v>7.6709496117287772</v>
      </c>
      <c r="S85" s="1245">
        <v>13.402612710098275</v>
      </c>
      <c r="T85" s="1245"/>
      <c r="U85" s="1245">
        <v>9.3664153923392863</v>
      </c>
      <c r="V85" s="1245">
        <v>8.6566718862635579</v>
      </c>
      <c r="W85" s="1245">
        <v>7.6246580796959371</v>
      </c>
      <c r="X85" s="1245">
        <v>11.17757404231563</v>
      </c>
      <c r="Y85" s="1245"/>
      <c r="Z85" s="1245">
        <v>18.515560266489288</v>
      </c>
      <c r="AA85" s="1245">
        <v>27.267886731393382</v>
      </c>
      <c r="AB85" s="1245">
        <v>10.608138741514619</v>
      </c>
      <c r="AC85" s="1245">
        <v>17.855011420806427</v>
      </c>
      <c r="AD85" s="1245">
        <v>8.2585544264237924</v>
      </c>
      <c r="AE85" s="1245"/>
      <c r="AF85" s="1245"/>
      <c r="AG85" s="1245">
        <v>56.020354746060868</v>
      </c>
      <c r="AH85" s="1245">
        <v>514.02360149778735</v>
      </c>
      <c r="AI85" s="1245">
        <v>9.7972559411012945</v>
      </c>
      <c r="AJ85" s="1245"/>
      <c r="AK85" s="1245">
        <v>9.9210808020053491</v>
      </c>
      <c r="AL85" s="1245">
        <v>10.739815774664574</v>
      </c>
      <c r="AM85" s="1245">
        <v>-419.87348444913022</v>
      </c>
      <c r="AN85" s="1245">
        <v>8.886062846455145</v>
      </c>
      <c r="AO85" s="1245"/>
      <c r="AP85" s="1245">
        <v>10.921730816201045</v>
      </c>
      <c r="AQ85" s="1245">
        <v>13.835911932139144</v>
      </c>
      <c r="AR85" s="1245"/>
      <c r="AS85" s="1245">
        <v>13.526701511725019</v>
      </c>
    </row>
    <row r="86" spans="1:46">
      <c r="A86" s="1243" t="s">
        <v>5638</v>
      </c>
      <c r="B86" s="1244">
        <v>44825</v>
      </c>
      <c r="C86" s="1245">
        <v>6.7123554436356718</v>
      </c>
      <c r="D86" s="1245">
        <v>3.657895686193692</v>
      </c>
      <c r="E86" s="1245">
        <v>13.126388658748899</v>
      </c>
      <c r="F86" s="1245">
        <v>5.5456581919110892</v>
      </c>
      <c r="G86" s="1245"/>
      <c r="H86" s="1245">
        <v>7.3356467671275114</v>
      </c>
      <c r="I86" s="1245"/>
      <c r="J86" s="1245">
        <v>6.1278113359724546</v>
      </c>
      <c r="K86" s="1245">
        <v>14.675607269032826</v>
      </c>
      <c r="L86" s="1245">
        <v>11.329641469269889</v>
      </c>
      <c r="M86" s="1245">
        <v>6.7132646090325485</v>
      </c>
      <c r="N86" s="1245"/>
      <c r="O86" s="1245">
        <v>8.0783075773831285</v>
      </c>
      <c r="P86" s="1245">
        <v>5.6865428339776232</v>
      </c>
      <c r="Q86" s="1245">
        <v>18.361265715792634</v>
      </c>
      <c r="R86" s="1245">
        <v>7.6399418725658927</v>
      </c>
      <c r="S86" s="1245">
        <v>13.021126972925845</v>
      </c>
      <c r="T86" s="1245"/>
      <c r="U86" s="1245">
        <v>9.2862302009466777</v>
      </c>
      <c r="V86" s="1245">
        <v>8.7576037981695585</v>
      </c>
      <c r="W86" s="1245">
        <v>7.7218397723488978</v>
      </c>
      <c r="X86" s="1245">
        <v>11.154553295584122</v>
      </c>
      <c r="Y86" s="1245"/>
      <c r="Z86" s="1245">
        <v>18.91453052979443</v>
      </c>
      <c r="AA86" s="1245">
        <v>85.974837486646322</v>
      </c>
      <c r="AB86" s="1245">
        <v>12.316549474068054</v>
      </c>
      <c r="AC86" s="1245">
        <v>16.689183329708154</v>
      </c>
      <c r="AD86" s="1245">
        <v>9.0090268291683735</v>
      </c>
      <c r="AE86" s="1245"/>
      <c r="AF86" s="1245"/>
      <c r="AG86" s="1245">
        <v>50.834987903168759</v>
      </c>
      <c r="AH86" s="1245">
        <v>578.00635424940424</v>
      </c>
      <c r="AI86" s="1245">
        <v>8.9710443303996339</v>
      </c>
      <c r="AJ86" s="1245">
        <v>9.2567152701705417</v>
      </c>
      <c r="AK86" s="1245">
        <v>10.437233445868895</v>
      </c>
      <c r="AL86" s="1245">
        <v>10.385404140627314</v>
      </c>
      <c r="AM86" s="1245"/>
      <c r="AN86" s="1245">
        <v>9.6808021495466434</v>
      </c>
      <c r="AO86" s="1245"/>
      <c r="AP86" s="1245">
        <v>4.090071438305384</v>
      </c>
      <c r="AQ86" s="1245">
        <v>13.172614524505493</v>
      </c>
      <c r="AR86" s="1245"/>
      <c r="AS86" s="1245">
        <v>14.183565268798032</v>
      </c>
    </row>
    <row r="87" spans="1:46">
      <c r="A87" s="1243" t="s">
        <v>5747</v>
      </c>
      <c r="B87" s="1244">
        <v>44856</v>
      </c>
      <c r="C87" s="1245">
        <v>6.1169869263862626</v>
      </c>
      <c r="D87" s="1245">
        <v>3.6668068580309452</v>
      </c>
      <c r="E87" s="1245"/>
      <c r="F87" s="1245">
        <v>5.7369357786658099</v>
      </c>
      <c r="G87" s="1245"/>
      <c r="H87" s="1245">
        <v>6.7041249246100048</v>
      </c>
      <c r="I87" s="1245"/>
      <c r="J87" s="1245">
        <v>7.499029958492156</v>
      </c>
      <c r="K87" s="1245">
        <v>14.675607269032826</v>
      </c>
      <c r="L87" s="1245">
        <v>4.2557153665193965</v>
      </c>
      <c r="M87" s="1245">
        <v>6.926881759376462</v>
      </c>
      <c r="N87" s="1245"/>
      <c r="O87" s="1245">
        <v>7.9186032213944433</v>
      </c>
      <c r="P87" s="1245">
        <v>4.8161798435142522</v>
      </c>
      <c r="Q87" s="1245">
        <v>17.289202838628899</v>
      </c>
      <c r="R87" s="1245">
        <v>7.4202785131802633</v>
      </c>
      <c r="S87" s="1245">
        <v>12.775268246537788</v>
      </c>
      <c r="T87" s="1245">
        <v>3.8309903425909622</v>
      </c>
      <c r="U87" s="1245">
        <v>12.456701215762097</v>
      </c>
      <c r="V87" s="1245">
        <v>8.1520123267335514</v>
      </c>
      <c r="W87" s="1245">
        <v>7.5994758483683045</v>
      </c>
      <c r="X87" s="1245">
        <v>8.2726654401643547</v>
      </c>
      <c r="Y87" s="1245"/>
      <c r="Z87" s="1245">
        <v>12.024313868237696</v>
      </c>
      <c r="AA87" s="1245">
        <v>25.649755056072721</v>
      </c>
      <c r="AB87" s="1245">
        <v>10.71426990665133</v>
      </c>
      <c r="AC87" s="1245">
        <v>14.345001644451651</v>
      </c>
      <c r="AD87" s="1245">
        <v>7.5236887667864965</v>
      </c>
      <c r="AE87" s="1245"/>
      <c r="AF87" s="1245"/>
      <c r="AG87" s="1245">
        <v>47.998245605761205</v>
      </c>
      <c r="AH87" s="1245">
        <v>526.27255191194831</v>
      </c>
      <c r="AI87" s="1245">
        <v>8.7009942624072298</v>
      </c>
      <c r="AJ87" s="1245">
        <v>7.2768342693641141</v>
      </c>
      <c r="AK87" s="1245">
        <v>10.476878662034419</v>
      </c>
      <c r="AL87" s="1245">
        <v>9.6217042324437987</v>
      </c>
      <c r="AM87" s="1245"/>
      <c r="AN87" s="1245">
        <v>7.8290761352921638</v>
      </c>
      <c r="AO87" s="1245"/>
      <c r="AP87" s="1245">
        <v>3.7282674418135513</v>
      </c>
      <c r="AQ87" s="1245">
        <v>13.268827934508161</v>
      </c>
      <c r="AR87" s="1245"/>
      <c r="AS87" s="1245">
        <v>14.163624761886888</v>
      </c>
    </row>
    <row r="88" spans="1:46">
      <c r="A88" s="1243" t="s">
        <v>5944</v>
      </c>
      <c r="B88" s="1244">
        <v>44886</v>
      </c>
      <c r="C88" s="1245">
        <v>6.9738915255300382</v>
      </c>
      <c r="D88" s="1245">
        <v>4.3329847670913368</v>
      </c>
      <c r="E88" s="1245">
        <v>11.719809024301959</v>
      </c>
      <c r="F88" s="1245">
        <v>44.95219481880661</v>
      </c>
      <c r="G88" s="1245"/>
      <c r="H88" s="1245">
        <v>7.5409695586091487</v>
      </c>
      <c r="I88" s="1245">
        <v>-12.7268876603452</v>
      </c>
      <c r="J88" s="1245">
        <v>6.0133288674863969</v>
      </c>
      <c r="K88" s="1245">
        <v>9.9217245797016513</v>
      </c>
      <c r="L88" s="1245">
        <v>4.9714609908563805</v>
      </c>
      <c r="M88" s="1245">
        <v>6.4979612400598539</v>
      </c>
      <c r="N88" s="1245"/>
      <c r="O88" s="1245">
        <v>9.397044890181153</v>
      </c>
      <c r="P88" s="1245">
        <v>6.2950222174795156</v>
      </c>
      <c r="Q88" s="1245">
        <v>17.289445506145899</v>
      </c>
      <c r="R88" s="1245">
        <v>8.894225560518219</v>
      </c>
      <c r="S88" s="1245">
        <v>13.3998345020226</v>
      </c>
      <c r="T88" s="1245">
        <v>24.991069829413444</v>
      </c>
      <c r="U88" s="1245">
        <v>9.284631342342788</v>
      </c>
      <c r="V88" s="1245">
        <v>12.827411188656018</v>
      </c>
      <c r="W88" s="1245">
        <v>9.8000791900420481</v>
      </c>
      <c r="X88" s="1245">
        <v>11.975041816239063</v>
      </c>
      <c r="Y88" s="1245"/>
      <c r="Z88" s="1245">
        <v>15.098162878255946</v>
      </c>
      <c r="AA88" s="1245">
        <v>21.627520522917258</v>
      </c>
      <c r="AB88" s="1245">
        <v>9.9062089974445549</v>
      </c>
      <c r="AC88" s="1245">
        <v>17.403339035671291</v>
      </c>
      <c r="AD88" s="1245">
        <v>7.1261421401906428</v>
      </c>
      <c r="AE88" s="1245"/>
      <c r="AF88" s="1245"/>
      <c r="AG88" s="1245">
        <v>198.0096052859663</v>
      </c>
      <c r="AH88" s="1245">
        <v>3226.1333806314296</v>
      </c>
      <c r="AI88" s="1245">
        <v>8.7773239001989349</v>
      </c>
      <c r="AJ88" s="1245">
        <v>7.8470780334886205</v>
      </c>
      <c r="AK88" s="1245">
        <v>17.773642400129855</v>
      </c>
      <c r="AL88" s="1245">
        <v>10.360252347244025</v>
      </c>
      <c r="AM88" s="1245">
        <v>93.069060395164399</v>
      </c>
      <c r="AN88" s="1245">
        <v>8.4570305551751446</v>
      </c>
      <c r="AO88" s="1245"/>
      <c r="AP88" s="1245">
        <v>5.1071079769369776</v>
      </c>
      <c r="AQ88" s="1245">
        <v>13.863467795561279</v>
      </c>
      <c r="AR88" s="1245"/>
      <c r="AS88" s="1245">
        <v>13.187892115506557</v>
      </c>
      <c r="AT88" s="1236">
        <v>473.3021455073399</v>
      </c>
    </row>
    <row r="89" spans="1:46">
      <c r="F89" s="1256"/>
      <c r="G89" s="1257"/>
      <c r="I89" s="1255"/>
      <c r="K89" s="1257"/>
      <c r="L89" s="1257"/>
      <c r="P89" s="1255"/>
    </row>
    <row r="90" spans="1:46">
      <c r="F90" s="1256"/>
      <c r="G90" s="1257"/>
      <c r="I90" s="1255"/>
      <c r="K90" s="1257"/>
      <c r="L90" s="1257"/>
      <c r="P90" s="1255"/>
    </row>
    <row r="91" spans="1:46">
      <c r="F91" s="1256"/>
      <c r="G91" s="1257"/>
      <c r="I91" s="1255"/>
      <c r="K91" s="1257"/>
      <c r="L91" s="1257"/>
      <c r="P91" s="1255"/>
    </row>
    <row r="92" spans="1:46">
      <c r="F92" s="1256"/>
      <c r="G92" s="1257"/>
      <c r="I92" s="1255"/>
      <c r="K92" s="1257"/>
      <c r="L92" s="1257"/>
      <c r="P92" s="1255"/>
    </row>
    <row r="93" spans="1:46">
      <c r="F93" s="1256"/>
      <c r="G93" s="1257"/>
      <c r="I93" s="1255"/>
      <c r="K93" s="1257"/>
      <c r="L93" s="1257"/>
      <c r="P93" s="1255"/>
    </row>
    <row r="94" spans="1:46">
      <c r="F94" s="1256"/>
      <c r="G94" s="1257"/>
      <c r="I94" s="1255"/>
      <c r="K94" s="1257"/>
      <c r="L94" s="1257"/>
      <c r="P94" s="1255"/>
    </row>
    <row r="95" spans="1:46">
      <c r="F95" s="1256"/>
      <c r="G95" s="1257"/>
      <c r="I95" s="1255"/>
      <c r="K95" s="1257"/>
      <c r="L95" s="1257"/>
      <c r="P95" s="1255"/>
    </row>
    <row r="96" spans="1:46">
      <c r="F96" s="1256"/>
      <c r="G96" s="1257"/>
      <c r="I96" s="1255"/>
      <c r="K96" s="1257"/>
      <c r="L96" s="1257"/>
      <c r="P96" s="1255"/>
    </row>
    <row r="97" spans="6:16">
      <c r="F97" s="1256"/>
      <c r="G97" s="1257"/>
      <c r="I97" s="1255"/>
      <c r="K97" s="1257"/>
      <c r="L97" s="1257"/>
      <c r="P97" s="1255"/>
    </row>
    <row r="98" spans="6:16">
      <c r="F98" s="1256"/>
      <c r="G98" s="1257"/>
      <c r="I98" s="1255"/>
      <c r="K98" s="1257"/>
      <c r="L98" s="1257"/>
      <c r="P98" s="1255"/>
    </row>
    <row r="99" spans="6:16">
      <c r="F99" s="1256"/>
      <c r="G99" s="1257"/>
      <c r="I99" s="1255"/>
      <c r="K99" s="1257"/>
      <c r="L99" s="1257"/>
      <c r="P99" s="1255"/>
    </row>
    <row r="100" spans="6:16">
      <c r="F100" s="1256"/>
      <c r="G100" s="1257"/>
      <c r="I100" s="1255"/>
      <c r="K100" s="1257"/>
      <c r="L100" s="1257"/>
      <c r="P100" s="1255"/>
    </row>
    <row r="101" spans="6:16">
      <c r="F101" s="1256"/>
      <c r="G101" s="1257"/>
      <c r="I101" s="1255"/>
      <c r="K101" s="1257"/>
      <c r="L101" s="1257"/>
      <c r="P101" s="1255"/>
    </row>
    <row r="102" spans="6:16">
      <c r="F102" s="1256"/>
      <c r="G102" s="1257"/>
      <c r="I102" s="1255"/>
      <c r="K102" s="1257"/>
      <c r="L102" s="1257"/>
      <c r="P102" s="1255"/>
    </row>
    <row r="103" spans="6:16">
      <c r="F103" s="1256"/>
      <c r="G103" s="1257"/>
      <c r="I103" s="1255"/>
      <c r="K103" s="1257"/>
      <c r="L103" s="1257"/>
      <c r="P103" s="1255"/>
    </row>
    <row r="104" spans="6:16">
      <c r="F104" s="1256"/>
      <c r="G104" s="1257"/>
      <c r="I104" s="1255"/>
      <c r="K104" s="1257"/>
      <c r="L104" s="1257"/>
      <c r="P104" s="1255"/>
    </row>
    <row r="105" spans="6:16">
      <c r="F105" s="1256"/>
      <c r="G105" s="1257"/>
      <c r="I105" s="1255"/>
      <c r="K105" s="1257"/>
      <c r="L105" s="1257"/>
      <c r="P105" s="1255"/>
    </row>
    <row r="106" spans="6:16">
      <c r="F106" s="1256"/>
      <c r="G106" s="1257"/>
      <c r="I106" s="1255"/>
      <c r="K106" s="1257"/>
      <c r="L106" s="1257"/>
      <c r="P106" s="1255"/>
    </row>
    <row r="107" spans="6:16">
      <c r="F107" s="1256"/>
      <c r="G107" s="1257"/>
      <c r="I107" s="1255"/>
      <c r="K107" s="1257"/>
      <c r="L107" s="1257"/>
      <c r="P107" s="1255"/>
    </row>
    <row r="108" spans="6:16">
      <c r="F108" s="1256"/>
      <c r="G108" s="1257"/>
      <c r="I108" s="1255"/>
      <c r="K108" s="1257"/>
      <c r="L108" s="1257"/>
      <c r="P108" s="1255"/>
    </row>
    <row r="109" spans="6:16">
      <c r="F109" s="1256"/>
      <c r="G109" s="1257"/>
      <c r="I109" s="1255"/>
      <c r="K109" s="1257"/>
      <c r="L109" s="1257"/>
      <c r="P109" s="1255"/>
    </row>
    <row r="110" spans="6:16">
      <c r="F110" s="1256"/>
      <c r="G110" s="1257"/>
      <c r="I110" s="1255"/>
      <c r="K110" s="1257"/>
      <c r="L110" s="1257"/>
      <c r="P110" s="1255"/>
    </row>
    <row r="111" spans="6:16">
      <c r="F111" s="1256"/>
      <c r="G111" s="1257"/>
      <c r="I111" s="1255"/>
      <c r="K111" s="1257"/>
      <c r="L111" s="1257"/>
      <c r="P111" s="1255"/>
    </row>
    <row r="112" spans="6:16">
      <c r="F112" s="1256"/>
      <c r="G112" s="1257"/>
      <c r="I112" s="1255"/>
      <c r="K112" s="1257"/>
      <c r="L112" s="1257"/>
      <c r="P112" s="1255"/>
    </row>
    <row r="113" spans="6:16">
      <c r="F113" s="1256"/>
      <c r="G113" s="1257"/>
      <c r="I113" s="1255"/>
      <c r="K113" s="1257"/>
      <c r="L113" s="1257"/>
      <c r="P113" s="1255"/>
    </row>
    <row r="114" spans="6:16">
      <c r="F114" s="1256"/>
      <c r="G114" s="1257"/>
      <c r="I114" s="1255"/>
      <c r="K114" s="1257"/>
      <c r="L114" s="1257"/>
      <c r="P114" s="1255"/>
    </row>
    <row r="115" spans="6:16">
      <c r="F115" s="1256"/>
      <c r="G115" s="1257"/>
      <c r="I115" s="1255"/>
      <c r="K115" s="1257"/>
      <c r="L115" s="1257"/>
      <c r="P115" s="1255"/>
    </row>
    <row r="116" spans="6:16">
      <c r="F116" s="1256"/>
      <c r="G116" s="1257"/>
      <c r="I116" s="1255"/>
      <c r="K116" s="1257"/>
      <c r="L116" s="1257"/>
      <c r="P116" s="1255"/>
    </row>
    <row r="117" spans="6:16">
      <c r="F117" s="1256"/>
      <c r="G117" s="1257"/>
      <c r="I117" s="1255"/>
      <c r="K117" s="1257"/>
      <c r="L117" s="1257"/>
      <c r="P117" s="1255"/>
    </row>
    <row r="118" spans="6:16">
      <c r="F118" s="1256"/>
      <c r="G118" s="1257"/>
      <c r="I118" s="1255"/>
      <c r="K118" s="1257"/>
      <c r="L118" s="1257"/>
      <c r="P118" s="1255"/>
    </row>
    <row r="119" spans="6:16">
      <c r="F119" s="1256"/>
      <c r="G119" s="1257"/>
      <c r="I119" s="1255"/>
      <c r="K119" s="1257"/>
      <c r="L119" s="1257"/>
      <c r="P119" s="1255"/>
    </row>
    <row r="120" spans="6:16">
      <c r="F120" s="1256"/>
      <c r="G120" s="1257"/>
      <c r="I120" s="1255"/>
      <c r="K120" s="1257"/>
      <c r="L120" s="1257"/>
      <c r="P120" s="1255"/>
    </row>
    <row r="121" spans="6:16">
      <c r="F121" s="1256"/>
      <c r="G121" s="1257"/>
      <c r="I121" s="1255"/>
      <c r="K121" s="1257"/>
      <c r="L121" s="1257"/>
      <c r="P121" s="1255"/>
    </row>
    <row r="122" spans="6:16">
      <c r="F122" s="1256"/>
      <c r="G122" s="1257"/>
      <c r="I122" s="1255"/>
      <c r="K122" s="1257"/>
      <c r="L122" s="1257"/>
      <c r="P122" s="1255"/>
    </row>
    <row r="123" spans="6:16">
      <c r="F123" s="1256"/>
      <c r="G123" s="1257"/>
      <c r="I123" s="1255"/>
      <c r="K123" s="1257"/>
      <c r="L123" s="1257"/>
      <c r="P123" s="1255"/>
    </row>
    <row r="124" spans="6:16">
      <c r="F124" s="1256"/>
      <c r="G124" s="1257"/>
      <c r="I124" s="1255"/>
      <c r="K124" s="1257"/>
      <c r="L124" s="1257"/>
      <c r="P124" s="1255"/>
    </row>
    <row r="125" spans="6:16">
      <c r="F125" s="1256"/>
      <c r="G125" s="1257"/>
      <c r="I125" s="1255"/>
      <c r="K125" s="1257"/>
      <c r="L125" s="1257"/>
      <c r="P125" s="1255"/>
    </row>
    <row r="126" spans="6:16">
      <c r="F126" s="1256"/>
      <c r="G126" s="1257"/>
      <c r="I126" s="1255"/>
      <c r="K126" s="1257"/>
      <c r="L126" s="1257"/>
      <c r="P126" s="1255"/>
    </row>
    <row r="127" spans="6:16">
      <c r="F127" s="1256"/>
      <c r="G127" s="1257"/>
      <c r="I127" s="1255"/>
      <c r="K127" s="1257"/>
      <c r="L127" s="1257"/>
      <c r="P127" s="1255"/>
    </row>
    <row r="128" spans="6:16">
      <c r="F128" s="1256"/>
      <c r="G128" s="1257"/>
      <c r="I128" s="1255"/>
      <c r="K128" s="1257"/>
      <c r="L128" s="1257"/>
      <c r="P128" s="1255"/>
    </row>
    <row r="129" spans="6:16">
      <c r="F129" s="1256"/>
      <c r="G129" s="1257"/>
      <c r="I129" s="1255"/>
      <c r="K129" s="1257"/>
      <c r="L129" s="1257"/>
      <c r="P129" s="1255"/>
    </row>
    <row r="130" spans="6:16">
      <c r="F130" s="1256"/>
      <c r="G130" s="1257"/>
      <c r="I130" s="1255"/>
      <c r="K130" s="1257"/>
      <c r="L130" s="1257"/>
      <c r="P130" s="1255"/>
    </row>
    <row r="131" spans="6:16">
      <c r="F131" s="1256"/>
      <c r="G131" s="1257"/>
      <c r="I131" s="1255"/>
      <c r="K131" s="1257"/>
      <c r="L131" s="1257"/>
      <c r="P131" s="1255"/>
    </row>
    <row r="132" spans="6:16">
      <c r="F132" s="1256"/>
      <c r="G132" s="1257"/>
      <c r="I132" s="1255"/>
      <c r="K132" s="1257"/>
      <c r="L132" s="1257"/>
      <c r="P132" s="1255"/>
    </row>
    <row r="133" spans="6:16">
      <c r="F133" s="1256"/>
      <c r="G133" s="1257"/>
      <c r="I133" s="1255"/>
      <c r="K133" s="1257"/>
      <c r="L133" s="1257"/>
      <c r="P133" s="1255"/>
    </row>
    <row r="134" spans="6:16">
      <c r="F134" s="1256"/>
      <c r="G134" s="1257"/>
      <c r="I134" s="1255"/>
      <c r="K134" s="1257"/>
      <c r="L134" s="1257"/>
      <c r="P134" s="1255"/>
    </row>
    <row r="135" spans="6:16">
      <c r="F135" s="1256"/>
      <c r="G135" s="1257"/>
      <c r="I135" s="1255"/>
      <c r="K135" s="1257"/>
      <c r="L135" s="1257"/>
      <c r="P135" s="1255"/>
    </row>
    <row r="136" spans="6:16">
      <c r="F136" s="1256"/>
      <c r="G136" s="1257"/>
      <c r="I136" s="1255"/>
      <c r="K136" s="1257"/>
      <c r="L136" s="1257"/>
      <c r="P136" s="1255"/>
    </row>
    <row r="137" spans="6:16">
      <c r="F137" s="1256"/>
      <c r="G137" s="1257"/>
      <c r="I137" s="1255"/>
      <c r="K137" s="1257"/>
      <c r="L137" s="1257"/>
      <c r="P137" s="1255"/>
    </row>
    <row r="138" spans="6:16">
      <c r="F138" s="1256"/>
      <c r="G138" s="1257"/>
      <c r="I138" s="1255"/>
      <c r="K138" s="1257"/>
      <c r="L138" s="1257"/>
      <c r="P138" s="1255"/>
    </row>
    <row r="139" spans="6:16">
      <c r="F139" s="1256"/>
      <c r="G139" s="1257"/>
      <c r="I139" s="1255"/>
      <c r="K139" s="1257"/>
      <c r="L139" s="1257"/>
      <c r="P139" s="1255"/>
    </row>
    <row r="140" spans="6:16">
      <c r="F140" s="1256"/>
      <c r="G140" s="1257"/>
      <c r="I140" s="1255"/>
      <c r="K140" s="1257"/>
      <c r="L140" s="1257"/>
      <c r="P140" s="1255"/>
    </row>
    <row r="141" spans="6:16">
      <c r="F141" s="1256"/>
      <c r="G141" s="1257"/>
      <c r="I141" s="1255"/>
      <c r="K141" s="1257"/>
      <c r="L141" s="1257"/>
      <c r="P141" s="1255"/>
    </row>
    <row r="142" spans="6:16">
      <c r="F142" s="1256"/>
      <c r="G142" s="1257"/>
      <c r="I142" s="1255"/>
      <c r="K142" s="1257"/>
      <c r="L142" s="1257"/>
      <c r="P142" s="1255"/>
    </row>
    <row r="143" spans="6:16">
      <c r="F143" s="1256"/>
      <c r="G143" s="1257"/>
      <c r="I143" s="1255"/>
      <c r="K143" s="1257"/>
      <c r="L143" s="1257"/>
      <c r="P143" s="1255"/>
    </row>
    <row r="144" spans="6:16">
      <c r="F144" s="1256"/>
      <c r="G144" s="1257"/>
      <c r="I144" s="1255"/>
      <c r="K144" s="1257"/>
      <c r="L144" s="1257"/>
      <c r="P144" s="1255"/>
    </row>
    <row r="145" spans="6:16">
      <c r="F145" s="1256"/>
      <c r="G145" s="1257"/>
      <c r="I145" s="1255"/>
      <c r="K145" s="1257"/>
      <c r="L145" s="1257"/>
      <c r="P145" s="1255"/>
    </row>
    <row r="146" spans="6:16">
      <c r="F146" s="1256"/>
      <c r="G146" s="1257"/>
      <c r="I146" s="1255"/>
      <c r="K146" s="1257"/>
      <c r="L146" s="1257"/>
      <c r="P146" s="1255"/>
    </row>
    <row r="147" spans="6:16">
      <c r="F147" s="1256"/>
      <c r="G147" s="1257"/>
      <c r="I147" s="1255"/>
      <c r="K147" s="1257"/>
      <c r="L147" s="1257"/>
      <c r="P147" s="1255"/>
    </row>
    <row r="148" spans="6:16">
      <c r="F148" s="1256"/>
      <c r="G148" s="1257"/>
      <c r="I148" s="1255"/>
      <c r="K148" s="1257"/>
      <c r="L148" s="1257"/>
      <c r="P148" s="1255"/>
    </row>
    <row r="149" spans="6:16">
      <c r="F149" s="1256"/>
      <c r="G149" s="1257"/>
      <c r="I149" s="1255"/>
      <c r="K149" s="1257"/>
      <c r="L149" s="1257"/>
      <c r="P149" s="1255"/>
    </row>
    <row r="150" spans="6:16">
      <c r="F150" s="1256"/>
      <c r="G150" s="1257"/>
      <c r="I150" s="1255"/>
      <c r="K150" s="1257"/>
      <c r="L150" s="1257"/>
      <c r="P150" s="1255"/>
    </row>
    <row r="151" spans="6:16">
      <c r="F151" s="1256"/>
      <c r="G151" s="1257"/>
      <c r="I151" s="1255"/>
      <c r="K151" s="1257"/>
      <c r="L151" s="1257"/>
      <c r="P151" s="1255"/>
    </row>
    <row r="152" spans="6:16">
      <c r="F152" s="1256"/>
      <c r="G152" s="1257"/>
      <c r="I152" s="1255"/>
      <c r="K152" s="1257"/>
      <c r="L152" s="1257"/>
      <c r="P152" s="1255"/>
    </row>
    <row r="153" spans="6:16">
      <c r="F153" s="1256"/>
      <c r="G153" s="1257"/>
      <c r="I153" s="1255"/>
      <c r="K153" s="1257"/>
      <c r="L153" s="1257"/>
      <c r="P153" s="1255"/>
    </row>
    <row r="154" spans="6:16">
      <c r="F154" s="1256"/>
      <c r="G154" s="1257"/>
      <c r="I154" s="1255"/>
      <c r="K154" s="1257"/>
      <c r="L154" s="1257"/>
      <c r="P154" s="1255"/>
    </row>
    <row r="155" spans="6:16">
      <c r="F155" s="1256"/>
      <c r="G155" s="1257"/>
      <c r="I155" s="1255"/>
      <c r="K155" s="1257"/>
      <c r="L155" s="1257"/>
      <c r="P155" s="1255"/>
    </row>
    <row r="156" spans="6:16">
      <c r="F156" s="1256"/>
      <c r="G156" s="1257"/>
      <c r="I156" s="1255"/>
      <c r="K156" s="1257"/>
      <c r="L156" s="1257"/>
      <c r="P156" s="1255"/>
    </row>
    <row r="157" spans="6:16">
      <c r="F157" s="1256"/>
      <c r="G157" s="1257"/>
      <c r="I157" s="1255"/>
      <c r="K157" s="1257"/>
      <c r="L157" s="1257"/>
      <c r="P157" s="1255"/>
    </row>
    <row r="158" spans="6:16">
      <c r="F158" s="1256"/>
      <c r="G158" s="1257"/>
      <c r="I158" s="1255"/>
      <c r="K158" s="1257"/>
      <c r="L158" s="1257"/>
      <c r="P158" s="1255"/>
    </row>
    <row r="159" spans="6:16">
      <c r="F159" s="1256"/>
      <c r="G159" s="1257"/>
      <c r="I159" s="1255"/>
      <c r="K159" s="1257"/>
      <c r="L159" s="1257"/>
      <c r="P159" s="1255"/>
    </row>
    <row r="160" spans="6:16">
      <c r="F160" s="1256"/>
      <c r="G160" s="1257"/>
      <c r="I160" s="1255"/>
      <c r="K160" s="1257"/>
      <c r="L160" s="1257"/>
      <c r="P160" s="1255"/>
    </row>
    <row r="161" spans="6:16">
      <c r="F161" s="1256"/>
      <c r="G161" s="1257"/>
      <c r="I161" s="1255"/>
      <c r="K161" s="1257"/>
      <c r="L161" s="1257"/>
      <c r="P161" s="1255"/>
    </row>
    <row r="162" spans="6:16">
      <c r="F162" s="1256"/>
      <c r="G162" s="1257"/>
      <c r="I162" s="1255"/>
      <c r="K162" s="1257"/>
      <c r="L162" s="1257"/>
      <c r="P162" s="1255"/>
    </row>
    <row r="163" spans="6:16">
      <c r="F163" s="1256"/>
      <c r="G163" s="1257"/>
      <c r="I163" s="1255"/>
      <c r="K163" s="1257"/>
      <c r="L163" s="1257"/>
      <c r="P163" s="1255"/>
    </row>
    <row r="164" spans="6:16">
      <c r="F164" s="1256"/>
      <c r="G164" s="1257"/>
      <c r="I164" s="1255"/>
      <c r="K164" s="1257"/>
      <c r="L164" s="1257"/>
      <c r="P164" s="1255"/>
    </row>
    <row r="165" spans="6:16">
      <c r="F165" s="1256"/>
      <c r="G165" s="1257"/>
      <c r="I165" s="1255"/>
      <c r="K165" s="1257"/>
      <c r="L165" s="1257"/>
      <c r="P165" s="1255"/>
    </row>
    <row r="166" spans="6:16">
      <c r="F166" s="1256"/>
      <c r="G166" s="1257"/>
      <c r="I166" s="1255"/>
      <c r="K166" s="1257"/>
      <c r="L166" s="1257"/>
      <c r="P166" s="1255"/>
    </row>
    <row r="167" spans="6:16">
      <c r="F167" s="1256"/>
      <c r="G167" s="1257"/>
      <c r="I167" s="1255"/>
      <c r="K167" s="1257"/>
      <c r="L167" s="1257"/>
      <c r="P167" s="1255"/>
    </row>
    <row r="168" spans="6:16">
      <c r="F168" s="1256"/>
      <c r="G168" s="1257"/>
      <c r="I168" s="1255"/>
      <c r="K168" s="1257"/>
      <c r="L168" s="1257"/>
      <c r="P168" s="1255"/>
    </row>
    <row r="169" spans="6:16">
      <c r="F169" s="1256"/>
      <c r="G169" s="1257"/>
      <c r="I169" s="1255"/>
      <c r="K169" s="1257"/>
      <c r="L169" s="1257"/>
      <c r="P169" s="1255"/>
    </row>
    <row r="170" spans="6:16">
      <c r="F170" s="1256"/>
      <c r="G170" s="1257"/>
      <c r="I170" s="1255"/>
      <c r="K170" s="1257"/>
      <c r="L170" s="1257"/>
      <c r="P170" s="1255"/>
    </row>
    <row r="171" spans="6:16">
      <c r="F171" s="1256"/>
      <c r="G171" s="1257"/>
      <c r="I171" s="1255"/>
      <c r="K171" s="1257"/>
      <c r="L171" s="1257"/>
      <c r="P171" s="1255"/>
    </row>
    <row r="172" spans="6:16">
      <c r="F172" s="1256"/>
      <c r="G172" s="1257"/>
      <c r="I172" s="1255"/>
      <c r="K172" s="1257"/>
      <c r="L172" s="1257"/>
      <c r="P172" s="1255"/>
    </row>
    <row r="173" spans="6:16">
      <c r="F173" s="1256"/>
      <c r="G173" s="1257"/>
      <c r="I173" s="1255"/>
      <c r="K173" s="1257"/>
      <c r="L173" s="1257"/>
      <c r="P173" s="1255"/>
    </row>
    <row r="174" spans="6:16">
      <c r="F174" s="1256"/>
      <c r="G174" s="1257"/>
      <c r="I174" s="1255"/>
      <c r="K174" s="1257"/>
      <c r="L174" s="1257"/>
      <c r="P174" s="1255"/>
    </row>
    <row r="175" spans="6:16">
      <c r="F175" s="1256"/>
      <c r="G175" s="1257"/>
      <c r="I175" s="1255"/>
      <c r="K175" s="1257"/>
      <c r="L175" s="1257"/>
      <c r="P175" s="1255"/>
    </row>
    <row r="176" spans="6:16">
      <c r="F176" s="1256"/>
      <c r="G176" s="1257"/>
      <c r="I176" s="1255"/>
      <c r="K176" s="1257"/>
      <c r="L176" s="1257"/>
      <c r="P176" s="1255"/>
    </row>
    <row r="177" spans="6:16">
      <c r="F177" s="1256"/>
      <c r="G177" s="1257"/>
      <c r="I177" s="1255"/>
      <c r="K177" s="1257"/>
      <c r="L177" s="1257"/>
      <c r="P177" s="1255"/>
    </row>
    <row r="178" spans="6:16">
      <c r="F178" s="1256"/>
      <c r="G178" s="1257"/>
      <c r="I178" s="1255"/>
      <c r="K178" s="1257"/>
      <c r="L178" s="1257"/>
      <c r="P178" s="1255"/>
    </row>
    <row r="179" spans="6:16">
      <c r="F179" s="1256"/>
      <c r="G179" s="1257"/>
      <c r="I179" s="1255"/>
      <c r="K179" s="1257"/>
      <c r="L179" s="1257"/>
      <c r="P179" s="1255"/>
    </row>
    <row r="180" spans="6:16">
      <c r="F180" s="1256"/>
      <c r="G180" s="1257"/>
      <c r="I180" s="1255"/>
      <c r="K180" s="1257"/>
      <c r="L180" s="1257"/>
      <c r="P180" s="1255"/>
    </row>
    <row r="181" spans="6:16">
      <c r="F181" s="1256"/>
      <c r="G181" s="1257"/>
      <c r="I181" s="1255"/>
      <c r="K181" s="1257"/>
      <c r="L181" s="1257"/>
      <c r="P181" s="1255"/>
    </row>
    <row r="182" spans="6:16">
      <c r="F182" s="1256"/>
      <c r="G182" s="1257"/>
      <c r="I182" s="1255"/>
      <c r="K182" s="1257"/>
      <c r="L182" s="1257"/>
      <c r="P182" s="1255"/>
    </row>
    <row r="183" spans="6:16">
      <c r="F183" s="1256"/>
      <c r="G183" s="1257"/>
      <c r="I183" s="1255"/>
      <c r="K183" s="1257"/>
      <c r="L183" s="1257"/>
      <c r="P183" s="1255"/>
    </row>
    <row r="184" spans="6:16">
      <c r="F184" s="1256"/>
      <c r="G184" s="1257"/>
      <c r="I184" s="1255"/>
      <c r="K184" s="1257"/>
      <c r="L184" s="1257"/>
      <c r="P184" s="1255"/>
    </row>
    <row r="185" spans="6:16">
      <c r="F185" s="1256"/>
      <c r="G185" s="1257"/>
      <c r="I185" s="1255"/>
      <c r="K185" s="1257"/>
      <c r="L185" s="1257"/>
      <c r="P185" s="1255"/>
    </row>
    <row r="186" spans="6:16">
      <c r="F186" s="1256"/>
      <c r="G186" s="1257"/>
      <c r="I186" s="1255"/>
      <c r="K186" s="1257"/>
      <c r="L186" s="1257"/>
      <c r="P186" s="1255"/>
    </row>
    <row r="187" spans="6:16">
      <c r="F187" s="1256"/>
      <c r="G187" s="1257"/>
      <c r="I187" s="1255"/>
      <c r="K187" s="1257"/>
      <c r="L187" s="1257"/>
      <c r="P187" s="1255"/>
    </row>
    <row r="188" spans="6:16">
      <c r="F188" s="1256"/>
      <c r="G188" s="1257"/>
      <c r="I188" s="1255"/>
      <c r="K188" s="1257"/>
      <c r="L188" s="1257"/>
      <c r="P188" s="1255"/>
    </row>
    <row r="189" spans="6:16">
      <c r="F189" s="1256"/>
      <c r="G189" s="1257"/>
      <c r="I189" s="1255"/>
      <c r="K189" s="1257"/>
      <c r="L189" s="1257"/>
      <c r="P189" s="1255"/>
    </row>
    <row r="190" spans="6:16">
      <c r="F190" s="1256"/>
      <c r="G190" s="1257"/>
      <c r="I190" s="1255"/>
      <c r="K190" s="1257"/>
      <c r="L190" s="1257"/>
      <c r="P190" s="1255"/>
    </row>
    <row r="191" spans="6:16">
      <c r="F191" s="1256"/>
      <c r="G191" s="1257"/>
      <c r="I191" s="1255"/>
      <c r="K191" s="1257"/>
      <c r="L191" s="1257"/>
      <c r="P191" s="1255"/>
    </row>
    <row r="192" spans="6:16">
      <c r="F192" s="1256"/>
      <c r="G192" s="1257"/>
      <c r="I192" s="1255"/>
      <c r="K192" s="1257"/>
      <c r="L192" s="1257"/>
      <c r="P192" s="1255"/>
    </row>
    <row r="193" spans="6:16">
      <c r="F193" s="1256"/>
      <c r="G193" s="1257"/>
      <c r="I193" s="1255"/>
      <c r="K193" s="1257"/>
      <c r="L193" s="1257"/>
      <c r="P193" s="1255"/>
    </row>
    <row r="194" spans="6:16">
      <c r="F194" s="1256"/>
      <c r="G194" s="1257"/>
      <c r="I194" s="1255"/>
      <c r="K194" s="1257"/>
      <c r="L194" s="1257"/>
      <c r="P194" s="1255"/>
    </row>
    <row r="195" spans="6:16">
      <c r="F195" s="1256"/>
      <c r="G195" s="1257"/>
      <c r="I195" s="1255"/>
      <c r="K195" s="1257"/>
      <c r="L195" s="1257"/>
      <c r="P195" s="1255"/>
    </row>
    <row r="196" spans="6:16">
      <c r="F196" s="1256"/>
      <c r="G196" s="1257"/>
      <c r="I196" s="1255"/>
      <c r="K196" s="1257"/>
      <c r="L196" s="1257"/>
      <c r="P196" s="1255"/>
    </row>
    <row r="197" spans="6:16">
      <c r="F197" s="1256"/>
      <c r="G197" s="1257"/>
      <c r="I197" s="1255"/>
      <c r="K197" s="1257"/>
      <c r="L197" s="1257"/>
      <c r="P197" s="1255"/>
    </row>
    <row r="198" spans="6:16">
      <c r="F198" s="1256"/>
      <c r="G198" s="1257"/>
      <c r="I198" s="1255"/>
      <c r="K198" s="1257"/>
      <c r="L198" s="1257"/>
      <c r="P198" s="1255"/>
    </row>
    <row r="199" spans="6:16">
      <c r="F199" s="1256"/>
      <c r="G199" s="1257"/>
      <c r="I199" s="1255"/>
      <c r="K199" s="1257"/>
      <c r="L199" s="1257"/>
      <c r="P199" s="1255"/>
    </row>
    <row r="200" spans="6:16">
      <c r="F200" s="1256"/>
      <c r="G200" s="1257"/>
      <c r="I200" s="1255"/>
      <c r="K200" s="1257"/>
      <c r="L200" s="1257"/>
      <c r="P200" s="1255"/>
    </row>
    <row r="201" spans="6:16">
      <c r="F201" s="1256"/>
      <c r="G201" s="1257"/>
      <c r="I201" s="1255"/>
      <c r="K201" s="1257"/>
      <c r="L201" s="1257"/>
      <c r="P201" s="1255"/>
    </row>
    <row r="202" spans="6:16">
      <c r="F202" s="1256"/>
      <c r="G202" s="1257"/>
      <c r="I202" s="1255"/>
      <c r="K202" s="1257"/>
      <c r="L202" s="1257"/>
      <c r="P202" s="1255"/>
    </row>
    <row r="203" spans="6:16">
      <c r="F203" s="1256"/>
      <c r="G203" s="1257"/>
      <c r="I203" s="1255"/>
      <c r="K203" s="1257"/>
      <c r="L203" s="1257"/>
      <c r="P203" s="1255"/>
    </row>
    <row r="204" spans="6:16">
      <c r="F204" s="1256"/>
      <c r="G204" s="1257"/>
      <c r="I204" s="1255"/>
      <c r="K204" s="1257"/>
      <c r="L204" s="1257"/>
      <c r="P204" s="1255"/>
    </row>
    <row r="205" spans="6:16">
      <c r="F205" s="1256"/>
      <c r="G205" s="1257"/>
      <c r="I205" s="1255"/>
      <c r="K205" s="1257"/>
      <c r="L205" s="1257"/>
      <c r="P205" s="1255"/>
    </row>
    <row r="206" spans="6:16">
      <c r="F206" s="1256"/>
      <c r="G206" s="1257"/>
      <c r="I206" s="1255"/>
      <c r="K206" s="1257"/>
      <c r="L206" s="1257"/>
      <c r="P206" s="1255"/>
    </row>
    <row r="207" spans="6:16">
      <c r="F207" s="1256"/>
      <c r="G207" s="1257"/>
      <c r="I207" s="1255"/>
      <c r="K207" s="1257"/>
      <c r="L207" s="1257"/>
      <c r="P207" s="1255"/>
    </row>
    <row r="208" spans="6:16">
      <c r="F208" s="1256"/>
      <c r="G208" s="1257"/>
      <c r="I208" s="1255"/>
      <c r="K208" s="1257"/>
      <c r="L208" s="1257"/>
      <c r="P208" s="1255"/>
    </row>
    <row r="209" spans="6:16">
      <c r="F209" s="1256"/>
      <c r="G209" s="1257"/>
      <c r="I209" s="1255"/>
      <c r="K209" s="1257"/>
      <c r="L209" s="1257"/>
      <c r="P209" s="1255"/>
    </row>
    <row r="210" spans="6:16">
      <c r="F210" s="1256"/>
      <c r="G210" s="1257"/>
      <c r="I210" s="1255"/>
      <c r="K210" s="1257"/>
      <c r="L210" s="1257"/>
      <c r="P210" s="1255"/>
    </row>
    <row r="211" spans="6:16">
      <c r="F211" s="1256"/>
      <c r="G211" s="1257"/>
      <c r="I211" s="1255"/>
      <c r="K211" s="1257"/>
      <c r="L211" s="1257"/>
      <c r="P211" s="1255"/>
    </row>
    <row r="212" spans="6:16">
      <c r="F212" s="1256"/>
      <c r="G212" s="1257"/>
      <c r="I212" s="1255"/>
      <c r="K212" s="1257"/>
      <c r="L212" s="1257"/>
      <c r="P212" s="1255"/>
    </row>
    <row r="213" spans="6:16">
      <c r="F213" s="1256"/>
      <c r="G213" s="1257"/>
      <c r="I213" s="1255"/>
      <c r="K213" s="1257"/>
      <c r="L213" s="1257"/>
      <c r="P213" s="1255"/>
    </row>
    <row r="214" spans="6:16">
      <c r="F214" s="1256"/>
      <c r="G214" s="1257"/>
      <c r="I214" s="1255"/>
      <c r="K214" s="1257"/>
      <c r="L214" s="1257"/>
      <c r="P214" s="1255"/>
    </row>
    <row r="215" spans="6:16">
      <c r="F215" s="1256"/>
      <c r="G215" s="1257"/>
      <c r="I215" s="1255"/>
      <c r="K215" s="1257"/>
      <c r="L215" s="1257"/>
      <c r="P215" s="1255"/>
    </row>
    <row r="216" spans="6:16">
      <c r="F216" s="1256"/>
      <c r="G216" s="1257"/>
      <c r="I216" s="1255"/>
      <c r="K216" s="1257"/>
      <c r="L216" s="1257"/>
      <c r="P216" s="1255"/>
    </row>
    <row r="217" spans="6:16">
      <c r="F217" s="1256"/>
      <c r="G217" s="1257"/>
      <c r="I217" s="1255"/>
      <c r="K217" s="1257"/>
      <c r="L217" s="1257"/>
      <c r="P217" s="1255"/>
    </row>
    <row r="218" spans="6:16">
      <c r="F218" s="1256"/>
      <c r="G218" s="1257"/>
      <c r="I218" s="1255"/>
      <c r="K218" s="1257"/>
      <c r="L218" s="1257"/>
      <c r="P218" s="1255"/>
    </row>
    <row r="219" spans="6:16">
      <c r="F219" s="1256"/>
      <c r="G219" s="1257"/>
      <c r="I219" s="1255"/>
      <c r="K219" s="1257"/>
      <c r="L219" s="1257"/>
      <c r="P219" s="1255"/>
    </row>
    <row r="220" spans="6:16">
      <c r="F220" s="1256"/>
      <c r="G220" s="1257"/>
      <c r="I220" s="1255"/>
      <c r="K220" s="1257"/>
      <c r="L220" s="1257"/>
      <c r="P220" s="1255"/>
    </row>
    <row r="221" spans="6:16">
      <c r="F221" s="1256"/>
      <c r="G221" s="1257"/>
      <c r="I221" s="1255"/>
      <c r="K221" s="1257"/>
      <c r="L221" s="1257"/>
      <c r="P221" s="1255"/>
    </row>
    <row r="222" spans="6:16">
      <c r="F222" s="1256"/>
      <c r="G222" s="1257"/>
      <c r="I222" s="1255"/>
      <c r="K222" s="1257"/>
      <c r="L222" s="1257"/>
      <c r="P222" s="1255"/>
    </row>
    <row r="223" spans="6:16">
      <c r="F223" s="1256"/>
      <c r="G223" s="1257"/>
      <c r="I223" s="1255"/>
      <c r="K223" s="1257"/>
      <c r="L223" s="1257"/>
      <c r="P223" s="1255"/>
    </row>
    <row r="224" spans="6:16">
      <c r="F224" s="1256"/>
      <c r="G224" s="1257"/>
      <c r="I224" s="1255"/>
      <c r="K224" s="1257"/>
      <c r="L224" s="1257"/>
      <c r="P224" s="1255"/>
    </row>
    <row r="225" spans="6:16">
      <c r="F225" s="1256"/>
      <c r="G225" s="1257"/>
      <c r="I225" s="1255"/>
      <c r="K225" s="1257"/>
      <c r="L225" s="1257"/>
      <c r="P225" s="1255"/>
    </row>
    <row r="226" spans="6:16">
      <c r="F226" s="1256"/>
      <c r="G226" s="1257"/>
      <c r="I226" s="1255"/>
      <c r="K226" s="1257"/>
      <c r="L226" s="1257"/>
      <c r="P226" s="1255"/>
    </row>
    <row r="227" spans="6:16">
      <c r="F227" s="1256"/>
      <c r="G227" s="1257"/>
      <c r="I227" s="1255"/>
      <c r="K227" s="1257"/>
      <c r="L227" s="1257"/>
      <c r="P227" s="1255"/>
    </row>
    <row r="228" spans="6:16">
      <c r="F228" s="1256"/>
      <c r="G228" s="1257"/>
      <c r="I228" s="1255"/>
      <c r="K228" s="1257"/>
      <c r="L228" s="1257"/>
      <c r="P228" s="1255"/>
    </row>
    <row r="229" spans="6:16">
      <c r="F229" s="1256"/>
      <c r="G229" s="1257"/>
      <c r="I229" s="1255"/>
      <c r="K229" s="1257"/>
      <c r="L229" s="1257"/>
      <c r="P229" s="1255"/>
    </row>
    <row r="230" spans="6:16">
      <c r="F230" s="1256"/>
      <c r="G230" s="1257"/>
      <c r="I230" s="1255"/>
      <c r="K230" s="1257"/>
      <c r="L230" s="1257"/>
      <c r="P230" s="1255"/>
    </row>
    <row r="231" spans="6:16">
      <c r="F231" s="1256"/>
      <c r="G231" s="1257"/>
      <c r="I231" s="1255"/>
      <c r="K231" s="1257"/>
      <c r="L231" s="1257"/>
      <c r="P231" s="1255"/>
    </row>
    <row r="232" spans="6:16">
      <c r="F232" s="1256"/>
      <c r="G232" s="1257"/>
      <c r="I232" s="1255"/>
      <c r="K232" s="1257"/>
      <c r="L232" s="1257"/>
      <c r="P232" s="1255"/>
    </row>
    <row r="233" spans="6:16">
      <c r="F233" s="1256"/>
      <c r="G233" s="1257"/>
      <c r="I233" s="1255"/>
      <c r="K233" s="1257"/>
      <c r="L233" s="1257"/>
      <c r="P233" s="1255"/>
    </row>
    <row r="234" spans="6:16">
      <c r="F234" s="1256"/>
      <c r="G234" s="1257"/>
      <c r="I234" s="1255"/>
      <c r="K234" s="1257"/>
      <c r="L234" s="1257"/>
      <c r="P234" s="1255"/>
    </row>
    <row r="235" spans="6:16">
      <c r="F235" s="1256"/>
      <c r="G235" s="1257"/>
      <c r="I235" s="1255"/>
      <c r="K235" s="1257"/>
      <c r="L235" s="1257"/>
      <c r="P235" s="1255"/>
    </row>
    <row r="236" spans="6:16">
      <c r="F236" s="1256"/>
      <c r="G236" s="1257"/>
      <c r="I236" s="1255"/>
      <c r="K236" s="1257"/>
      <c r="L236" s="1257"/>
      <c r="P236" s="1255"/>
    </row>
    <row r="237" spans="6:16">
      <c r="F237" s="1256"/>
      <c r="G237" s="1257"/>
      <c r="I237" s="1255"/>
      <c r="K237" s="1257"/>
      <c r="L237" s="1257"/>
      <c r="P237" s="1255"/>
    </row>
    <row r="238" spans="6:16">
      <c r="F238" s="1256"/>
      <c r="G238" s="1257"/>
      <c r="I238" s="1255"/>
      <c r="K238" s="1257"/>
      <c r="L238" s="1257"/>
      <c r="P238" s="1255"/>
    </row>
    <row r="239" spans="6:16">
      <c r="F239" s="1256"/>
      <c r="G239" s="1257"/>
      <c r="I239" s="1255"/>
      <c r="K239" s="1257"/>
      <c r="L239" s="1257"/>
      <c r="P239" s="1255"/>
    </row>
    <row r="240" spans="6:16">
      <c r="F240" s="1256"/>
      <c r="G240" s="1257"/>
      <c r="I240" s="1255"/>
      <c r="K240" s="1257"/>
      <c r="L240" s="1257"/>
      <c r="P240" s="1255"/>
    </row>
    <row r="241" spans="6:16">
      <c r="F241" s="1256"/>
      <c r="G241" s="1257"/>
      <c r="I241" s="1255"/>
      <c r="K241" s="1257"/>
      <c r="L241" s="1257"/>
      <c r="P241" s="1255"/>
    </row>
    <row r="242" spans="6:16">
      <c r="F242" s="1256"/>
      <c r="G242" s="1257"/>
      <c r="I242" s="1255"/>
      <c r="K242" s="1257"/>
      <c r="L242" s="1257"/>
      <c r="P242" s="1255"/>
    </row>
    <row r="243" spans="6:16">
      <c r="F243" s="1256"/>
      <c r="G243" s="1257"/>
      <c r="I243" s="1255"/>
      <c r="K243" s="1257"/>
      <c r="L243" s="1257"/>
      <c r="P243" s="1255"/>
    </row>
    <row r="244" spans="6:16">
      <c r="F244" s="1256"/>
      <c r="G244" s="1257"/>
      <c r="I244" s="1255"/>
      <c r="K244" s="1257"/>
      <c r="L244" s="1257"/>
      <c r="P244" s="1255"/>
    </row>
    <row r="245" spans="6:16">
      <c r="F245" s="1256"/>
      <c r="G245" s="1257"/>
      <c r="I245" s="1255"/>
      <c r="K245" s="1257"/>
      <c r="L245" s="1257"/>
      <c r="P245" s="1255"/>
    </row>
    <row r="246" spans="6:16">
      <c r="F246" s="1256"/>
      <c r="G246" s="1257"/>
      <c r="I246" s="1255"/>
      <c r="K246" s="1257"/>
      <c r="L246" s="1257"/>
      <c r="P246" s="1255"/>
    </row>
    <row r="247" spans="6:16">
      <c r="F247" s="1256"/>
      <c r="G247" s="1257"/>
      <c r="I247" s="1255"/>
      <c r="K247" s="1257"/>
      <c r="L247" s="1257"/>
      <c r="P247" s="1255"/>
    </row>
    <row r="248" spans="6:16">
      <c r="F248" s="1256"/>
      <c r="G248" s="1257"/>
      <c r="I248" s="1255"/>
      <c r="K248" s="1257"/>
      <c r="L248" s="1257"/>
      <c r="P248" s="1255"/>
    </row>
    <row r="249" spans="6:16">
      <c r="F249" s="1256"/>
      <c r="G249" s="1257"/>
      <c r="I249" s="1255"/>
      <c r="K249" s="1257"/>
      <c r="L249" s="1257"/>
      <c r="P249" s="1255"/>
    </row>
    <row r="250" spans="6:16">
      <c r="F250" s="1256"/>
      <c r="G250" s="1257"/>
      <c r="I250" s="1255"/>
      <c r="K250" s="1257"/>
      <c r="L250" s="1257"/>
      <c r="P250" s="1255"/>
    </row>
    <row r="251" spans="6:16">
      <c r="F251" s="1256"/>
      <c r="G251" s="1257"/>
      <c r="I251" s="1255"/>
      <c r="K251" s="1257"/>
      <c r="L251" s="1257"/>
      <c r="P251" s="1255"/>
    </row>
    <row r="252" spans="6:16">
      <c r="F252" s="1256"/>
      <c r="G252" s="1257"/>
      <c r="I252" s="1255"/>
      <c r="K252" s="1257"/>
      <c r="L252" s="1257"/>
      <c r="P252" s="1255"/>
    </row>
    <row r="253" spans="6:16">
      <c r="F253" s="1256"/>
      <c r="G253" s="1257"/>
      <c r="I253" s="1255"/>
      <c r="K253" s="1257"/>
      <c r="L253" s="1257"/>
      <c r="P253" s="1255"/>
    </row>
    <row r="254" spans="6:16">
      <c r="F254" s="1256"/>
      <c r="G254" s="1257"/>
      <c r="I254" s="1255"/>
      <c r="K254" s="1257"/>
      <c r="L254" s="1257"/>
      <c r="P254" s="1255"/>
    </row>
    <row r="255" spans="6:16">
      <c r="F255" s="1256"/>
      <c r="G255" s="1257"/>
      <c r="I255" s="1255"/>
      <c r="K255" s="1257"/>
      <c r="L255" s="1257"/>
      <c r="P255" s="1255"/>
    </row>
    <row r="256" spans="6:16">
      <c r="F256" s="1256"/>
      <c r="G256" s="1257"/>
      <c r="I256" s="1255"/>
      <c r="K256" s="1257"/>
      <c r="L256" s="1257"/>
      <c r="P256" s="1255"/>
    </row>
    <row r="257" spans="6:16">
      <c r="F257" s="1256"/>
      <c r="G257" s="1257"/>
      <c r="I257" s="1255"/>
      <c r="K257" s="1257"/>
      <c r="L257" s="1257"/>
      <c r="P257" s="1255"/>
    </row>
    <row r="258" spans="6:16">
      <c r="F258" s="1256"/>
      <c r="G258" s="1257"/>
      <c r="I258" s="1255"/>
      <c r="K258" s="1257"/>
      <c r="L258" s="1257"/>
      <c r="P258" s="1255"/>
    </row>
    <row r="259" spans="6:16">
      <c r="F259" s="1256"/>
      <c r="G259" s="1257"/>
      <c r="I259" s="1255"/>
      <c r="K259" s="1257"/>
      <c r="L259" s="1257"/>
      <c r="P259" s="1255"/>
    </row>
    <row r="260" spans="6:16">
      <c r="F260" s="1256"/>
      <c r="G260" s="1257"/>
      <c r="I260" s="1255"/>
      <c r="K260" s="1257"/>
      <c r="L260" s="1257"/>
      <c r="P260" s="1255"/>
    </row>
    <row r="261" spans="6:16">
      <c r="F261" s="1256"/>
      <c r="G261" s="1257"/>
      <c r="I261" s="1255"/>
      <c r="K261" s="1257"/>
      <c r="L261" s="1257"/>
      <c r="P261" s="1255"/>
    </row>
    <row r="262" spans="6:16">
      <c r="F262" s="1256"/>
      <c r="G262" s="1257"/>
      <c r="I262" s="1255"/>
      <c r="K262" s="1257"/>
      <c r="L262" s="1257"/>
      <c r="P262" s="1255"/>
    </row>
    <row r="263" spans="6:16">
      <c r="F263" s="1256"/>
      <c r="G263" s="1257"/>
      <c r="I263" s="1255"/>
      <c r="K263" s="1257"/>
      <c r="L263" s="1257"/>
      <c r="P263" s="1255"/>
    </row>
    <row r="264" spans="6:16">
      <c r="F264" s="1256"/>
      <c r="G264" s="1257"/>
      <c r="I264" s="1255"/>
      <c r="K264" s="1257"/>
      <c r="L264" s="1257"/>
      <c r="P264" s="1255"/>
    </row>
    <row r="265" spans="6:16">
      <c r="F265" s="1256"/>
      <c r="G265" s="1257"/>
      <c r="I265" s="1255"/>
      <c r="K265" s="1257"/>
      <c r="L265" s="1257"/>
      <c r="P265" s="1255"/>
    </row>
    <row r="266" spans="6:16">
      <c r="F266" s="1256"/>
      <c r="G266" s="1257"/>
      <c r="I266" s="1255"/>
      <c r="K266" s="1257"/>
      <c r="L266" s="1257"/>
      <c r="P266" s="1255"/>
    </row>
    <row r="267" spans="6:16">
      <c r="F267" s="1256"/>
      <c r="G267" s="1257"/>
      <c r="I267" s="1255"/>
      <c r="K267" s="1257"/>
      <c r="L267" s="1257"/>
      <c r="P267" s="1255"/>
    </row>
    <row r="268" spans="6:16">
      <c r="F268" s="1256"/>
      <c r="G268" s="1257"/>
      <c r="I268" s="1255"/>
      <c r="K268" s="1257"/>
      <c r="L268" s="1257"/>
      <c r="P268" s="1255"/>
    </row>
    <row r="269" spans="6:16">
      <c r="F269" s="1256"/>
      <c r="G269" s="1257"/>
      <c r="I269" s="1255"/>
      <c r="K269" s="1257"/>
      <c r="L269" s="1257"/>
      <c r="P269" s="1255"/>
    </row>
    <row r="270" spans="6:16">
      <c r="F270" s="1256"/>
      <c r="G270" s="1257"/>
      <c r="I270" s="1255"/>
      <c r="K270" s="1257"/>
      <c r="L270" s="1257"/>
      <c r="P270" s="1255"/>
    </row>
    <row r="271" spans="6:16">
      <c r="F271" s="1256"/>
      <c r="G271" s="1257"/>
      <c r="I271" s="1255"/>
      <c r="K271" s="1257"/>
      <c r="L271" s="1257"/>
      <c r="P271" s="1255"/>
    </row>
    <row r="272" spans="6:16">
      <c r="F272" s="1256"/>
      <c r="G272" s="1257"/>
      <c r="I272" s="1255"/>
      <c r="K272" s="1257"/>
      <c r="L272" s="1257"/>
      <c r="P272" s="1255"/>
    </row>
    <row r="273" spans="6:16">
      <c r="F273" s="1256"/>
      <c r="G273" s="1257"/>
      <c r="I273" s="1255"/>
      <c r="K273" s="1257"/>
      <c r="L273" s="1257"/>
      <c r="P273" s="1255"/>
    </row>
    <row r="274" spans="6:16">
      <c r="F274" s="1256"/>
      <c r="G274" s="1257"/>
      <c r="I274" s="1255"/>
      <c r="K274" s="1257"/>
      <c r="L274" s="1257"/>
      <c r="P274" s="1255"/>
    </row>
    <row r="275" spans="6:16">
      <c r="F275" s="1256"/>
      <c r="G275" s="1257"/>
      <c r="I275" s="1255"/>
      <c r="K275" s="1257"/>
      <c r="L275" s="1257"/>
      <c r="P275" s="1255"/>
    </row>
    <row r="276" spans="6:16">
      <c r="F276" s="1256"/>
      <c r="G276" s="1257"/>
      <c r="I276" s="1255"/>
      <c r="K276" s="1257"/>
      <c r="L276" s="1257"/>
      <c r="P276" s="1255"/>
    </row>
    <row r="277" spans="6:16">
      <c r="F277" s="1256"/>
      <c r="G277" s="1257"/>
      <c r="I277" s="1255"/>
      <c r="K277" s="1257"/>
      <c r="L277" s="1257"/>
      <c r="P277" s="1255"/>
    </row>
    <row r="278" spans="6:16">
      <c r="F278" s="1256"/>
      <c r="G278" s="1257"/>
      <c r="I278" s="1255"/>
      <c r="K278" s="1257"/>
      <c r="L278" s="1257"/>
      <c r="P278" s="1255"/>
    </row>
    <row r="279" spans="6:16">
      <c r="F279" s="1256"/>
      <c r="G279" s="1257"/>
      <c r="I279" s="1255"/>
      <c r="K279" s="1257"/>
      <c r="L279" s="1257"/>
      <c r="P279" s="1255"/>
    </row>
    <row r="280" spans="6:16">
      <c r="F280" s="1256"/>
      <c r="G280" s="1257"/>
      <c r="I280" s="1255"/>
      <c r="K280" s="1257"/>
      <c r="L280" s="1257"/>
      <c r="P280" s="1255"/>
    </row>
    <row r="281" spans="6:16">
      <c r="F281" s="1256"/>
      <c r="G281" s="1257"/>
      <c r="I281" s="1255"/>
      <c r="K281" s="1257"/>
      <c r="L281" s="1257"/>
      <c r="P281" s="1255"/>
    </row>
    <row r="282" spans="6:16">
      <c r="F282" s="1256"/>
      <c r="G282" s="1257"/>
      <c r="I282" s="1255"/>
      <c r="K282" s="1257"/>
      <c r="L282" s="1257"/>
      <c r="P282" s="1255"/>
    </row>
    <row r="283" spans="6:16">
      <c r="F283" s="1256"/>
      <c r="G283" s="1257"/>
      <c r="I283" s="1255"/>
      <c r="K283" s="1257"/>
      <c r="L283" s="1257"/>
      <c r="P283" s="1255"/>
    </row>
    <row r="284" spans="6:16">
      <c r="F284" s="1256"/>
      <c r="G284" s="1257"/>
      <c r="I284" s="1255"/>
      <c r="K284" s="1257"/>
      <c r="L284" s="1257"/>
      <c r="P284" s="1255"/>
    </row>
    <row r="285" spans="6:16">
      <c r="F285" s="1256"/>
      <c r="G285" s="1257"/>
      <c r="I285" s="1255"/>
      <c r="K285" s="1257"/>
      <c r="L285" s="1257"/>
      <c r="P285" s="1255"/>
    </row>
    <row r="286" spans="6:16">
      <c r="F286" s="1256"/>
      <c r="G286" s="1257"/>
      <c r="I286" s="1255"/>
      <c r="K286" s="1257"/>
      <c r="L286" s="1257"/>
      <c r="P286" s="1255"/>
    </row>
    <row r="287" spans="6:16">
      <c r="F287" s="1256"/>
      <c r="G287" s="1257"/>
      <c r="I287" s="1255"/>
      <c r="K287" s="1257"/>
      <c r="L287" s="1257"/>
      <c r="P287" s="1255"/>
    </row>
    <row r="288" spans="6:16">
      <c r="F288" s="1256"/>
      <c r="G288" s="1257"/>
      <c r="I288" s="1255"/>
      <c r="K288" s="1257"/>
      <c r="L288" s="1257"/>
      <c r="P288" s="1255"/>
    </row>
    <row r="289" spans="6:16">
      <c r="F289" s="1256"/>
      <c r="G289" s="1257"/>
      <c r="I289" s="1255"/>
      <c r="K289" s="1257"/>
      <c r="L289" s="1257"/>
      <c r="P289" s="1255"/>
    </row>
    <row r="290" spans="6:16">
      <c r="F290" s="1256"/>
      <c r="G290" s="1257"/>
      <c r="I290" s="1255"/>
      <c r="K290" s="1257"/>
      <c r="L290" s="1257"/>
      <c r="P290" s="1255"/>
    </row>
    <row r="291" spans="6:16">
      <c r="F291" s="1256"/>
      <c r="G291" s="1257"/>
      <c r="I291" s="1255"/>
      <c r="K291" s="1257"/>
      <c r="L291" s="1257"/>
      <c r="P291" s="1255"/>
    </row>
    <row r="292" spans="6:16">
      <c r="F292" s="1256"/>
      <c r="G292" s="1257"/>
      <c r="I292" s="1255"/>
      <c r="K292" s="1257"/>
      <c r="L292" s="1257"/>
      <c r="P292" s="1255"/>
    </row>
    <row r="293" spans="6:16">
      <c r="F293" s="1256"/>
      <c r="G293" s="1257"/>
      <c r="I293" s="1255"/>
      <c r="K293" s="1257"/>
      <c r="L293" s="1257"/>
      <c r="P293" s="1255"/>
    </row>
    <row r="294" spans="6:16">
      <c r="F294" s="1256"/>
      <c r="G294" s="1257"/>
      <c r="I294" s="1255"/>
      <c r="K294" s="1257"/>
      <c r="L294" s="1257"/>
      <c r="P294" s="1255"/>
    </row>
    <row r="295" spans="6:16">
      <c r="F295" s="1256"/>
      <c r="G295" s="1257"/>
      <c r="I295" s="1255"/>
      <c r="K295" s="1257"/>
      <c r="L295" s="1257"/>
      <c r="P295" s="1255"/>
    </row>
    <row r="296" spans="6:16">
      <c r="F296" s="1256"/>
      <c r="G296" s="1257"/>
      <c r="I296" s="1255"/>
      <c r="K296" s="1257"/>
      <c r="L296" s="1257"/>
      <c r="P296" s="1255"/>
    </row>
    <row r="297" spans="6:16">
      <c r="F297" s="1256"/>
      <c r="G297" s="1257"/>
      <c r="I297" s="1255"/>
      <c r="K297" s="1257"/>
      <c r="L297" s="1257"/>
      <c r="P297" s="1255"/>
    </row>
    <row r="298" spans="6:16">
      <c r="F298" s="1256"/>
      <c r="G298" s="1257"/>
      <c r="I298" s="1255"/>
      <c r="K298" s="1257"/>
      <c r="L298" s="1257"/>
      <c r="P298" s="1255"/>
    </row>
    <row r="299" spans="6:16">
      <c r="F299" s="1256"/>
      <c r="G299" s="1257"/>
      <c r="I299" s="1255"/>
      <c r="K299" s="1257"/>
      <c r="L299" s="1257"/>
      <c r="P299" s="1255"/>
    </row>
    <row r="300" spans="6:16">
      <c r="F300" s="1256"/>
      <c r="G300" s="1257"/>
      <c r="I300" s="1255"/>
      <c r="K300" s="1257"/>
      <c r="L300" s="1257"/>
      <c r="P300" s="1255"/>
    </row>
    <row r="301" spans="6:16">
      <c r="F301" s="1256"/>
      <c r="G301" s="1257"/>
      <c r="I301" s="1255"/>
      <c r="K301" s="1257"/>
      <c r="L301" s="1257"/>
      <c r="P301" s="1255"/>
    </row>
    <row r="302" spans="6:16">
      <c r="F302" s="1256"/>
      <c r="G302" s="1257"/>
      <c r="I302" s="1255"/>
      <c r="K302" s="1257"/>
      <c r="L302" s="1257"/>
      <c r="P302" s="1255"/>
    </row>
    <row r="303" spans="6:16">
      <c r="F303" s="1256"/>
      <c r="G303" s="1257"/>
      <c r="I303" s="1255"/>
      <c r="K303" s="1257"/>
      <c r="L303" s="1257"/>
      <c r="P303" s="1255"/>
    </row>
    <row r="304" spans="6:16">
      <c r="F304" s="1256"/>
      <c r="G304" s="1257"/>
      <c r="I304" s="1255"/>
      <c r="K304" s="1257"/>
      <c r="L304" s="1257"/>
      <c r="P304" s="1255"/>
    </row>
    <row r="305" spans="6:16">
      <c r="F305" s="1256"/>
      <c r="G305" s="1257"/>
      <c r="I305" s="1255"/>
      <c r="K305" s="1257"/>
      <c r="L305" s="1257"/>
      <c r="P305" s="1255"/>
    </row>
    <row r="306" spans="6:16">
      <c r="F306" s="1256"/>
      <c r="G306" s="1257"/>
      <c r="I306" s="1255"/>
      <c r="K306" s="1257"/>
      <c r="L306" s="1257"/>
      <c r="P306" s="1255"/>
    </row>
    <row r="307" spans="6:16">
      <c r="F307" s="1256"/>
      <c r="G307" s="1257"/>
      <c r="I307" s="1255"/>
      <c r="K307" s="1257"/>
      <c r="L307" s="1257"/>
      <c r="P307" s="1255"/>
    </row>
    <row r="308" spans="6:16">
      <c r="F308" s="1256"/>
      <c r="G308" s="1257"/>
      <c r="I308" s="1255"/>
      <c r="K308" s="1257"/>
      <c r="L308" s="1257"/>
      <c r="P308" s="1255"/>
    </row>
    <row r="309" spans="6:16">
      <c r="F309" s="1256"/>
      <c r="G309" s="1257"/>
      <c r="I309" s="1255"/>
      <c r="K309" s="1257"/>
      <c r="L309" s="1257"/>
      <c r="P309" s="1255"/>
    </row>
    <row r="310" spans="6:16">
      <c r="F310" s="1256"/>
      <c r="G310" s="1257"/>
      <c r="I310" s="1255"/>
      <c r="K310" s="1257"/>
      <c r="L310" s="1257"/>
      <c r="P310" s="1255"/>
    </row>
    <row r="311" spans="6:16">
      <c r="F311" s="1256"/>
      <c r="G311" s="1257"/>
      <c r="I311" s="1255"/>
      <c r="K311" s="1257"/>
      <c r="L311" s="1257"/>
      <c r="P311" s="1255"/>
    </row>
    <row r="312" spans="6:16">
      <c r="F312" s="1256"/>
      <c r="G312" s="1257"/>
      <c r="I312" s="1255"/>
      <c r="K312" s="1257"/>
      <c r="L312" s="1257"/>
      <c r="P312" s="1255"/>
    </row>
    <row r="313" spans="6:16">
      <c r="F313" s="1256"/>
      <c r="G313" s="1257"/>
      <c r="I313" s="1255"/>
      <c r="K313" s="1257"/>
      <c r="L313" s="1257"/>
      <c r="P313" s="1255"/>
    </row>
    <row r="314" spans="6:16">
      <c r="F314" s="1256"/>
      <c r="G314" s="1257"/>
      <c r="I314" s="1255"/>
      <c r="K314" s="1257"/>
      <c r="L314" s="1257"/>
      <c r="P314" s="1255"/>
    </row>
    <row r="315" spans="6:16">
      <c r="F315" s="1256"/>
      <c r="G315" s="1257"/>
      <c r="I315" s="1255"/>
      <c r="K315" s="1257"/>
      <c r="L315" s="1257"/>
      <c r="P315" s="1255"/>
    </row>
    <row r="316" spans="6:16">
      <c r="F316" s="1256"/>
      <c r="G316" s="1257"/>
      <c r="I316" s="1255"/>
      <c r="K316" s="1257"/>
      <c r="L316" s="1257"/>
      <c r="P316" s="1255"/>
    </row>
    <row r="317" spans="6:16">
      <c r="F317" s="1256"/>
      <c r="G317" s="1257"/>
      <c r="I317" s="1255"/>
      <c r="K317" s="1257"/>
      <c r="L317" s="1257"/>
      <c r="P317" s="1255"/>
    </row>
    <row r="318" spans="6:16">
      <c r="F318" s="1256"/>
      <c r="G318" s="1257"/>
      <c r="I318" s="1255"/>
      <c r="K318" s="1257"/>
      <c r="L318" s="1257"/>
      <c r="P318" s="1255"/>
    </row>
    <row r="319" spans="6:16">
      <c r="F319" s="1256"/>
      <c r="G319" s="1257"/>
      <c r="I319" s="1255"/>
      <c r="K319" s="1257"/>
      <c r="L319" s="1257"/>
      <c r="P319" s="1255"/>
    </row>
    <row r="320" spans="6:16">
      <c r="F320" s="1256"/>
      <c r="G320" s="1257"/>
      <c r="I320" s="1255"/>
      <c r="K320" s="1257"/>
      <c r="L320" s="1257"/>
      <c r="P320" s="1255"/>
    </row>
    <row r="321" spans="6:16">
      <c r="F321" s="1256"/>
      <c r="G321" s="1257"/>
      <c r="I321" s="1255"/>
      <c r="K321" s="1257"/>
      <c r="L321" s="1257"/>
      <c r="P321" s="1255"/>
    </row>
    <row r="322" spans="6:16">
      <c r="F322" s="1256"/>
      <c r="G322" s="1257"/>
      <c r="I322" s="1255"/>
      <c r="K322" s="1257"/>
      <c r="L322" s="1257"/>
      <c r="P322" s="1255"/>
    </row>
    <row r="323" spans="6:16">
      <c r="F323" s="1256"/>
      <c r="G323" s="1257"/>
      <c r="I323" s="1255"/>
      <c r="K323" s="1257"/>
      <c r="L323" s="1257"/>
      <c r="P323" s="1255"/>
    </row>
    <row r="324" spans="6:16">
      <c r="F324" s="1256"/>
      <c r="G324" s="1257"/>
      <c r="I324" s="1255"/>
      <c r="K324" s="1257"/>
      <c r="L324" s="1257"/>
      <c r="P324" s="1255"/>
    </row>
    <row r="325" spans="6:16">
      <c r="F325" s="1256"/>
      <c r="G325" s="1257"/>
      <c r="I325" s="1255"/>
      <c r="K325" s="1257"/>
      <c r="L325" s="1257"/>
      <c r="P325" s="1255"/>
    </row>
    <row r="326" spans="6:16">
      <c r="F326" s="1256"/>
      <c r="G326" s="1257"/>
      <c r="I326" s="1255"/>
      <c r="K326" s="1257"/>
      <c r="L326" s="1257"/>
      <c r="P326" s="1255"/>
    </row>
    <row r="327" spans="6:16">
      <c r="F327" s="1256"/>
      <c r="G327" s="1257"/>
      <c r="I327" s="1255"/>
      <c r="K327" s="1257"/>
      <c r="L327" s="1257"/>
      <c r="P327" s="1255"/>
    </row>
    <row r="328" spans="6:16">
      <c r="F328" s="1256"/>
      <c r="G328" s="1257"/>
      <c r="I328" s="1255"/>
      <c r="K328" s="1257"/>
      <c r="L328" s="1257"/>
      <c r="P328" s="1255"/>
    </row>
    <row r="329" spans="6:16">
      <c r="F329" s="1256"/>
      <c r="G329" s="1257"/>
      <c r="I329" s="1255"/>
      <c r="K329" s="1257"/>
      <c r="L329" s="1257"/>
      <c r="P329" s="1255"/>
    </row>
    <row r="330" spans="6:16">
      <c r="F330" s="1256"/>
      <c r="G330" s="1257"/>
      <c r="I330" s="1255"/>
      <c r="K330" s="1257"/>
      <c r="L330" s="1257"/>
      <c r="P330" s="1255"/>
    </row>
    <row r="331" spans="6:16">
      <c r="F331" s="1256"/>
      <c r="G331" s="1257"/>
      <c r="I331" s="1255"/>
      <c r="K331" s="1257"/>
      <c r="L331" s="1257"/>
      <c r="P331" s="1255"/>
    </row>
    <row r="332" spans="6:16">
      <c r="F332" s="1256"/>
      <c r="G332" s="1257"/>
      <c r="I332" s="1255"/>
      <c r="K332" s="1257"/>
      <c r="L332" s="1257"/>
      <c r="P332" s="1255"/>
    </row>
    <row r="333" spans="6:16">
      <c r="F333" s="1256"/>
      <c r="G333" s="1257"/>
      <c r="I333" s="1255"/>
      <c r="K333" s="1257"/>
      <c r="L333" s="1257"/>
      <c r="P333" s="1255"/>
    </row>
    <row r="334" spans="6:16">
      <c r="F334" s="1256"/>
      <c r="G334" s="1257"/>
      <c r="I334" s="1255"/>
      <c r="K334" s="1257"/>
      <c r="L334" s="1257"/>
      <c r="P334" s="1255"/>
    </row>
    <row r="335" spans="6:16">
      <c r="F335" s="1256"/>
      <c r="G335" s="1257"/>
      <c r="I335" s="1255"/>
      <c r="K335" s="1257"/>
      <c r="L335" s="1257"/>
      <c r="P335" s="1255"/>
    </row>
    <row r="336" spans="6:16">
      <c r="F336" s="1256"/>
      <c r="G336" s="1257"/>
      <c r="I336" s="1255"/>
      <c r="K336" s="1257"/>
      <c r="L336" s="1257"/>
      <c r="P336" s="1255"/>
    </row>
    <row r="337" spans="6:16">
      <c r="F337" s="1256"/>
      <c r="G337" s="1257"/>
      <c r="I337" s="1255"/>
      <c r="K337" s="1257"/>
      <c r="L337" s="1257"/>
      <c r="P337" s="1255"/>
    </row>
    <row r="338" spans="6:16">
      <c r="F338" s="1256"/>
      <c r="G338" s="1257"/>
      <c r="I338" s="1255"/>
      <c r="K338" s="1257"/>
      <c r="L338" s="1257"/>
      <c r="P338" s="1255"/>
    </row>
    <row r="339" spans="6:16">
      <c r="F339" s="1256"/>
      <c r="G339" s="1257"/>
      <c r="I339" s="1255"/>
      <c r="K339" s="1257"/>
      <c r="L339" s="1257"/>
      <c r="P339" s="1255"/>
    </row>
    <row r="340" spans="6:16">
      <c r="F340" s="1256"/>
      <c r="G340" s="1257"/>
      <c r="I340" s="1255"/>
      <c r="K340" s="1257"/>
      <c r="L340" s="1257"/>
      <c r="P340" s="1255"/>
    </row>
    <row r="341" spans="6:16">
      <c r="F341" s="1256"/>
      <c r="G341" s="1257"/>
      <c r="I341" s="1255"/>
      <c r="K341" s="1257"/>
      <c r="L341" s="1257"/>
      <c r="P341" s="1255"/>
    </row>
    <row r="342" spans="6:16">
      <c r="F342" s="1256"/>
      <c r="G342" s="1257"/>
      <c r="I342" s="1255"/>
      <c r="K342" s="1257"/>
      <c r="L342" s="1257"/>
      <c r="P342" s="1255"/>
    </row>
    <row r="343" spans="6:16">
      <c r="F343" s="1256"/>
      <c r="G343" s="1257"/>
      <c r="I343" s="1255"/>
      <c r="K343" s="1257"/>
      <c r="L343" s="1257"/>
      <c r="P343" s="1255"/>
    </row>
    <row r="344" spans="6:16">
      <c r="F344" s="1256"/>
      <c r="G344" s="1257"/>
      <c r="I344" s="1255"/>
      <c r="K344" s="1257"/>
      <c r="L344" s="1257"/>
      <c r="P344" s="1255"/>
    </row>
    <row r="345" spans="6:16">
      <c r="F345" s="1256"/>
      <c r="G345" s="1257"/>
      <c r="I345" s="1255"/>
      <c r="K345" s="1257"/>
      <c r="L345" s="1257"/>
      <c r="P345" s="1255"/>
    </row>
    <row r="346" spans="6:16">
      <c r="F346" s="1256"/>
      <c r="G346" s="1257"/>
      <c r="I346" s="1255"/>
      <c r="K346" s="1257"/>
      <c r="L346" s="1257"/>
      <c r="P346" s="1255"/>
    </row>
    <row r="347" spans="6:16">
      <c r="F347" s="1256"/>
      <c r="G347" s="1257"/>
      <c r="I347" s="1255"/>
      <c r="K347" s="1257"/>
      <c r="L347" s="1257"/>
      <c r="P347" s="1255"/>
    </row>
    <row r="348" spans="6:16">
      <c r="F348" s="1256"/>
      <c r="G348" s="1257"/>
      <c r="I348" s="1255"/>
      <c r="K348" s="1257"/>
      <c r="L348" s="1257"/>
      <c r="P348" s="1255"/>
    </row>
    <row r="349" spans="6:16">
      <c r="F349" s="1256"/>
      <c r="G349" s="1257"/>
      <c r="I349" s="1255"/>
      <c r="K349" s="1257"/>
      <c r="L349" s="1257"/>
      <c r="P349" s="1255"/>
    </row>
    <row r="350" spans="6:16">
      <c r="F350" s="1256"/>
      <c r="G350" s="1257"/>
      <c r="I350" s="1255"/>
      <c r="K350" s="1257"/>
      <c r="L350" s="1257"/>
      <c r="P350" s="1255"/>
    </row>
    <row r="351" spans="6:16">
      <c r="F351" s="1256"/>
      <c r="G351" s="1257"/>
      <c r="I351" s="1255"/>
      <c r="K351" s="1257"/>
      <c r="L351" s="1257"/>
      <c r="P351" s="1255"/>
    </row>
    <row r="352" spans="6:16">
      <c r="F352" s="1256"/>
      <c r="G352" s="1257"/>
      <c r="I352" s="1255"/>
      <c r="K352" s="1257"/>
      <c r="L352" s="1257"/>
      <c r="P352" s="1255"/>
    </row>
    <row r="353" spans="6:16">
      <c r="F353" s="1256"/>
      <c r="G353" s="1257"/>
      <c r="I353" s="1255"/>
      <c r="K353" s="1257"/>
      <c r="L353" s="1257"/>
      <c r="P353" s="1255"/>
    </row>
    <row r="354" spans="6:16">
      <c r="F354" s="1256"/>
      <c r="G354" s="1257"/>
      <c r="I354" s="1255"/>
      <c r="K354" s="1257"/>
      <c r="L354" s="1257"/>
      <c r="P354" s="1255"/>
    </row>
    <row r="355" spans="6:16">
      <c r="F355" s="1256"/>
      <c r="G355" s="1257"/>
      <c r="I355" s="1255"/>
      <c r="K355" s="1257"/>
      <c r="L355" s="1257"/>
      <c r="P355" s="1255"/>
    </row>
    <row r="356" spans="6:16">
      <c r="F356" s="1256"/>
      <c r="G356" s="1257"/>
      <c r="I356" s="1255"/>
      <c r="K356" s="1257"/>
      <c r="L356" s="1257"/>
      <c r="P356" s="1255"/>
    </row>
    <row r="357" spans="6:16">
      <c r="F357" s="1256"/>
      <c r="G357" s="1257"/>
      <c r="I357" s="1255"/>
      <c r="K357" s="1257"/>
      <c r="L357" s="1257"/>
      <c r="P357" s="1255"/>
    </row>
    <row r="358" spans="6:16">
      <c r="F358" s="1256"/>
      <c r="G358" s="1257"/>
      <c r="I358" s="1255"/>
      <c r="K358" s="1257"/>
      <c r="L358" s="1257"/>
      <c r="P358" s="1255"/>
    </row>
    <row r="359" spans="6:16">
      <c r="F359" s="1256"/>
      <c r="G359" s="1257"/>
      <c r="I359" s="1255"/>
      <c r="K359" s="1257"/>
      <c r="L359" s="1257"/>
      <c r="P359" s="1255"/>
    </row>
    <row r="360" spans="6:16">
      <c r="F360" s="1256"/>
      <c r="G360" s="1257"/>
      <c r="I360" s="1255"/>
      <c r="K360" s="1257"/>
      <c r="L360" s="1257"/>
      <c r="P360" s="1255"/>
    </row>
    <row r="361" spans="6:16">
      <c r="F361" s="1256"/>
      <c r="G361" s="1257"/>
      <c r="I361" s="1255"/>
      <c r="K361" s="1257"/>
      <c r="L361" s="1257"/>
      <c r="P361" s="1255"/>
    </row>
    <row r="362" spans="6:16">
      <c r="F362" s="1256"/>
      <c r="G362" s="1257"/>
      <c r="I362" s="1255"/>
      <c r="K362" s="1257"/>
      <c r="L362" s="1257"/>
      <c r="P362" s="1255"/>
    </row>
    <row r="363" spans="6:16">
      <c r="F363" s="1256"/>
      <c r="G363" s="1257"/>
      <c r="I363" s="1255"/>
      <c r="K363" s="1257"/>
      <c r="L363" s="1257"/>
      <c r="P363" s="1255"/>
    </row>
    <row r="364" spans="6:16">
      <c r="F364" s="1256"/>
      <c r="G364" s="1257"/>
      <c r="I364" s="1255"/>
      <c r="K364" s="1257"/>
      <c r="L364" s="1257"/>
      <c r="P364" s="1255"/>
    </row>
    <row r="365" spans="6:16">
      <c r="F365" s="1256"/>
      <c r="G365" s="1257"/>
      <c r="I365" s="1255"/>
      <c r="K365" s="1257"/>
      <c r="L365" s="1257"/>
      <c r="P365" s="1255"/>
    </row>
    <row r="366" spans="6:16">
      <c r="F366" s="1256"/>
      <c r="G366" s="1257"/>
      <c r="I366" s="1255"/>
      <c r="K366" s="1257"/>
      <c r="L366" s="1257"/>
      <c r="P366" s="1255"/>
    </row>
    <row r="367" spans="6:16">
      <c r="F367" s="1256"/>
      <c r="G367" s="1257"/>
      <c r="I367" s="1255"/>
      <c r="K367" s="1257"/>
      <c r="L367" s="1257"/>
      <c r="P367" s="1255"/>
    </row>
    <row r="368" spans="6:16">
      <c r="F368" s="1256"/>
      <c r="G368" s="1257"/>
      <c r="I368" s="1255"/>
      <c r="K368" s="1257"/>
      <c r="L368" s="1257"/>
      <c r="P368" s="1255"/>
    </row>
    <row r="369" spans="6:16">
      <c r="F369" s="1256"/>
      <c r="G369" s="1257"/>
      <c r="I369" s="1255"/>
      <c r="K369" s="1257"/>
      <c r="L369" s="1257"/>
      <c r="P369" s="1255"/>
    </row>
    <row r="370" spans="6:16">
      <c r="F370" s="1256"/>
      <c r="G370" s="1257"/>
      <c r="I370" s="1255"/>
      <c r="K370" s="1257"/>
      <c r="L370" s="1257"/>
      <c r="P370" s="1255"/>
    </row>
    <row r="371" spans="6:16">
      <c r="F371" s="1256"/>
      <c r="G371" s="1257"/>
      <c r="I371" s="1255"/>
      <c r="K371" s="1257"/>
      <c r="L371" s="1257"/>
      <c r="P371" s="1255"/>
    </row>
    <row r="372" spans="6:16">
      <c r="F372" s="1256"/>
      <c r="G372" s="1257"/>
      <c r="I372" s="1255"/>
      <c r="K372" s="1257"/>
      <c r="L372" s="1257"/>
      <c r="P372" s="1255"/>
    </row>
    <row r="373" spans="6:16">
      <c r="F373" s="1256"/>
      <c r="G373" s="1257"/>
      <c r="I373" s="1255"/>
      <c r="K373" s="1257"/>
      <c r="L373" s="1257"/>
      <c r="P373" s="1255"/>
    </row>
    <row r="374" spans="6:16">
      <c r="F374" s="1256"/>
      <c r="G374" s="1257"/>
      <c r="I374" s="1255"/>
      <c r="K374" s="1257"/>
      <c r="L374" s="1257"/>
      <c r="P374" s="1255"/>
    </row>
    <row r="375" spans="6:16">
      <c r="F375" s="1256"/>
      <c r="G375" s="1257"/>
      <c r="I375" s="1255"/>
      <c r="K375" s="1257"/>
      <c r="L375" s="1257"/>
      <c r="P375" s="1255"/>
    </row>
    <row r="376" spans="6:16">
      <c r="F376" s="1256"/>
      <c r="G376" s="1257"/>
      <c r="I376" s="1255"/>
      <c r="K376" s="1257"/>
      <c r="L376" s="1257"/>
      <c r="P376" s="1255"/>
    </row>
    <row r="377" spans="6:16">
      <c r="F377" s="1256"/>
      <c r="G377" s="1257"/>
      <c r="I377" s="1255"/>
      <c r="K377" s="1257"/>
      <c r="L377" s="1257"/>
      <c r="P377" s="1255"/>
    </row>
    <row r="378" spans="6:16">
      <c r="F378" s="1256"/>
      <c r="G378" s="1257"/>
      <c r="I378" s="1255"/>
      <c r="K378" s="1257"/>
      <c r="L378" s="1257"/>
      <c r="P378" s="1255"/>
    </row>
    <row r="379" spans="6:16">
      <c r="F379" s="1256"/>
      <c r="G379" s="1257"/>
      <c r="I379" s="1255"/>
      <c r="K379" s="1257"/>
      <c r="L379" s="1257"/>
      <c r="P379" s="1255"/>
    </row>
    <row r="380" spans="6:16">
      <c r="F380" s="1256"/>
      <c r="G380" s="1257"/>
      <c r="I380" s="1255"/>
      <c r="K380" s="1257"/>
      <c r="L380" s="1257"/>
      <c r="P380" s="1255"/>
    </row>
    <row r="381" spans="6:16">
      <c r="F381" s="1256"/>
      <c r="G381" s="1257"/>
      <c r="I381" s="1255"/>
      <c r="K381" s="1257"/>
      <c r="L381" s="1257"/>
      <c r="P381" s="1255"/>
    </row>
    <row r="382" spans="6:16">
      <c r="F382" s="1256"/>
      <c r="G382" s="1257"/>
      <c r="I382" s="1255"/>
      <c r="K382" s="1257"/>
      <c r="L382" s="1257"/>
      <c r="P382" s="1255"/>
    </row>
    <row r="383" spans="6:16">
      <c r="F383" s="1256"/>
      <c r="G383" s="1257"/>
      <c r="I383" s="1255"/>
      <c r="K383" s="1257"/>
      <c r="L383" s="1257"/>
      <c r="P383" s="1255"/>
    </row>
    <row r="384" spans="6:16">
      <c r="F384" s="1256"/>
      <c r="G384" s="1257"/>
      <c r="I384" s="1255"/>
      <c r="K384" s="1257"/>
      <c r="L384" s="1257"/>
      <c r="P384" s="1255"/>
    </row>
    <row r="385" spans="6:16">
      <c r="F385" s="1256"/>
      <c r="G385" s="1257"/>
      <c r="I385" s="1255"/>
      <c r="K385" s="1257"/>
      <c r="L385" s="1257"/>
      <c r="P385" s="1255"/>
    </row>
    <row r="386" spans="6:16">
      <c r="F386" s="1256"/>
      <c r="G386" s="1257"/>
      <c r="I386" s="1255"/>
      <c r="K386" s="1257"/>
      <c r="L386" s="1257"/>
      <c r="P386" s="1255"/>
    </row>
    <row r="387" spans="6:16">
      <c r="F387" s="1256"/>
      <c r="G387" s="1257"/>
      <c r="I387" s="1255"/>
      <c r="K387" s="1257"/>
      <c r="L387" s="1257"/>
      <c r="P387" s="1255"/>
    </row>
    <row r="388" spans="6:16">
      <c r="F388" s="1256"/>
      <c r="G388" s="1257"/>
      <c r="I388" s="1255"/>
      <c r="K388" s="1257"/>
      <c r="L388" s="1257"/>
      <c r="P388" s="1255"/>
    </row>
    <row r="389" spans="6:16">
      <c r="F389" s="1256"/>
      <c r="G389" s="1257"/>
      <c r="I389" s="1255"/>
      <c r="K389" s="1257"/>
      <c r="L389" s="1257"/>
      <c r="P389" s="1255"/>
    </row>
    <row r="390" spans="6:16">
      <c r="F390" s="1256"/>
      <c r="G390" s="1257"/>
      <c r="I390" s="1255"/>
      <c r="K390" s="1257"/>
      <c r="L390" s="1257"/>
      <c r="P390" s="1255"/>
    </row>
    <row r="391" spans="6:16">
      <c r="F391" s="1256"/>
      <c r="G391" s="1257"/>
      <c r="I391" s="1255"/>
      <c r="K391" s="1257"/>
      <c r="L391" s="1257"/>
      <c r="P391" s="1255"/>
    </row>
    <row r="392" spans="6:16">
      <c r="F392" s="1256"/>
      <c r="G392" s="1257"/>
      <c r="I392" s="1255"/>
      <c r="K392" s="1257"/>
      <c r="L392" s="1257"/>
      <c r="P392" s="1255"/>
    </row>
    <row r="393" spans="6:16">
      <c r="F393" s="1256"/>
      <c r="G393" s="1257"/>
      <c r="I393" s="1255"/>
      <c r="K393" s="1257"/>
      <c r="L393" s="1257"/>
      <c r="P393" s="1255"/>
    </row>
    <row r="394" spans="6:16">
      <c r="F394" s="1256"/>
      <c r="G394" s="1257"/>
      <c r="I394" s="1255"/>
      <c r="K394" s="1257"/>
      <c r="L394" s="1257"/>
      <c r="P394" s="1255"/>
    </row>
    <row r="395" spans="6:16">
      <c r="F395" s="1256"/>
      <c r="G395" s="1257"/>
      <c r="I395" s="1255"/>
      <c r="K395" s="1257"/>
      <c r="L395" s="1257"/>
      <c r="P395" s="1255"/>
    </row>
    <row r="396" spans="6:16">
      <c r="F396" s="1256"/>
      <c r="G396" s="1257"/>
      <c r="I396" s="1255"/>
      <c r="K396" s="1257"/>
      <c r="L396" s="1257"/>
      <c r="P396" s="1255"/>
    </row>
    <row r="397" spans="6:16">
      <c r="F397" s="1256"/>
      <c r="G397" s="1257"/>
      <c r="I397" s="1255"/>
      <c r="K397" s="1257"/>
      <c r="L397" s="1257"/>
      <c r="P397" s="1255"/>
    </row>
    <row r="398" spans="6:16">
      <c r="F398" s="1256"/>
      <c r="G398" s="1257"/>
      <c r="I398" s="1255"/>
      <c r="K398" s="1257"/>
      <c r="L398" s="1257"/>
      <c r="P398" s="1255"/>
    </row>
    <row r="399" spans="6:16">
      <c r="F399" s="1256"/>
      <c r="G399" s="1257"/>
      <c r="I399" s="1255"/>
      <c r="K399" s="1257"/>
      <c r="L399" s="1257"/>
      <c r="P399" s="1255"/>
    </row>
    <row r="400" spans="6:16">
      <c r="F400" s="1256"/>
      <c r="G400" s="1257"/>
      <c r="I400" s="1255"/>
      <c r="K400" s="1257"/>
      <c r="L400" s="1257"/>
      <c r="P400" s="1255"/>
    </row>
    <row r="401" spans="6:16">
      <c r="F401" s="1256"/>
      <c r="G401" s="1257"/>
      <c r="I401" s="1255"/>
      <c r="K401" s="1257"/>
      <c r="L401" s="1257"/>
      <c r="P401" s="1255"/>
    </row>
    <row r="402" spans="6:16">
      <c r="F402" s="1256"/>
      <c r="G402" s="1257"/>
      <c r="I402" s="1255"/>
      <c r="K402" s="1257"/>
      <c r="L402" s="1257"/>
      <c r="P402" s="1255"/>
    </row>
    <row r="403" spans="6:16">
      <c r="F403" s="1256"/>
      <c r="G403" s="1257"/>
      <c r="I403" s="1255"/>
      <c r="K403" s="1257"/>
      <c r="L403" s="1257"/>
      <c r="P403" s="1255"/>
    </row>
    <row r="404" spans="6:16">
      <c r="F404" s="1256"/>
      <c r="G404" s="1257"/>
      <c r="I404" s="1255"/>
      <c r="K404" s="1257"/>
      <c r="L404" s="1257"/>
      <c r="P404" s="1255"/>
    </row>
    <row r="405" spans="6:16">
      <c r="F405" s="1256"/>
      <c r="G405" s="1257"/>
      <c r="I405" s="1255"/>
      <c r="K405" s="1257"/>
      <c r="L405" s="1257"/>
      <c r="P405" s="1255"/>
    </row>
    <row r="406" spans="6:16">
      <c r="F406" s="1256"/>
      <c r="G406" s="1257"/>
      <c r="I406" s="1255"/>
      <c r="K406" s="1257"/>
      <c r="L406" s="1257"/>
      <c r="P406" s="1255"/>
    </row>
    <row r="407" spans="6:16">
      <c r="F407" s="1256"/>
      <c r="G407" s="1257"/>
      <c r="I407" s="1255"/>
      <c r="K407" s="1257"/>
      <c r="L407" s="1257"/>
      <c r="P407" s="1255"/>
    </row>
    <row r="408" spans="6:16">
      <c r="F408" s="1256"/>
      <c r="G408" s="1257"/>
      <c r="I408" s="1255"/>
      <c r="K408" s="1257"/>
      <c r="L408" s="1257"/>
      <c r="P408" s="1255"/>
    </row>
    <row r="409" spans="6:16">
      <c r="F409" s="1256"/>
      <c r="G409" s="1257"/>
      <c r="I409" s="1255"/>
      <c r="K409" s="1257"/>
      <c r="L409" s="1257"/>
      <c r="P409" s="1255"/>
    </row>
    <row r="410" spans="6:16">
      <c r="F410" s="1256"/>
      <c r="G410" s="1257"/>
      <c r="I410" s="1255"/>
      <c r="K410" s="1257"/>
      <c r="L410" s="1257"/>
      <c r="P410" s="1255"/>
    </row>
    <row r="411" spans="6:16">
      <c r="F411" s="1256"/>
      <c r="G411" s="1257"/>
      <c r="I411" s="1255"/>
      <c r="K411" s="1257"/>
      <c r="L411" s="1257"/>
      <c r="P411" s="1255"/>
    </row>
    <row r="412" spans="6:16">
      <c r="F412" s="1256"/>
      <c r="G412" s="1257"/>
      <c r="I412" s="1255"/>
      <c r="K412" s="1257"/>
      <c r="L412" s="1257"/>
      <c r="P412" s="1255"/>
    </row>
    <row r="413" spans="6:16">
      <c r="F413" s="1256"/>
      <c r="G413" s="1257"/>
      <c r="I413" s="1255"/>
      <c r="K413" s="1257"/>
      <c r="L413" s="1257"/>
      <c r="P413" s="1255"/>
    </row>
    <row r="414" spans="6:16">
      <c r="F414" s="1256"/>
      <c r="G414" s="1257"/>
      <c r="I414" s="1255"/>
      <c r="K414" s="1257"/>
      <c r="L414" s="1257"/>
      <c r="P414" s="1255"/>
    </row>
    <row r="415" spans="6:16">
      <c r="F415" s="1256"/>
      <c r="G415" s="1257"/>
      <c r="I415" s="1255"/>
      <c r="K415" s="1257"/>
      <c r="L415" s="1257"/>
      <c r="P415" s="1255"/>
    </row>
    <row r="416" spans="6:16">
      <c r="F416" s="1256"/>
      <c r="G416" s="1257"/>
      <c r="I416" s="1255"/>
      <c r="K416" s="1257"/>
      <c r="L416" s="1257"/>
      <c r="P416" s="1255"/>
    </row>
    <row r="417" spans="6:16">
      <c r="F417" s="1256"/>
      <c r="G417" s="1257"/>
      <c r="I417" s="1255"/>
      <c r="K417" s="1257"/>
      <c r="L417" s="1257"/>
      <c r="P417" s="1255"/>
    </row>
    <row r="418" spans="6:16">
      <c r="F418" s="1256"/>
      <c r="G418" s="1257"/>
      <c r="I418" s="1255"/>
      <c r="K418" s="1257"/>
      <c r="L418" s="1257"/>
      <c r="P418" s="1255"/>
    </row>
    <row r="419" spans="6:16">
      <c r="F419" s="1256"/>
      <c r="G419" s="1257"/>
      <c r="I419" s="1255"/>
      <c r="K419" s="1257"/>
      <c r="L419" s="1257"/>
      <c r="P419" s="1255"/>
    </row>
    <row r="420" spans="6:16">
      <c r="F420" s="1256"/>
      <c r="G420" s="1257"/>
      <c r="I420" s="1255"/>
      <c r="K420" s="1257"/>
      <c r="L420" s="1257"/>
      <c r="P420" s="1255"/>
    </row>
    <row r="421" spans="6:16">
      <c r="F421" s="1256"/>
      <c r="G421" s="1257"/>
      <c r="I421" s="1255"/>
      <c r="K421" s="1257"/>
      <c r="L421" s="1257"/>
      <c r="P421" s="1255"/>
    </row>
    <row r="422" spans="6:16">
      <c r="F422" s="1256"/>
      <c r="G422" s="1257"/>
      <c r="I422" s="1255"/>
      <c r="K422" s="1257"/>
      <c r="L422" s="1257"/>
      <c r="P422" s="1255"/>
    </row>
    <row r="423" spans="6:16">
      <c r="F423" s="1256"/>
      <c r="G423" s="1257"/>
      <c r="I423" s="1255"/>
      <c r="K423" s="1257"/>
      <c r="L423" s="1257"/>
      <c r="P423" s="1255"/>
    </row>
    <row r="424" spans="6:16">
      <c r="F424" s="1256"/>
      <c r="G424" s="1257"/>
      <c r="I424" s="1255"/>
      <c r="K424" s="1257"/>
      <c r="L424" s="1257"/>
      <c r="P424" s="1255"/>
    </row>
    <row r="425" spans="6:16">
      <c r="F425" s="1256"/>
      <c r="G425" s="1257"/>
      <c r="I425" s="1255"/>
      <c r="K425" s="1257"/>
      <c r="L425" s="1257"/>
      <c r="P425" s="1255"/>
    </row>
    <row r="426" spans="6:16">
      <c r="F426" s="1256"/>
      <c r="G426" s="1257"/>
      <c r="I426" s="1255"/>
      <c r="K426" s="1257"/>
      <c r="L426" s="1257"/>
      <c r="P426" s="1255"/>
    </row>
    <row r="427" spans="6:16">
      <c r="F427" s="1256"/>
      <c r="G427" s="1257"/>
      <c r="I427" s="1255"/>
      <c r="K427" s="1257"/>
      <c r="L427" s="1257"/>
      <c r="P427" s="1255"/>
    </row>
    <row r="428" spans="6:16">
      <c r="F428" s="1256"/>
      <c r="G428" s="1257"/>
      <c r="I428" s="1255"/>
      <c r="K428" s="1257"/>
      <c r="L428" s="1257"/>
      <c r="P428" s="1255"/>
    </row>
    <row r="429" spans="6:16">
      <c r="F429" s="1256"/>
      <c r="G429" s="1257"/>
      <c r="I429" s="1255"/>
      <c r="K429" s="1257"/>
      <c r="L429" s="1257"/>
      <c r="P429" s="1255"/>
    </row>
    <row r="430" spans="6:16">
      <c r="F430" s="1256"/>
      <c r="G430" s="1257"/>
      <c r="I430" s="1255"/>
      <c r="K430" s="1257"/>
      <c r="L430" s="1257"/>
      <c r="P430" s="1255"/>
    </row>
    <row r="431" spans="6:16">
      <c r="F431" s="1256"/>
      <c r="G431" s="1257"/>
      <c r="I431" s="1255"/>
      <c r="K431" s="1257"/>
      <c r="L431" s="1257"/>
      <c r="P431" s="1255"/>
    </row>
    <row r="432" spans="6:16">
      <c r="F432" s="1256"/>
      <c r="G432" s="1257"/>
      <c r="I432" s="1255"/>
      <c r="K432" s="1257"/>
      <c r="L432" s="1257"/>
      <c r="P432" s="1255"/>
    </row>
    <row r="433" spans="6:16">
      <c r="F433" s="1256"/>
      <c r="G433" s="1257"/>
      <c r="I433" s="1255"/>
      <c r="K433" s="1257"/>
      <c r="L433" s="1257"/>
      <c r="P433" s="1255"/>
    </row>
    <row r="434" spans="6:16">
      <c r="F434" s="1256"/>
      <c r="G434" s="1257"/>
      <c r="I434" s="1255"/>
      <c r="K434" s="1257"/>
      <c r="L434" s="1257"/>
      <c r="P434" s="1255"/>
    </row>
    <row r="435" spans="6:16">
      <c r="F435" s="1256"/>
      <c r="G435" s="1257"/>
      <c r="I435" s="1255"/>
      <c r="K435" s="1257"/>
      <c r="L435" s="1257"/>
      <c r="P435" s="1255"/>
    </row>
    <row r="436" spans="6:16">
      <c r="F436" s="1256"/>
      <c r="G436" s="1257"/>
      <c r="I436" s="1255"/>
      <c r="K436" s="1257"/>
      <c r="L436" s="1257"/>
      <c r="P436" s="1255"/>
    </row>
    <row r="437" spans="6:16">
      <c r="F437" s="1256"/>
      <c r="G437" s="1257"/>
      <c r="I437" s="1255"/>
      <c r="K437" s="1257"/>
      <c r="L437" s="1257"/>
      <c r="P437" s="1255"/>
    </row>
    <row r="438" spans="6:16">
      <c r="F438" s="1256"/>
      <c r="G438" s="1257"/>
      <c r="I438" s="1255"/>
      <c r="K438" s="1257"/>
      <c r="L438" s="1257"/>
      <c r="P438" s="1255"/>
    </row>
    <row r="439" spans="6:16">
      <c r="F439" s="1256"/>
      <c r="G439" s="1257"/>
      <c r="I439" s="1255"/>
      <c r="K439" s="1257"/>
      <c r="L439" s="1257"/>
      <c r="P439" s="1255"/>
    </row>
    <row r="440" spans="6:16">
      <c r="F440" s="1256"/>
      <c r="G440" s="1257"/>
      <c r="I440" s="1255"/>
      <c r="K440" s="1257"/>
      <c r="L440" s="1257"/>
      <c r="P440" s="1255"/>
    </row>
    <row r="441" spans="6:16">
      <c r="F441" s="1256"/>
      <c r="G441" s="1257"/>
      <c r="I441" s="1255"/>
      <c r="K441" s="1257"/>
      <c r="L441" s="1257"/>
      <c r="P441" s="1255"/>
    </row>
    <row r="442" spans="6:16">
      <c r="F442" s="1256"/>
      <c r="G442" s="1257"/>
      <c r="I442" s="1255"/>
      <c r="K442" s="1257"/>
      <c r="L442" s="1257"/>
      <c r="P442" s="1255"/>
    </row>
    <row r="443" spans="6:16">
      <c r="F443" s="1256"/>
      <c r="G443" s="1257"/>
      <c r="I443" s="1255"/>
      <c r="K443" s="1257"/>
      <c r="L443" s="1257"/>
      <c r="P443" s="1255"/>
    </row>
    <row r="444" spans="6:16">
      <c r="F444" s="1256"/>
      <c r="G444" s="1257"/>
      <c r="I444" s="1255"/>
      <c r="K444" s="1257"/>
      <c r="L444" s="1257"/>
      <c r="P444" s="1255"/>
    </row>
    <row r="445" spans="6:16">
      <c r="F445" s="1256"/>
      <c r="G445" s="1257"/>
      <c r="I445" s="1255"/>
      <c r="K445" s="1257"/>
      <c r="L445" s="1257"/>
      <c r="P445" s="1255"/>
    </row>
    <row r="446" spans="6:16">
      <c r="F446" s="1256"/>
      <c r="G446" s="1257"/>
      <c r="I446" s="1255"/>
      <c r="K446" s="1257"/>
      <c r="L446" s="1257"/>
      <c r="P446" s="1255"/>
    </row>
    <row r="447" spans="6:16">
      <c r="F447" s="1256"/>
      <c r="G447" s="1257"/>
      <c r="I447" s="1255"/>
      <c r="K447" s="1257"/>
      <c r="L447" s="1257"/>
      <c r="P447" s="1255"/>
    </row>
    <row r="448" spans="6:16">
      <c r="F448" s="1256"/>
      <c r="G448" s="1257"/>
      <c r="I448" s="1255"/>
      <c r="K448" s="1257"/>
      <c r="L448" s="1257"/>
      <c r="P448" s="1255"/>
    </row>
    <row r="449" spans="6:16">
      <c r="F449" s="1256"/>
      <c r="G449" s="1257"/>
      <c r="I449" s="1255"/>
      <c r="K449" s="1257"/>
      <c r="L449" s="1257"/>
      <c r="P449" s="1255"/>
    </row>
    <row r="450" spans="6:16">
      <c r="F450" s="1256"/>
      <c r="G450" s="1257"/>
      <c r="I450" s="1255"/>
      <c r="K450" s="1257"/>
      <c r="L450" s="1257"/>
      <c r="P450" s="1255"/>
    </row>
    <row r="451" spans="6:16">
      <c r="F451" s="1256"/>
      <c r="G451" s="1257"/>
      <c r="I451" s="1255"/>
      <c r="K451" s="1257"/>
      <c r="L451" s="1257"/>
      <c r="P451" s="1255"/>
    </row>
    <row r="452" spans="6:16">
      <c r="F452" s="1256"/>
      <c r="G452" s="1257"/>
      <c r="I452" s="1255"/>
      <c r="K452" s="1257"/>
      <c r="L452" s="1257"/>
      <c r="P452" s="1255"/>
    </row>
    <row r="453" spans="6:16">
      <c r="F453" s="1256"/>
      <c r="G453" s="1257"/>
      <c r="I453" s="1255"/>
      <c r="K453" s="1257"/>
      <c r="L453" s="1257"/>
      <c r="P453" s="1255"/>
    </row>
    <row r="454" spans="6:16">
      <c r="F454" s="1256"/>
      <c r="G454" s="1257"/>
      <c r="I454" s="1255"/>
      <c r="K454" s="1257"/>
      <c r="L454" s="1257"/>
      <c r="P454" s="1255"/>
    </row>
    <row r="455" spans="6:16">
      <c r="F455" s="1256"/>
      <c r="G455" s="1257"/>
      <c r="I455" s="1255"/>
      <c r="K455" s="1257"/>
      <c r="L455" s="1257"/>
      <c r="P455" s="1255"/>
    </row>
    <row r="456" spans="6:16">
      <c r="F456" s="1256"/>
      <c r="G456" s="1257"/>
      <c r="I456" s="1255"/>
      <c r="K456" s="1257"/>
      <c r="L456" s="1257"/>
      <c r="P456" s="1255"/>
    </row>
    <row r="457" spans="6:16">
      <c r="F457" s="1256"/>
      <c r="G457" s="1257"/>
      <c r="I457" s="1255"/>
      <c r="K457" s="1257"/>
      <c r="L457" s="1257"/>
      <c r="P457" s="1255"/>
    </row>
    <row r="458" spans="6:16">
      <c r="F458" s="1256"/>
      <c r="G458" s="1257"/>
      <c r="I458" s="1255"/>
      <c r="K458" s="1257"/>
      <c r="L458" s="1257"/>
      <c r="P458" s="1255"/>
    </row>
    <row r="459" spans="6:16">
      <c r="F459" s="1256"/>
      <c r="G459" s="1257"/>
      <c r="I459" s="1255"/>
      <c r="K459" s="1257"/>
      <c r="L459" s="1257"/>
      <c r="P459" s="1255"/>
    </row>
    <row r="460" spans="6:16">
      <c r="F460" s="1256"/>
      <c r="G460" s="1257"/>
      <c r="I460" s="1255"/>
      <c r="K460" s="1257"/>
      <c r="L460" s="1257"/>
      <c r="P460" s="1255"/>
    </row>
    <row r="461" spans="6:16">
      <c r="F461" s="1256"/>
      <c r="G461" s="1257"/>
      <c r="I461" s="1255"/>
      <c r="K461" s="1257"/>
      <c r="L461" s="1257"/>
      <c r="P461" s="1255"/>
    </row>
    <row r="462" spans="6:16">
      <c r="F462" s="1256"/>
      <c r="G462" s="1257"/>
      <c r="I462" s="1255"/>
      <c r="K462" s="1257"/>
      <c r="L462" s="1257"/>
      <c r="P462" s="1255"/>
    </row>
    <row r="463" spans="6:16">
      <c r="F463" s="1256"/>
      <c r="G463" s="1257"/>
      <c r="I463" s="1255"/>
      <c r="K463" s="1257"/>
      <c r="L463" s="1257"/>
      <c r="P463" s="1255"/>
    </row>
    <row r="464" spans="6:16">
      <c r="F464" s="1256"/>
      <c r="G464" s="1257"/>
      <c r="I464" s="1255"/>
      <c r="K464" s="1257"/>
      <c r="L464" s="1257"/>
      <c r="P464" s="1255"/>
    </row>
    <row r="465" spans="6:16">
      <c r="F465" s="1256"/>
      <c r="G465" s="1257"/>
      <c r="I465" s="1255"/>
      <c r="K465" s="1257"/>
      <c r="L465" s="1257"/>
      <c r="P465" s="1255"/>
    </row>
    <row r="466" spans="6:16">
      <c r="F466" s="1256"/>
      <c r="G466" s="1257"/>
      <c r="I466" s="1255"/>
      <c r="K466" s="1257"/>
      <c r="L466" s="1257"/>
      <c r="P466" s="1255"/>
    </row>
    <row r="467" spans="6:16">
      <c r="F467" s="1256"/>
      <c r="G467" s="1257"/>
      <c r="I467" s="1255"/>
      <c r="K467" s="1257"/>
      <c r="L467" s="1257"/>
      <c r="P467" s="1255"/>
    </row>
    <row r="468" spans="6:16">
      <c r="F468" s="1256"/>
      <c r="G468" s="1257"/>
      <c r="I468" s="1255"/>
      <c r="K468" s="1257"/>
      <c r="L468" s="1257"/>
      <c r="P468" s="1255"/>
    </row>
    <row r="469" spans="6:16">
      <c r="F469" s="1256"/>
      <c r="G469" s="1257"/>
      <c r="I469" s="1255"/>
      <c r="K469" s="1257"/>
      <c r="L469" s="1257"/>
      <c r="P469" s="1255"/>
    </row>
    <row r="470" spans="6:16">
      <c r="F470" s="1256"/>
      <c r="G470" s="1257"/>
      <c r="I470" s="1255"/>
      <c r="K470" s="1257"/>
      <c r="L470" s="1257"/>
      <c r="P470" s="1255"/>
    </row>
    <row r="471" spans="6:16">
      <c r="F471" s="1256"/>
      <c r="G471" s="1257"/>
      <c r="I471" s="1255"/>
      <c r="K471" s="1257"/>
      <c r="L471" s="1257"/>
      <c r="P471" s="1255"/>
    </row>
    <row r="472" spans="6:16">
      <c r="F472" s="1256"/>
      <c r="G472" s="1257"/>
      <c r="I472" s="1255"/>
      <c r="K472" s="1257"/>
      <c r="L472" s="1257"/>
      <c r="P472" s="1255"/>
    </row>
    <row r="473" spans="6:16">
      <c r="F473" s="1256"/>
      <c r="G473" s="1257"/>
      <c r="I473" s="1255"/>
      <c r="K473" s="1257"/>
      <c r="L473" s="1257"/>
      <c r="P473" s="1255"/>
    </row>
    <row r="474" spans="6:16">
      <c r="F474" s="1256"/>
      <c r="G474" s="1257"/>
      <c r="I474" s="1255"/>
      <c r="K474" s="1257"/>
      <c r="L474" s="1257"/>
      <c r="P474" s="1255"/>
    </row>
    <row r="475" spans="6:16">
      <c r="F475" s="1256"/>
      <c r="G475" s="1257"/>
      <c r="I475" s="1255"/>
      <c r="K475" s="1257"/>
      <c r="L475" s="1257"/>
      <c r="P475" s="1255"/>
    </row>
    <row r="476" spans="6:16">
      <c r="F476" s="1256"/>
      <c r="G476" s="1257"/>
      <c r="I476" s="1255"/>
      <c r="K476" s="1257"/>
      <c r="L476" s="1257"/>
      <c r="P476" s="1255"/>
    </row>
    <row r="477" spans="6:16">
      <c r="F477" s="1256"/>
      <c r="G477" s="1257"/>
      <c r="I477" s="1255"/>
      <c r="K477" s="1257"/>
      <c r="L477" s="1257"/>
      <c r="P477" s="1255"/>
    </row>
    <row r="478" spans="6:16">
      <c r="F478" s="1256"/>
      <c r="G478" s="1257"/>
      <c r="I478" s="1255"/>
      <c r="K478" s="1257"/>
      <c r="L478" s="1257"/>
      <c r="P478" s="1255"/>
    </row>
    <row r="479" spans="6:16">
      <c r="F479" s="1256"/>
      <c r="G479" s="1257"/>
      <c r="I479" s="1255"/>
      <c r="K479" s="1257"/>
      <c r="L479" s="1257"/>
      <c r="P479" s="1255"/>
    </row>
    <row r="480" spans="6:16">
      <c r="F480" s="1256"/>
      <c r="G480" s="1257"/>
      <c r="I480" s="1255"/>
      <c r="K480" s="1257"/>
      <c r="L480" s="1257"/>
      <c r="P480" s="1255"/>
    </row>
    <row r="481" spans="6:16">
      <c r="F481" s="1256"/>
      <c r="G481" s="1257"/>
      <c r="I481" s="1255"/>
      <c r="K481" s="1257"/>
      <c r="L481" s="1257"/>
      <c r="P481" s="1255"/>
    </row>
    <row r="482" spans="6:16">
      <c r="F482" s="1256"/>
      <c r="G482" s="1257"/>
      <c r="I482" s="1255"/>
      <c r="K482" s="1257"/>
      <c r="L482" s="1257"/>
      <c r="P482" s="1255"/>
    </row>
    <row r="483" spans="6:16">
      <c r="F483" s="1256"/>
      <c r="G483" s="1257"/>
      <c r="I483" s="1255"/>
      <c r="K483" s="1257"/>
      <c r="L483" s="1257"/>
      <c r="P483" s="1255"/>
    </row>
    <row r="484" spans="6:16">
      <c r="F484" s="1256"/>
      <c r="G484" s="1257"/>
      <c r="I484" s="1255"/>
      <c r="K484" s="1257"/>
      <c r="L484" s="1257"/>
      <c r="P484" s="1255"/>
    </row>
    <row r="485" spans="6:16">
      <c r="F485" s="1256"/>
      <c r="G485" s="1257"/>
      <c r="I485" s="1255"/>
      <c r="K485" s="1257"/>
      <c r="L485" s="1257"/>
      <c r="P485" s="1255"/>
    </row>
    <row r="486" spans="6:16">
      <c r="F486" s="1256"/>
      <c r="G486" s="1257"/>
      <c r="I486" s="1255"/>
      <c r="K486" s="1257"/>
      <c r="L486" s="1257"/>
      <c r="P486" s="1255"/>
    </row>
    <row r="487" spans="6:16">
      <c r="F487" s="1256"/>
      <c r="G487" s="1257"/>
      <c r="I487" s="1255"/>
      <c r="K487" s="1257"/>
      <c r="L487" s="1257"/>
      <c r="P487" s="1255"/>
    </row>
    <row r="488" spans="6:16">
      <c r="F488" s="1256"/>
      <c r="G488" s="1257"/>
      <c r="I488" s="1255"/>
      <c r="K488" s="1257"/>
      <c r="L488" s="1257"/>
      <c r="P488" s="1255"/>
    </row>
    <row r="489" spans="6:16">
      <c r="F489" s="1256"/>
      <c r="G489" s="1257"/>
      <c r="I489" s="1255"/>
      <c r="K489" s="1257"/>
      <c r="L489" s="1257"/>
      <c r="P489" s="1255"/>
    </row>
    <row r="490" spans="6:16">
      <c r="F490" s="1256"/>
      <c r="G490" s="1257"/>
      <c r="I490" s="1255"/>
      <c r="K490" s="1257"/>
      <c r="L490" s="1257"/>
      <c r="P490" s="1255"/>
    </row>
    <row r="491" spans="6:16">
      <c r="F491" s="1256"/>
      <c r="G491" s="1257"/>
      <c r="I491" s="1255"/>
      <c r="K491" s="1257"/>
      <c r="L491" s="1257"/>
      <c r="P491" s="1255"/>
    </row>
    <row r="492" spans="6:16">
      <c r="F492" s="1256"/>
      <c r="G492" s="1257"/>
      <c r="I492" s="1255"/>
      <c r="K492" s="1257"/>
      <c r="L492" s="1257"/>
      <c r="P492" s="1255"/>
    </row>
    <row r="493" spans="6:16">
      <c r="F493" s="1256"/>
      <c r="G493" s="1257"/>
      <c r="I493" s="1255"/>
      <c r="K493" s="1257"/>
      <c r="L493" s="1257"/>
      <c r="P493" s="1255"/>
    </row>
    <row r="494" spans="6:16">
      <c r="F494" s="1256"/>
      <c r="G494" s="1257"/>
      <c r="I494" s="1255"/>
      <c r="K494" s="1257"/>
      <c r="L494" s="1257"/>
      <c r="P494" s="1255"/>
    </row>
    <row r="495" spans="6:16">
      <c r="F495" s="1256"/>
      <c r="G495" s="1257"/>
      <c r="I495" s="1255"/>
      <c r="K495" s="1257"/>
      <c r="L495" s="1257"/>
      <c r="P495" s="1255"/>
    </row>
    <row r="496" spans="6:16">
      <c r="F496" s="1256"/>
      <c r="G496" s="1257"/>
      <c r="I496" s="1255"/>
      <c r="K496" s="1257"/>
      <c r="L496" s="1257"/>
      <c r="P496" s="1255"/>
    </row>
    <row r="497" spans="6:16">
      <c r="F497" s="1256"/>
      <c r="G497" s="1257"/>
      <c r="I497" s="1255"/>
      <c r="K497" s="1257"/>
      <c r="L497" s="1257"/>
      <c r="P497" s="1255"/>
    </row>
    <row r="498" spans="6:16">
      <c r="F498" s="1256"/>
      <c r="G498" s="1257"/>
      <c r="I498" s="1255"/>
      <c r="K498" s="1257"/>
      <c r="L498" s="1257"/>
      <c r="P498" s="1255"/>
    </row>
    <row r="499" spans="6:16">
      <c r="F499" s="1256"/>
      <c r="G499" s="1257"/>
      <c r="I499" s="1255"/>
      <c r="K499" s="1257"/>
      <c r="L499" s="1257"/>
      <c r="P499" s="1255"/>
    </row>
    <row r="500" spans="6:16">
      <c r="F500" s="1256"/>
      <c r="G500" s="1257"/>
      <c r="I500" s="1255"/>
      <c r="K500" s="1257"/>
      <c r="L500" s="1257"/>
      <c r="P500" s="1255"/>
    </row>
    <row r="501" spans="6:16">
      <c r="F501" s="1256"/>
      <c r="G501" s="1257"/>
      <c r="I501" s="1255"/>
      <c r="K501" s="1257"/>
      <c r="L501" s="1257"/>
      <c r="P501" s="1255"/>
    </row>
    <row r="502" spans="6:16">
      <c r="F502" s="1256"/>
      <c r="G502" s="1257"/>
      <c r="I502" s="1255"/>
      <c r="K502" s="1257"/>
      <c r="L502" s="1257"/>
      <c r="P502" s="1255"/>
    </row>
    <row r="503" spans="6:16">
      <c r="F503" s="1256"/>
      <c r="G503" s="1257"/>
      <c r="I503" s="1255"/>
      <c r="K503" s="1257"/>
      <c r="L503" s="1257"/>
      <c r="P503" s="1255"/>
    </row>
    <row r="504" spans="6:16">
      <c r="F504" s="1256"/>
      <c r="G504" s="1257"/>
      <c r="I504" s="1255"/>
      <c r="K504" s="1257"/>
      <c r="L504" s="1257"/>
      <c r="P504" s="1255"/>
    </row>
    <row r="505" spans="6:16">
      <c r="F505" s="1256"/>
      <c r="G505" s="1257"/>
      <c r="I505" s="1255"/>
      <c r="K505" s="1257"/>
      <c r="L505" s="1257"/>
      <c r="P505" s="1255"/>
    </row>
    <row r="506" spans="6:16">
      <c r="F506" s="1256"/>
      <c r="G506" s="1257"/>
      <c r="I506" s="1255"/>
      <c r="K506" s="1257"/>
      <c r="L506" s="1257"/>
      <c r="P506" s="1255"/>
    </row>
    <row r="507" spans="6:16">
      <c r="F507" s="1256"/>
      <c r="G507" s="1257"/>
      <c r="I507" s="1255"/>
      <c r="K507" s="1257"/>
      <c r="L507" s="1257"/>
      <c r="P507" s="1255"/>
    </row>
    <row r="508" spans="6:16">
      <c r="F508" s="1256"/>
      <c r="G508" s="1257"/>
      <c r="I508" s="1255"/>
      <c r="K508" s="1257"/>
      <c r="L508" s="1257"/>
      <c r="P508" s="1255"/>
    </row>
    <row r="509" spans="6:16">
      <c r="F509" s="1256"/>
      <c r="G509" s="1257"/>
      <c r="I509" s="1255"/>
      <c r="K509" s="1257"/>
      <c r="L509" s="1257"/>
      <c r="P509" s="1255"/>
    </row>
    <row r="510" spans="6:16">
      <c r="F510" s="1256"/>
      <c r="G510" s="1257"/>
      <c r="I510" s="1255"/>
      <c r="K510" s="1257"/>
      <c r="L510" s="1257"/>
      <c r="P510" s="1255"/>
    </row>
    <row r="511" spans="6:16">
      <c r="F511" s="1256"/>
      <c r="G511" s="1257"/>
      <c r="I511" s="1255"/>
      <c r="K511" s="1257"/>
      <c r="L511" s="1257"/>
      <c r="P511" s="1255"/>
    </row>
    <row r="512" spans="6:16">
      <c r="F512" s="1256"/>
      <c r="G512" s="1257"/>
      <c r="I512" s="1255"/>
      <c r="K512" s="1257"/>
      <c r="L512" s="1257"/>
      <c r="P512" s="1255"/>
    </row>
    <row r="513" spans="6:16">
      <c r="F513" s="1256"/>
      <c r="G513" s="1257"/>
      <c r="I513" s="1255"/>
      <c r="K513" s="1257"/>
      <c r="L513" s="1257"/>
      <c r="P513" s="1255"/>
    </row>
    <row r="514" spans="6:16">
      <c r="F514" s="1256"/>
      <c r="G514" s="1257"/>
      <c r="I514" s="1255"/>
      <c r="K514" s="1257"/>
      <c r="L514" s="1257"/>
      <c r="P514" s="1255"/>
    </row>
    <row r="515" spans="6:16">
      <c r="F515" s="1256"/>
      <c r="G515" s="1257"/>
      <c r="I515" s="1255"/>
      <c r="K515" s="1257"/>
      <c r="L515" s="1257"/>
      <c r="P515" s="1255"/>
    </row>
    <row r="516" spans="6:16">
      <c r="F516" s="1256"/>
      <c r="G516" s="1257"/>
      <c r="I516" s="1255"/>
      <c r="K516" s="1257"/>
      <c r="L516" s="1257"/>
      <c r="P516" s="1255"/>
    </row>
    <row r="517" spans="6:16">
      <c r="F517" s="1256"/>
      <c r="G517" s="1257"/>
      <c r="I517" s="1255"/>
      <c r="K517" s="1257"/>
      <c r="L517" s="1257"/>
      <c r="P517" s="1255"/>
    </row>
    <row r="518" spans="6:16">
      <c r="F518" s="1256"/>
      <c r="G518" s="1257"/>
      <c r="I518" s="1255"/>
      <c r="K518" s="1257"/>
      <c r="L518" s="1257"/>
      <c r="P518" s="1255"/>
    </row>
    <row r="519" spans="6:16">
      <c r="F519" s="1256"/>
      <c r="G519" s="1257"/>
      <c r="I519" s="1255"/>
      <c r="K519" s="1257"/>
      <c r="L519" s="1257"/>
      <c r="P519" s="1255"/>
    </row>
    <row r="520" spans="6:16">
      <c r="F520" s="1256"/>
      <c r="G520" s="1257"/>
      <c r="I520" s="1255"/>
      <c r="K520" s="1257"/>
      <c r="L520" s="1257"/>
      <c r="P520" s="1255"/>
    </row>
    <row r="521" spans="6:16">
      <c r="F521" s="1256"/>
      <c r="G521" s="1257"/>
      <c r="I521" s="1255"/>
      <c r="K521" s="1257"/>
      <c r="L521" s="1257"/>
      <c r="P521" s="1255"/>
    </row>
    <row r="522" spans="6:16">
      <c r="F522" s="1256"/>
      <c r="G522" s="1257"/>
      <c r="I522" s="1255"/>
      <c r="K522" s="1257"/>
      <c r="L522" s="1257"/>
      <c r="P522" s="1255"/>
    </row>
    <row r="523" spans="6:16">
      <c r="F523" s="1256"/>
      <c r="G523" s="1257"/>
      <c r="I523" s="1255"/>
      <c r="K523" s="1257"/>
      <c r="L523" s="1257"/>
      <c r="P523" s="1255"/>
    </row>
    <row r="524" spans="6:16">
      <c r="F524" s="1256"/>
      <c r="G524" s="1257"/>
      <c r="I524" s="1255"/>
      <c r="K524" s="1257"/>
      <c r="L524" s="1257"/>
      <c r="P524" s="1255"/>
    </row>
    <row r="525" spans="6:16">
      <c r="F525" s="1256"/>
      <c r="G525" s="1257"/>
      <c r="I525" s="1255"/>
      <c r="K525" s="1257"/>
      <c r="L525" s="1257"/>
      <c r="P525" s="1255"/>
    </row>
    <row r="526" spans="6:16">
      <c r="F526" s="1256"/>
      <c r="G526" s="1257"/>
      <c r="I526" s="1255"/>
      <c r="K526" s="1257"/>
      <c r="L526" s="1257"/>
      <c r="P526" s="1255"/>
    </row>
    <row r="527" spans="6:16">
      <c r="F527" s="1256"/>
      <c r="G527" s="1257"/>
      <c r="I527" s="1255"/>
      <c r="K527" s="1257"/>
      <c r="L527" s="1257"/>
      <c r="P527" s="1255"/>
    </row>
    <row r="528" spans="6:16">
      <c r="F528" s="1256"/>
      <c r="G528" s="1257"/>
      <c r="I528" s="1255"/>
      <c r="K528" s="1257"/>
      <c r="L528" s="1257"/>
      <c r="P528" s="1255"/>
    </row>
    <row r="529" spans="6:16">
      <c r="F529" s="1256"/>
      <c r="G529" s="1257"/>
      <c r="I529" s="1255"/>
      <c r="K529" s="1257"/>
      <c r="L529" s="1257"/>
      <c r="P529" s="1255"/>
    </row>
    <row r="530" spans="6:16">
      <c r="F530" s="1256"/>
      <c r="G530" s="1257"/>
      <c r="I530" s="1255"/>
      <c r="K530" s="1257"/>
      <c r="L530" s="1257"/>
      <c r="P530" s="1255"/>
    </row>
    <row r="531" spans="6:16">
      <c r="F531" s="1256"/>
      <c r="G531" s="1257"/>
      <c r="I531" s="1255"/>
      <c r="K531" s="1257"/>
      <c r="L531" s="1257"/>
      <c r="P531" s="1255"/>
    </row>
    <row r="532" spans="6:16">
      <c r="F532" s="1256"/>
      <c r="G532" s="1257"/>
      <c r="I532" s="1255"/>
      <c r="K532" s="1257"/>
      <c r="L532" s="1257"/>
      <c r="P532" s="1255"/>
    </row>
    <row r="533" spans="6:16">
      <c r="F533" s="1256"/>
      <c r="G533" s="1257"/>
      <c r="I533" s="1255"/>
      <c r="K533" s="1257"/>
      <c r="L533" s="1257"/>
      <c r="P533" s="1255"/>
    </row>
    <row r="534" spans="6:16">
      <c r="F534" s="1256"/>
      <c r="G534" s="1257"/>
      <c r="I534" s="1255"/>
      <c r="K534" s="1257"/>
      <c r="L534" s="1257"/>
      <c r="P534" s="1255"/>
    </row>
    <row r="535" spans="6:16">
      <c r="F535" s="1256"/>
      <c r="G535" s="1257"/>
      <c r="I535" s="1255"/>
      <c r="K535" s="1257"/>
      <c r="L535" s="1257"/>
      <c r="P535" s="1255"/>
    </row>
    <row r="536" spans="6:16">
      <c r="F536" s="1256"/>
      <c r="G536" s="1257"/>
      <c r="I536" s="1255"/>
      <c r="K536" s="1257"/>
      <c r="L536" s="1257"/>
      <c r="P536" s="1255"/>
    </row>
    <row r="537" spans="6:16">
      <c r="F537" s="1256"/>
      <c r="G537" s="1257"/>
      <c r="I537" s="1255"/>
      <c r="K537" s="1257"/>
      <c r="L537" s="1257"/>
      <c r="P537" s="1255"/>
    </row>
    <row r="538" spans="6:16">
      <c r="F538" s="1256"/>
      <c r="G538" s="1257"/>
      <c r="I538" s="1255"/>
      <c r="K538" s="1257"/>
      <c r="L538" s="1257"/>
      <c r="P538" s="1255"/>
    </row>
    <row r="539" spans="6:16">
      <c r="F539" s="1256"/>
      <c r="G539" s="1257"/>
      <c r="I539" s="1255"/>
      <c r="K539" s="1257"/>
      <c r="L539" s="1257"/>
      <c r="P539" s="1255"/>
    </row>
    <row r="540" spans="6:16">
      <c r="F540" s="1256"/>
      <c r="G540" s="1257"/>
      <c r="I540" s="1255"/>
      <c r="K540" s="1257"/>
      <c r="L540" s="1257"/>
      <c r="P540" s="1255"/>
    </row>
    <row r="541" spans="6:16">
      <c r="F541" s="1256"/>
      <c r="G541" s="1257"/>
      <c r="I541" s="1255"/>
      <c r="K541" s="1257"/>
      <c r="L541" s="1257"/>
      <c r="P541" s="1255"/>
    </row>
    <row r="542" spans="6:16">
      <c r="F542" s="1256"/>
      <c r="G542" s="1257"/>
      <c r="I542" s="1255"/>
      <c r="K542" s="1257"/>
      <c r="L542" s="1257"/>
      <c r="P542" s="1255"/>
    </row>
    <row r="543" spans="6:16">
      <c r="F543" s="1256"/>
      <c r="G543" s="1257"/>
      <c r="I543" s="1255"/>
      <c r="K543" s="1257"/>
      <c r="L543" s="1257"/>
      <c r="P543" s="1255"/>
    </row>
    <row r="544" spans="6:16">
      <c r="F544" s="1256"/>
      <c r="G544" s="1257"/>
      <c r="I544" s="1255"/>
      <c r="K544" s="1257"/>
      <c r="L544" s="1257"/>
      <c r="P544" s="1255"/>
    </row>
    <row r="545" spans="6:16">
      <c r="F545" s="1256"/>
      <c r="G545" s="1257"/>
      <c r="I545" s="1255"/>
      <c r="K545" s="1257"/>
      <c r="L545" s="1257"/>
      <c r="P545" s="1255"/>
    </row>
    <row r="546" spans="6:16">
      <c r="F546" s="1256"/>
      <c r="G546" s="1257"/>
      <c r="I546" s="1255"/>
      <c r="K546" s="1257"/>
      <c r="L546" s="1257"/>
      <c r="P546" s="1255"/>
    </row>
    <row r="547" spans="6:16">
      <c r="F547" s="1256"/>
      <c r="G547" s="1257"/>
      <c r="I547" s="1255"/>
      <c r="K547" s="1257"/>
      <c r="L547" s="1257"/>
      <c r="P547" s="1255"/>
    </row>
    <row r="548" spans="6:16">
      <c r="F548" s="1256"/>
      <c r="G548" s="1257"/>
      <c r="I548" s="1255"/>
      <c r="K548" s="1257"/>
      <c r="L548" s="1257"/>
      <c r="P548" s="1255"/>
    </row>
    <row r="549" spans="6:16">
      <c r="F549" s="1256"/>
      <c r="G549" s="1257"/>
      <c r="I549" s="1255"/>
      <c r="K549" s="1257"/>
      <c r="L549" s="1257"/>
      <c r="P549" s="1255"/>
    </row>
    <row r="550" spans="6:16">
      <c r="F550" s="1256"/>
      <c r="G550" s="1257"/>
      <c r="I550" s="1255"/>
      <c r="K550" s="1257"/>
      <c r="L550" s="1257"/>
      <c r="P550" s="1255"/>
    </row>
    <row r="551" spans="6:16">
      <c r="F551" s="1256"/>
      <c r="G551" s="1257"/>
      <c r="I551" s="1255"/>
      <c r="K551" s="1257"/>
      <c r="L551" s="1257"/>
      <c r="P551" s="1255"/>
    </row>
    <row r="552" spans="6:16">
      <c r="F552" s="1256"/>
      <c r="G552" s="1257"/>
      <c r="I552" s="1255"/>
      <c r="K552" s="1257"/>
      <c r="L552" s="1257"/>
      <c r="P552" s="1255"/>
    </row>
    <row r="553" spans="6:16">
      <c r="F553" s="1256"/>
      <c r="G553" s="1257"/>
      <c r="I553" s="1255"/>
      <c r="K553" s="1257"/>
      <c r="L553" s="1257"/>
      <c r="P553" s="1255"/>
    </row>
    <row r="554" spans="6:16">
      <c r="F554" s="1256"/>
      <c r="G554" s="1257"/>
      <c r="I554" s="1255"/>
      <c r="K554" s="1257"/>
      <c r="L554" s="1257"/>
      <c r="P554" s="1255"/>
    </row>
    <row r="555" spans="6:16">
      <c r="F555" s="1256"/>
      <c r="G555" s="1257"/>
      <c r="I555" s="1255"/>
      <c r="K555" s="1257"/>
      <c r="L555" s="1257"/>
      <c r="P555" s="1255"/>
    </row>
    <row r="556" spans="6:16">
      <c r="F556" s="1256"/>
      <c r="G556" s="1257"/>
      <c r="I556" s="1255"/>
      <c r="K556" s="1257"/>
      <c r="L556" s="1257"/>
      <c r="P556" s="1255"/>
    </row>
    <row r="557" spans="6:16">
      <c r="F557" s="1256"/>
      <c r="G557" s="1257"/>
      <c r="I557" s="1255"/>
      <c r="K557" s="1257"/>
      <c r="L557" s="1257"/>
      <c r="P557" s="1255"/>
    </row>
    <row r="558" spans="6:16">
      <c r="F558" s="1256"/>
      <c r="G558" s="1257"/>
      <c r="I558" s="1255"/>
      <c r="K558" s="1257"/>
      <c r="L558" s="1257"/>
      <c r="P558" s="1255"/>
    </row>
    <row r="559" spans="6:16">
      <c r="F559" s="1256"/>
      <c r="G559" s="1257"/>
      <c r="I559" s="1255"/>
      <c r="K559" s="1257"/>
      <c r="L559" s="1257"/>
      <c r="P559" s="1255"/>
    </row>
    <row r="560" spans="6:16">
      <c r="F560" s="1256"/>
      <c r="G560" s="1257"/>
      <c r="I560" s="1255"/>
      <c r="K560" s="1257"/>
      <c r="L560" s="1257"/>
      <c r="P560" s="1255"/>
    </row>
    <row r="561" spans="6:16">
      <c r="F561" s="1256"/>
      <c r="G561" s="1257"/>
      <c r="I561" s="1255"/>
      <c r="K561" s="1257"/>
      <c r="L561" s="1257"/>
      <c r="P561" s="1255"/>
    </row>
    <row r="562" spans="6:16">
      <c r="F562" s="1256"/>
      <c r="G562" s="1257"/>
      <c r="I562" s="1255"/>
      <c r="K562" s="1257"/>
      <c r="L562" s="1257"/>
      <c r="P562" s="1255"/>
    </row>
    <row r="563" spans="6:16">
      <c r="F563" s="1256"/>
      <c r="G563" s="1257"/>
      <c r="I563" s="1255"/>
      <c r="K563" s="1257"/>
      <c r="L563" s="1257"/>
      <c r="P563" s="1255"/>
    </row>
    <row r="564" spans="6:16">
      <c r="F564" s="1256"/>
      <c r="G564" s="1257"/>
      <c r="I564" s="1255"/>
      <c r="K564" s="1257"/>
      <c r="L564" s="1257"/>
      <c r="P564" s="1255"/>
    </row>
    <row r="565" spans="6:16">
      <c r="F565" s="1256"/>
      <c r="G565" s="1257"/>
      <c r="I565" s="1255"/>
      <c r="K565" s="1257"/>
      <c r="L565" s="1257"/>
      <c r="P565" s="1255"/>
    </row>
    <row r="566" spans="6:16">
      <c r="F566" s="1256"/>
      <c r="G566" s="1257"/>
      <c r="I566" s="1255"/>
      <c r="K566" s="1257"/>
      <c r="L566" s="1257"/>
      <c r="P566" s="1255"/>
    </row>
    <row r="567" spans="6:16">
      <c r="F567" s="1256"/>
      <c r="G567" s="1257"/>
      <c r="I567" s="1255"/>
      <c r="K567" s="1257"/>
      <c r="L567" s="1257"/>
      <c r="P567" s="1255"/>
    </row>
    <row r="568" spans="6:16">
      <c r="F568" s="1256"/>
      <c r="G568" s="1257"/>
      <c r="I568" s="1255"/>
      <c r="K568" s="1257"/>
      <c r="L568" s="1257"/>
      <c r="P568" s="1255"/>
    </row>
    <row r="569" spans="6:16">
      <c r="F569" s="1256"/>
      <c r="G569" s="1257"/>
      <c r="I569" s="1255"/>
      <c r="K569" s="1257"/>
      <c r="L569" s="1257"/>
      <c r="P569" s="1255"/>
    </row>
    <row r="570" spans="6:16">
      <c r="F570" s="1256"/>
      <c r="G570" s="1257"/>
      <c r="I570" s="1255"/>
      <c r="K570" s="1257"/>
      <c r="L570" s="1257"/>
      <c r="P570" s="1255"/>
    </row>
    <row r="571" spans="6:16">
      <c r="F571" s="1256"/>
      <c r="G571" s="1257"/>
      <c r="I571" s="1255"/>
      <c r="K571" s="1257"/>
      <c r="L571" s="1257"/>
      <c r="P571" s="1255"/>
    </row>
    <row r="572" spans="6:16">
      <c r="F572" s="1256"/>
      <c r="G572" s="1257"/>
      <c r="I572" s="1255"/>
      <c r="K572" s="1257"/>
      <c r="L572" s="1257"/>
      <c r="P572" s="1255"/>
    </row>
    <row r="573" spans="6:16">
      <c r="F573" s="1256"/>
      <c r="G573" s="1257"/>
      <c r="I573" s="1255"/>
      <c r="K573" s="1257"/>
      <c r="L573" s="1257"/>
      <c r="P573" s="1255"/>
    </row>
    <row r="574" spans="6:16">
      <c r="F574" s="1256"/>
      <c r="G574" s="1257"/>
      <c r="I574" s="1255"/>
      <c r="K574" s="1257"/>
      <c r="L574" s="1257"/>
      <c r="P574" s="1255"/>
    </row>
    <row r="575" spans="6:16">
      <c r="F575" s="1256"/>
      <c r="G575" s="1257"/>
      <c r="I575" s="1255"/>
      <c r="K575" s="1257"/>
      <c r="L575" s="1257"/>
      <c r="P575" s="1255"/>
    </row>
    <row r="576" spans="6:16">
      <c r="F576" s="1256"/>
      <c r="G576" s="1257"/>
      <c r="I576" s="1255"/>
      <c r="K576" s="1257"/>
      <c r="L576" s="1257"/>
      <c r="P576" s="1255"/>
    </row>
    <row r="577" spans="6:16">
      <c r="F577" s="1256"/>
      <c r="G577" s="1257"/>
      <c r="I577" s="1255"/>
      <c r="K577" s="1257"/>
      <c r="L577" s="1257"/>
      <c r="P577" s="1255"/>
    </row>
    <row r="578" spans="6:16">
      <c r="F578" s="1256"/>
      <c r="G578" s="1257"/>
      <c r="I578" s="1255"/>
      <c r="K578" s="1257"/>
      <c r="L578" s="1257"/>
      <c r="P578" s="1255"/>
    </row>
    <row r="579" spans="6:16">
      <c r="F579" s="1256"/>
      <c r="G579" s="1257"/>
      <c r="I579" s="1255"/>
      <c r="K579" s="1257"/>
      <c r="L579" s="1257"/>
      <c r="P579" s="1255"/>
    </row>
    <row r="580" spans="6:16">
      <c r="F580" s="1256"/>
      <c r="G580" s="1257"/>
      <c r="I580" s="1255"/>
      <c r="K580" s="1257"/>
      <c r="L580" s="1257"/>
      <c r="P580" s="1255"/>
    </row>
    <row r="581" spans="6:16">
      <c r="F581" s="1256"/>
      <c r="G581" s="1257"/>
      <c r="I581" s="1255"/>
      <c r="K581" s="1257"/>
      <c r="L581" s="1257"/>
      <c r="P581" s="1255"/>
    </row>
    <row r="582" spans="6:16">
      <c r="F582" s="1256"/>
      <c r="G582" s="1257"/>
      <c r="I582" s="1255"/>
      <c r="K582" s="1257"/>
      <c r="L582" s="1257"/>
      <c r="P582" s="1255"/>
    </row>
    <row r="583" spans="6:16">
      <c r="F583" s="1256"/>
      <c r="G583" s="1257"/>
      <c r="I583" s="1255"/>
      <c r="K583" s="1257"/>
      <c r="L583" s="1257"/>
      <c r="P583" s="1255"/>
    </row>
    <row r="584" spans="6:16">
      <c r="F584" s="1256"/>
      <c r="G584" s="1257"/>
      <c r="I584" s="1255"/>
      <c r="K584" s="1257"/>
      <c r="L584" s="1257"/>
      <c r="P584" s="1255"/>
    </row>
    <row r="585" spans="6:16">
      <c r="F585" s="1256"/>
      <c r="G585" s="1257"/>
      <c r="I585" s="1255"/>
      <c r="K585" s="1257"/>
      <c r="L585" s="1257"/>
      <c r="P585" s="1255"/>
    </row>
    <row r="586" spans="6:16">
      <c r="F586" s="1256"/>
      <c r="G586" s="1257"/>
      <c r="I586" s="1255"/>
      <c r="K586" s="1257"/>
      <c r="L586" s="1257"/>
      <c r="P586" s="1255"/>
    </row>
    <row r="587" spans="6:16">
      <c r="F587" s="1256"/>
      <c r="G587" s="1257"/>
      <c r="I587" s="1255"/>
      <c r="K587" s="1257"/>
      <c r="L587" s="1257"/>
      <c r="P587" s="1255"/>
    </row>
    <row r="588" spans="6:16">
      <c r="F588" s="1256"/>
      <c r="G588" s="1257"/>
      <c r="I588" s="1255"/>
      <c r="K588" s="1257"/>
      <c r="L588" s="1257"/>
      <c r="P588" s="1255"/>
    </row>
    <row r="589" spans="6:16">
      <c r="F589" s="1256"/>
      <c r="G589" s="1257"/>
      <c r="I589" s="1255"/>
      <c r="K589" s="1257"/>
      <c r="L589" s="1257"/>
      <c r="P589" s="1255"/>
    </row>
    <row r="590" spans="6:16">
      <c r="F590" s="1256"/>
      <c r="G590" s="1257"/>
      <c r="I590" s="1255"/>
      <c r="K590" s="1257"/>
      <c r="L590" s="1257"/>
      <c r="P590" s="1255"/>
    </row>
    <row r="591" spans="6:16">
      <c r="F591" s="1256"/>
      <c r="G591" s="1257"/>
      <c r="I591" s="1255"/>
      <c r="K591" s="1257"/>
      <c r="L591" s="1257"/>
      <c r="P591" s="1255"/>
    </row>
    <row r="592" spans="6:16">
      <c r="F592" s="1256"/>
      <c r="G592" s="1257"/>
      <c r="I592" s="1255"/>
      <c r="K592" s="1257"/>
      <c r="L592" s="1257"/>
      <c r="P592" s="1255"/>
    </row>
    <row r="593" spans="6:16">
      <c r="F593" s="1256"/>
      <c r="G593" s="1257"/>
      <c r="I593" s="1255"/>
      <c r="K593" s="1257"/>
      <c r="L593" s="1257"/>
      <c r="P593" s="1255"/>
    </row>
    <row r="594" spans="6:16">
      <c r="F594" s="1256"/>
      <c r="G594" s="1257"/>
      <c r="I594" s="1255"/>
      <c r="K594" s="1257"/>
      <c r="L594" s="1257"/>
      <c r="P594" s="1255"/>
    </row>
    <row r="595" spans="6:16">
      <c r="F595" s="1256"/>
      <c r="G595" s="1257"/>
      <c r="I595" s="1255"/>
      <c r="K595" s="1257"/>
      <c r="L595" s="1257"/>
      <c r="P595" s="1255"/>
    </row>
    <row r="596" spans="6:16">
      <c r="F596" s="1256"/>
      <c r="G596" s="1257"/>
      <c r="I596" s="1255"/>
      <c r="K596" s="1257"/>
      <c r="L596" s="1257"/>
      <c r="P596" s="1255"/>
    </row>
    <row r="597" spans="6:16">
      <c r="F597" s="1256"/>
      <c r="G597" s="1257"/>
      <c r="I597" s="1255"/>
      <c r="K597" s="1257"/>
      <c r="L597" s="1257"/>
      <c r="P597" s="1255"/>
    </row>
    <row r="598" spans="6:16">
      <c r="F598" s="1256"/>
      <c r="G598" s="1257"/>
      <c r="I598" s="1255"/>
      <c r="K598" s="1257"/>
      <c r="L598" s="1257"/>
      <c r="P598" s="1255"/>
    </row>
    <row r="599" spans="6:16">
      <c r="F599" s="1256"/>
      <c r="G599" s="1257"/>
      <c r="I599" s="1255"/>
      <c r="K599" s="1257"/>
      <c r="L599" s="1257"/>
      <c r="P599" s="1255"/>
    </row>
    <row r="600" spans="6:16">
      <c r="F600" s="1256"/>
      <c r="G600" s="1257"/>
      <c r="I600" s="1255"/>
      <c r="K600" s="1257"/>
      <c r="L600" s="1257"/>
      <c r="P600" s="1255"/>
    </row>
    <row r="601" spans="6:16">
      <c r="F601" s="1256"/>
      <c r="G601" s="1257"/>
      <c r="I601" s="1255"/>
      <c r="K601" s="1257"/>
      <c r="L601" s="1257"/>
      <c r="P601" s="1255"/>
    </row>
    <row r="602" spans="6:16">
      <c r="F602" s="1256"/>
      <c r="G602" s="1257"/>
      <c r="I602" s="1255"/>
      <c r="K602" s="1257"/>
      <c r="L602" s="1257"/>
      <c r="P602" s="1255"/>
    </row>
    <row r="603" spans="6:16">
      <c r="F603" s="1256"/>
      <c r="G603" s="1257"/>
      <c r="I603" s="1255"/>
      <c r="K603" s="1257"/>
      <c r="L603" s="1257"/>
      <c r="P603" s="1255"/>
    </row>
    <row r="604" spans="6:16">
      <c r="F604" s="1256"/>
      <c r="G604" s="1257"/>
      <c r="I604" s="1255"/>
      <c r="K604" s="1257"/>
      <c r="L604" s="1257"/>
      <c r="P604" s="1255"/>
    </row>
    <row r="605" spans="6:16">
      <c r="F605" s="1256"/>
      <c r="G605" s="1257"/>
      <c r="I605" s="1255"/>
      <c r="K605" s="1257"/>
      <c r="L605" s="1257"/>
      <c r="P605" s="1255"/>
    </row>
    <row r="606" spans="6:16">
      <c r="F606" s="1256"/>
      <c r="G606" s="1257"/>
      <c r="I606" s="1255"/>
      <c r="K606" s="1257"/>
      <c r="L606" s="1257"/>
      <c r="P606" s="1255"/>
    </row>
    <row r="607" spans="6:16">
      <c r="F607" s="1256"/>
      <c r="G607" s="1257"/>
      <c r="I607" s="1255"/>
      <c r="K607" s="1257"/>
      <c r="L607" s="1257"/>
      <c r="P607" s="1255"/>
    </row>
    <row r="608" spans="6:16">
      <c r="F608" s="1256"/>
      <c r="G608" s="1257"/>
      <c r="I608" s="1255"/>
      <c r="K608" s="1257"/>
      <c r="L608" s="1257"/>
      <c r="P608" s="1255"/>
    </row>
    <row r="609" spans="6:16">
      <c r="F609" s="1256"/>
      <c r="G609" s="1257"/>
      <c r="I609" s="1255"/>
      <c r="K609" s="1257"/>
      <c r="L609" s="1257"/>
      <c r="P609" s="1255"/>
    </row>
    <row r="610" spans="6:16">
      <c r="F610" s="1256"/>
      <c r="G610" s="1257"/>
      <c r="I610" s="1255"/>
      <c r="K610" s="1257"/>
      <c r="L610" s="1257"/>
      <c r="P610" s="1255"/>
    </row>
    <row r="611" spans="6:16">
      <c r="F611" s="1256"/>
      <c r="G611" s="1257"/>
      <c r="I611" s="1255"/>
      <c r="K611" s="1257"/>
      <c r="L611" s="1257"/>
      <c r="P611" s="1255"/>
    </row>
    <row r="612" spans="6:16">
      <c r="F612" s="1256"/>
      <c r="G612" s="1257"/>
      <c r="I612" s="1255"/>
      <c r="K612" s="1257"/>
      <c r="L612" s="1257"/>
      <c r="P612" s="1255"/>
    </row>
    <row r="613" spans="6:16">
      <c r="F613" s="1256"/>
      <c r="G613" s="1257"/>
      <c r="I613" s="1255"/>
      <c r="K613" s="1257"/>
      <c r="L613" s="1257"/>
      <c r="P613" s="1255"/>
    </row>
    <row r="614" spans="6:16">
      <c r="F614" s="1256"/>
      <c r="G614" s="1257"/>
      <c r="I614" s="1255"/>
      <c r="K614" s="1257"/>
      <c r="L614" s="1257"/>
      <c r="P614" s="1255"/>
    </row>
    <row r="615" spans="6:16">
      <c r="F615" s="1256"/>
      <c r="G615" s="1257"/>
      <c r="I615" s="1255"/>
      <c r="K615" s="1257"/>
      <c r="L615" s="1257"/>
      <c r="P615" s="1255"/>
    </row>
    <row r="616" spans="6:16">
      <c r="F616" s="1256"/>
      <c r="G616" s="1257"/>
      <c r="I616" s="1255"/>
      <c r="K616" s="1257"/>
      <c r="L616" s="1257"/>
      <c r="P616" s="1255"/>
    </row>
    <row r="617" spans="6:16">
      <c r="F617" s="1256"/>
      <c r="G617" s="1257"/>
      <c r="I617" s="1255"/>
      <c r="K617" s="1257"/>
      <c r="L617" s="1257"/>
      <c r="P617" s="1255"/>
    </row>
    <row r="618" spans="6:16">
      <c r="F618" s="1256"/>
      <c r="G618" s="1257"/>
      <c r="I618" s="1255"/>
      <c r="K618" s="1257"/>
      <c r="L618" s="1257"/>
      <c r="P618" s="1255"/>
    </row>
    <row r="619" spans="6:16">
      <c r="F619" s="1256"/>
      <c r="G619" s="1257"/>
      <c r="I619" s="1255"/>
      <c r="K619" s="1257"/>
      <c r="L619" s="1257"/>
      <c r="P619" s="1255"/>
    </row>
    <row r="620" spans="6:16">
      <c r="F620" s="1256"/>
      <c r="G620" s="1257"/>
      <c r="I620" s="1255"/>
      <c r="K620" s="1257"/>
      <c r="L620" s="1257"/>
      <c r="P620" s="1255"/>
    </row>
    <row r="621" spans="6:16">
      <c r="F621" s="1256"/>
      <c r="G621" s="1257"/>
      <c r="I621" s="1255"/>
      <c r="K621" s="1257"/>
      <c r="L621" s="1257"/>
      <c r="P621" s="1255"/>
    </row>
    <row r="622" spans="6:16">
      <c r="F622" s="1256"/>
      <c r="G622" s="1257"/>
      <c r="I622" s="1255"/>
      <c r="K622" s="1257"/>
      <c r="L622" s="1257"/>
      <c r="P622" s="1255"/>
    </row>
    <row r="623" spans="6:16">
      <c r="F623" s="1256"/>
      <c r="G623" s="1257"/>
      <c r="I623" s="1255"/>
      <c r="K623" s="1257"/>
      <c r="L623" s="1257"/>
      <c r="P623" s="1255"/>
    </row>
    <row r="624" spans="6:16">
      <c r="F624" s="1256"/>
      <c r="G624" s="1257"/>
      <c r="I624" s="1255"/>
      <c r="K624" s="1257"/>
      <c r="L624" s="1257"/>
      <c r="P624" s="1255"/>
    </row>
    <row r="625" spans="6:16">
      <c r="F625" s="1256"/>
      <c r="G625" s="1257"/>
      <c r="I625" s="1255"/>
      <c r="K625" s="1257"/>
      <c r="L625" s="1257"/>
      <c r="P625" s="1255"/>
    </row>
    <row r="626" spans="6:16">
      <c r="F626" s="1256"/>
      <c r="G626" s="1257"/>
      <c r="I626" s="1255"/>
      <c r="K626" s="1257"/>
      <c r="L626" s="1257"/>
      <c r="P626" s="1255"/>
    </row>
    <row r="627" spans="6:16">
      <c r="F627" s="1256"/>
      <c r="G627" s="1257"/>
      <c r="I627" s="1255"/>
      <c r="K627" s="1257"/>
      <c r="L627" s="1257"/>
      <c r="P627" s="1255"/>
    </row>
    <row r="628" spans="6:16">
      <c r="F628" s="1256"/>
      <c r="G628" s="1257"/>
      <c r="I628" s="1255"/>
      <c r="K628" s="1257"/>
      <c r="L628" s="1257"/>
      <c r="P628" s="1255"/>
    </row>
    <row r="629" spans="6:16">
      <c r="F629" s="1256"/>
      <c r="G629" s="1257"/>
      <c r="I629" s="1255"/>
      <c r="K629" s="1257"/>
      <c r="L629" s="1257"/>
      <c r="P629" s="1255"/>
    </row>
    <row r="630" spans="6:16">
      <c r="F630" s="1256"/>
      <c r="G630" s="1257"/>
      <c r="I630" s="1255"/>
      <c r="K630" s="1257"/>
      <c r="L630" s="1257"/>
      <c r="P630" s="1255"/>
    </row>
    <row r="631" spans="6:16">
      <c r="F631" s="1256"/>
      <c r="G631" s="1257"/>
      <c r="I631" s="1255"/>
      <c r="K631" s="1257"/>
      <c r="L631" s="1257"/>
      <c r="P631" s="1255"/>
    </row>
    <row r="632" spans="6:16">
      <c r="F632" s="1256"/>
      <c r="G632" s="1257"/>
      <c r="I632" s="1255"/>
      <c r="K632" s="1257"/>
      <c r="L632" s="1257"/>
      <c r="P632" s="1255"/>
    </row>
    <row r="633" spans="6:16">
      <c r="F633" s="1256"/>
      <c r="G633" s="1257"/>
      <c r="I633" s="1255"/>
      <c r="K633" s="1257"/>
      <c r="L633" s="1257"/>
      <c r="P633" s="1255"/>
    </row>
    <row r="634" spans="6:16">
      <c r="F634" s="1256"/>
      <c r="G634" s="1257"/>
      <c r="I634" s="1255"/>
      <c r="K634" s="1257"/>
      <c r="L634" s="1257"/>
      <c r="P634" s="1255"/>
    </row>
    <row r="635" spans="6:16">
      <c r="F635" s="1256"/>
      <c r="G635" s="1257"/>
      <c r="I635" s="1255"/>
      <c r="K635" s="1257"/>
      <c r="L635" s="1257"/>
      <c r="P635" s="1255"/>
    </row>
    <row r="636" spans="6:16">
      <c r="F636" s="1256"/>
      <c r="G636" s="1257"/>
      <c r="I636" s="1255"/>
      <c r="K636" s="1257"/>
      <c r="L636" s="1257"/>
      <c r="P636" s="1255"/>
    </row>
    <row r="637" spans="6:16">
      <c r="F637" s="1256"/>
      <c r="G637" s="1257"/>
      <c r="I637" s="1255"/>
      <c r="K637" s="1257"/>
      <c r="L637" s="1257"/>
      <c r="P637" s="1255"/>
    </row>
    <row r="638" spans="6:16">
      <c r="F638" s="1256"/>
      <c r="G638" s="1257"/>
      <c r="I638" s="1255"/>
      <c r="K638" s="1257"/>
      <c r="L638" s="1257"/>
      <c r="P638" s="1255"/>
    </row>
    <row r="639" spans="6:16">
      <c r="F639" s="1256"/>
      <c r="G639" s="1257"/>
      <c r="I639" s="1255"/>
      <c r="K639" s="1257"/>
      <c r="L639" s="1257"/>
      <c r="P639" s="1255"/>
    </row>
    <row r="640" spans="6:16">
      <c r="F640" s="1256"/>
      <c r="G640" s="1257"/>
      <c r="I640" s="1255"/>
      <c r="K640" s="1257"/>
      <c r="L640" s="1257"/>
      <c r="P640" s="1255"/>
    </row>
    <row r="641" spans="6:16">
      <c r="F641" s="1256"/>
      <c r="G641" s="1257"/>
      <c r="I641" s="1255"/>
      <c r="K641" s="1257"/>
      <c r="L641" s="1257"/>
      <c r="P641" s="1255"/>
    </row>
    <row r="642" spans="6:16">
      <c r="F642" s="1256"/>
      <c r="G642" s="1257"/>
      <c r="I642" s="1255"/>
      <c r="K642" s="1257"/>
      <c r="L642" s="1257"/>
      <c r="P642" s="1255"/>
    </row>
    <row r="643" spans="6:16">
      <c r="F643" s="1256"/>
      <c r="G643" s="1257"/>
      <c r="I643" s="1255"/>
      <c r="K643" s="1257"/>
      <c r="L643" s="1257"/>
      <c r="P643" s="1255"/>
    </row>
    <row r="644" spans="6:16">
      <c r="F644" s="1256"/>
      <c r="G644" s="1257"/>
      <c r="I644" s="1255"/>
      <c r="K644" s="1257"/>
      <c r="L644" s="1257"/>
      <c r="P644" s="1255"/>
    </row>
    <row r="645" spans="6:16">
      <c r="F645" s="1256"/>
      <c r="G645" s="1257"/>
      <c r="I645" s="1255"/>
      <c r="K645" s="1257"/>
      <c r="L645" s="1257"/>
      <c r="P645" s="1255"/>
    </row>
    <row r="646" spans="6:16">
      <c r="F646" s="1256"/>
      <c r="G646" s="1257"/>
      <c r="I646" s="1255"/>
      <c r="K646" s="1257"/>
      <c r="L646" s="1257"/>
      <c r="P646" s="1255"/>
    </row>
    <row r="647" spans="6:16">
      <c r="F647" s="1256"/>
      <c r="G647" s="1257"/>
      <c r="I647" s="1255"/>
      <c r="K647" s="1257"/>
      <c r="L647" s="1257"/>
      <c r="P647" s="1255"/>
    </row>
    <row r="648" spans="6:16">
      <c r="F648" s="1256"/>
      <c r="G648" s="1257"/>
      <c r="I648" s="1255"/>
      <c r="K648" s="1257"/>
      <c r="L648" s="1257"/>
      <c r="P648" s="1255"/>
    </row>
    <row r="649" spans="6:16">
      <c r="F649" s="1256"/>
      <c r="G649" s="1257"/>
      <c r="I649" s="1255"/>
      <c r="K649" s="1257"/>
      <c r="L649" s="1257"/>
      <c r="P649" s="1255"/>
    </row>
    <row r="650" spans="6:16">
      <c r="F650" s="1256"/>
      <c r="G650" s="1257"/>
      <c r="I650" s="1255"/>
      <c r="K650" s="1257"/>
      <c r="L650" s="1257"/>
      <c r="P650" s="1255"/>
    </row>
    <row r="651" spans="6:16">
      <c r="F651" s="1256"/>
      <c r="G651" s="1257"/>
      <c r="I651" s="1255"/>
      <c r="K651" s="1257"/>
      <c r="L651" s="1257"/>
      <c r="P651" s="1255"/>
    </row>
    <row r="652" spans="6:16">
      <c r="F652" s="1256"/>
      <c r="G652" s="1257"/>
      <c r="I652" s="1255"/>
      <c r="K652" s="1257"/>
      <c r="L652" s="1257"/>
      <c r="P652" s="1255"/>
    </row>
    <row r="653" spans="6:16">
      <c r="F653" s="1256"/>
      <c r="G653" s="1257"/>
      <c r="I653" s="1255"/>
      <c r="K653" s="1257"/>
      <c r="L653" s="1257"/>
      <c r="P653" s="1255"/>
    </row>
    <row r="654" spans="6:16">
      <c r="F654" s="1256"/>
      <c r="G654" s="1257"/>
      <c r="I654" s="1255"/>
      <c r="K654" s="1257"/>
      <c r="L654" s="1257"/>
      <c r="P654" s="1255"/>
    </row>
    <row r="655" spans="6:16">
      <c r="F655" s="1256"/>
      <c r="G655" s="1257"/>
      <c r="I655" s="1255"/>
      <c r="K655" s="1257"/>
      <c r="L655" s="1257"/>
      <c r="P655" s="1255"/>
    </row>
    <row r="656" spans="6:16">
      <c r="F656" s="1256"/>
      <c r="G656" s="1257"/>
      <c r="I656" s="1255"/>
      <c r="K656" s="1257"/>
      <c r="L656" s="1257"/>
      <c r="P656" s="1255"/>
    </row>
    <row r="657" spans="6:16">
      <c r="F657" s="1256"/>
      <c r="G657" s="1257"/>
      <c r="I657" s="1255"/>
      <c r="K657" s="1257"/>
      <c r="L657" s="1257"/>
      <c r="P657" s="1255"/>
    </row>
    <row r="658" spans="6:16">
      <c r="F658" s="1256"/>
      <c r="G658" s="1257"/>
      <c r="I658" s="1255"/>
      <c r="K658" s="1257"/>
      <c r="L658" s="1257"/>
      <c r="P658" s="1255"/>
    </row>
    <row r="659" spans="6:16">
      <c r="F659" s="1256"/>
      <c r="G659" s="1257"/>
      <c r="I659" s="1255"/>
      <c r="K659" s="1257"/>
      <c r="L659" s="1257"/>
      <c r="P659" s="1255"/>
    </row>
    <row r="660" spans="6:16">
      <c r="F660" s="1256"/>
      <c r="G660" s="1257"/>
      <c r="I660" s="1255"/>
      <c r="K660" s="1257"/>
      <c r="L660" s="1257"/>
      <c r="P660" s="1255"/>
    </row>
    <row r="661" spans="6:16">
      <c r="F661" s="1256"/>
      <c r="G661" s="1257"/>
      <c r="I661" s="1255"/>
      <c r="K661" s="1257"/>
      <c r="L661" s="1257"/>
      <c r="P661" s="1255"/>
    </row>
    <row r="662" spans="6:16">
      <c r="F662" s="1256"/>
      <c r="G662" s="1257"/>
      <c r="I662" s="1255"/>
      <c r="K662" s="1257"/>
      <c r="L662" s="1257"/>
      <c r="P662" s="1255"/>
    </row>
    <row r="663" spans="6:16">
      <c r="F663" s="1256"/>
      <c r="G663" s="1257"/>
      <c r="I663" s="1255"/>
      <c r="K663" s="1257"/>
      <c r="L663" s="1257"/>
      <c r="P663" s="1255"/>
    </row>
    <row r="664" spans="6:16">
      <c r="F664" s="1256"/>
      <c r="G664" s="1257"/>
      <c r="I664" s="1255"/>
      <c r="K664" s="1257"/>
      <c r="L664" s="1257"/>
      <c r="P664" s="1255"/>
    </row>
    <row r="665" spans="6:16">
      <c r="F665" s="1256"/>
      <c r="G665" s="1257"/>
      <c r="I665" s="1255"/>
      <c r="K665" s="1257"/>
      <c r="L665" s="1257"/>
      <c r="P665" s="1255"/>
    </row>
    <row r="666" spans="6:16">
      <c r="F666" s="1256"/>
      <c r="G666" s="1257"/>
      <c r="I666" s="1255"/>
      <c r="K666" s="1257"/>
      <c r="L666" s="1257"/>
      <c r="P666" s="1255"/>
    </row>
    <row r="667" spans="6:16">
      <c r="F667" s="1256"/>
      <c r="G667" s="1257"/>
      <c r="I667" s="1255"/>
      <c r="K667" s="1257"/>
      <c r="L667" s="1257"/>
      <c r="P667" s="1255"/>
    </row>
    <row r="668" spans="6:16">
      <c r="F668" s="1256"/>
      <c r="G668" s="1257"/>
      <c r="I668" s="1255"/>
      <c r="K668" s="1257"/>
      <c r="L668" s="1257"/>
      <c r="P668" s="1255"/>
    </row>
    <row r="669" spans="6:16">
      <c r="F669" s="1256"/>
      <c r="G669" s="1257"/>
      <c r="I669" s="1255"/>
      <c r="K669" s="1257"/>
      <c r="L669" s="1257"/>
      <c r="P669" s="1255"/>
    </row>
    <row r="670" spans="6:16">
      <c r="F670" s="1256"/>
      <c r="G670" s="1257"/>
      <c r="I670" s="1255"/>
      <c r="K670" s="1257"/>
      <c r="L670" s="1257"/>
      <c r="P670" s="1255"/>
    </row>
    <row r="671" spans="6:16">
      <c r="F671" s="1256"/>
      <c r="G671" s="1257"/>
      <c r="I671" s="1255"/>
      <c r="K671" s="1257"/>
      <c r="L671" s="1257"/>
      <c r="P671" s="1255"/>
    </row>
    <row r="672" spans="6:16">
      <c r="F672" s="1256"/>
      <c r="G672" s="1257"/>
      <c r="I672" s="1255"/>
      <c r="K672" s="1257"/>
      <c r="L672" s="1257"/>
      <c r="P672" s="1255"/>
    </row>
    <row r="673" spans="6:16">
      <c r="F673" s="1256"/>
      <c r="G673" s="1257"/>
      <c r="I673" s="1255"/>
      <c r="K673" s="1257"/>
      <c r="L673" s="1257"/>
      <c r="P673" s="1255"/>
    </row>
    <row r="674" spans="6:16">
      <c r="F674" s="1256"/>
      <c r="G674" s="1257"/>
      <c r="I674" s="1255"/>
      <c r="K674" s="1257"/>
      <c r="L674" s="1257"/>
      <c r="P674" s="1255"/>
    </row>
    <row r="675" spans="6:16">
      <c r="F675" s="1256"/>
      <c r="G675" s="1257"/>
      <c r="I675" s="1255"/>
      <c r="K675" s="1257"/>
      <c r="L675" s="1257"/>
      <c r="P675" s="1255"/>
    </row>
    <row r="676" spans="6:16">
      <c r="F676" s="1256"/>
      <c r="G676" s="1257"/>
      <c r="I676" s="1255"/>
      <c r="K676" s="1257"/>
      <c r="L676" s="1257"/>
      <c r="P676" s="1255"/>
    </row>
    <row r="677" spans="6:16">
      <c r="F677" s="1256"/>
      <c r="G677" s="1257"/>
      <c r="I677" s="1255"/>
      <c r="K677" s="1257"/>
      <c r="L677" s="1257"/>
      <c r="P677" s="1255"/>
    </row>
    <row r="678" spans="6:16">
      <c r="F678" s="1256"/>
      <c r="G678" s="1257"/>
      <c r="I678" s="1255"/>
      <c r="K678" s="1257"/>
      <c r="L678" s="1257"/>
      <c r="P678" s="1255"/>
    </row>
    <row r="679" spans="6:16">
      <c r="F679" s="1256"/>
      <c r="G679" s="1257"/>
      <c r="I679" s="1255"/>
      <c r="K679" s="1257"/>
      <c r="L679" s="1257"/>
      <c r="P679" s="1255"/>
    </row>
    <row r="680" spans="6:16">
      <c r="F680" s="1256"/>
      <c r="G680" s="1257"/>
      <c r="I680" s="1255"/>
      <c r="K680" s="1257"/>
      <c r="L680" s="1257"/>
      <c r="P680" s="1255"/>
    </row>
    <row r="681" spans="6:16">
      <c r="F681" s="1256"/>
      <c r="G681" s="1257"/>
      <c r="I681" s="1255"/>
      <c r="K681" s="1257"/>
      <c r="L681" s="1257"/>
      <c r="P681" s="1255"/>
    </row>
    <row r="682" spans="6:16">
      <c r="F682" s="1256"/>
      <c r="G682" s="1257"/>
      <c r="I682" s="1255"/>
      <c r="K682" s="1257"/>
      <c r="L682" s="1257"/>
      <c r="P682" s="1255"/>
    </row>
    <row r="683" spans="6:16">
      <c r="F683" s="1256"/>
      <c r="G683" s="1257"/>
      <c r="I683" s="1255"/>
      <c r="K683" s="1257"/>
      <c r="L683" s="1257"/>
      <c r="P683" s="1255"/>
    </row>
    <row r="684" spans="6:16">
      <c r="F684" s="1256"/>
      <c r="G684" s="1257"/>
      <c r="I684" s="1255"/>
      <c r="K684" s="1257"/>
      <c r="L684" s="1257"/>
      <c r="P684" s="1255"/>
    </row>
    <row r="685" spans="6:16">
      <c r="F685" s="1256"/>
      <c r="G685" s="1257"/>
      <c r="I685" s="1255"/>
      <c r="K685" s="1257"/>
      <c r="L685" s="1257"/>
      <c r="P685" s="1255"/>
    </row>
    <row r="686" spans="6:16">
      <c r="F686" s="1256"/>
      <c r="G686" s="1257"/>
      <c r="I686" s="1255"/>
      <c r="K686" s="1257"/>
      <c r="L686" s="1257"/>
      <c r="P686" s="1255"/>
    </row>
    <row r="687" spans="6:16">
      <c r="F687" s="1256"/>
      <c r="G687" s="1257"/>
      <c r="I687" s="1255"/>
      <c r="K687" s="1257"/>
      <c r="L687" s="1257"/>
      <c r="P687" s="1255"/>
    </row>
    <row r="688" spans="6:16">
      <c r="F688" s="1256"/>
      <c r="G688" s="1257"/>
      <c r="I688" s="1255"/>
      <c r="K688" s="1257"/>
      <c r="L688" s="1257"/>
      <c r="P688" s="1255"/>
    </row>
    <row r="689" spans="6:16">
      <c r="F689" s="1256"/>
      <c r="G689" s="1257"/>
      <c r="I689" s="1255"/>
      <c r="K689" s="1257"/>
      <c r="L689" s="1257"/>
      <c r="P689" s="1255"/>
    </row>
    <row r="690" spans="6:16">
      <c r="F690" s="1256"/>
      <c r="G690" s="1257"/>
      <c r="I690" s="1255"/>
      <c r="K690" s="1257"/>
      <c r="L690" s="1257"/>
      <c r="P690" s="1255"/>
    </row>
    <row r="691" spans="6:16">
      <c r="F691" s="1256"/>
      <c r="G691" s="1257"/>
      <c r="I691" s="1255"/>
      <c r="K691" s="1257"/>
      <c r="L691" s="1257"/>
      <c r="P691" s="1255"/>
    </row>
    <row r="692" spans="6:16">
      <c r="F692" s="1256"/>
      <c r="G692" s="1257"/>
      <c r="I692" s="1255"/>
      <c r="K692" s="1257"/>
      <c r="L692" s="1257"/>
      <c r="P692" s="1255"/>
    </row>
    <row r="693" spans="6:16">
      <c r="F693" s="1256"/>
      <c r="G693" s="1257"/>
      <c r="I693" s="1255"/>
      <c r="K693" s="1257"/>
      <c r="L693" s="1257"/>
      <c r="P693" s="1255"/>
    </row>
    <row r="694" spans="6:16">
      <c r="F694" s="1256"/>
      <c r="G694" s="1257"/>
      <c r="I694" s="1255"/>
      <c r="K694" s="1257"/>
      <c r="L694" s="1257"/>
      <c r="P694" s="1255"/>
    </row>
    <row r="695" spans="6:16">
      <c r="F695" s="1256"/>
      <c r="G695" s="1257"/>
      <c r="I695" s="1255"/>
      <c r="K695" s="1257"/>
      <c r="L695" s="1257"/>
      <c r="P695" s="1255"/>
    </row>
    <row r="696" spans="6:16">
      <c r="F696" s="1256"/>
      <c r="G696" s="1257"/>
      <c r="I696" s="1255"/>
      <c r="K696" s="1257"/>
      <c r="L696" s="1257"/>
      <c r="P696" s="1255"/>
    </row>
    <row r="697" spans="6:16">
      <c r="F697" s="1256"/>
      <c r="G697" s="1257"/>
      <c r="I697" s="1255"/>
      <c r="K697" s="1257"/>
      <c r="L697" s="1257"/>
      <c r="P697" s="1255"/>
    </row>
    <row r="698" spans="6:16">
      <c r="F698" s="1256"/>
      <c r="G698" s="1257"/>
      <c r="I698" s="1255"/>
      <c r="K698" s="1257"/>
      <c r="L698" s="1257"/>
      <c r="P698" s="1255"/>
    </row>
    <row r="699" spans="6:16">
      <c r="F699" s="1256"/>
      <c r="G699" s="1257"/>
      <c r="I699" s="1255"/>
      <c r="K699" s="1257"/>
      <c r="L699" s="1257"/>
      <c r="P699" s="1255"/>
    </row>
    <row r="700" spans="6:16">
      <c r="F700" s="1256"/>
      <c r="G700" s="1257"/>
      <c r="I700" s="1255"/>
      <c r="K700" s="1257"/>
      <c r="L700" s="1257"/>
      <c r="P700" s="1255"/>
    </row>
    <row r="701" spans="6:16">
      <c r="F701" s="1256"/>
      <c r="G701" s="1257"/>
      <c r="I701" s="1255"/>
      <c r="K701" s="1257"/>
      <c r="L701" s="1257"/>
      <c r="P701" s="1255"/>
    </row>
    <row r="702" spans="6:16">
      <c r="F702" s="1256"/>
      <c r="G702" s="1257"/>
      <c r="I702" s="1255"/>
      <c r="K702" s="1257"/>
      <c r="L702" s="1257"/>
      <c r="P702" s="1255"/>
    </row>
    <row r="703" spans="6:16">
      <c r="F703" s="1256"/>
      <c r="G703" s="1257"/>
      <c r="I703" s="1255"/>
      <c r="K703" s="1257"/>
      <c r="L703" s="1257"/>
      <c r="P703" s="1255"/>
    </row>
    <row r="704" spans="6:16">
      <c r="F704" s="1256"/>
      <c r="G704" s="1257"/>
      <c r="I704" s="1255"/>
      <c r="K704" s="1257"/>
      <c r="L704" s="1257"/>
      <c r="P704" s="1255"/>
    </row>
    <row r="705" spans="6:16">
      <c r="F705" s="1256"/>
      <c r="G705" s="1257"/>
      <c r="I705" s="1255"/>
      <c r="K705" s="1257"/>
      <c r="L705" s="1257"/>
      <c r="P705" s="1255"/>
    </row>
    <row r="706" spans="6:16">
      <c r="F706" s="1256"/>
      <c r="G706" s="1257"/>
      <c r="I706" s="1255"/>
      <c r="K706" s="1257"/>
      <c r="L706" s="1257"/>
      <c r="P706" s="1255"/>
    </row>
    <row r="707" spans="6:16">
      <c r="F707" s="1256"/>
      <c r="G707" s="1257"/>
      <c r="I707" s="1255"/>
      <c r="K707" s="1257"/>
      <c r="L707" s="1257"/>
      <c r="P707" s="1255"/>
    </row>
    <row r="708" spans="6:16">
      <c r="F708" s="1256"/>
      <c r="G708" s="1257"/>
      <c r="I708" s="1255"/>
      <c r="K708" s="1257"/>
      <c r="L708" s="1257"/>
      <c r="P708" s="1255"/>
    </row>
    <row r="709" spans="6:16">
      <c r="F709" s="1256"/>
      <c r="G709" s="1257"/>
      <c r="I709" s="1255"/>
      <c r="K709" s="1257"/>
      <c r="L709" s="1257"/>
      <c r="P709" s="1255"/>
    </row>
    <row r="710" spans="6:16">
      <c r="F710" s="1256"/>
      <c r="G710" s="1257"/>
      <c r="I710" s="1255"/>
      <c r="K710" s="1257"/>
      <c r="L710" s="1257"/>
      <c r="P710" s="1255"/>
    </row>
    <row r="711" spans="6:16">
      <c r="F711" s="1256"/>
      <c r="G711" s="1257"/>
      <c r="I711" s="1255"/>
      <c r="K711" s="1257"/>
      <c r="L711" s="1257"/>
      <c r="P711" s="1255"/>
    </row>
    <row r="712" spans="6:16">
      <c r="F712" s="1256"/>
      <c r="G712" s="1257"/>
      <c r="I712" s="1255"/>
      <c r="K712" s="1257"/>
      <c r="L712" s="1257"/>
      <c r="P712" s="1255"/>
    </row>
    <row r="713" spans="6:16">
      <c r="F713" s="1256"/>
      <c r="G713" s="1257"/>
      <c r="I713" s="1255"/>
      <c r="K713" s="1257"/>
      <c r="L713" s="1257"/>
      <c r="P713" s="1255"/>
    </row>
    <row r="714" spans="6:16">
      <c r="F714" s="1256"/>
      <c r="G714" s="1257"/>
      <c r="I714" s="1255"/>
      <c r="K714" s="1257"/>
      <c r="L714" s="1257"/>
      <c r="P714" s="1255"/>
    </row>
    <row r="715" spans="6:16">
      <c r="F715" s="1256"/>
      <c r="G715" s="1257"/>
      <c r="I715" s="1255"/>
      <c r="K715" s="1257"/>
      <c r="L715" s="1257"/>
      <c r="P715" s="1255"/>
    </row>
    <row r="716" spans="6:16">
      <c r="F716" s="1256"/>
      <c r="G716" s="1257"/>
      <c r="I716" s="1255"/>
      <c r="K716" s="1257"/>
      <c r="L716" s="1257"/>
      <c r="P716" s="1255"/>
    </row>
    <row r="717" spans="6:16">
      <c r="F717" s="1256"/>
      <c r="G717" s="1257"/>
      <c r="I717" s="1255"/>
      <c r="K717" s="1257"/>
      <c r="L717" s="1257"/>
      <c r="P717" s="1255"/>
    </row>
    <row r="718" spans="6:16">
      <c r="F718" s="1256"/>
      <c r="G718" s="1257"/>
      <c r="I718" s="1255"/>
      <c r="K718" s="1257"/>
      <c r="L718" s="1257"/>
      <c r="P718" s="1255"/>
    </row>
    <row r="719" spans="6:16">
      <c r="F719" s="1256"/>
      <c r="G719" s="1257"/>
      <c r="I719" s="1255"/>
      <c r="K719" s="1257"/>
      <c r="L719" s="1257"/>
      <c r="P719" s="1255"/>
    </row>
    <row r="720" spans="6:16">
      <c r="F720" s="1256"/>
      <c r="G720" s="1257"/>
      <c r="I720" s="1255"/>
      <c r="K720" s="1257"/>
      <c r="L720" s="1257"/>
      <c r="P720" s="1255"/>
    </row>
    <row r="721" spans="6:16">
      <c r="F721" s="1256"/>
      <c r="G721" s="1257"/>
      <c r="I721" s="1255"/>
      <c r="K721" s="1257"/>
      <c r="L721" s="1257"/>
      <c r="P721" s="1255"/>
    </row>
    <row r="722" spans="6:16">
      <c r="F722" s="1256"/>
      <c r="G722" s="1257"/>
      <c r="I722" s="1255"/>
      <c r="K722" s="1257"/>
      <c r="L722" s="1257"/>
      <c r="P722" s="1255"/>
    </row>
    <row r="723" spans="6:16">
      <c r="F723" s="1256"/>
      <c r="G723" s="1257"/>
      <c r="I723" s="1255"/>
      <c r="K723" s="1257"/>
      <c r="L723" s="1257"/>
      <c r="P723" s="1255"/>
    </row>
    <row r="724" spans="6:16">
      <c r="F724" s="1256"/>
      <c r="G724" s="1257"/>
      <c r="I724" s="1255"/>
      <c r="K724" s="1257"/>
      <c r="L724" s="1257"/>
      <c r="P724" s="1255"/>
    </row>
    <row r="725" spans="6:16">
      <c r="F725" s="1256"/>
      <c r="G725" s="1257"/>
      <c r="I725" s="1255"/>
      <c r="K725" s="1257"/>
      <c r="L725" s="1257"/>
      <c r="P725" s="1255"/>
    </row>
    <row r="726" spans="6:16">
      <c r="F726" s="1256"/>
      <c r="G726" s="1257"/>
      <c r="I726" s="1255"/>
      <c r="K726" s="1257"/>
      <c r="L726" s="1257"/>
      <c r="P726" s="1255"/>
    </row>
    <row r="727" spans="6:16">
      <c r="F727" s="1256"/>
      <c r="G727" s="1257"/>
      <c r="I727" s="1255"/>
      <c r="K727" s="1257"/>
      <c r="L727" s="1257"/>
      <c r="P727" s="1255"/>
    </row>
    <row r="728" spans="6:16">
      <c r="F728" s="1256"/>
      <c r="G728" s="1257"/>
      <c r="I728" s="1255"/>
      <c r="K728" s="1257"/>
      <c r="L728" s="1257"/>
      <c r="P728" s="1255"/>
    </row>
    <row r="729" spans="6:16">
      <c r="F729" s="1256"/>
      <c r="G729" s="1257"/>
      <c r="I729" s="1255"/>
      <c r="K729" s="1257"/>
      <c r="L729" s="1257"/>
      <c r="P729" s="1255"/>
    </row>
    <row r="730" spans="6:16">
      <c r="F730" s="1256"/>
      <c r="G730" s="1257"/>
      <c r="I730" s="1255"/>
      <c r="K730" s="1257"/>
      <c r="L730" s="1257"/>
      <c r="P730" s="1255"/>
    </row>
    <row r="731" spans="6:16">
      <c r="F731" s="1256"/>
      <c r="G731" s="1257"/>
      <c r="I731" s="1255"/>
      <c r="K731" s="1257"/>
      <c r="L731" s="1257"/>
      <c r="P731" s="1255"/>
    </row>
    <row r="732" spans="6:16">
      <c r="F732" s="1256"/>
      <c r="G732" s="1257"/>
      <c r="I732" s="1255"/>
      <c r="K732" s="1257"/>
      <c r="L732" s="1257"/>
      <c r="P732" s="1255"/>
    </row>
    <row r="733" spans="6:16">
      <c r="F733" s="1256"/>
      <c r="G733" s="1257"/>
      <c r="I733" s="1255"/>
      <c r="K733" s="1257"/>
      <c r="L733" s="1257"/>
      <c r="P733" s="1255"/>
    </row>
    <row r="734" spans="6:16">
      <c r="F734" s="1256"/>
      <c r="G734" s="1257"/>
      <c r="I734" s="1255"/>
      <c r="K734" s="1257"/>
      <c r="L734" s="1257"/>
      <c r="P734" s="1255"/>
    </row>
    <row r="735" spans="6:16">
      <c r="F735" s="1256"/>
      <c r="G735" s="1257"/>
      <c r="I735" s="1255"/>
      <c r="K735" s="1257"/>
      <c r="L735" s="1257"/>
      <c r="P735" s="1255"/>
    </row>
    <row r="736" spans="6:16">
      <c r="F736" s="1256"/>
      <c r="G736" s="1257"/>
      <c r="I736" s="1255"/>
      <c r="K736" s="1257"/>
      <c r="L736" s="1257"/>
      <c r="P736" s="1255"/>
    </row>
    <row r="737" spans="6:16">
      <c r="F737" s="1256"/>
      <c r="G737" s="1257"/>
      <c r="I737" s="1255"/>
      <c r="K737" s="1257"/>
      <c r="L737" s="1257"/>
      <c r="P737" s="1255"/>
    </row>
    <row r="738" spans="6:16">
      <c r="F738" s="1256"/>
      <c r="G738" s="1257"/>
      <c r="I738" s="1255"/>
      <c r="K738" s="1257"/>
      <c r="L738" s="1257"/>
      <c r="P738" s="1255"/>
    </row>
    <row r="739" spans="6:16">
      <c r="F739" s="1256"/>
      <c r="G739" s="1257"/>
      <c r="I739" s="1255"/>
      <c r="K739" s="1257"/>
      <c r="L739" s="1257"/>
      <c r="P739" s="1255"/>
    </row>
    <row r="740" spans="6:16">
      <c r="F740" s="1256"/>
      <c r="G740" s="1257"/>
      <c r="I740" s="1255"/>
      <c r="K740" s="1257"/>
      <c r="L740" s="1257"/>
      <c r="P740" s="1255"/>
    </row>
    <row r="741" spans="6:16">
      <c r="F741" s="1256"/>
      <c r="G741" s="1257"/>
      <c r="I741" s="1255"/>
      <c r="K741" s="1257"/>
      <c r="L741" s="1257"/>
      <c r="P741" s="1255"/>
    </row>
    <row r="742" spans="6:16">
      <c r="F742" s="1256"/>
      <c r="G742" s="1257"/>
      <c r="I742" s="1255"/>
      <c r="K742" s="1257"/>
      <c r="L742" s="1257"/>
      <c r="P742" s="1255"/>
    </row>
    <row r="743" spans="6:16">
      <c r="F743" s="1256"/>
      <c r="G743" s="1257"/>
      <c r="I743" s="1255"/>
      <c r="K743" s="1257"/>
      <c r="L743" s="1257"/>
      <c r="P743" s="1255"/>
    </row>
    <row r="744" spans="6:16">
      <c r="F744" s="1256"/>
      <c r="G744" s="1257"/>
      <c r="I744" s="1255"/>
      <c r="K744" s="1257"/>
      <c r="L744" s="1257"/>
      <c r="P744" s="1255"/>
    </row>
    <row r="745" spans="6:16">
      <c r="F745" s="1256"/>
      <c r="G745" s="1257"/>
      <c r="I745" s="1255"/>
      <c r="K745" s="1257"/>
      <c r="L745" s="1257"/>
      <c r="P745" s="1255"/>
    </row>
    <row r="746" spans="6:16">
      <c r="F746" s="1256"/>
      <c r="G746" s="1257"/>
      <c r="I746" s="1255"/>
      <c r="K746" s="1257"/>
      <c r="L746" s="1257"/>
      <c r="P746" s="1255"/>
    </row>
    <row r="747" spans="6:16">
      <c r="F747" s="1256"/>
      <c r="G747" s="1257"/>
      <c r="I747" s="1255"/>
      <c r="K747" s="1257"/>
      <c r="L747" s="1257"/>
      <c r="P747" s="1255"/>
    </row>
    <row r="748" spans="6:16">
      <c r="F748" s="1256"/>
      <c r="G748" s="1257"/>
      <c r="I748" s="1255"/>
      <c r="K748" s="1257"/>
      <c r="L748" s="1257"/>
      <c r="P748" s="1255"/>
    </row>
    <row r="749" spans="6:16">
      <c r="F749" s="1256"/>
      <c r="G749" s="1257"/>
      <c r="I749" s="1255"/>
      <c r="K749" s="1257"/>
      <c r="L749" s="1257"/>
      <c r="P749" s="1255"/>
    </row>
    <row r="750" spans="6:16">
      <c r="F750" s="1256"/>
      <c r="G750" s="1257"/>
      <c r="I750" s="1255"/>
      <c r="K750" s="1257"/>
      <c r="L750" s="1257"/>
      <c r="P750" s="1255"/>
    </row>
    <row r="751" spans="6:16">
      <c r="F751" s="1256"/>
      <c r="G751" s="1257"/>
      <c r="I751" s="1255"/>
      <c r="K751" s="1257"/>
      <c r="L751" s="1257"/>
      <c r="P751" s="1255"/>
    </row>
    <row r="752" spans="6:16">
      <c r="F752" s="1256"/>
      <c r="G752" s="1257"/>
      <c r="I752" s="1255"/>
      <c r="K752" s="1257"/>
      <c r="L752" s="1257"/>
      <c r="P752" s="1255"/>
    </row>
    <row r="753" spans="6:16">
      <c r="F753" s="1256"/>
      <c r="G753" s="1257"/>
      <c r="I753" s="1255"/>
      <c r="K753" s="1257"/>
      <c r="L753" s="1257"/>
      <c r="P753" s="1255"/>
    </row>
    <row r="754" spans="6:16">
      <c r="F754" s="1256"/>
      <c r="G754" s="1257"/>
      <c r="I754" s="1255"/>
      <c r="K754" s="1257"/>
      <c r="L754" s="1257"/>
      <c r="P754" s="1255"/>
    </row>
    <row r="755" spans="6:16">
      <c r="F755" s="1256"/>
      <c r="G755" s="1257"/>
      <c r="I755" s="1255"/>
      <c r="K755" s="1257"/>
      <c r="L755" s="1257"/>
      <c r="P755" s="1255"/>
    </row>
    <row r="756" spans="6:16">
      <c r="F756" s="1256"/>
      <c r="G756" s="1257"/>
      <c r="I756" s="1255"/>
      <c r="K756" s="1257"/>
      <c r="L756" s="1257"/>
      <c r="P756" s="1255"/>
    </row>
    <row r="757" spans="6:16">
      <c r="F757" s="1256"/>
      <c r="G757" s="1257"/>
      <c r="I757" s="1255"/>
      <c r="K757" s="1257"/>
      <c r="L757" s="1257"/>
      <c r="P757" s="1255"/>
    </row>
    <row r="758" spans="6:16">
      <c r="F758" s="1256"/>
      <c r="G758" s="1257"/>
      <c r="I758" s="1255"/>
      <c r="K758" s="1257"/>
      <c r="L758" s="1257"/>
      <c r="P758" s="1255"/>
    </row>
    <row r="759" spans="6:16">
      <c r="F759" s="1256"/>
      <c r="G759" s="1257"/>
      <c r="I759" s="1255"/>
      <c r="K759" s="1257"/>
      <c r="L759" s="1257"/>
      <c r="P759" s="1255"/>
    </row>
    <row r="760" spans="6:16">
      <c r="F760" s="1256"/>
      <c r="G760" s="1257"/>
      <c r="I760" s="1255"/>
      <c r="K760" s="1257"/>
      <c r="L760" s="1257"/>
      <c r="P760" s="1255"/>
    </row>
    <row r="761" spans="6:16">
      <c r="F761" s="1256"/>
      <c r="G761" s="1257"/>
      <c r="I761" s="1255"/>
      <c r="K761" s="1257"/>
      <c r="L761" s="1257"/>
      <c r="P761" s="1255"/>
    </row>
    <row r="762" spans="6:16">
      <c r="F762" s="1256"/>
      <c r="G762" s="1257"/>
      <c r="I762" s="1255"/>
      <c r="K762" s="1257"/>
      <c r="L762" s="1257"/>
      <c r="P762" s="1255"/>
    </row>
    <row r="763" spans="6:16">
      <c r="F763" s="1256"/>
      <c r="G763" s="1257"/>
      <c r="I763" s="1255"/>
      <c r="K763" s="1257"/>
      <c r="L763" s="1257"/>
      <c r="P763" s="1255"/>
    </row>
    <row r="764" spans="6:16">
      <c r="F764" s="1256"/>
      <c r="G764" s="1257"/>
      <c r="I764" s="1255"/>
      <c r="K764" s="1257"/>
      <c r="L764" s="1257"/>
      <c r="P764" s="1255"/>
    </row>
    <row r="765" spans="6:16">
      <c r="F765" s="1256"/>
      <c r="G765" s="1257"/>
      <c r="I765" s="1255"/>
      <c r="K765" s="1257"/>
      <c r="L765" s="1257"/>
      <c r="P765" s="1255"/>
    </row>
    <row r="766" spans="6:16">
      <c r="F766" s="1256"/>
      <c r="G766" s="1257"/>
      <c r="I766" s="1255"/>
      <c r="K766" s="1257"/>
      <c r="L766" s="1257"/>
      <c r="P766" s="1255"/>
    </row>
    <row r="767" spans="6:16">
      <c r="F767" s="1256"/>
      <c r="G767" s="1257"/>
      <c r="I767" s="1255"/>
      <c r="K767" s="1257"/>
      <c r="L767" s="1257"/>
      <c r="P767" s="1255"/>
    </row>
    <row r="768" spans="6:16">
      <c r="F768" s="1256"/>
      <c r="G768" s="1257"/>
      <c r="I768" s="1255"/>
      <c r="K768" s="1257"/>
      <c r="L768" s="1257"/>
      <c r="P768" s="1255"/>
    </row>
    <row r="769" spans="6:16">
      <c r="F769" s="1256"/>
      <c r="G769" s="1257"/>
      <c r="I769" s="1255"/>
      <c r="K769" s="1257"/>
      <c r="L769" s="1257"/>
      <c r="P769" s="1255"/>
    </row>
    <row r="770" spans="6:16">
      <c r="F770" s="1256"/>
      <c r="G770" s="1257"/>
      <c r="I770" s="1255"/>
      <c r="K770" s="1257"/>
      <c r="L770" s="1257"/>
      <c r="P770" s="1255"/>
    </row>
    <row r="771" spans="6:16">
      <c r="F771" s="1256"/>
      <c r="G771" s="1257"/>
      <c r="I771" s="1255"/>
      <c r="K771" s="1257"/>
      <c r="L771" s="1257"/>
      <c r="P771" s="1255"/>
    </row>
    <row r="772" spans="6:16">
      <c r="F772" s="1256"/>
      <c r="G772" s="1257"/>
      <c r="I772" s="1255"/>
      <c r="K772" s="1257"/>
      <c r="L772" s="1257"/>
      <c r="P772" s="1255"/>
    </row>
    <row r="773" spans="6:16">
      <c r="F773" s="1256"/>
      <c r="G773" s="1257"/>
      <c r="I773" s="1255"/>
      <c r="K773" s="1257"/>
      <c r="L773" s="1257"/>
      <c r="P773" s="1255"/>
    </row>
    <row r="774" spans="6:16">
      <c r="F774" s="1256"/>
      <c r="G774" s="1257"/>
      <c r="I774" s="1255"/>
      <c r="K774" s="1257"/>
      <c r="L774" s="1257"/>
      <c r="P774" s="1255"/>
    </row>
    <row r="775" spans="6:16">
      <c r="F775" s="1256"/>
      <c r="G775" s="1257"/>
      <c r="I775" s="1255"/>
      <c r="K775" s="1257"/>
      <c r="L775" s="1257"/>
      <c r="P775" s="1255"/>
    </row>
    <row r="776" spans="6:16">
      <c r="F776" s="1256"/>
      <c r="G776" s="1257"/>
      <c r="I776" s="1255"/>
      <c r="K776" s="1257"/>
      <c r="L776" s="1257"/>
      <c r="P776" s="1255"/>
    </row>
    <row r="777" spans="6:16">
      <c r="F777" s="1256"/>
      <c r="G777" s="1257"/>
      <c r="I777" s="1255"/>
      <c r="K777" s="1257"/>
      <c r="L777" s="1257"/>
      <c r="P777" s="1255"/>
    </row>
    <row r="778" spans="6:16">
      <c r="F778" s="1256"/>
      <c r="G778" s="1257"/>
      <c r="I778" s="1255"/>
      <c r="K778" s="1257"/>
      <c r="L778" s="1257"/>
      <c r="P778" s="1255"/>
    </row>
    <row r="779" spans="6:16">
      <c r="F779" s="1256"/>
      <c r="G779" s="1257"/>
      <c r="I779" s="1255"/>
      <c r="K779" s="1257"/>
      <c r="L779" s="1257"/>
      <c r="P779" s="1255"/>
    </row>
    <row r="780" spans="6:16">
      <c r="F780" s="1256"/>
      <c r="G780" s="1257"/>
      <c r="I780" s="1255"/>
      <c r="K780" s="1257"/>
      <c r="L780" s="1257"/>
      <c r="P780" s="1255"/>
    </row>
    <row r="781" spans="6:16">
      <c r="F781" s="1256"/>
      <c r="G781" s="1257"/>
      <c r="I781" s="1255"/>
      <c r="K781" s="1257"/>
      <c r="L781" s="1257"/>
      <c r="P781" s="1255"/>
    </row>
    <row r="782" spans="6:16">
      <c r="F782" s="1256"/>
      <c r="G782" s="1257"/>
      <c r="I782" s="1255"/>
      <c r="K782" s="1257"/>
      <c r="L782" s="1257"/>
      <c r="P782" s="1255"/>
    </row>
    <row r="783" spans="6:16">
      <c r="F783" s="1256"/>
      <c r="G783" s="1257"/>
      <c r="I783" s="1255"/>
      <c r="K783" s="1257"/>
      <c r="L783" s="1257"/>
      <c r="P783" s="1255"/>
    </row>
    <row r="784" spans="6:16">
      <c r="F784" s="1256"/>
      <c r="G784" s="1257"/>
      <c r="I784" s="1255"/>
      <c r="K784" s="1257"/>
      <c r="L784" s="1257"/>
      <c r="P784" s="1255"/>
    </row>
    <row r="785" spans="6:16">
      <c r="F785" s="1256"/>
      <c r="G785" s="1257"/>
      <c r="I785" s="1255"/>
      <c r="K785" s="1257"/>
      <c r="L785" s="1257"/>
      <c r="P785" s="1255"/>
    </row>
    <row r="786" spans="6:16">
      <c r="F786" s="1256"/>
      <c r="G786" s="1257"/>
      <c r="I786" s="1255"/>
      <c r="K786" s="1257"/>
      <c r="L786" s="1257"/>
      <c r="P786" s="1255"/>
    </row>
    <row r="787" spans="6:16">
      <c r="F787" s="1256"/>
      <c r="G787" s="1257"/>
      <c r="I787" s="1255"/>
      <c r="K787" s="1257"/>
      <c r="L787" s="1257"/>
      <c r="P787" s="1255"/>
    </row>
    <row r="788" spans="6:16">
      <c r="F788" s="1256"/>
      <c r="G788" s="1257"/>
      <c r="I788" s="1255"/>
      <c r="K788" s="1257"/>
      <c r="L788" s="1257"/>
      <c r="P788" s="1255"/>
    </row>
    <row r="789" spans="6:16">
      <c r="F789" s="1256"/>
      <c r="G789" s="1257"/>
      <c r="I789" s="1255"/>
      <c r="K789" s="1257"/>
      <c r="L789" s="1257"/>
      <c r="P789" s="1255"/>
    </row>
    <row r="790" spans="6:16">
      <c r="F790" s="1256"/>
      <c r="G790" s="1257"/>
      <c r="I790" s="1255"/>
      <c r="K790" s="1257"/>
      <c r="L790" s="1257"/>
      <c r="P790" s="1255"/>
    </row>
    <row r="791" spans="6:16">
      <c r="F791" s="1256"/>
      <c r="G791" s="1257"/>
      <c r="I791" s="1255"/>
      <c r="K791" s="1257"/>
      <c r="L791" s="1257"/>
      <c r="P791" s="1255"/>
    </row>
    <row r="792" spans="6:16">
      <c r="F792" s="1256"/>
      <c r="G792" s="1257"/>
      <c r="I792" s="1255"/>
      <c r="K792" s="1257"/>
      <c r="L792" s="1257"/>
      <c r="P792" s="1255"/>
    </row>
    <row r="793" spans="6:16">
      <c r="F793" s="1256"/>
      <c r="G793" s="1257"/>
      <c r="I793" s="1255"/>
      <c r="K793" s="1257"/>
      <c r="L793" s="1257"/>
      <c r="P793" s="1255"/>
    </row>
    <row r="794" spans="6:16">
      <c r="F794" s="1256"/>
      <c r="G794" s="1257"/>
      <c r="I794" s="1255"/>
      <c r="K794" s="1257"/>
      <c r="L794" s="1257"/>
      <c r="P794" s="1255"/>
    </row>
    <row r="795" spans="6:16">
      <c r="F795" s="1256"/>
      <c r="G795" s="1257"/>
      <c r="I795" s="1255"/>
      <c r="K795" s="1257"/>
      <c r="L795" s="1257"/>
      <c r="P795" s="1255"/>
    </row>
    <row r="796" spans="6:16">
      <c r="F796" s="1256"/>
      <c r="G796" s="1257"/>
      <c r="I796" s="1255"/>
      <c r="K796" s="1257"/>
      <c r="L796" s="1257"/>
      <c r="P796" s="1255"/>
    </row>
    <row r="797" spans="6:16">
      <c r="F797" s="1256"/>
      <c r="G797" s="1257"/>
      <c r="I797" s="1255"/>
      <c r="K797" s="1257"/>
      <c r="L797" s="1257"/>
      <c r="P797" s="1255"/>
    </row>
    <row r="798" spans="6:16">
      <c r="F798" s="1256"/>
      <c r="G798" s="1257"/>
      <c r="I798" s="1255"/>
      <c r="K798" s="1257"/>
      <c r="L798" s="1257"/>
      <c r="P798" s="1255"/>
    </row>
    <row r="799" spans="6:16">
      <c r="F799" s="1256"/>
      <c r="G799" s="1257"/>
      <c r="I799" s="1255"/>
      <c r="K799" s="1257"/>
      <c r="L799" s="1257"/>
      <c r="P799" s="1255"/>
    </row>
    <row r="800" spans="6:16">
      <c r="F800" s="1256"/>
      <c r="G800" s="1257"/>
      <c r="I800" s="1255"/>
      <c r="K800" s="1257"/>
      <c r="L800" s="1257"/>
      <c r="P800" s="1255"/>
    </row>
    <row r="801" spans="6:16">
      <c r="F801" s="1256"/>
      <c r="G801" s="1257"/>
      <c r="I801" s="1255"/>
      <c r="K801" s="1257"/>
      <c r="L801" s="1257"/>
      <c r="P801" s="1255"/>
    </row>
    <row r="802" spans="6:16">
      <c r="F802" s="1256"/>
      <c r="G802" s="1257"/>
      <c r="I802" s="1255"/>
      <c r="K802" s="1257"/>
      <c r="L802" s="1257"/>
      <c r="P802" s="1255"/>
    </row>
    <row r="803" spans="6:16">
      <c r="F803" s="1256"/>
      <c r="G803" s="1257"/>
      <c r="I803" s="1255"/>
      <c r="K803" s="1257"/>
      <c r="L803" s="1257"/>
      <c r="P803" s="1255"/>
    </row>
    <row r="804" spans="6:16">
      <c r="F804" s="1256"/>
      <c r="G804" s="1257"/>
      <c r="I804" s="1255"/>
      <c r="K804" s="1257"/>
      <c r="L804" s="1257"/>
      <c r="P804" s="1255"/>
    </row>
    <row r="805" spans="6:16">
      <c r="F805" s="1256"/>
      <c r="G805" s="1257"/>
      <c r="I805" s="1255"/>
      <c r="K805" s="1257"/>
      <c r="L805" s="1257"/>
      <c r="P805" s="1255"/>
    </row>
    <row r="806" spans="6:16">
      <c r="F806" s="1256"/>
      <c r="G806" s="1257"/>
      <c r="I806" s="1255"/>
      <c r="K806" s="1257"/>
      <c r="L806" s="1257"/>
      <c r="P806" s="1255"/>
    </row>
    <row r="807" spans="6:16">
      <c r="F807" s="1256"/>
      <c r="G807" s="1257"/>
      <c r="I807" s="1255"/>
      <c r="K807" s="1257"/>
      <c r="L807" s="1257"/>
      <c r="P807" s="1255"/>
    </row>
    <row r="808" spans="6:16">
      <c r="F808" s="1256"/>
      <c r="G808" s="1257"/>
      <c r="I808" s="1255"/>
      <c r="K808" s="1257"/>
      <c r="L808" s="1257"/>
      <c r="P808" s="1255"/>
    </row>
    <row r="809" spans="6:16">
      <c r="F809" s="1256"/>
      <c r="G809" s="1257"/>
      <c r="I809" s="1255"/>
      <c r="K809" s="1257"/>
      <c r="L809" s="1257"/>
      <c r="P809" s="1255"/>
    </row>
    <row r="810" spans="6:16">
      <c r="F810" s="1256"/>
      <c r="G810" s="1257"/>
      <c r="I810" s="1255"/>
      <c r="K810" s="1257"/>
      <c r="L810" s="1257"/>
      <c r="P810" s="1255"/>
    </row>
    <row r="811" spans="6:16">
      <c r="F811" s="1256"/>
      <c r="G811" s="1257"/>
      <c r="I811" s="1255"/>
      <c r="K811" s="1257"/>
      <c r="L811" s="1257"/>
      <c r="P811" s="1255"/>
    </row>
    <row r="812" spans="6:16">
      <c r="F812" s="1256"/>
      <c r="G812" s="1257"/>
      <c r="I812" s="1255"/>
      <c r="K812" s="1257"/>
      <c r="L812" s="1257"/>
      <c r="P812" s="1255"/>
    </row>
    <row r="813" spans="6:16">
      <c r="F813" s="1256"/>
      <c r="G813" s="1257"/>
      <c r="I813" s="1255"/>
      <c r="K813" s="1257"/>
      <c r="L813" s="1257"/>
      <c r="P813" s="1255"/>
    </row>
    <row r="814" spans="6:16">
      <c r="F814" s="1256"/>
      <c r="G814" s="1257"/>
      <c r="I814" s="1255"/>
      <c r="K814" s="1257"/>
      <c r="L814" s="1257"/>
      <c r="P814" s="1255"/>
    </row>
    <row r="815" spans="6:16">
      <c r="F815" s="1256"/>
      <c r="G815" s="1257"/>
      <c r="I815" s="1255"/>
      <c r="K815" s="1257"/>
      <c r="L815" s="1257"/>
      <c r="P815" s="1255"/>
    </row>
    <row r="816" spans="6:16">
      <c r="F816" s="1256"/>
      <c r="G816" s="1257"/>
      <c r="I816" s="1255"/>
      <c r="K816" s="1257"/>
      <c r="L816" s="1257"/>
      <c r="P816" s="1255"/>
    </row>
    <row r="817" spans="6:16">
      <c r="F817" s="1256"/>
      <c r="G817" s="1257"/>
      <c r="I817" s="1255"/>
      <c r="K817" s="1257"/>
      <c r="L817" s="1257"/>
      <c r="P817" s="1255"/>
    </row>
    <row r="818" spans="6:16">
      <c r="F818" s="1256"/>
      <c r="G818" s="1257"/>
      <c r="I818" s="1255"/>
      <c r="K818" s="1257"/>
      <c r="L818" s="1257"/>
      <c r="P818" s="1255"/>
    </row>
    <row r="819" spans="6:16">
      <c r="F819" s="1256"/>
      <c r="G819" s="1257"/>
      <c r="I819" s="1255"/>
      <c r="K819" s="1257"/>
      <c r="L819" s="1257"/>
      <c r="P819" s="1255"/>
    </row>
    <row r="820" spans="6:16">
      <c r="F820" s="1256"/>
      <c r="G820" s="1257"/>
      <c r="I820" s="1255"/>
      <c r="K820" s="1257"/>
      <c r="L820" s="1257"/>
      <c r="P820" s="1255"/>
    </row>
    <row r="821" spans="6:16">
      <c r="F821" s="1256"/>
      <c r="G821" s="1257"/>
      <c r="I821" s="1255"/>
      <c r="K821" s="1257"/>
      <c r="L821" s="1257"/>
      <c r="P821" s="1255"/>
    </row>
    <row r="822" spans="6:16">
      <c r="F822" s="1256"/>
      <c r="G822" s="1257"/>
      <c r="I822" s="1255"/>
      <c r="K822" s="1257"/>
      <c r="L822" s="1257"/>
      <c r="P822" s="1255"/>
    </row>
    <row r="823" spans="6:16">
      <c r="F823" s="1256"/>
      <c r="G823" s="1257"/>
      <c r="I823" s="1255"/>
      <c r="K823" s="1257"/>
      <c r="L823" s="1257"/>
      <c r="P823" s="1255"/>
    </row>
    <row r="824" spans="6:16">
      <c r="F824" s="1256"/>
      <c r="G824" s="1257"/>
      <c r="I824" s="1255"/>
      <c r="K824" s="1257"/>
      <c r="L824" s="1257"/>
      <c r="P824" s="1255"/>
    </row>
    <row r="825" spans="6:16">
      <c r="F825" s="1256"/>
      <c r="G825" s="1257"/>
      <c r="I825" s="1255"/>
      <c r="K825" s="1257"/>
      <c r="L825" s="1257"/>
      <c r="P825" s="1255"/>
    </row>
    <row r="826" spans="6:16">
      <c r="F826" s="1256"/>
      <c r="G826" s="1257"/>
      <c r="I826" s="1255"/>
      <c r="K826" s="1257"/>
      <c r="L826" s="1257"/>
      <c r="P826" s="1255"/>
    </row>
    <row r="827" spans="6:16">
      <c r="F827" s="1256"/>
      <c r="G827" s="1257"/>
      <c r="I827" s="1255"/>
      <c r="K827" s="1257"/>
      <c r="L827" s="1257"/>
      <c r="P827" s="1255"/>
    </row>
    <row r="828" spans="6:16">
      <c r="F828" s="1256"/>
      <c r="G828" s="1257"/>
      <c r="I828" s="1255"/>
      <c r="K828" s="1257"/>
      <c r="L828" s="1257"/>
      <c r="P828" s="1255"/>
    </row>
    <row r="829" spans="6:16">
      <c r="F829" s="1256"/>
      <c r="G829" s="1257"/>
      <c r="I829" s="1255"/>
      <c r="K829" s="1257"/>
      <c r="L829" s="1257"/>
      <c r="P829" s="1255"/>
    </row>
    <row r="830" spans="6:16">
      <c r="F830" s="1256"/>
      <c r="G830" s="1257"/>
      <c r="I830" s="1255"/>
      <c r="K830" s="1257"/>
      <c r="L830" s="1257"/>
      <c r="P830" s="1255"/>
    </row>
    <row r="831" spans="6:16">
      <c r="F831" s="1256"/>
      <c r="G831" s="1257"/>
      <c r="I831" s="1255"/>
      <c r="K831" s="1257"/>
      <c r="L831" s="1257"/>
      <c r="P831" s="1255"/>
    </row>
    <row r="832" spans="6:16">
      <c r="F832" s="1256"/>
      <c r="G832" s="1257"/>
      <c r="I832" s="1255"/>
      <c r="K832" s="1257"/>
      <c r="L832" s="1257"/>
      <c r="P832" s="1255"/>
    </row>
    <row r="833" spans="6:16">
      <c r="F833" s="1256"/>
      <c r="G833" s="1257"/>
      <c r="I833" s="1255"/>
      <c r="K833" s="1257"/>
      <c r="L833" s="1257"/>
      <c r="P833" s="1255"/>
    </row>
    <row r="834" spans="6:16">
      <c r="F834" s="1256"/>
      <c r="G834" s="1257"/>
      <c r="I834" s="1255"/>
      <c r="K834" s="1257"/>
      <c r="L834" s="1257"/>
      <c r="P834" s="1255"/>
    </row>
    <row r="835" spans="6:16">
      <c r="F835" s="1256"/>
      <c r="G835" s="1257"/>
      <c r="I835" s="1255"/>
      <c r="K835" s="1257"/>
      <c r="L835" s="1257"/>
      <c r="P835" s="1255"/>
    </row>
    <row r="836" spans="6:16">
      <c r="F836" s="1256"/>
      <c r="G836" s="1257"/>
      <c r="I836" s="1255"/>
      <c r="K836" s="1257"/>
      <c r="L836" s="1257"/>
      <c r="P836" s="1255"/>
    </row>
    <row r="837" spans="6:16">
      <c r="F837" s="1256"/>
      <c r="G837" s="1257"/>
      <c r="I837" s="1255"/>
      <c r="K837" s="1257"/>
      <c r="L837" s="1257"/>
      <c r="P837" s="1255"/>
    </row>
    <row r="838" spans="6:16">
      <c r="F838" s="1256"/>
      <c r="G838" s="1257"/>
      <c r="I838" s="1255"/>
      <c r="K838" s="1257"/>
      <c r="L838" s="1257"/>
      <c r="P838" s="1255"/>
    </row>
    <row r="839" spans="6:16">
      <c r="F839" s="1256"/>
      <c r="G839" s="1257"/>
      <c r="I839" s="1255"/>
      <c r="K839" s="1257"/>
      <c r="L839" s="1257"/>
      <c r="P839" s="1255"/>
    </row>
    <row r="840" spans="6:16">
      <c r="F840" s="1256"/>
      <c r="G840" s="1257"/>
      <c r="I840" s="1255"/>
      <c r="K840" s="1257"/>
      <c r="L840" s="1257"/>
      <c r="P840" s="1255"/>
    </row>
    <row r="841" spans="6:16">
      <c r="F841" s="1256"/>
      <c r="G841" s="1257"/>
      <c r="I841" s="1255"/>
      <c r="K841" s="1257"/>
      <c r="L841" s="1257"/>
      <c r="P841" s="1255"/>
    </row>
    <row r="842" spans="6:16">
      <c r="F842" s="1256"/>
      <c r="G842" s="1257"/>
      <c r="I842" s="1255"/>
      <c r="K842" s="1257"/>
      <c r="L842" s="1257"/>
      <c r="P842" s="1255"/>
    </row>
    <row r="843" spans="6:16">
      <c r="F843" s="1256"/>
      <c r="G843" s="1257"/>
      <c r="I843" s="1255"/>
      <c r="K843" s="1257"/>
      <c r="L843" s="1257"/>
      <c r="P843" s="1255"/>
    </row>
    <row r="844" spans="6:16">
      <c r="F844" s="1256"/>
      <c r="G844" s="1257"/>
      <c r="I844" s="1255"/>
      <c r="K844" s="1257"/>
      <c r="L844" s="1257"/>
      <c r="P844" s="1255"/>
    </row>
    <row r="845" spans="6:16">
      <c r="F845" s="1256"/>
      <c r="G845" s="1257"/>
      <c r="I845" s="1255"/>
      <c r="K845" s="1257"/>
      <c r="L845" s="1257"/>
      <c r="P845" s="1255"/>
    </row>
    <row r="846" spans="6:16">
      <c r="F846" s="1256"/>
      <c r="G846" s="1257"/>
      <c r="I846" s="1255"/>
      <c r="K846" s="1257"/>
      <c r="L846" s="1257"/>
      <c r="P846" s="1255"/>
    </row>
    <row r="847" spans="6:16">
      <c r="F847" s="1256"/>
      <c r="G847" s="1257"/>
      <c r="I847" s="1255"/>
      <c r="K847" s="1257"/>
      <c r="L847" s="1257"/>
      <c r="P847" s="1255"/>
    </row>
    <row r="848" spans="6:16">
      <c r="F848" s="1256"/>
      <c r="G848" s="1257"/>
      <c r="I848" s="1255"/>
      <c r="K848" s="1257"/>
      <c r="L848" s="1257"/>
      <c r="P848" s="1255"/>
    </row>
    <row r="849" spans="6:16">
      <c r="F849" s="1256"/>
      <c r="G849" s="1257"/>
      <c r="I849" s="1255"/>
      <c r="K849" s="1257"/>
      <c r="L849" s="1257"/>
      <c r="P849" s="1255"/>
    </row>
    <row r="850" spans="6:16">
      <c r="F850" s="1256"/>
      <c r="G850" s="1257"/>
      <c r="I850" s="1255"/>
      <c r="K850" s="1257"/>
      <c r="L850" s="1257"/>
      <c r="P850" s="1255"/>
    </row>
    <row r="851" spans="6:16">
      <c r="F851" s="1256"/>
      <c r="G851" s="1257"/>
      <c r="I851" s="1255"/>
      <c r="K851" s="1257"/>
      <c r="L851" s="1257"/>
      <c r="P851" s="1255"/>
    </row>
    <row r="852" spans="6:16">
      <c r="F852" s="1256"/>
      <c r="G852" s="1257"/>
      <c r="I852" s="1255"/>
      <c r="K852" s="1257"/>
      <c r="L852" s="1257"/>
      <c r="P852" s="1255"/>
    </row>
    <row r="853" spans="6:16">
      <c r="F853" s="1256"/>
      <c r="G853" s="1257"/>
      <c r="I853" s="1255"/>
      <c r="K853" s="1257"/>
      <c r="L853" s="1257"/>
      <c r="P853" s="1255"/>
    </row>
    <row r="854" spans="6:16">
      <c r="F854" s="1256"/>
      <c r="G854" s="1257"/>
      <c r="I854" s="1255"/>
      <c r="K854" s="1257"/>
      <c r="L854" s="1257"/>
      <c r="P854" s="1255"/>
    </row>
    <row r="855" spans="6:16">
      <c r="F855" s="1256"/>
      <c r="G855" s="1257"/>
      <c r="I855" s="1255"/>
      <c r="K855" s="1257"/>
      <c r="L855" s="1257"/>
      <c r="P855" s="1255"/>
    </row>
    <row r="856" spans="6:16">
      <c r="F856" s="1256"/>
      <c r="G856" s="1257"/>
      <c r="I856" s="1255"/>
      <c r="K856" s="1257"/>
      <c r="L856" s="1257"/>
      <c r="P856" s="1255"/>
    </row>
    <row r="857" spans="6:16">
      <c r="F857" s="1256"/>
      <c r="G857" s="1257"/>
      <c r="I857" s="1255"/>
      <c r="K857" s="1257"/>
      <c r="L857" s="1257"/>
      <c r="P857" s="1255"/>
    </row>
    <row r="858" spans="6:16">
      <c r="F858" s="1256"/>
      <c r="G858" s="1257"/>
      <c r="I858" s="1255"/>
      <c r="K858" s="1257"/>
      <c r="L858" s="1257"/>
      <c r="P858" s="1255"/>
    </row>
    <row r="859" spans="6:16">
      <c r="F859" s="1256"/>
      <c r="G859" s="1257"/>
      <c r="I859" s="1255"/>
      <c r="K859" s="1257"/>
      <c r="L859" s="1257"/>
      <c r="P859" s="1255"/>
    </row>
    <row r="860" spans="6:16">
      <c r="F860" s="1256"/>
      <c r="G860" s="1257"/>
      <c r="I860" s="1255"/>
      <c r="K860" s="1257"/>
      <c r="L860" s="1257"/>
      <c r="P860" s="1255"/>
    </row>
    <row r="861" spans="6:16">
      <c r="F861" s="1256"/>
      <c r="G861" s="1257"/>
      <c r="I861" s="1255"/>
      <c r="K861" s="1257"/>
      <c r="L861" s="1257"/>
      <c r="P861" s="1255"/>
    </row>
    <row r="862" spans="6:16">
      <c r="F862" s="1256"/>
      <c r="G862" s="1257"/>
      <c r="I862" s="1255"/>
      <c r="K862" s="1257"/>
      <c r="L862" s="1257"/>
      <c r="P862" s="1255"/>
    </row>
    <row r="863" spans="6:16">
      <c r="F863" s="1256"/>
      <c r="G863" s="1257"/>
      <c r="I863" s="1255"/>
      <c r="K863" s="1257"/>
      <c r="L863" s="1257"/>
      <c r="P863" s="1255"/>
    </row>
    <row r="864" spans="6:16">
      <c r="F864" s="1256"/>
      <c r="G864" s="1257"/>
      <c r="I864" s="1255"/>
      <c r="K864" s="1257"/>
      <c r="L864" s="1257"/>
      <c r="P864" s="1255"/>
    </row>
    <row r="865" spans="6:16">
      <c r="F865" s="1256"/>
      <c r="G865" s="1257"/>
      <c r="I865" s="1255"/>
      <c r="K865" s="1257"/>
      <c r="L865" s="1257"/>
      <c r="P865" s="1255"/>
    </row>
    <row r="866" spans="6:16">
      <c r="F866" s="1256"/>
      <c r="G866" s="1257"/>
      <c r="I866" s="1255"/>
      <c r="K866" s="1257"/>
      <c r="L866" s="1257"/>
      <c r="P866" s="1255"/>
    </row>
    <row r="867" spans="6:16">
      <c r="F867" s="1256"/>
      <c r="G867" s="1257"/>
      <c r="I867" s="1255"/>
      <c r="K867" s="1257"/>
      <c r="L867" s="1257"/>
      <c r="P867" s="1255"/>
    </row>
    <row r="868" spans="6:16">
      <c r="F868" s="1256"/>
      <c r="G868" s="1257"/>
      <c r="I868" s="1255"/>
      <c r="K868" s="1257"/>
      <c r="L868" s="1257"/>
      <c r="P868" s="1255"/>
    </row>
    <row r="869" spans="6:16">
      <c r="F869" s="1256"/>
      <c r="G869" s="1257"/>
      <c r="I869" s="1255"/>
      <c r="K869" s="1257"/>
      <c r="L869" s="1257"/>
      <c r="P869" s="1255"/>
    </row>
    <row r="870" spans="6:16">
      <c r="F870" s="1256"/>
      <c r="G870" s="1257"/>
      <c r="I870" s="1255"/>
      <c r="K870" s="1257"/>
      <c r="L870" s="1257"/>
      <c r="P870" s="1255"/>
    </row>
    <row r="871" spans="6:16">
      <c r="F871" s="1256"/>
      <c r="G871" s="1257"/>
      <c r="I871" s="1255"/>
      <c r="K871" s="1257"/>
      <c r="L871" s="1257"/>
      <c r="P871" s="1255"/>
    </row>
    <row r="872" spans="6:16">
      <c r="F872" s="1256"/>
      <c r="G872" s="1257"/>
      <c r="I872" s="1255"/>
      <c r="K872" s="1257"/>
      <c r="L872" s="1257"/>
      <c r="P872" s="1255"/>
    </row>
    <row r="873" spans="6:16">
      <c r="F873" s="1256"/>
      <c r="G873" s="1257"/>
      <c r="I873" s="1255"/>
      <c r="K873" s="1257"/>
      <c r="L873" s="1257"/>
      <c r="P873" s="1255"/>
    </row>
    <row r="874" spans="6:16">
      <c r="F874" s="1256"/>
      <c r="G874" s="1257"/>
      <c r="I874" s="1255"/>
      <c r="K874" s="1257"/>
      <c r="L874" s="1257"/>
      <c r="P874" s="1255"/>
    </row>
    <row r="875" spans="6:16">
      <c r="F875" s="1256"/>
      <c r="G875" s="1257"/>
      <c r="I875" s="1255"/>
      <c r="K875" s="1257"/>
      <c r="L875" s="1257"/>
      <c r="P875" s="1255"/>
    </row>
    <row r="876" spans="6:16">
      <c r="F876" s="1256"/>
      <c r="G876" s="1257"/>
      <c r="I876" s="1255"/>
      <c r="K876" s="1257"/>
      <c r="L876" s="1257"/>
      <c r="P876" s="1255"/>
    </row>
    <row r="877" spans="6:16">
      <c r="F877" s="1256"/>
      <c r="G877" s="1257"/>
      <c r="I877" s="1255"/>
      <c r="K877" s="1257"/>
      <c r="L877" s="1257"/>
      <c r="P877" s="1255"/>
    </row>
    <row r="878" spans="6:16">
      <c r="F878" s="1256"/>
      <c r="G878" s="1257"/>
      <c r="I878" s="1255"/>
      <c r="K878" s="1257"/>
      <c r="L878" s="1257"/>
      <c r="P878" s="1255"/>
    </row>
    <row r="879" spans="6:16">
      <c r="F879" s="1256"/>
      <c r="G879" s="1257"/>
      <c r="I879" s="1255"/>
      <c r="K879" s="1257"/>
      <c r="L879" s="1257"/>
      <c r="P879" s="1255"/>
    </row>
    <row r="880" spans="6:16">
      <c r="F880" s="1256"/>
      <c r="G880" s="1257"/>
      <c r="I880" s="1255"/>
      <c r="K880" s="1257"/>
      <c r="L880" s="1257"/>
      <c r="P880" s="1255"/>
    </row>
    <row r="881" spans="6:16">
      <c r="F881" s="1256"/>
      <c r="G881" s="1257"/>
      <c r="I881" s="1255"/>
      <c r="K881" s="1257"/>
      <c r="L881" s="1257"/>
      <c r="P881" s="1255"/>
    </row>
    <row r="882" spans="6:16">
      <c r="F882" s="1256"/>
      <c r="G882" s="1257"/>
      <c r="I882" s="1255"/>
      <c r="K882" s="1257"/>
      <c r="L882" s="1257"/>
      <c r="P882" s="1255"/>
    </row>
    <row r="883" spans="6:16">
      <c r="F883" s="1256"/>
      <c r="G883" s="1257"/>
      <c r="I883" s="1255"/>
      <c r="K883" s="1257"/>
      <c r="L883" s="1257"/>
      <c r="P883" s="1255"/>
    </row>
    <row r="884" spans="6:16">
      <c r="F884" s="1256"/>
      <c r="G884" s="1257"/>
      <c r="I884" s="1255"/>
      <c r="K884" s="1257"/>
      <c r="L884" s="1257"/>
      <c r="P884" s="1255"/>
    </row>
    <row r="885" spans="6:16">
      <c r="F885" s="1256"/>
      <c r="G885" s="1257"/>
      <c r="I885" s="1255"/>
      <c r="K885" s="1257"/>
      <c r="L885" s="1257"/>
      <c r="P885" s="1255"/>
    </row>
    <row r="886" spans="6:16">
      <c r="F886" s="1256"/>
      <c r="G886" s="1257"/>
      <c r="I886" s="1255"/>
      <c r="K886" s="1257"/>
      <c r="L886" s="1257"/>
      <c r="P886" s="1255"/>
    </row>
    <row r="887" spans="6:16">
      <c r="F887" s="1256"/>
      <c r="G887" s="1257"/>
      <c r="I887" s="1255"/>
      <c r="K887" s="1257"/>
      <c r="L887" s="1257"/>
      <c r="P887" s="1255"/>
    </row>
    <row r="888" spans="6:16">
      <c r="F888" s="1256"/>
      <c r="G888" s="1257"/>
      <c r="I888" s="1255"/>
      <c r="K888" s="1257"/>
      <c r="L888" s="1257"/>
      <c r="P888" s="1255"/>
    </row>
    <row r="889" spans="6:16">
      <c r="F889" s="1256"/>
      <c r="G889" s="1257"/>
      <c r="I889" s="1255"/>
      <c r="K889" s="1257"/>
      <c r="L889" s="1257"/>
      <c r="P889" s="1255"/>
    </row>
    <row r="890" spans="6:16">
      <c r="F890" s="1256"/>
      <c r="G890" s="1257"/>
      <c r="I890" s="1255"/>
      <c r="K890" s="1257"/>
      <c r="L890" s="1257"/>
      <c r="P890" s="1255"/>
    </row>
    <row r="891" spans="6:16">
      <c r="F891" s="1256"/>
      <c r="G891" s="1257"/>
      <c r="I891" s="1255"/>
      <c r="K891" s="1257"/>
      <c r="L891" s="1257"/>
      <c r="P891" s="1255"/>
    </row>
    <row r="892" spans="6:16">
      <c r="F892" s="1256"/>
      <c r="G892" s="1257"/>
      <c r="I892" s="1255"/>
      <c r="K892" s="1257"/>
      <c r="L892" s="1257"/>
      <c r="P892" s="1255"/>
    </row>
    <row r="893" spans="6:16">
      <c r="F893" s="1256"/>
      <c r="G893" s="1257"/>
      <c r="I893" s="1255"/>
      <c r="K893" s="1257"/>
      <c r="L893" s="1257"/>
      <c r="P893" s="1255"/>
    </row>
    <row r="894" spans="6:16">
      <c r="F894" s="1256"/>
      <c r="G894" s="1257"/>
      <c r="I894" s="1255"/>
      <c r="K894" s="1257"/>
      <c r="L894" s="1257"/>
      <c r="P894" s="1255"/>
    </row>
    <row r="895" spans="6:16">
      <c r="F895" s="1256"/>
      <c r="G895" s="1257"/>
      <c r="I895" s="1255"/>
      <c r="K895" s="1257"/>
      <c r="L895" s="1257"/>
      <c r="P895" s="1255"/>
    </row>
    <row r="896" spans="6:16">
      <c r="F896" s="1256"/>
      <c r="G896" s="1257"/>
      <c r="I896" s="1255"/>
      <c r="K896" s="1257"/>
      <c r="L896" s="1257"/>
      <c r="P896" s="1255"/>
    </row>
    <row r="897" spans="6:16">
      <c r="F897" s="1256"/>
      <c r="G897" s="1257"/>
      <c r="I897" s="1255"/>
      <c r="K897" s="1257"/>
      <c r="L897" s="1257"/>
      <c r="P897" s="1255"/>
    </row>
    <row r="898" spans="6:16">
      <c r="F898" s="1256"/>
      <c r="G898" s="1257"/>
      <c r="I898" s="1255"/>
      <c r="K898" s="1257"/>
      <c r="L898" s="1257"/>
      <c r="P898" s="1255"/>
    </row>
    <row r="899" spans="6:16">
      <c r="F899" s="1256"/>
      <c r="G899" s="1257"/>
      <c r="I899" s="1255"/>
      <c r="K899" s="1257"/>
      <c r="L899" s="1257"/>
      <c r="P899" s="1255"/>
    </row>
    <row r="900" spans="6:16">
      <c r="F900" s="1256"/>
      <c r="G900" s="1257"/>
      <c r="I900" s="1255"/>
      <c r="K900" s="1257"/>
      <c r="L900" s="1257"/>
      <c r="P900" s="1255"/>
    </row>
    <row r="901" spans="6:16">
      <c r="F901" s="1256"/>
      <c r="G901" s="1257"/>
      <c r="I901" s="1255"/>
      <c r="K901" s="1257"/>
      <c r="L901" s="1257"/>
      <c r="P901" s="1255"/>
    </row>
    <row r="902" spans="6:16">
      <c r="F902" s="1256"/>
      <c r="G902" s="1257"/>
      <c r="I902" s="1255"/>
      <c r="K902" s="1257"/>
      <c r="L902" s="1257"/>
      <c r="P902" s="1255"/>
    </row>
    <row r="903" spans="6:16">
      <c r="F903" s="1256"/>
      <c r="G903" s="1257"/>
      <c r="I903" s="1255"/>
      <c r="K903" s="1257"/>
      <c r="L903" s="1257"/>
      <c r="P903" s="1255"/>
    </row>
    <row r="904" spans="6:16">
      <c r="F904" s="1256"/>
      <c r="G904" s="1257"/>
      <c r="I904" s="1255"/>
      <c r="K904" s="1257"/>
      <c r="L904" s="1257"/>
      <c r="P904" s="1255"/>
    </row>
    <row r="905" spans="6:16">
      <c r="F905" s="1256"/>
      <c r="G905" s="1257"/>
      <c r="I905" s="1255"/>
      <c r="K905" s="1257"/>
      <c r="L905" s="1257"/>
      <c r="P905" s="1255"/>
    </row>
    <row r="906" spans="6:16">
      <c r="F906" s="1256"/>
      <c r="G906" s="1257"/>
      <c r="I906" s="1255"/>
      <c r="K906" s="1257"/>
      <c r="L906" s="1257"/>
      <c r="P906" s="1255"/>
    </row>
    <row r="907" spans="6:16">
      <c r="F907" s="1256"/>
      <c r="G907" s="1257"/>
      <c r="I907" s="1255"/>
      <c r="K907" s="1257"/>
      <c r="L907" s="1257"/>
      <c r="P907" s="1255"/>
    </row>
    <row r="908" spans="6:16">
      <c r="F908" s="1256"/>
      <c r="G908" s="1257"/>
      <c r="I908" s="1255"/>
      <c r="K908" s="1257"/>
      <c r="L908" s="1257"/>
      <c r="P908" s="1255"/>
    </row>
    <row r="909" spans="6:16">
      <c r="F909" s="1256"/>
      <c r="G909" s="1257"/>
      <c r="I909" s="1255"/>
      <c r="K909" s="1257"/>
      <c r="L909" s="1257"/>
      <c r="P909" s="1255"/>
    </row>
    <row r="910" spans="6:16">
      <c r="F910" s="1256"/>
      <c r="G910" s="1257"/>
      <c r="I910" s="1255"/>
      <c r="K910" s="1257"/>
      <c r="L910" s="1257"/>
      <c r="P910" s="1255"/>
    </row>
    <row r="911" spans="6:16">
      <c r="F911" s="1256"/>
      <c r="G911" s="1257"/>
      <c r="I911" s="1255"/>
      <c r="K911" s="1257"/>
      <c r="L911" s="1257"/>
      <c r="P911" s="1255"/>
    </row>
    <row r="912" spans="6:16">
      <c r="F912" s="1256"/>
      <c r="G912" s="1257"/>
      <c r="I912" s="1255"/>
      <c r="K912" s="1257"/>
      <c r="L912" s="1257"/>
      <c r="P912" s="1255"/>
    </row>
    <row r="913" spans="6:16">
      <c r="F913" s="1256"/>
      <c r="G913" s="1257"/>
      <c r="I913" s="1255"/>
      <c r="K913" s="1257"/>
      <c r="L913" s="1257"/>
      <c r="P913" s="1255"/>
    </row>
    <row r="914" spans="6:16">
      <c r="F914" s="1256"/>
      <c r="G914" s="1257"/>
      <c r="I914" s="1255"/>
      <c r="K914" s="1257"/>
      <c r="L914" s="1257"/>
      <c r="P914" s="1255"/>
    </row>
    <row r="915" spans="6:16">
      <c r="F915" s="1256"/>
      <c r="G915" s="1257"/>
      <c r="I915" s="1255"/>
      <c r="K915" s="1257"/>
      <c r="L915" s="1257"/>
      <c r="P915" s="1255"/>
    </row>
    <row r="916" spans="6:16">
      <c r="F916" s="1256"/>
      <c r="G916" s="1257"/>
      <c r="I916" s="1255"/>
      <c r="K916" s="1257"/>
      <c r="L916" s="1257"/>
      <c r="P916" s="1255"/>
    </row>
    <row r="917" spans="6:16">
      <c r="F917" s="1256"/>
      <c r="G917" s="1257"/>
      <c r="I917" s="1255"/>
      <c r="K917" s="1257"/>
      <c r="L917" s="1257"/>
      <c r="P917" s="1255"/>
    </row>
    <row r="918" spans="6:16">
      <c r="F918" s="1256"/>
      <c r="G918" s="1257"/>
      <c r="I918" s="1255"/>
      <c r="K918" s="1257"/>
      <c r="L918" s="1257"/>
      <c r="P918" s="1255"/>
    </row>
    <row r="919" spans="6:16">
      <c r="F919" s="1256"/>
      <c r="G919" s="1257"/>
      <c r="I919" s="1255"/>
      <c r="K919" s="1257"/>
      <c r="L919" s="1257"/>
      <c r="P919" s="1255"/>
    </row>
    <row r="920" spans="6:16">
      <c r="F920" s="1256"/>
      <c r="G920" s="1257"/>
      <c r="I920" s="1255"/>
      <c r="K920" s="1257"/>
      <c r="L920" s="1257"/>
      <c r="P920" s="1255"/>
    </row>
    <row r="921" spans="6:16">
      <c r="F921" s="1256"/>
      <c r="G921" s="1257"/>
      <c r="I921" s="1255"/>
      <c r="K921" s="1257"/>
      <c r="L921" s="1257"/>
      <c r="P921" s="1255"/>
    </row>
    <row r="922" spans="6:16">
      <c r="F922" s="1256"/>
      <c r="G922" s="1257"/>
      <c r="I922" s="1255"/>
      <c r="K922" s="1257"/>
      <c r="L922" s="1257"/>
      <c r="P922" s="1255"/>
    </row>
    <row r="923" spans="6:16">
      <c r="F923" s="1256"/>
      <c r="G923" s="1257"/>
      <c r="I923" s="1255"/>
      <c r="K923" s="1257"/>
      <c r="L923" s="1257"/>
      <c r="P923" s="1255"/>
    </row>
    <row r="924" spans="6:16">
      <c r="F924" s="1256"/>
      <c r="G924" s="1257"/>
      <c r="I924" s="1255"/>
      <c r="K924" s="1257"/>
      <c r="L924" s="1257"/>
      <c r="P924" s="1255"/>
    </row>
    <row r="925" spans="6:16">
      <c r="F925" s="1256"/>
      <c r="G925" s="1257"/>
      <c r="I925" s="1255"/>
      <c r="K925" s="1257"/>
      <c r="L925" s="1257"/>
      <c r="P925" s="1255"/>
    </row>
    <row r="926" spans="6:16">
      <c r="F926" s="1256"/>
      <c r="G926" s="1257"/>
      <c r="I926" s="1255"/>
      <c r="K926" s="1257"/>
      <c r="L926" s="1257"/>
      <c r="P926" s="1255"/>
    </row>
    <row r="927" spans="6:16">
      <c r="F927" s="1256"/>
      <c r="G927" s="1257"/>
      <c r="I927" s="1255"/>
      <c r="K927" s="1257"/>
      <c r="L927" s="1257"/>
      <c r="P927" s="1255"/>
    </row>
    <row r="928" spans="6:16">
      <c r="F928" s="1256"/>
      <c r="G928" s="1257"/>
      <c r="I928" s="1255"/>
      <c r="K928" s="1257"/>
      <c r="L928" s="1257"/>
      <c r="P928" s="1255"/>
    </row>
    <row r="929" spans="6:16">
      <c r="F929" s="1256"/>
      <c r="G929" s="1257"/>
      <c r="I929" s="1255"/>
      <c r="K929" s="1257"/>
      <c r="L929" s="1257"/>
      <c r="P929" s="1255"/>
    </row>
    <row r="930" spans="6:16">
      <c r="F930" s="1256"/>
      <c r="G930" s="1257"/>
      <c r="I930" s="1255"/>
      <c r="K930" s="1257"/>
      <c r="L930" s="1257"/>
      <c r="P930" s="1255"/>
    </row>
    <row r="931" spans="6:16">
      <c r="F931" s="1256"/>
      <c r="G931" s="1257"/>
      <c r="I931" s="1255"/>
      <c r="K931" s="1257"/>
      <c r="L931" s="1257"/>
      <c r="P931" s="1255"/>
    </row>
    <row r="932" spans="6:16">
      <c r="F932" s="1256"/>
      <c r="G932" s="1257"/>
      <c r="I932" s="1255"/>
      <c r="K932" s="1257"/>
      <c r="L932" s="1257"/>
      <c r="P932" s="1255"/>
    </row>
    <row r="933" spans="6:16">
      <c r="F933" s="1256"/>
      <c r="G933" s="1257"/>
      <c r="I933" s="1255"/>
      <c r="K933" s="1257"/>
      <c r="L933" s="1257"/>
      <c r="P933" s="1255"/>
    </row>
    <row r="934" spans="6:16">
      <c r="F934" s="1256"/>
      <c r="G934" s="1257"/>
      <c r="I934" s="1255"/>
      <c r="K934" s="1257"/>
      <c r="L934" s="1257"/>
      <c r="P934" s="1255"/>
    </row>
    <row r="935" spans="6:16">
      <c r="F935" s="1256"/>
      <c r="G935" s="1257"/>
      <c r="I935" s="1255"/>
      <c r="K935" s="1257"/>
      <c r="L935" s="1257"/>
      <c r="P935" s="1255"/>
    </row>
    <row r="936" spans="6:16">
      <c r="F936" s="1256"/>
      <c r="G936" s="1257"/>
      <c r="I936" s="1255"/>
      <c r="K936" s="1257"/>
      <c r="L936" s="1257"/>
      <c r="P936" s="1255"/>
    </row>
    <row r="937" spans="6:16">
      <c r="F937" s="1256"/>
      <c r="G937" s="1257"/>
      <c r="I937" s="1255"/>
      <c r="K937" s="1257"/>
      <c r="L937" s="1257"/>
      <c r="P937" s="1255"/>
    </row>
    <row r="938" spans="6:16">
      <c r="F938" s="1256"/>
      <c r="G938" s="1257"/>
      <c r="I938" s="1255"/>
      <c r="K938" s="1257"/>
      <c r="L938" s="1257"/>
      <c r="P938" s="1255"/>
    </row>
    <row r="939" spans="6:16">
      <c r="F939" s="1256"/>
      <c r="G939" s="1257"/>
      <c r="I939" s="1255"/>
      <c r="K939" s="1257"/>
      <c r="L939" s="1257"/>
      <c r="P939" s="1255"/>
    </row>
    <row r="940" spans="6:16">
      <c r="F940" s="1256"/>
      <c r="G940" s="1257"/>
      <c r="I940" s="1255"/>
      <c r="K940" s="1257"/>
      <c r="L940" s="1257"/>
      <c r="P940" s="1255"/>
    </row>
    <row r="941" spans="6:16">
      <c r="F941" s="1256"/>
      <c r="G941" s="1257"/>
      <c r="I941" s="1255"/>
      <c r="K941" s="1257"/>
      <c r="L941" s="1257"/>
      <c r="P941" s="1255"/>
    </row>
    <row r="942" spans="6:16">
      <c r="F942" s="1256"/>
      <c r="G942" s="1257"/>
      <c r="I942" s="1255"/>
      <c r="K942" s="1257"/>
      <c r="L942" s="1257"/>
      <c r="P942" s="1255"/>
    </row>
    <row r="943" spans="6:16">
      <c r="F943" s="1256"/>
      <c r="G943" s="1257"/>
      <c r="I943" s="1255"/>
      <c r="K943" s="1257"/>
      <c r="L943" s="1257"/>
      <c r="P943" s="1255"/>
    </row>
    <row r="944" spans="6:16">
      <c r="F944" s="1256"/>
      <c r="G944" s="1257"/>
      <c r="I944" s="1255"/>
      <c r="K944" s="1257"/>
      <c r="L944" s="1257"/>
      <c r="P944" s="1255"/>
    </row>
    <row r="945" spans="6:16">
      <c r="F945" s="1256"/>
      <c r="G945" s="1257"/>
      <c r="I945" s="1255"/>
      <c r="K945" s="1257"/>
      <c r="L945" s="1257"/>
      <c r="P945" s="1255"/>
    </row>
    <row r="946" spans="6:16">
      <c r="F946" s="1256"/>
      <c r="G946" s="1257"/>
      <c r="I946" s="1255"/>
      <c r="K946" s="1257"/>
      <c r="L946" s="1257"/>
      <c r="P946" s="1255"/>
    </row>
    <row r="947" spans="6:16">
      <c r="F947" s="1256"/>
      <c r="G947" s="1257"/>
      <c r="I947" s="1255"/>
      <c r="K947" s="1257"/>
      <c r="L947" s="1257"/>
      <c r="P947" s="1255"/>
    </row>
    <row r="948" spans="6:16">
      <c r="F948" s="1256"/>
      <c r="G948" s="1257"/>
      <c r="I948" s="1255"/>
      <c r="K948" s="1257"/>
      <c r="L948" s="1257"/>
      <c r="P948" s="1255"/>
    </row>
    <row r="949" spans="6:16">
      <c r="F949" s="1256"/>
      <c r="G949" s="1257"/>
      <c r="I949" s="1255"/>
      <c r="K949" s="1257"/>
      <c r="L949" s="1257"/>
      <c r="P949" s="1255"/>
    </row>
    <row r="950" spans="6:16">
      <c r="F950" s="1256"/>
      <c r="G950" s="1257"/>
      <c r="I950" s="1255"/>
      <c r="K950" s="1257"/>
      <c r="L950" s="1257"/>
      <c r="P950" s="1255"/>
    </row>
    <row r="951" spans="6:16">
      <c r="F951" s="1256"/>
      <c r="G951" s="1257"/>
      <c r="I951" s="1255"/>
      <c r="K951" s="1257"/>
      <c r="L951" s="1257"/>
      <c r="P951" s="1255"/>
    </row>
    <row r="952" spans="6:16">
      <c r="F952" s="1256"/>
      <c r="G952" s="1257"/>
      <c r="I952" s="1255"/>
      <c r="K952" s="1257"/>
      <c r="L952" s="1257"/>
      <c r="P952" s="1255"/>
    </row>
    <row r="953" spans="6:16">
      <c r="F953" s="1256"/>
      <c r="G953" s="1257"/>
      <c r="I953" s="1255"/>
      <c r="K953" s="1257"/>
      <c r="L953" s="1257"/>
      <c r="P953" s="1255"/>
    </row>
    <row r="954" spans="6:16">
      <c r="F954" s="1256"/>
      <c r="G954" s="1257"/>
      <c r="I954" s="1255"/>
      <c r="K954" s="1257"/>
      <c r="L954" s="1257"/>
      <c r="P954" s="1255"/>
    </row>
    <row r="955" spans="6:16">
      <c r="F955" s="1256"/>
      <c r="G955" s="1257"/>
      <c r="I955" s="1255"/>
      <c r="K955" s="1257"/>
      <c r="L955" s="1257"/>
      <c r="P955" s="1255"/>
    </row>
    <row r="956" spans="6:16">
      <c r="F956" s="1256"/>
      <c r="G956" s="1257"/>
      <c r="I956" s="1255"/>
      <c r="K956" s="1257"/>
      <c r="L956" s="1257"/>
      <c r="P956" s="1255"/>
    </row>
    <row r="957" spans="6:16">
      <c r="F957" s="1256"/>
      <c r="G957" s="1257"/>
      <c r="I957" s="1255"/>
      <c r="K957" s="1257"/>
      <c r="L957" s="1257"/>
      <c r="P957" s="1255"/>
    </row>
    <row r="958" spans="6:16">
      <c r="F958" s="1256"/>
      <c r="G958" s="1257"/>
      <c r="I958" s="1255"/>
      <c r="K958" s="1257"/>
      <c r="L958" s="1257"/>
      <c r="P958" s="1255"/>
    </row>
    <row r="959" spans="6:16">
      <c r="F959" s="1256"/>
      <c r="G959" s="1257"/>
      <c r="I959" s="1255"/>
      <c r="K959" s="1257"/>
      <c r="L959" s="1257"/>
      <c r="P959" s="1255"/>
    </row>
    <row r="960" spans="6:16">
      <c r="F960" s="1256"/>
      <c r="G960" s="1257"/>
      <c r="I960" s="1255"/>
      <c r="K960" s="1257"/>
      <c r="L960" s="1257"/>
      <c r="P960" s="1255"/>
    </row>
    <row r="961" spans="6:16">
      <c r="F961" s="1256"/>
      <c r="G961" s="1257"/>
      <c r="I961" s="1255"/>
      <c r="K961" s="1257"/>
      <c r="L961" s="1257"/>
      <c r="P961" s="1255"/>
    </row>
    <row r="962" spans="6:16">
      <c r="F962" s="1256"/>
      <c r="G962" s="1257"/>
      <c r="I962" s="1255"/>
      <c r="K962" s="1257"/>
      <c r="L962" s="1257"/>
      <c r="P962" s="1255"/>
    </row>
    <row r="963" spans="6:16">
      <c r="F963" s="1256"/>
      <c r="G963" s="1257"/>
      <c r="I963" s="1255"/>
      <c r="K963" s="1257"/>
      <c r="L963" s="1257"/>
      <c r="P963" s="1255"/>
    </row>
    <row r="964" spans="6:16">
      <c r="F964" s="1256"/>
      <c r="G964" s="1257"/>
      <c r="I964" s="1255"/>
      <c r="K964" s="1257"/>
      <c r="L964" s="1257"/>
      <c r="P964" s="1255"/>
    </row>
    <row r="965" spans="6:16">
      <c r="F965" s="1256"/>
      <c r="G965" s="1257"/>
      <c r="I965" s="1255"/>
      <c r="K965" s="1257"/>
      <c r="L965" s="1257"/>
      <c r="P965" s="1255"/>
    </row>
    <row r="966" spans="6:16">
      <c r="F966" s="1256"/>
      <c r="G966" s="1257"/>
      <c r="I966" s="1255"/>
      <c r="K966" s="1257"/>
      <c r="L966" s="1257"/>
      <c r="P966" s="1255"/>
    </row>
    <row r="967" spans="6:16">
      <c r="F967" s="1256"/>
      <c r="G967" s="1257"/>
      <c r="I967" s="1255"/>
      <c r="K967" s="1257"/>
      <c r="L967" s="1257"/>
      <c r="P967" s="1255"/>
    </row>
    <row r="968" spans="6:16">
      <c r="F968" s="1256"/>
      <c r="G968" s="1257"/>
      <c r="I968" s="1255"/>
      <c r="K968" s="1257"/>
      <c r="L968" s="1257"/>
      <c r="P968" s="1255"/>
    </row>
    <row r="969" spans="6:16">
      <c r="F969" s="1256"/>
      <c r="G969" s="1257"/>
      <c r="I969" s="1255"/>
      <c r="K969" s="1257"/>
      <c r="L969" s="1257"/>
      <c r="P969" s="1255"/>
    </row>
    <row r="970" spans="6:16">
      <c r="F970" s="1256"/>
      <c r="G970" s="1257"/>
      <c r="I970" s="1255"/>
      <c r="K970" s="1257"/>
      <c r="L970" s="1257"/>
      <c r="P970" s="1255"/>
    </row>
    <row r="971" spans="6:16">
      <c r="F971" s="1256"/>
      <c r="G971" s="1257"/>
      <c r="I971" s="1255"/>
      <c r="K971" s="1257"/>
      <c r="L971" s="1257"/>
      <c r="P971" s="1255"/>
    </row>
    <row r="972" spans="6:16">
      <c r="F972" s="1256"/>
      <c r="G972" s="1257"/>
      <c r="I972" s="1255"/>
      <c r="K972" s="1257"/>
      <c r="L972" s="1257"/>
      <c r="P972" s="1255"/>
    </row>
    <row r="973" spans="6:16">
      <c r="F973" s="1256"/>
      <c r="G973" s="1257"/>
      <c r="I973" s="1255"/>
      <c r="K973" s="1257"/>
      <c r="L973" s="1257"/>
      <c r="P973" s="1255"/>
    </row>
    <row r="974" spans="6:16">
      <c r="F974" s="1256"/>
      <c r="G974" s="1257"/>
      <c r="I974" s="1255"/>
      <c r="K974" s="1257"/>
      <c r="L974" s="1257"/>
      <c r="P974" s="1255"/>
    </row>
    <row r="975" spans="6:16">
      <c r="F975" s="1256"/>
      <c r="G975" s="1257"/>
      <c r="I975" s="1255"/>
      <c r="K975" s="1257"/>
      <c r="L975" s="1257"/>
      <c r="P975" s="1255"/>
    </row>
    <row r="976" spans="6:16">
      <c r="F976" s="1256"/>
      <c r="G976" s="1257"/>
      <c r="I976" s="1255"/>
      <c r="K976" s="1257"/>
      <c r="L976" s="1257"/>
      <c r="P976" s="1255"/>
    </row>
    <row r="977" spans="6:16">
      <c r="F977" s="1256"/>
      <c r="G977" s="1257"/>
      <c r="I977" s="1255"/>
      <c r="K977" s="1257"/>
      <c r="L977" s="1257"/>
      <c r="P977" s="1255"/>
    </row>
    <row r="978" spans="6:16">
      <c r="F978" s="1256"/>
      <c r="G978" s="1257"/>
      <c r="I978" s="1255"/>
      <c r="K978" s="1257"/>
      <c r="L978" s="1257"/>
      <c r="P978" s="1255"/>
    </row>
    <row r="979" spans="6:16">
      <c r="F979" s="1256"/>
      <c r="G979" s="1257"/>
      <c r="I979" s="1255"/>
      <c r="K979" s="1257"/>
      <c r="L979" s="1257"/>
      <c r="P979" s="1255"/>
    </row>
    <row r="980" spans="6:16">
      <c r="F980" s="1256"/>
      <c r="G980" s="1257"/>
      <c r="I980" s="1255"/>
      <c r="K980" s="1257"/>
      <c r="L980" s="1257"/>
      <c r="P980" s="1255"/>
    </row>
    <row r="981" spans="6:16">
      <c r="F981" s="1256"/>
      <c r="G981" s="1257"/>
      <c r="I981" s="1255"/>
      <c r="K981" s="1257"/>
      <c r="L981" s="1257"/>
      <c r="P981" s="1255"/>
    </row>
    <row r="982" spans="6:16">
      <c r="F982" s="1256"/>
      <c r="G982" s="1257"/>
      <c r="I982" s="1255"/>
      <c r="K982" s="1257"/>
      <c r="L982" s="1257"/>
      <c r="P982" s="1255"/>
    </row>
    <row r="983" spans="6:16">
      <c r="F983" s="1256"/>
      <c r="G983" s="1257"/>
      <c r="I983" s="1255"/>
      <c r="K983" s="1257"/>
      <c r="L983" s="1257"/>
      <c r="P983" s="1255"/>
    </row>
    <row r="984" spans="6:16">
      <c r="F984" s="1256"/>
      <c r="G984" s="1257"/>
      <c r="I984" s="1255"/>
      <c r="K984" s="1257"/>
      <c r="L984" s="1257"/>
      <c r="P984" s="1255"/>
    </row>
    <row r="985" spans="6:16">
      <c r="F985" s="1256"/>
      <c r="G985" s="1257"/>
      <c r="I985" s="1255"/>
      <c r="K985" s="1257"/>
      <c r="L985" s="1257"/>
      <c r="P985" s="1255"/>
    </row>
    <row r="986" spans="6:16">
      <c r="F986" s="1256"/>
      <c r="G986" s="1257"/>
      <c r="I986" s="1255"/>
      <c r="K986" s="1257"/>
      <c r="L986" s="1257"/>
      <c r="P986" s="1255"/>
    </row>
    <row r="987" spans="6:16">
      <c r="F987" s="1256"/>
      <c r="G987" s="1257"/>
      <c r="I987" s="1255"/>
      <c r="K987" s="1257"/>
      <c r="L987" s="1257"/>
      <c r="P987" s="1255"/>
    </row>
    <row r="988" spans="6:16">
      <c r="F988" s="1256"/>
      <c r="G988" s="1257"/>
      <c r="I988" s="1255"/>
      <c r="K988" s="1257"/>
      <c r="L988" s="1257"/>
      <c r="P988" s="1255"/>
    </row>
    <row r="989" spans="6:16">
      <c r="F989" s="1256"/>
      <c r="G989" s="1257"/>
      <c r="I989" s="1255"/>
      <c r="K989" s="1257"/>
      <c r="L989" s="1257"/>
      <c r="P989" s="1255"/>
    </row>
    <row r="990" spans="6:16">
      <c r="F990" s="1256"/>
      <c r="G990" s="1257"/>
      <c r="I990" s="1255"/>
      <c r="K990" s="1257"/>
      <c r="L990" s="1257"/>
      <c r="P990" s="1255"/>
    </row>
    <row r="991" spans="6:16">
      <c r="F991" s="1256"/>
      <c r="G991" s="1257"/>
      <c r="I991" s="1255"/>
      <c r="K991" s="1257"/>
      <c r="L991" s="1257"/>
      <c r="P991" s="1255"/>
    </row>
    <row r="992" spans="6:16">
      <c r="F992" s="1256"/>
      <c r="G992" s="1257"/>
      <c r="I992" s="1255"/>
      <c r="K992" s="1257"/>
      <c r="L992" s="1257"/>
      <c r="P992" s="1255"/>
    </row>
    <row r="993" spans="6:16">
      <c r="F993" s="1256"/>
      <c r="G993" s="1257"/>
      <c r="I993" s="1255"/>
      <c r="K993" s="1257"/>
      <c r="L993" s="1257"/>
      <c r="P993" s="1255"/>
    </row>
    <row r="994" spans="6:16">
      <c r="F994" s="1256"/>
      <c r="G994" s="1257"/>
      <c r="I994" s="1255"/>
      <c r="K994" s="1257"/>
      <c r="L994" s="1257"/>
      <c r="P994" s="1255"/>
    </row>
    <row r="995" spans="6:16">
      <c r="F995" s="1256"/>
      <c r="G995" s="1257"/>
      <c r="I995" s="1255"/>
      <c r="K995" s="1257"/>
      <c r="L995" s="1257"/>
      <c r="P995" s="1255"/>
    </row>
    <row r="996" spans="6:16">
      <c r="F996" s="1256"/>
      <c r="G996" s="1257"/>
      <c r="I996" s="1255"/>
      <c r="K996" s="1257"/>
      <c r="L996" s="1257"/>
      <c r="P996" s="1255"/>
    </row>
    <row r="997" spans="6:16">
      <c r="F997" s="1256"/>
      <c r="G997" s="1257"/>
      <c r="I997" s="1255"/>
      <c r="K997" s="1257"/>
      <c r="L997" s="1257"/>
      <c r="P997" s="1255"/>
    </row>
    <row r="998" spans="6:16">
      <c r="F998" s="1256"/>
      <c r="G998" s="1257"/>
      <c r="I998" s="1255"/>
      <c r="K998" s="1257"/>
      <c r="L998" s="1257"/>
      <c r="P998" s="1255"/>
    </row>
    <row r="999" spans="6:16">
      <c r="F999" s="1256"/>
      <c r="G999" s="1257"/>
      <c r="I999" s="1255"/>
      <c r="K999" s="1257"/>
      <c r="L999" s="1257"/>
      <c r="P999" s="1255"/>
    </row>
    <row r="1000" spans="6:16">
      <c r="F1000" s="1256"/>
      <c r="G1000" s="1257"/>
      <c r="I1000" s="1255"/>
      <c r="K1000" s="1257"/>
      <c r="L1000" s="1257"/>
      <c r="P1000" s="1255"/>
    </row>
    <row r="1001" spans="6:16">
      <c r="F1001" s="1256"/>
      <c r="G1001" s="1257"/>
      <c r="I1001" s="1255"/>
      <c r="K1001" s="1257"/>
      <c r="L1001" s="1257"/>
      <c r="P1001" s="1255"/>
    </row>
    <row r="1002" spans="6:16">
      <c r="F1002" s="1256"/>
      <c r="G1002" s="1257"/>
      <c r="I1002" s="1255"/>
      <c r="K1002" s="1257"/>
      <c r="L1002" s="1257"/>
      <c r="P1002" s="1255"/>
    </row>
    <row r="1003" spans="6:16">
      <c r="F1003" s="1256"/>
      <c r="G1003" s="1257"/>
      <c r="I1003" s="1255"/>
      <c r="K1003" s="1257"/>
      <c r="L1003" s="1257"/>
      <c r="P1003" s="1255"/>
    </row>
    <row r="1004" spans="6:16">
      <c r="F1004" s="1256"/>
      <c r="G1004" s="1257"/>
      <c r="I1004" s="1255"/>
      <c r="K1004" s="1257"/>
      <c r="L1004" s="1257"/>
      <c r="P1004" s="1255"/>
    </row>
    <row r="1005" spans="6:16">
      <c r="F1005" s="1256"/>
      <c r="G1005" s="1257"/>
      <c r="I1005" s="1255"/>
      <c r="K1005" s="1257"/>
      <c r="L1005" s="1257"/>
      <c r="P1005" s="1255"/>
    </row>
    <row r="1006" spans="6:16">
      <c r="F1006" s="1256"/>
      <c r="G1006" s="1257"/>
      <c r="I1006" s="1255"/>
      <c r="K1006" s="1257"/>
      <c r="L1006" s="1257"/>
      <c r="P1006" s="1255"/>
    </row>
    <row r="1007" spans="6:16">
      <c r="F1007" s="1256"/>
      <c r="G1007" s="1257"/>
      <c r="I1007" s="1255"/>
      <c r="K1007" s="1257"/>
      <c r="L1007" s="1257"/>
      <c r="P1007" s="1255"/>
    </row>
    <row r="1008" spans="6:16">
      <c r="F1008" s="1256"/>
      <c r="G1008" s="1257"/>
      <c r="I1008" s="1255"/>
      <c r="K1008" s="1257"/>
      <c r="L1008" s="1257"/>
      <c r="P1008" s="1255"/>
    </row>
    <row r="1009" spans="6:16">
      <c r="F1009" s="1256"/>
      <c r="G1009" s="1257"/>
      <c r="I1009" s="1255"/>
      <c r="K1009" s="1257"/>
      <c r="L1009" s="1257"/>
      <c r="P1009" s="1255"/>
    </row>
    <row r="1010" spans="6:16">
      <c r="F1010" s="1256"/>
      <c r="G1010" s="1257"/>
      <c r="I1010" s="1255"/>
      <c r="K1010" s="1257"/>
      <c r="L1010" s="1257"/>
      <c r="P1010" s="1255"/>
    </row>
    <row r="1011" spans="6:16">
      <c r="F1011" s="1256"/>
      <c r="G1011" s="1257"/>
      <c r="I1011" s="1255"/>
      <c r="K1011" s="1257"/>
      <c r="L1011" s="1257"/>
      <c r="P1011" s="1255"/>
    </row>
    <row r="1012" spans="6:16">
      <c r="F1012" s="1256"/>
      <c r="G1012" s="1257"/>
      <c r="I1012" s="1255"/>
      <c r="K1012" s="1257"/>
      <c r="L1012" s="1257"/>
      <c r="P1012" s="1255"/>
    </row>
    <row r="1013" spans="6:16">
      <c r="F1013" s="1256"/>
      <c r="G1013" s="1257"/>
      <c r="I1013" s="1255"/>
      <c r="K1013" s="1257"/>
      <c r="L1013" s="1257"/>
      <c r="P1013" s="1255"/>
    </row>
    <row r="1014" spans="6:16">
      <c r="F1014" s="1256"/>
      <c r="G1014" s="1257"/>
      <c r="I1014" s="1255"/>
      <c r="K1014" s="1257"/>
      <c r="L1014" s="1257"/>
      <c r="P1014" s="1255"/>
    </row>
    <row r="1015" spans="6:16">
      <c r="F1015" s="1256"/>
      <c r="G1015" s="1257"/>
      <c r="I1015" s="1255"/>
      <c r="K1015" s="1257"/>
      <c r="L1015" s="1257"/>
      <c r="P1015" s="1255"/>
    </row>
    <row r="1016" spans="6:16">
      <c r="F1016" s="1256"/>
      <c r="G1016" s="1257"/>
      <c r="I1016" s="1255"/>
      <c r="K1016" s="1257"/>
      <c r="L1016" s="1257"/>
      <c r="P1016" s="1255"/>
    </row>
    <row r="1017" spans="6:16">
      <c r="F1017" s="1256"/>
      <c r="G1017" s="1257"/>
      <c r="I1017" s="1255"/>
      <c r="K1017" s="1257"/>
      <c r="L1017" s="1257"/>
      <c r="P1017" s="1255"/>
    </row>
    <row r="1018" spans="6:16">
      <c r="F1018" s="1256"/>
      <c r="G1018" s="1257"/>
      <c r="I1018" s="1255"/>
      <c r="K1018" s="1257"/>
      <c r="L1018" s="1257"/>
      <c r="P1018" s="1255"/>
    </row>
    <row r="1019" spans="6:16">
      <c r="F1019" s="1256"/>
      <c r="G1019" s="1257"/>
      <c r="I1019" s="1255"/>
      <c r="K1019" s="1257"/>
      <c r="L1019" s="1257"/>
      <c r="P1019" s="1255"/>
    </row>
    <row r="1020" spans="6:16">
      <c r="F1020" s="1256"/>
      <c r="G1020" s="1257"/>
      <c r="I1020" s="1255"/>
      <c r="K1020" s="1257"/>
      <c r="L1020" s="1257"/>
      <c r="P1020" s="1255"/>
    </row>
    <row r="1021" spans="6:16">
      <c r="F1021" s="1256"/>
      <c r="G1021" s="1257"/>
      <c r="I1021" s="1255"/>
      <c r="K1021" s="1257"/>
      <c r="L1021" s="1257"/>
      <c r="P1021" s="1255"/>
    </row>
    <row r="1022" spans="6:16">
      <c r="F1022" s="1256"/>
      <c r="G1022" s="1257"/>
      <c r="I1022" s="1255"/>
      <c r="K1022" s="1257"/>
      <c r="L1022" s="1257"/>
      <c r="P1022" s="1255"/>
    </row>
    <row r="1023" spans="6:16">
      <c r="F1023" s="1256"/>
      <c r="G1023" s="1257"/>
      <c r="I1023" s="1255"/>
      <c r="K1023" s="1257"/>
      <c r="L1023" s="1257"/>
      <c r="P1023" s="1255"/>
    </row>
    <row r="1024" spans="6:16">
      <c r="F1024" s="1256"/>
      <c r="G1024" s="1257"/>
      <c r="I1024" s="1255"/>
      <c r="K1024" s="1257"/>
      <c r="L1024" s="1257"/>
      <c r="P1024" s="1255"/>
    </row>
    <row r="1025" spans="6:16">
      <c r="F1025" s="1256"/>
      <c r="G1025" s="1257"/>
      <c r="I1025" s="1255"/>
      <c r="K1025" s="1257"/>
      <c r="L1025" s="1257"/>
      <c r="P1025" s="1255"/>
    </row>
    <row r="1026" spans="6:16">
      <c r="F1026" s="1256"/>
      <c r="G1026" s="1257"/>
      <c r="I1026" s="1255"/>
      <c r="K1026" s="1257"/>
      <c r="L1026" s="1257"/>
      <c r="P1026" s="1255"/>
    </row>
    <row r="1027" spans="6:16">
      <c r="F1027" s="1256"/>
      <c r="G1027" s="1257"/>
      <c r="I1027" s="1255"/>
      <c r="K1027" s="1257"/>
      <c r="L1027" s="1257"/>
      <c r="P1027" s="1255"/>
    </row>
    <row r="1028" spans="6:16">
      <c r="F1028" s="1256"/>
      <c r="G1028" s="1257"/>
      <c r="I1028" s="1255"/>
      <c r="K1028" s="1257"/>
      <c r="L1028" s="1257"/>
      <c r="P1028" s="1255"/>
    </row>
    <row r="1029" spans="6:16">
      <c r="F1029" s="1256"/>
      <c r="G1029" s="1257"/>
      <c r="I1029" s="1255"/>
      <c r="K1029" s="1257"/>
      <c r="L1029" s="1257"/>
      <c r="P1029" s="1255"/>
    </row>
    <row r="1030" spans="6:16">
      <c r="F1030" s="1256"/>
      <c r="G1030" s="1257"/>
      <c r="I1030" s="1255"/>
      <c r="K1030" s="1257"/>
      <c r="L1030" s="1257"/>
      <c r="P1030" s="1255"/>
    </row>
    <row r="1031" spans="6:16">
      <c r="F1031" s="1256"/>
      <c r="G1031" s="1257"/>
      <c r="I1031" s="1255"/>
      <c r="K1031" s="1257"/>
      <c r="L1031" s="1257"/>
      <c r="P1031" s="1255"/>
    </row>
    <row r="1032" spans="6:16">
      <c r="F1032" s="1256"/>
      <c r="G1032" s="1257"/>
      <c r="I1032" s="1255"/>
      <c r="K1032" s="1257"/>
      <c r="L1032" s="1257"/>
      <c r="P1032" s="1255"/>
    </row>
    <row r="1033" spans="6:16">
      <c r="F1033" s="1256"/>
      <c r="G1033" s="1257"/>
      <c r="I1033" s="1255"/>
      <c r="K1033" s="1257"/>
      <c r="L1033" s="1257"/>
      <c r="P1033" s="1255"/>
    </row>
    <row r="1034" spans="6:16">
      <c r="F1034" s="1256"/>
      <c r="G1034" s="1257"/>
      <c r="I1034" s="1255"/>
      <c r="K1034" s="1257"/>
      <c r="L1034" s="1257"/>
      <c r="P1034" s="1255"/>
    </row>
    <row r="1035" spans="6:16">
      <c r="F1035" s="1256"/>
      <c r="G1035" s="1257"/>
      <c r="I1035" s="1255"/>
      <c r="K1035" s="1257"/>
      <c r="L1035" s="1257"/>
      <c r="P1035" s="1255"/>
    </row>
    <row r="1036" spans="6:16">
      <c r="F1036" s="1256"/>
      <c r="G1036" s="1257"/>
      <c r="I1036" s="1255"/>
      <c r="K1036" s="1257"/>
      <c r="L1036" s="1257"/>
      <c r="P1036" s="1255"/>
    </row>
    <row r="1037" spans="6:16">
      <c r="F1037" s="1256"/>
      <c r="G1037" s="1257"/>
      <c r="I1037" s="1255"/>
      <c r="K1037" s="1257"/>
      <c r="L1037" s="1257"/>
      <c r="P1037" s="1255"/>
    </row>
    <row r="1038" spans="6:16">
      <c r="F1038" s="1256"/>
      <c r="G1038" s="1257"/>
      <c r="I1038" s="1255"/>
      <c r="K1038" s="1257"/>
      <c r="L1038" s="1257"/>
      <c r="P1038" s="1255"/>
    </row>
    <row r="1039" spans="6:16">
      <c r="F1039" s="1256"/>
      <c r="G1039" s="1257"/>
      <c r="I1039" s="1255"/>
      <c r="K1039" s="1257"/>
      <c r="L1039" s="1257"/>
      <c r="P1039" s="1255"/>
    </row>
    <row r="1040" spans="6:16">
      <c r="F1040" s="1256"/>
      <c r="G1040" s="1257"/>
      <c r="I1040" s="1255"/>
      <c r="K1040" s="1257"/>
      <c r="L1040" s="1257"/>
      <c r="P1040" s="1255"/>
    </row>
    <row r="1041" spans="6:16">
      <c r="F1041" s="1256"/>
      <c r="G1041" s="1257"/>
      <c r="I1041" s="1255"/>
      <c r="K1041" s="1257"/>
      <c r="L1041" s="1257"/>
      <c r="P1041" s="1255"/>
    </row>
    <row r="1042" spans="6:16">
      <c r="F1042" s="1256"/>
      <c r="G1042" s="1257"/>
      <c r="I1042" s="1255"/>
      <c r="K1042" s="1257"/>
      <c r="L1042" s="1257"/>
      <c r="P1042" s="1255"/>
    </row>
    <row r="1043" spans="6:16">
      <c r="F1043" s="1256"/>
      <c r="G1043" s="1257"/>
      <c r="I1043" s="1255"/>
      <c r="K1043" s="1257"/>
      <c r="L1043" s="1257"/>
      <c r="P1043" s="1255"/>
    </row>
    <row r="1044" spans="6:16">
      <c r="F1044" s="1256"/>
      <c r="G1044" s="1257"/>
      <c r="I1044" s="1255"/>
      <c r="K1044" s="1257"/>
      <c r="L1044" s="1257"/>
      <c r="P1044" s="1255"/>
    </row>
    <row r="1045" spans="6:16">
      <c r="F1045" s="1256"/>
      <c r="G1045" s="1257"/>
      <c r="I1045" s="1255"/>
      <c r="K1045" s="1257"/>
      <c r="L1045" s="1257"/>
      <c r="P1045" s="1255"/>
    </row>
    <row r="1046" spans="6:16">
      <c r="F1046" s="1256"/>
      <c r="G1046" s="1257"/>
      <c r="I1046" s="1255"/>
      <c r="K1046" s="1257"/>
      <c r="L1046" s="1257"/>
      <c r="P1046" s="1255"/>
    </row>
    <row r="1047" spans="6:16">
      <c r="F1047" s="1256"/>
      <c r="G1047" s="1257"/>
      <c r="I1047" s="1255"/>
      <c r="K1047" s="1257"/>
      <c r="L1047" s="1257"/>
      <c r="P1047" s="1255"/>
    </row>
    <row r="1048" spans="6:16">
      <c r="F1048" s="1256"/>
      <c r="G1048" s="1257"/>
      <c r="I1048" s="1255"/>
      <c r="K1048" s="1257"/>
      <c r="L1048" s="1257"/>
      <c r="P1048" s="1255"/>
    </row>
    <row r="1049" spans="6:16">
      <c r="F1049" s="1256"/>
      <c r="G1049" s="1257"/>
      <c r="I1049" s="1255"/>
      <c r="K1049" s="1257"/>
      <c r="L1049" s="1257"/>
      <c r="P1049" s="1255"/>
    </row>
    <row r="1050" spans="6:16">
      <c r="F1050" s="1256"/>
      <c r="G1050" s="1257"/>
      <c r="I1050" s="1255"/>
      <c r="K1050" s="1257"/>
      <c r="L1050" s="1257"/>
      <c r="P1050" s="1255"/>
    </row>
    <row r="1051" spans="6:16">
      <c r="F1051" s="1256"/>
      <c r="G1051" s="1257"/>
      <c r="I1051" s="1255"/>
      <c r="K1051" s="1257"/>
      <c r="L1051" s="1257"/>
      <c r="P1051" s="1255"/>
    </row>
    <row r="1052" spans="6:16">
      <c r="F1052" s="1256"/>
      <c r="G1052" s="1257"/>
      <c r="I1052" s="1255"/>
      <c r="K1052" s="1257"/>
      <c r="L1052" s="1257"/>
      <c r="P1052" s="1255"/>
    </row>
    <row r="1053" spans="6:16">
      <c r="F1053" s="1256"/>
      <c r="G1053" s="1257"/>
      <c r="I1053" s="1255"/>
      <c r="K1053" s="1257"/>
      <c r="L1053" s="1257"/>
      <c r="P1053" s="1255"/>
    </row>
    <row r="1054" spans="6:16">
      <c r="F1054" s="1256"/>
      <c r="G1054" s="1257"/>
      <c r="I1054" s="1255"/>
      <c r="K1054" s="1257"/>
      <c r="L1054" s="1257"/>
      <c r="P1054" s="1255"/>
    </row>
    <row r="1055" spans="6:16">
      <c r="F1055" s="1256"/>
      <c r="G1055" s="1257"/>
      <c r="I1055" s="1255"/>
      <c r="K1055" s="1257"/>
      <c r="L1055" s="1257"/>
      <c r="P1055" s="1255"/>
    </row>
    <row r="1056" spans="6:16">
      <c r="F1056" s="1256"/>
      <c r="G1056" s="1257"/>
      <c r="I1056" s="1255"/>
      <c r="K1056" s="1257"/>
      <c r="L1056" s="1257"/>
      <c r="P1056" s="1255"/>
    </row>
    <row r="1057" spans="6:16">
      <c r="F1057" s="1256"/>
      <c r="G1057" s="1257"/>
      <c r="I1057" s="1255"/>
      <c r="K1057" s="1257"/>
      <c r="L1057" s="1257"/>
      <c r="P1057" s="1255"/>
    </row>
    <row r="1058" spans="6:16">
      <c r="F1058" s="1256"/>
      <c r="G1058" s="1257"/>
      <c r="I1058" s="1255"/>
      <c r="K1058" s="1257"/>
      <c r="L1058" s="1257"/>
      <c r="P1058" s="1255"/>
    </row>
    <row r="1059" spans="6:16">
      <c r="F1059" s="1256"/>
      <c r="G1059" s="1257"/>
      <c r="I1059" s="1255"/>
      <c r="K1059" s="1257"/>
      <c r="L1059" s="1257"/>
      <c r="P1059" s="1255"/>
    </row>
    <row r="1060" spans="6:16">
      <c r="F1060" s="1256"/>
      <c r="G1060" s="1257"/>
      <c r="I1060" s="1255"/>
      <c r="K1060" s="1257"/>
      <c r="L1060" s="1257"/>
      <c r="P1060" s="1255"/>
    </row>
    <row r="1061" spans="6:16">
      <c r="F1061" s="1256"/>
      <c r="G1061" s="1257"/>
      <c r="I1061" s="1255"/>
      <c r="K1061" s="1257"/>
      <c r="L1061" s="1257"/>
      <c r="P1061" s="1255"/>
    </row>
    <row r="1062" spans="6:16">
      <c r="F1062" s="1256"/>
      <c r="G1062" s="1257"/>
      <c r="I1062" s="1255"/>
      <c r="K1062" s="1257"/>
      <c r="L1062" s="1257"/>
      <c r="P1062" s="1255"/>
    </row>
    <row r="1063" spans="6:16">
      <c r="F1063" s="1256"/>
      <c r="G1063" s="1257"/>
      <c r="I1063" s="1255"/>
      <c r="K1063" s="1257"/>
      <c r="L1063" s="1257"/>
      <c r="P1063" s="1255"/>
    </row>
    <row r="1064" spans="6:16">
      <c r="F1064" s="1256"/>
      <c r="G1064" s="1257"/>
      <c r="I1064" s="1255"/>
      <c r="K1064" s="1257"/>
      <c r="L1064" s="1257"/>
      <c r="P1064" s="1255"/>
    </row>
    <row r="1065" spans="6:16">
      <c r="F1065" s="1256"/>
      <c r="G1065" s="1257"/>
      <c r="I1065" s="1255"/>
      <c r="K1065" s="1257"/>
      <c r="L1065" s="1257"/>
      <c r="P1065" s="1255"/>
    </row>
    <row r="1066" spans="6:16">
      <c r="F1066" s="1256"/>
      <c r="G1066" s="1257"/>
      <c r="I1066" s="1255"/>
      <c r="K1066" s="1257"/>
      <c r="L1066" s="1257"/>
      <c r="P1066" s="1255"/>
    </row>
    <row r="1067" spans="6:16">
      <c r="F1067" s="1256"/>
      <c r="G1067" s="1257"/>
      <c r="I1067" s="1255"/>
      <c r="K1067" s="1257"/>
      <c r="L1067" s="1257"/>
      <c r="P1067" s="1255"/>
    </row>
    <row r="1068" spans="6:16">
      <c r="F1068" s="1256"/>
      <c r="G1068" s="1257"/>
      <c r="I1068" s="1255"/>
      <c r="K1068" s="1257"/>
      <c r="L1068" s="1257"/>
      <c r="P1068" s="1255"/>
    </row>
    <row r="1069" spans="6:16">
      <c r="F1069" s="1256"/>
      <c r="G1069" s="1257"/>
      <c r="I1069" s="1255"/>
      <c r="K1069" s="1257"/>
      <c r="L1069" s="1257"/>
      <c r="P1069" s="1255"/>
    </row>
    <row r="1070" spans="6:16">
      <c r="F1070" s="1256"/>
      <c r="G1070" s="1257"/>
      <c r="I1070" s="1255"/>
      <c r="K1070" s="1257"/>
      <c r="L1070" s="1257"/>
      <c r="P1070" s="1255"/>
    </row>
    <row r="1071" spans="6:16">
      <c r="F1071" s="1256"/>
      <c r="G1071" s="1257"/>
      <c r="I1071" s="1255"/>
      <c r="K1071" s="1257"/>
      <c r="L1071" s="1257"/>
      <c r="P1071" s="1255"/>
    </row>
    <row r="1072" spans="6:16">
      <c r="F1072" s="1256"/>
      <c r="G1072" s="1257"/>
      <c r="I1072" s="1255"/>
      <c r="K1072" s="1257"/>
      <c r="L1072" s="1257"/>
      <c r="P1072" s="1255"/>
    </row>
    <row r="1073" spans="6:16">
      <c r="F1073" s="1256"/>
      <c r="G1073" s="1257"/>
      <c r="I1073" s="1255"/>
      <c r="K1073" s="1257"/>
      <c r="L1073" s="1257"/>
      <c r="P1073" s="1255"/>
    </row>
    <row r="1074" spans="6:16">
      <c r="F1074" s="1256"/>
      <c r="G1074" s="1257"/>
      <c r="I1074" s="1255"/>
      <c r="K1074" s="1257"/>
      <c r="L1074" s="1257"/>
      <c r="P1074" s="1255"/>
    </row>
    <row r="1075" spans="6:16">
      <c r="F1075" s="1256"/>
      <c r="G1075" s="1257"/>
      <c r="I1075" s="1255"/>
      <c r="K1075" s="1257"/>
      <c r="L1075" s="1257"/>
      <c r="P1075" s="1255"/>
    </row>
    <row r="1076" spans="6:16">
      <c r="F1076" s="1256"/>
      <c r="G1076" s="1257"/>
      <c r="I1076" s="1255"/>
      <c r="K1076" s="1257"/>
      <c r="L1076" s="1257"/>
      <c r="P1076" s="1255"/>
    </row>
    <row r="1077" spans="6:16">
      <c r="F1077" s="1256"/>
      <c r="G1077" s="1257"/>
      <c r="I1077" s="1255"/>
      <c r="K1077" s="1257"/>
      <c r="L1077" s="1257"/>
      <c r="P1077" s="1255"/>
    </row>
    <row r="1078" spans="6:16">
      <c r="F1078" s="1256"/>
      <c r="G1078" s="1257"/>
      <c r="I1078" s="1255"/>
      <c r="K1078" s="1257"/>
      <c r="L1078" s="1257"/>
      <c r="P1078" s="1255"/>
    </row>
    <row r="1079" spans="6:16">
      <c r="F1079" s="1256"/>
      <c r="G1079" s="1257"/>
      <c r="I1079" s="1255"/>
      <c r="K1079" s="1257"/>
      <c r="L1079" s="1257"/>
      <c r="P1079" s="1255"/>
    </row>
    <row r="1080" spans="6:16">
      <c r="F1080" s="1256"/>
      <c r="G1080" s="1257"/>
      <c r="I1080" s="1255"/>
      <c r="K1080" s="1257"/>
      <c r="L1080" s="1257"/>
      <c r="P1080" s="1255"/>
    </row>
    <row r="1081" spans="6:16">
      <c r="F1081" s="1256"/>
      <c r="G1081" s="1257"/>
      <c r="I1081" s="1255"/>
      <c r="K1081" s="1257"/>
      <c r="L1081" s="1257"/>
      <c r="P1081" s="1255"/>
    </row>
    <row r="1082" spans="6:16">
      <c r="F1082" s="1256"/>
      <c r="G1082" s="1257"/>
      <c r="I1082" s="1255"/>
      <c r="K1082" s="1257"/>
      <c r="L1082" s="1257"/>
      <c r="P1082" s="1255"/>
    </row>
    <row r="1083" spans="6:16">
      <c r="F1083" s="1256"/>
      <c r="G1083" s="1257"/>
      <c r="I1083" s="1255"/>
      <c r="K1083" s="1257"/>
      <c r="L1083" s="1257"/>
      <c r="P1083" s="1255"/>
    </row>
    <row r="1084" spans="6:16">
      <c r="F1084" s="1256"/>
      <c r="G1084" s="1257"/>
      <c r="I1084" s="1255"/>
      <c r="K1084" s="1257"/>
      <c r="L1084" s="1257"/>
      <c r="P1084" s="1255"/>
    </row>
    <row r="1085" spans="6:16">
      <c r="F1085" s="1256"/>
      <c r="G1085" s="1257"/>
      <c r="I1085" s="1255"/>
      <c r="K1085" s="1257"/>
      <c r="L1085" s="1257"/>
      <c r="P1085" s="1255"/>
    </row>
    <row r="1086" spans="6:16">
      <c r="F1086" s="1256"/>
      <c r="G1086" s="1257"/>
      <c r="I1086" s="1255"/>
      <c r="K1086" s="1257"/>
      <c r="L1086" s="1257"/>
      <c r="P1086" s="1255"/>
    </row>
    <row r="1087" spans="6:16">
      <c r="F1087" s="1256"/>
      <c r="G1087" s="1257"/>
      <c r="I1087" s="1255"/>
      <c r="K1087" s="1257"/>
      <c r="L1087" s="1257"/>
      <c r="P1087" s="1255"/>
    </row>
    <row r="1088" spans="6:16">
      <c r="F1088" s="1256"/>
      <c r="G1088" s="1257"/>
      <c r="I1088" s="1255"/>
      <c r="K1088" s="1257"/>
      <c r="L1088" s="1257"/>
      <c r="P1088" s="1255"/>
    </row>
    <row r="1089" spans="6:16">
      <c r="F1089" s="1256"/>
      <c r="G1089" s="1257"/>
      <c r="I1089" s="1255"/>
      <c r="K1089" s="1257"/>
      <c r="L1089" s="1257"/>
      <c r="P1089" s="1255"/>
    </row>
    <row r="1090" spans="6:16">
      <c r="F1090" s="1256"/>
      <c r="G1090" s="1257"/>
      <c r="I1090" s="1255"/>
      <c r="K1090" s="1257"/>
      <c r="L1090" s="1257"/>
      <c r="P1090" s="1255"/>
    </row>
    <row r="1091" spans="6:16">
      <c r="F1091" s="1256"/>
      <c r="G1091" s="1257"/>
      <c r="I1091" s="1255"/>
      <c r="K1091" s="1257"/>
      <c r="L1091" s="1257"/>
      <c r="P1091" s="1255"/>
    </row>
    <row r="1092" spans="6:16">
      <c r="F1092" s="1256"/>
      <c r="G1092" s="1257"/>
      <c r="I1092" s="1255"/>
      <c r="K1092" s="1257"/>
      <c r="L1092" s="1257"/>
      <c r="P1092" s="1255"/>
    </row>
    <row r="1093" spans="6:16">
      <c r="F1093" s="1256"/>
      <c r="G1093" s="1257"/>
      <c r="I1093" s="1255"/>
      <c r="K1093" s="1257"/>
      <c r="L1093" s="1257"/>
      <c r="P1093" s="1255"/>
    </row>
    <row r="1094" spans="6:16">
      <c r="F1094" s="1256"/>
      <c r="G1094" s="1257"/>
      <c r="I1094" s="1255"/>
      <c r="K1094" s="1257"/>
      <c r="L1094" s="1257"/>
      <c r="P1094" s="1255"/>
    </row>
    <row r="1095" spans="6:16">
      <c r="F1095" s="1256"/>
      <c r="G1095" s="1257"/>
      <c r="I1095" s="1255"/>
      <c r="K1095" s="1257"/>
      <c r="L1095" s="1257"/>
      <c r="P1095" s="1255"/>
    </row>
    <row r="1096" spans="6:16">
      <c r="F1096" s="1256"/>
      <c r="G1096" s="1257"/>
      <c r="I1096" s="1255"/>
      <c r="K1096" s="1257"/>
      <c r="L1096" s="1257"/>
      <c r="P1096" s="1255"/>
    </row>
    <row r="1097" spans="6:16">
      <c r="F1097" s="1256"/>
      <c r="G1097" s="1257"/>
      <c r="I1097" s="1255"/>
      <c r="K1097" s="1257"/>
      <c r="L1097" s="1257"/>
      <c r="P1097" s="1255"/>
    </row>
    <row r="1098" spans="6:16">
      <c r="F1098" s="1256"/>
      <c r="G1098" s="1257"/>
      <c r="I1098" s="1255"/>
      <c r="K1098" s="1257"/>
      <c r="L1098" s="1257"/>
      <c r="P1098" s="1255"/>
    </row>
    <row r="1099" spans="6:16">
      <c r="F1099" s="1256"/>
      <c r="G1099" s="1257"/>
      <c r="I1099" s="1255"/>
      <c r="K1099" s="1257"/>
      <c r="L1099" s="1257"/>
      <c r="P1099" s="1255"/>
    </row>
    <row r="1100" spans="6:16">
      <c r="F1100" s="1256"/>
      <c r="G1100" s="1257"/>
      <c r="I1100" s="1255"/>
      <c r="K1100" s="1257"/>
      <c r="L1100" s="1257"/>
      <c r="P1100" s="1255"/>
    </row>
    <row r="1101" spans="6:16">
      <c r="F1101" s="1256"/>
      <c r="G1101" s="1257"/>
      <c r="I1101" s="1255"/>
      <c r="K1101" s="1257"/>
      <c r="L1101" s="1257"/>
      <c r="P1101" s="1255"/>
    </row>
    <row r="1102" spans="6:16">
      <c r="F1102" s="1256"/>
      <c r="G1102" s="1257"/>
      <c r="I1102" s="1255"/>
      <c r="K1102" s="1257"/>
      <c r="L1102" s="1257"/>
      <c r="P1102" s="1255"/>
    </row>
    <row r="1103" spans="6:16">
      <c r="F1103" s="1256"/>
      <c r="G1103" s="1257"/>
      <c r="I1103" s="1255"/>
      <c r="K1103" s="1257"/>
      <c r="L1103" s="1257"/>
      <c r="P1103" s="1255"/>
    </row>
    <row r="1104" spans="6:16">
      <c r="F1104" s="1256"/>
      <c r="G1104" s="1257"/>
      <c r="I1104" s="1255"/>
      <c r="K1104" s="1257"/>
      <c r="L1104" s="1257"/>
      <c r="P1104" s="1255"/>
    </row>
    <row r="1105" spans="6:16">
      <c r="F1105" s="1256"/>
      <c r="G1105" s="1257"/>
      <c r="I1105" s="1255"/>
      <c r="K1105" s="1257"/>
      <c r="L1105" s="1257"/>
      <c r="P1105" s="1255"/>
    </row>
    <row r="1106" spans="6:16">
      <c r="F1106" s="1256"/>
      <c r="G1106" s="1257"/>
      <c r="I1106" s="1255"/>
      <c r="K1106" s="1257"/>
      <c r="L1106" s="1257"/>
      <c r="P1106" s="1255"/>
    </row>
    <row r="1107" spans="6:16">
      <c r="F1107" s="1256"/>
      <c r="G1107" s="1257"/>
      <c r="I1107" s="1255"/>
      <c r="K1107" s="1257"/>
      <c r="L1107" s="1257"/>
      <c r="P1107" s="1255"/>
    </row>
    <row r="1108" spans="6:16">
      <c r="F1108" s="1256"/>
      <c r="G1108" s="1257"/>
      <c r="I1108" s="1255"/>
      <c r="K1108" s="1257"/>
      <c r="L1108" s="1257"/>
      <c r="P1108" s="1255"/>
    </row>
    <row r="1109" spans="6:16">
      <c r="F1109" s="1256"/>
      <c r="G1109" s="1257"/>
      <c r="I1109" s="1255"/>
      <c r="K1109" s="1257"/>
      <c r="L1109" s="1257"/>
      <c r="P1109" s="1255"/>
    </row>
    <row r="1110" spans="6:16">
      <c r="F1110" s="1256"/>
      <c r="G1110" s="1257"/>
      <c r="I1110" s="1255"/>
      <c r="K1110" s="1257"/>
      <c r="L1110" s="1257"/>
      <c r="P1110" s="1255"/>
    </row>
    <row r="1111" spans="6:16">
      <c r="F1111" s="1256"/>
      <c r="G1111" s="1257"/>
      <c r="I1111" s="1255"/>
      <c r="K1111" s="1257"/>
      <c r="L1111" s="1257"/>
      <c r="P1111" s="1255"/>
    </row>
    <row r="1112" spans="6:16">
      <c r="F1112" s="1256"/>
      <c r="G1112" s="1257"/>
      <c r="I1112" s="1255"/>
      <c r="K1112" s="1257"/>
      <c r="L1112" s="1257"/>
      <c r="P1112" s="1255"/>
    </row>
    <row r="1113" spans="6:16">
      <c r="F1113" s="1256"/>
      <c r="G1113" s="1257"/>
      <c r="I1113" s="1255"/>
      <c r="K1113" s="1257"/>
      <c r="L1113" s="1257"/>
      <c r="P1113" s="1255"/>
    </row>
    <row r="1114" spans="6:16">
      <c r="F1114" s="1256"/>
      <c r="G1114" s="1257"/>
      <c r="I1114" s="1255"/>
      <c r="K1114" s="1257"/>
      <c r="L1114" s="1257"/>
      <c r="P1114" s="1255"/>
    </row>
    <row r="1115" spans="6:16">
      <c r="F1115" s="1256"/>
      <c r="G1115" s="1257"/>
      <c r="I1115" s="1255"/>
      <c r="K1115" s="1257"/>
      <c r="L1115" s="1257"/>
      <c r="P1115" s="1255"/>
    </row>
    <row r="1116" spans="6:16">
      <c r="F1116" s="1256"/>
      <c r="G1116" s="1257"/>
      <c r="I1116" s="1255"/>
      <c r="K1116" s="1257"/>
      <c r="L1116" s="1257"/>
      <c r="P1116" s="1255"/>
    </row>
    <row r="1117" spans="6:16">
      <c r="F1117" s="1256"/>
      <c r="G1117" s="1257"/>
      <c r="I1117" s="1255"/>
      <c r="K1117" s="1257"/>
      <c r="L1117" s="1257"/>
      <c r="P1117" s="1255"/>
    </row>
    <row r="1118" spans="6:16">
      <c r="F1118" s="1256"/>
      <c r="G1118" s="1257"/>
      <c r="I1118" s="1255"/>
      <c r="K1118" s="1257"/>
      <c r="L1118" s="1257"/>
      <c r="P1118" s="1255"/>
    </row>
    <row r="1119" spans="6:16">
      <c r="F1119" s="1256"/>
      <c r="G1119" s="1257"/>
      <c r="I1119" s="1255"/>
      <c r="K1119" s="1257"/>
      <c r="L1119" s="1257"/>
      <c r="P1119" s="1255"/>
    </row>
    <row r="1120" spans="6:16">
      <c r="F1120" s="1256"/>
      <c r="G1120" s="1257"/>
      <c r="I1120" s="1255"/>
      <c r="K1120" s="1257"/>
      <c r="L1120" s="1257"/>
      <c r="P1120" s="1255"/>
    </row>
    <row r="1121" spans="6:16">
      <c r="F1121" s="1256"/>
      <c r="G1121" s="1257"/>
      <c r="I1121" s="1255"/>
      <c r="K1121" s="1257"/>
      <c r="L1121" s="1257"/>
      <c r="P1121" s="1255"/>
    </row>
    <row r="1122" spans="6:16">
      <c r="F1122" s="1256"/>
      <c r="G1122" s="1257"/>
      <c r="I1122" s="1255"/>
      <c r="K1122" s="1257"/>
      <c r="L1122" s="1257"/>
      <c r="P1122" s="1255"/>
    </row>
    <row r="1123" spans="6:16">
      <c r="F1123" s="1256"/>
      <c r="G1123" s="1257"/>
      <c r="I1123" s="1255"/>
      <c r="K1123" s="1257"/>
      <c r="L1123" s="1257"/>
      <c r="P1123" s="1255"/>
    </row>
    <row r="1124" spans="6:16">
      <c r="F1124" s="1256"/>
      <c r="G1124" s="1257"/>
      <c r="I1124" s="1255"/>
      <c r="K1124" s="1257"/>
      <c r="L1124" s="1257"/>
      <c r="P1124" s="1255"/>
    </row>
    <row r="1125" spans="6:16">
      <c r="F1125" s="1256"/>
      <c r="G1125" s="1257"/>
      <c r="I1125" s="1255"/>
      <c r="K1125" s="1257"/>
      <c r="L1125" s="1257"/>
      <c r="P1125" s="1255"/>
    </row>
    <row r="1126" spans="6:16">
      <c r="F1126" s="1256"/>
      <c r="G1126" s="1257"/>
      <c r="I1126" s="1255"/>
      <c r="K1126" s="1257"/>
      <c r="L1126" s="1257"/>
      <c r="P1126" s="1255"/>
    </row>
    <row r="1127" spans="6:16">
      <c r="F1127" s="1256"/>
      <c r="G1127" s="1257"/>
      <c r="I1127" s="1255"/>
      <c r="K1127" s="1257"/>
      <c r="L1127" s="1257"/>
      <c r="P1127" s="1255"/>
    </row>
    <row r="1128" spans="6:16">
      <c r="F1128" s="1256"/>
      <c r="G1128" s="1257"/>
      <c r="I1128" s="1255"/>
      <c r="K1128" s="1257"/>
      <c r="L1128" s="1257"/>
      <c r="P1128" s="1255"/>
    </row>
    <row r="1129" spans="6:16">
      <c r="F1129" s="1256"/>
      <c r="G1129" s="1257"/>
      <c r="I1129" s="1255"/>
      <c r="K1129" s="1257"/>
      <c r="L1129" s="1257"/>
      <c r="P1129" s="1255"/>
    </row>
    <row r="1130" spans="6:16">
      <c r="F1130" s="1256"/>
      <c r="G1130" s="1257"/>
      <c r="I1130" s="1255"/>
      <c r="K1130" s="1257"/>
      <c r="L1130" s="1257"/>
      <c r="P1130" s="1255"/>
    </row>
    <row r="1131" spans="6:16">
      <c r="F1131" s="1256"/>
      <c r="G1131" s="1257"/>
      <c r="I1131" s="1255"/>
      <c r="K1131" s="1257"/>
      <c r="L1131" s="1257"/>
      <c r="P1131" s="1255"/>
    </row>
    <row r="1132" spans="6:16">
      <c r="F1132" s="1256"/>
      <c r="G1132" s="1257"/>
      <c r="I1132" s="1255"/>
      <c r="K1132" s="1257"/>
      <c r="L1132" s="1257"/>
      <c r="P1132" s="1255"/>
    </row>
    <row r="1133" spans="6:16">
      <c r="F1133" s="1256"/>
      <c r="G1133" s="1257"/>
      <c r="I1133" s="1255"/>
      <c r="K1133" s="1257"/>
      <c r="L1133" s="1257"/>
      <c r="P1133" s="1255"/>
    </row>
    <row r="1134" spans="6:16">
      <c r="F1134" s="1256"/>
      <c r="G1134" s="1257"/>
      <c r="I1134" s="1255"/>
      <c r="K1134" s="1257"/>
      <c r="L1134" s="1257"/>
      <c r="P1134" s="1255"/>
    </row>
    <row r="1135" spans="6:16">
      <c r="F1135" s="1256"/>
      <c r="G1135" s="1257"/>
      <c r="I1135" s="1255"/>
      <c r="K1135" s="1257"/>
      <c r="L1135" s="1257"/>
      <c r="P1135" s="1255"/>
    </row>
    <row r="1136" spans="6:16">
      <c r="F1136" s="1256"/>
      <c r="G1136" s="1257"/>
      <c r="I1136" s="1255"/>
      <c r="K1136" s="1257"/>
      <c r="L1136" s="1257"/>
      <c r="P1136" s="1255"/>
    </row>
    <row r="1137" spans="6:16">
      <c r="F1137" s="1256"/>
      <c r="G1137" s="1257"/>
      <c r="I1137" s="1255"/>
      <c r="K1137" s="1257"/>
      <c r="L1137" s="1257"/>
      <c r="P1137" s="1255"/>
    </row>
    <row r="1138" spans="6:16">
      <c r="F1138" s="1256"/>
      <c r="G1138" s="1257"/>
      <c r="I1138" s="1255"/>
      <c r="K1138" s="1257"/>
      <c r="L1138" s="1257"/>
      <c r="P1138" s="1255"/>
    </row>
    <row r="1139" spans="6:16">
      <c r="F1139" s="1256"/>
      <c r="G1139" s="1257"/>
      <c r="I1139" s="1255"/>
      <c r="K1139" s="1257"/>
      <c r="L1139" s="1257"/>
      <c r="P1139" s="1255"/>
    </row>
    <row r="1140" spans="6:16">
      <c r="F1140" s="1256"/>
      <c r="G1140" s="1257"/>
      <c r="I1140" s="1255"/>
      <c r="K1140" s="1257"/>
      <c r="L1140" s="1257"/>
      <c r="P1140" s="1255"/>
    </row>
    <row r="1141" spans="6:16">
      <c r="F1141" s="1256"/>
      <c r="G1141" s="1257"/>
      <c r="I1141" s="1255"/>
      <c r="K1141" s="1257"/>
      <c r="L1141" s="1257"/>
      <c r="P1141" s="1255"/>
    </row>
    <row r="1142" spans="6:16">
      <c r="F1142" s="1256"/>
      <c r="G1142" s="1257"/>
      <c r="I1142" s="1255"/>
      <c r="K1142" s="1257"/>
      <c r="L1142" s="1257"/>
      <c r="P1142" s="1255"/>
    </row>
    <row r="1143" spans="6:16">
      <c r="F1143" s="1256"/>
      <c r="G1143" s="1257"/>
      <c r="I1143" s="1255"/>
      <c r="K1143" s="1257"/>
      <c r="L1143" s="1257"/>
      <c r="P1143" s="1255"/>
    </row>
    <row r="1144" spans="6:16">
      <c r="F1144" s="1256"/>
      <c r="G1144" s="1257"/>
      <c r="I1144" s="1255"/>
      <c r="K1144" s="1257"/>
      <c r="L1144" s="1257"/>
      <c r="P1144" s="1255"/>
    </row>
    <row r="1145" spans="6:16">
      <c r="F1145" s="1256"/>
      <c r="G1145" s="1257"/>
      <c r="I1145" s="1255"/>
      <c r="K1145" s="1257"/>
      <c r="L1145" s="1257"/>
      <c r="P1145" s="1255"/>
    </row>
    <row r="1146" spans="6:16">
      <c r="F1146" s="1256"/>
      <c r="G1146" s="1257"/>
      <c r="I1146" s="1255"/>
      <c r="K1146" s="1257"/>
      <c r="L1146" s="1257"/>
      <c r="P1146" s="1255"/>
    </row>
    <row r="1147" spans="6:16">
      <c r="F1147" s="1256"/>
      <c r="G1147" s="1257"/>
      <c r="I1147" s="1255"/>
      <c r="K1147" s="1257"/>
      <c r="L1147" s="1257"/>
      <c r="P1147" s="1255"/>
    </row>
    <row r="1148" spans="6:16">
      <c r="F1148" s="1256"/>
      <c r="G1148" s="1257"/>
      <c r="I1148" s="1255"/>
      <c r="K1148" s="1257"/>
      <c r="L1148" s="1257"/>
      <c r="P1148" s="1255"/>
    </row>
    <row r="1149" spans="6:16">
      <c r="F1149" s="1256"/>
      <c r="G1149" s="1257"/>
      <c r="I1149" s="1255"/>
      <c r="K1149" s="1257"/>
      <c r="L1149" s="1257"/>
      <c r="P1149" s="1255"/>
    </row>
    <row r="1150" spans="6:16">
      <c r="F1150" s="1256"/>
      <c r="G1150" s="1257"/>
      <c r="I1150" s="1255"/>
      <c r="K1150" s="1257"/>
      <c r="L1150" s="1257"/>
      <c r="P1150" s="1255"/>
    </row>
    <row r="1151" spans="6:16">
      <c r="F1151" s="1256"/>
      <c r="G1151" s="1257"/>
      <c r="I1151" s="1255"/>
      <c r="K1151" s="1257"/>
      <c r="L1151" s="1257"/>
      <c r="P1151" s="1255"/>
    </row>
    <row r="1152" spans="6:16">
      <c r="F1152" s="1256"/>
      <c r="G1152" s="1257"/>
      <c r="I1152" s="1255"/>
      <c r="K1152" s="1257"/>
      <c r="L1152" s="1257"/>
      <c r="P1152" s="1255"/>
    </row>
    <row r="1153" spans="6:16">
      <c r="F1153" s="1256"/>
      <c r="G1153" s="1257"/>
      <c r="I1153" s="1255"/>
      <c r="K1153" s="1257"/>
      <c r="L1153" s="1257"/>
      <c r="P1153" s="1255"/>
    </row>
    <row r="1154" spans="6:16">
      <c r="F1154" s="1256"/>
      <c r="G1154" s="1257"/>
      <c r="I1154" s="1255"/>
      <c r="K1154" s="1257"/>
      <c r="L1154" s="1257"/>
      <c r="P1154" s="1255"/>
    </row>
    <row r="1155" spans="6:16">
      <c r="F1155" s="1256"/>
      <c r="G1155" s="1257"/>
      <c r="I1155" s="1255"/>
      <c r="K1155" s="1257"/>
      <c r="L1155" s="1257"/>
      <c r="P1155" s="1255"/>
    </row>
    <row r="1156" spans="6:16">
      <c r="F1156" s="1256"/>
      <c r="G1156" s="1257"/>
      <c r="I1156" s="1255"/>
      <c r="K1156" s="1257"/>
      <c r="L1156" s="1257"/>
      <c r="P1156" s="1255"/>
    </row>
    <row r="1157" spans="6:16">
      <c r="F1157" s="1256"/>
      <c r="G1157" s="1257"/>
      <c r="I1157" s="1255"/>
      <c r="K1157" s="1257"/>
      <c r="L1157" s="1257"/>
      <c r="P1157" s="1255"/>
    </row>
    <row r="1158" spans="6:16">
      <c r="F1158" s="1256"/>
      <c r="G1158" s="1257"/>
      <c r="I1158" s="1255"/>
      <c r="K1158" s="1257"/>
      <c r="L1158" s="1257"/>
      <c r="P1158" s="1255"/>
    </row>
    <row r="1159" spans="6:16">
      <c r="F1159" s="1256"/>
      <c r="G1159" s="1257"/>
      <c r="I1159" s="1255"/>
      <c r="K1159" s="1257"/>
      <c r="L1159" s="1257"/>
      <c r="P1159" s="1255"/>
    </row>
    <row r="1160" spans="6:16">
      <c r="F1160" s="1256"/>
      <c r="G1160" s="1257"/>
      <c r="I1160" s="1255"/>
      <c r="K1160" s="1257"/>
      <c r="L1160" s="1257"/>
      <c r="P1160" s="1255"/>
    </row>
    <row r="1161" spans="6:16">
      <c r="F1161" s="1256"/>
      <c r="G1161" s="1257"/>
      <c r="I1161" s="1255"/>
      <c r="K1161" s="1257"/>
      <c r="L1161" s="1257"/>
      <c r="P1161" s="1255"/>
    </row>
    <row r="1162" spans="6:16">
      <c r="F1162" s="1256"/>
      <c r="G1162" s="1257"/>
      <c r="I1162" s="1255"/>
      <c r="K1162" s="1257"/>
      <c r="L1162" s="1257"/>
      <c r="P1162" s="1255"/>
    </row>
    <row r="1163" spans="6:16">
      <c r="F1163" s="1256"/>
      <c r="G1163" s="1257"/>
      <c r="I1163" s="1255"/>
      <c r="K1163" s="1257"/>
      <c r="L1163" s="1257"/>
      <c r="P1163" s="1255"/>
    </row>
    <row r="1164" spans="6:16">
      <c r="F1164" s="1256"/>
      <c r="G1164" s="1257"/>
      <c r="I1164" s="1255"/>
      <c r="K1164" s="1257"/>
      <c r="L1164" s="1257"/>
      <c r="P1164" s="1255"/>
    </row>
    <row r="1165" spans="6:16">
      <c r="F1165" s="1256"/>
      <c r="G1165" s="1257"/>
      <c r="I1165" s="1255"/>
      <c r="K1165" s="1257"/>
      <c r="L1165" s="1257"/>
      <c r="P1165" s="1255"/>
    </row>
    <row r="1166" spans="6:16">
      <c r="F1166" s="1256"/>
      <c r="G1166" s="1257"/>
      <c r="I1166" s="1255"/>
      <c r="K1166" s="1257"/>
      <c r="L1166" s="1257"/>
      <c r="P1166" s="1255"/>
    </row>
    <row r="1167" spans="6:16">
      <c r="F1167" s="1256"/>
      <c r="G1167" s="1257"/>
      <c r="I1167" s="1255"/>
      <c r="K1167" s="1257"/>
      <c r="L1167" s="1257"/>
      <c r="P1167" s="1255"/>
    </row>
    <row r="1168" spans="6:16">
      <c r="F1168" s="1256"/>
      <c r="G1168" s="1257"/>
      <c r="I1168" s="1255"/>
      <c r="K1168" s="1257"/>
      <c r="L1168" s="1257"/>
      <c r="P1168" s="1255"/>
    </row>
    <row r="1169" spans="6:16">
      <c r="F1169" s="1256"/>
      <c r="G1169" s="1257"/>
      <c r="I1169" s="1255"/>
      <c r="K1169" s="1257"/>
      <c r="L1169" s="1257"/>
      <c r="P1169" s="1255"/>
    </row>
    <row r="1170" spans="6:16">
      <c r="F1170" s="1256"/>
      <c r="G1170" s="1257"/>
      <c r="I1170" s="1255"/>
      <c r="K1170" s="1257"/>
      <c r="L1170" s="1257"/>
      <c r="P1170" s="1255"/>
    </row>
    <row r="1171" spans="6:16">
      <c r="F1171" s="1256"/>
      <c r="G1171" s="1257"/>
      <c r="I1171" s="1255"/>
      <c r="K1171" s="1257"/>
      <c r="L1171" s="1257"/>
      <c r="P1171" s="1255"/>
    </row>
    <row r="1172" spans="6:16">
      <c r="F1172" s="1256"/>
      <c r="G1172" s="1257"/>
      <c r="I1172" s="1255"/>
      <c r="K1172" s="1257"/>
      <c r="L1172" s="1257"/>
      <c r="P1172" s="1255"/>
    </row>
    <row r="1173" spans="6:16">
      <c r="F1173" s="1256"/>
      <c r="G1173" s="1257"/>
      <c r="I1173" s="1255"/>
      <c r="K1173" s="1257"/>
      <c r="L1173" s="1257"/>
      <c r="P1173" s="1255"/>
    </row>
    <row r="1174" spans="6:16">
      <c r="F1174" s="1256"/>
      <c r="G1174" s="1257"/>
      <c r="I1174" s="1255"/>
      <c r="K1174" s="1257"/>
      <c r="L1174" s="1257"/>
      <c r="P1174" s="1255"/>
    </row>
    <row r="1175" spans="6:16">
      <c r="F1175" s="1256"/>
      <c r="G1175" s="1257"/>
      <c r="I1175" s="1255"/>
      <c r="K1175" s="1257"/>
      <c r="L1175" s="1257"/>
      <c r="P1175" s="1255"/>
    </row>
    <row r="1176" spans="6:16">
      <c r="F1176" s="1256"/>
      <c r="G1176" s="1257"/>
      <c r="I1176" s="1255"/>
      <c r="K1176" s="1257"/>
      <c r="L1176" s="1257"/>
      <c r="P1176" s="1255"/>
    </row>
    <row r="1177" spans="6:16">
      <c r="F1177" s="1256"/>
      <c r="G1177" s="1257"/>
      <c r="I1177" s="1255"/>
      <c r="K1177" s="1257"/>
      <c r="L1177" s="1257"/>
      <c r="P1177" s="1255"/>
    </row>
    <row r="1178" spans="6:16">
      <c r="F1178" s="1256"/>
      <c r="G1178" s="1257"/>
      <c r="I1178" s="1255"/>
      <c r="K1178" s="1257"/>
      <c r="L1178" s="1257"/>
      <c r="P1178" s="1255"/>
    </row>
    <row r="1179" spans="6:16">
      <c r="F1179" s="1256"/>
      <c r="G1179" s="1257"/>
      <c r="I1179" s="1255"/>
      <c r="K1179" s="1257"/>
      <c r="L1179" s="1257"/>
      <c r="P1179" s="1255"/>
    </row>
    <row r="1180" spans="6:16">
      <c r="F1180" s="1256"/>
      <c r="G1180" s="1257"/>
      <c r="I1180" s="1255"/>
      <c r="K1180" s="1257"/>
      <c r="L1180" s="1257"/>
      <c r="P1180" s="1255"/>
    </row>
    <row r="1181" spans="6:16">
      <c r="F1181" s="1256"/>
      <c r="G1181" s="1257"/>
      <c r="I1181" s="1255"/>
      <c r="K1181" s="1257"/>
      <c r="L1181" s="1257"/>
      <c r="P1181" s="1255"/>
    </row>
    <row r="1182" spans="6:16">
      <c r="F1182" s="1256"/>
      <c r="G1182" s="1257"/>
      <c r="I1182" s="1255"/>
      <c r="K1182" s="1257"/>
      <c r="L1182" s="1257"/>
      <c r="P1182" s="1255"/>
    </row>
    <row r="1183" spans="6:16">
      <c r="F1183" s="1256"/>
      <c r="G1183" s="1257"/>
      <c r="I1183" s="1255"/>
      <c r="K1183" s="1257"/>
      <c r="L1183" s="1257"/>
      <c r="P1183" s="1255"/>
    </row>
    <row r="1184" spans="6:16">
      <c r="F1184" s="1256"/>
      <c r="G1184" s="1257"/>
      <c r="I1184" s="1255"/>
      <c r="K1184" s="1257"/>
      <c r="L1184" s="1257"/>
      <c r="P1184" s="1255"/>
    </row>
    <row r="1185" spans="6:16">
      <c r="F1185" s="1256"/>
      <c r="G1185" s="1257"/>
      <c r="I1185" s="1255"/>
      <c r="K1185" s="1257"/>
      <c r="L1185" s="1257"/>
      <c r="P1185" s="1255"/>
    </row>
    <row r="1186" spans="6:16">
      <c r="F1186" s="1256"/>
      <c r="G1186" s="1257"/>
      <c r="I1186" s="1255"/>
      <c r="K1186" s="1257"/>
      <c r="L1186" s="1257"/>
      <c r="P1186" s="1255"/>
    </row>
    <row r="1187" spans="6:16">
      <c r="F1187" s="1256"/>
      <c r="G1187" s="1257"/>
      <c r="I1187" s="1255"/>
      <c r="K1187" s="1257"/>
      <c r="L1187" s="1257"/>
      <c r="P1187" s="1255"/>
    </row>
    <row r="1188" spans="6:16">
      <c r="F1188" s="1256"/>
      <c r="G1188" s="1257"/>
      <c r="I1188" s="1255"/>
      <c r="K1188" s="1257"/>
      <c r="L1188" s="1257"/>
      <c r="P1188" s="1255"/>
    </row>
    <row r="1189" spans="6:16">
      <c r="F1189" s="1256"/>
      <c r="G1189" s="1257"/>
      <c r="I1189" s="1255"/>
      <c r="K1189" s="1257"/>
      <c r="L1189" s="1257"/>
      <c r="P1189" s="1255"/>
    </row>
    <row r="1190" spans="6:16">
      <c r="F1190" s="1256"/>
      <c r="G1190" s="1257"/>
      <c r="I1190" s="1255"/>
      <c r="K1190" s="1257"/>
      <c r="L1190" s="1257"/>
      <c r="P1190" s="1255"/>
    </row>
    <row r="1191" spans="6:16">
      <c r="F1191" s="1256"/>
      <c r="G1191" s="1257"/>
      <c r="I1191" s="1255"/>
      <c r="K1191" s="1257"/>
      <c r="L1191" s="1257"/>
      <c r="P1191" s="1255"/>
    </row>
    <row r="1192" spans="6:16">
      <c r="F1192" s="1256"/>
      <c r="G1192" s="1257"/>
      <c r="I1192" s="1255"/>
      <c r="K1192" s="1257"/>
      <c r="L1192" s="1257"/>
      <c r="P1192" s="1255"/>
    </row>
    <row r="1193" spans="6:16">
      <c r="F1193" s="1256"/>
      <c r="G1193" s="1257"/>
      <c r="I1193" s="1255"/>
      <c r="K1193" s="1257"/>
      <c r="L1193" s="1257"/>
      <c r="P1193" s="1255"/>
    </row>
    <row r="1194" spans="6:16">
      <c r="F1194" s="1256"/>
      <c r="G1194" s="1257"/>
      <c r="I1194" s="1255"/>
      <c r="K1194" s="1257"/>
      <c r="L1194" s="1257"/>
      <c r="P1194" s="1255"/>
    </row>
    <row r="1195" spans="6:16">
      <c r="F1195" s="1256"/>
      <c r="G1195" s="1257"/>
      <c r="I1195" s="1255"/>
      <c r="K1195" s="1257"/>
      <c r="L1195" s="1257"/>
      <c r="P1195" s="1255"/>
    </row>
    <row r="1196" spans="6:16">
      <c r="F1196" s="1256"/>
      <c r="G1196" s="1257"/>
      <c r="I1196" s="1255"/>
      <c r="K1196" s="1257"/>
      <c r="L1196" s="1257"/>
      <c r="P1196" s="1255"/>
    </row>
    <row r="1197" spans="6:16">
      <c r="F1197" s="1256"/>
      <c r="G1197" s="1257"/>
      <c r="I1197" s="1255"/>
      <c r="K1197" s="1257"/>
      <c r="L1197" s="1257"/>
      <c r="P1197" s="1255"/>
    </row>
    <row r="1198" spans="6:16">
      <c r="F1198" s="1256"/>
      <c r="G1198" s="1257"/>
      <c r="I1198" s="1255"/>
      <c r="K1198" s="1257"/>
      <c r="L1198" s="1257"/>
      <c r="P1198" s="1255"/>
    </row>
    <row r="1199" spans="6:16">
      <c r="F1199" s="1256"/>
      <c r="G1199" s="1257"/>
      <c r="I1199" s="1255"/>
      <c r="K1199" s="1257"/>
      <c r="L1199" s="1257"/>
      <c r="P1199" s="1255"/>
    </row>
    <row r="1200" spans="6:16">
      <c r="F1200" s="1256"/>
      <c r="G1200" s="1257"/>
      <c r="I1200" s="1255"/>
      <c r="K1200" s="1257"/>
      <c r="L1200" s="1257"/>
      <c r="P1200" s="1255"/>
    </row>
    <row r="1201" spans="6:16">
      <c r="F1201" s="1256"/>
      <c r="G1201" s="1257"/>
      <c r="I1201" s="1255"/>
      <c r="K1201" s="1257"/>
      <c r="L1201" s="1257"/>
      <c r="P1201" s="1255"/>
    </row>
    <row r="1202" spans="6:16">
      <c r="F1202" s="1256"/>
      <c r="G1202" s="1257"/>
      <c r="I1202" s="1255"/>
      <c r="K1202" s="1257"/>
      <c r="L1202" s="1257"/>
      <c r="P1202" s="1255"/>
    </row>
    <row r="1203" spans="6:16">
      <c r="F1203" s="1256"/>
      <c r="G1203" s="1257"/>
      <c r="I1203" s="1255"/>
      <c r="K1203" s="1257"/>
      <c r="L1203" s="1257"/>
      <c r="P1203" s="1255"/>
    </row>
    <row r="1204" spans="6:16">
      <c r="F1204" s="1256"/>
      <c r="G1204" s="1257"/>
      <c r="I1204" s="1255"/>
      <c r="K1204" s="1257"/>
      <c r="L1204" s="1257"/>
      <c r="P1204" s="1255"/>
    </row>
    <row r="1205" spans="6:16">
      <c r="F1205" s="1256"/>
      <c r="G1205" s="1257"/>
      <c r="I1205" s="1255"/>
      <c r="K1205" s="1257"/>
      <c r="L1205" s="1257"/>
      <c r="P1205" s="1255"/>
    </row>
    <row r="1206" spans="6:16">
      <c r="F1206" s="1256"/>
      <c r="G1206" s="1257"/>
      <c r="I1206" s="1255"/>
      <c r="K1206" s="1257"/>
      <c r="L1206" s="1257"/>
      <c r="P1206" s="1255"/>
    </row>
    <row r="1207" spans="6:16">
      <c r="F1207" s="1256"/>
      <c r="G1207" s="1257"/>
      <c r="I1207" s="1255"/>
      <c r="K1207" s="1257"/>
      <c r="L1207" s="1257"/>
      <c r="P1207" s="1255"/>
    </row>
    <row r="1208" spans="6:16">
      <c r="F1208" s="1256"/>
      <c r="G1208" s="1257"/>
      <c r="I1208" s="1255"/>
      <c r="K1208" s="1257"/>
      <c r="L1208" s="1257"/>
      <c r="P1208" s="1255"/>
    </row>
    <row r="1209" spans="6:16">
      <c r="F1209" s="1256"/>
      <c r="G1209" s="1257"/>
      <c r="I1209" s="1255"/>
      <c r="K1209" s="1257"/>
      <c r="L1209" s="1257"/>
      <c r="P1209" s="1255"/>
    </row>
    <row r="1210" spans="6:16">
      <c r="F1210" s="1256"/>
      <c r="G1210" s="1257"/>
      <c r="I1210" s="1255"/>
      <c r="K1210" s="1257"/>
      <c r="L1210" s="1257"/>
      <c r="P1210" s="1255"/>
    </row>
    <row r="1211" spans="6:16">
      <c r="F1211" s="1256"/>
      <c r="G1211" s="1257"/>
      <c r="I1211" s="1255"/>
      <c r="K1211" s="1257"/>
      <c r="L1211" s="1257"/>
      <c r="P1211" s="1255"/>
    </row>
    <row r="1212" spans="6:16">
      <c r="F1212" s="1256"/>
      <c r="G1212" s="1257"/>
      <c r="I1212" s="1255"/>
      <c r="K1212" s="1257"/>
      <c r="L1212" s="1257"/>
      <c r="P1212" s="1255"/>
    </row>
    <row r="1213" spans="6:16">
      <c r="F1213" s="1256"/>
      <c r="G1213" s="1257"/>
      <c r="I1213" s="1255"/>
      <c r="K1213" s="1257"/>
      <c r="L1213" s="1257"/>
      <c r="P1213" s="1255"/>
    </row>
    <row r="1214" spans="6:16">
      <c r="F1214" s="1256"/>
      <c r="G1214" s="1257"/>
      <c r="I1214" s="1255"/>
      <c r="K1214" s="1257"/>
      <c r="L1214" s="1257"/>
      <c r="P1214" s="1255"/>
    </row>
    <row r="1215" spans="6:16">
      <c r="F1215" s="1256"/>
      <c r="G1215" s="1257"/>
      <c r="I1215" s="1255"/>
      <c r="K1215" s="1257"/>
      <c r="L1215" s="1257"/>
      <c r="P1215" s="1255"/>
    </row>
    <row r="1216" spans="6:16">
      <c r="F1216" s="1256"/>
      <c r="G1216" s="1257"/>
      <c r="I1216" s="1255"/>
      <c r="K1216" s="1257"/>
      <c r="L1216" s="1257"/>
      <c r="P1216" s="1255"/>
    </row>
    <row r="1217" spans="6:16">
      <c r="F1217" s="1256"/>
      <c r="G1217" s="1257"/>
      <c r="I1217" s="1255"/>
      <c r="K1217" s="1257"/>
      <c r="L1217" s="1257"/>
      <c r="P1217" s="1255"/>
    </row>
    <row r="1218" spans="6:16">
      <c r="F1218" s="1256"/>
      <c r="G1218" s="1257"/>
      <c r="I1218" s="1255"/>
      <c r="K1218" s="1257"/>
      <c r="L1218" s="1257"/>
      <c r="P1218" s="1255"/>
    </row>
    <row r="1219" spans="6:16">
      <c r="F1219" s="1256"/>
      <c r="G1219" s="1257"/>
      <c r="I1219" s="1255"/>
      <c r="K1219" s="1257"/>
      <c r="L1219" s="1257"/>
      <c r="P1219" s="1255"/>
    </row>
    <row r="1220" spans="6:16">
      <c r="F1220" s="1256"/>
      <c r="G1220" s="1257"/>
      <c r="I1220" s="1255"/>
      <c r="K1220" s="1257"/>
      <c r="L1220" s="1257"/>
      <c r="P1220" s="1255"/>
    </row>
    <row r="1221" spans="6:16">
      <c r="F1221" s="1256"/>
      <c r="G1221" s="1257"/>
      <c r="I1221" s="1255"/>
      <c r="K1221" s="1257"/>
      <c r="L1221" s="1257"/>
      <c r="P1221" s="1255"/>
    </row>
    <row r="1222" spans="6:16">
      <c r="F1222" s="1256"/>
      <c r="G1222" s="1257"/>
      <c r="I1222" s="1255"/>
      <c r="K1222" s="1257"/>
      <c r="L1222" s="1257"/>
      <c r="P1222" s="1255"/>
    </row>
    <row r="1223" spans="6:16">
      <c r="F1223" s="1256"/>
      <c r="G1223" s="1257"/>
      <c r="I1223" s="1255"/>
      <c r="K1223" s="1257"/>
      <c r="L1223" s="1257"/>
      <c r="P1223" s="1255"/>
    </row>
    <row r="1224" spans="6:16">
      <c r="F1224" s="1256"/>
      <c r="G1224" s="1257"/>
      <c r="I1224" s="1255"/>
      <c r="K1224" s="1257"/>
      <c r="L1224" s="1257"/>
      <c r="P1224" s="1255"/>
    </row>
    <row r="1225" spans="6:16">
      <c r="F1225" s="1256"/>
      <c r="G1225" s="1257"/>
      <c r="I1225" s="1255"/>
      <c r="K1225" s="1257"/>
      <c r="L1225" s="1257"/>
      <c r="P1225" s="1255"/>
    </row>
    <row r="1226" spans="6:16">
      <c r="F1226" s="1256"/>
      <c r="G1226" s="1257"/>
      <c r="I1226" s="1255"/>
      <c r="K1226" s="1257"/>
      <c r="L1226" s="1257"/>
      <c r="P1226" s="1255"/>
    </row>
    <row r="1227" spans="6:16">
      <c r="F1227" s="1256"/>
      <c r="G1227" s="1257"/>
      <c r="I1227" s="1255"/>
      <c r="K1227" s="1257"/>
      <c r="L1227" s="1257"/>
      <c r="P1227" s="1255"/>
    </row>
    <row r="1228" spans="6:16">
      <c r="F1228" s="1256"/>
      <c r="G1228" s="1257"/>
      <c r="I1228" s="1255"/>
      <c r="K1228" s="1257"/>
      <c r="L1228" s="1257"/>
      <c r="P1228" s="1255"/>
    </row>
    <row r="1229" spans="6:16">
      <c r="F1229" s="1256"/>
      <c r="G1229" s="1257"/>
      <c r="I1229" s="1255"/>
      <c r="K1229" s="1257"/>
      <c r="L1229" s="1257"/>
      <c r="P1229" s="1255"/>
    </row>
    <row r="1230" spans="6:16">
      <c r="F1230" s="1256"/>
      <c r="G1230" s="1257"/>
      <c r="I1230" s="1255"/>
      <c r="K1230" s="1257"/>
      <c r="L1230" s="1257"/>
      <c r="P1230" s="1255"/>
    </row>
    <row r="1231" spans="6:16">
      <c r="F1231" s="1256"/>
      <c r="G1231" s="1257"/>
      <c r="I1231" s="1255"/>
      <c r="K1231" s="1257"/>
      <c r="L1231" s="1257"/>
      <c r="P1231" s="1255"/>
    </row>
    <row r="1232" spans="6:16">
      <c r="F1232" s="1256"/>
      <c r="G1232" s="1257"/>
      <c r="I1232" s="1255"/>
      <c r="K1232" s="1257"/>
      <c r="L1232" s="1257"/>
      <c r="P1232" s="1255"/>
    </row>
    <row r="1233" spans="6:16">
      <c r="F1233" s="1256"/>
      <c r="G1233" s="1257"/>
      <c r="I1233" s="1255"/>
      <c r="K1233" s="1257"/>
      <c r="L1233" s="1257"/>
      <c r="P1233" s="1255"/>
    </row>
    <row r="1234" spans="6:16">
      <c r="F1234" s="1256"/>
      <c r="G1234" s="1257"/>
      <c r="I1234" s="1255"/>
      <c r="K1234" s="1257"/>
      <c r="L1234" s="1257"/>
      <c r="P1234" s="1255"/>
    </row>
    <row r="1235" spans="6:16">
      <c r="F1235" s="1256"/>
      <c r="G1235" s="1257"/>
      <c r="I1235" s="1255"/>
      <c r="K1235" s="1257"/>
      <c r="L1235" s="1257"/>
      <c r="P1235" s="1255"/>
    </row>
    <row r="1236" spans="6:16">
      <c r="F1236" s="1256"/>
      <c r="G1236" s="1257"/>
      <c r="I1236" s="1255"/>
      <c r="K1236" s="1257"/>
      <c r="L1236" s="1257"/>
      <c r="P1236" s="1255"/>
    </row>
    <row r="1237" spans="6:16">
      <c r="F1237" s="1256"/>
      <c r="G1237" s="1257"/>
      <c r="I1237" s="1255"/>
      <c r="K1237" s="1257"/>
      <c r="L1237" s="1257"/>
      <c r="P1237" s="1255"/>
    </row>
    <row r="1238" spans="6:16">
      <c r="F1238" s="1256"/>
      <c r="G1238" s="1257"/>
      <c r="I1238" s="1255"/>
      <c r="K1238" s="1257"/>
      <c r="L1238" s="1257"/>
      <c r="P1238" s="1255"/>
    </row>
    <row r="1239" spans="6:16">
      <c r="F1239" s="1256"/>
      <c r="G1239" s="1257"/>
      <c r="I1239" s="1255"/>
      <c r="K1239" s="1257"/>
      <c r="L1239" s="1257"/>
      <c r="P1239" s="1255"/>
    </row>
    <row r="1240" spans="6:16">
      <c r="F1240" s="1256"/>
      <c r="G1240" s="1257"/>
      <c r="I1240" s="1255"/>
      <c r="K1240" s="1257"/>
      <c r="L1240" s="1257"/>
      <c r="P1240" s="1255"/>
    </row>
    <row r="1241" spans="6:16">
      <c r="F1241" s="1256"/>
      <c r="G1241" s="1257"/>
      <c r="I1241" s="1255"/>
      <c r="K1241" s="1257"/>
      <c r="L1241" s="1257"/>
      <c r="P1241" s="1255"/>
    </row>
    <row r="1242" spans="6:16">
      <c r="F1242" s="1256"/>
      <c r="G1242" s="1257"/>
      <c r="I1242" s="1255"/>
      <c r="K1242" s="1257"/>
      <c r="L1242" s="1257"/>
      <c r="P1242" s="1255"/>
    </row>
    <row r="1243" spans="6:16">
      <c r="F1243" s="1256"/>
      <c r="G1243" s="1257"/>
      <c r="I1243" s="1255"/>
      <c r="K1243" s="1257"/>
      <c r="L1243" s="1257"/>
      <c r="P1243" s="1255"/>
    </row>
    <row r="1244" spans="6:16">
      <c r="F1244" s="1256"/>
      <c r="G1244" s="1257"/>
      <c r="I1244" s="1255"/>
      <c r="K1244" s="1257"/>
      <c r="L1244" s="1257"/>
      <c r="P1244" s="1255"/>
    </row>
    <row r="1245" spans="6:16">
      <c r="F1245" s="1256"/>
      <c r="G1245" s="1257"/>
      <c r="I1245" s="1255"/>
      <c r="K1245" s="1257"/>
      <c r="L1245" s="1257"/>
      <c r="P1245" s="1255"/>
    </row>
    <row r="1246" spans="6:16">
      <c r="F1246" s="1256"/>
      <c r="G1246" s="1257"/>
      <c r="I1246" s="1255"/>
      <c r="K1246" s="1257"/>
      <c r="L1246" s="1257"/>
      <c r="P1246" s="1255"/>
    </row>
    <row r="1247" spans="6:16">
      <c r="F1247" s="1256"/>
      <c r="G1247" s="1257"/>
      <c r="I1247" s="1255"/>
      <c r="K1247" s="1257"/>
      <c r="L1247" s="1257"/>
      <c r="P1247" s="1255"/>
    </row>
    <row r="1248" spans="6:16">
      <c r="F1248" s="1256"/>
      <c r="G1248" s="1257"/>
      <c r="I1248" s="1255"/>
      <c r="K1248" s="1257"/>
      <c r="L1248" s="1257"/>
      <c r="P1248" s="1255"/>
    </row>
    <row r="1249" spans="6:16">
      <c r="F1249" s="1256"/>
      <c r="G1249" s="1257"/>
      <c r="I1249" s="1255"/>
      <c r="K1249" s="1257"/>
      <c r="L1249" s="1257"/>
      <c r="P1249" s="1255"/>
    </row>
    <row r="1250" spans="6:16">
      <c r="F1250" s="1256"/>
      <c r="G1250" s="1257"/>
      <c r="I1250" s="1255"/>
      <c r="K1250" s="1257"/>
      <c r="L1250" s="1257"/>
      <c r="P1250" s="1255"/>
    </row>
    <row r="1251" spans="6:16">
      <c r="F1251" s="1256"/>
      <c r="G1251" s="1257"/>
      <c r="I1251" s="1255"/>
      <c r="K1251" s="1257"/>
      <c r="L1251" s="1257"/>
      <c r="P1251" s="1255"/>
    </row>
    <row r="1252" spans="6:16">
      <c r="F1252" s="1256"/>
      <c r="G1252" s="1257"/>
      <c r="I1252" s="1255"/>
      <c r="K1252" s="1257"/>
      <c r="L1252" s="1257"/>
      <c r="P1252" s="1255"/>
    </row>
    <row r="1253" spans="6:16">
      <c r="F1253" s="1256"/>
      <c r="G1253" s="1257"/>
      <c r="I1253" s="1255"/>
      <c r="K1253" s="1257"/>
      <c r="L1253" s="1257"/>
      <c r="P1253" s="1255"/>
    </row>
    <row r="1254" spans="6:16">
      <c r="F1254" s="1256"/>
      <c r="G1254" s="1257"/>
      <c r="I1254" s="1255"/>
      <c r="K1254" s="1257"/>
      <c r="L1254" s="1257"/>
      <c r="P1254" s="1255"/>
    </row>
    <row r="1255" spans="6:16">
      <c r="F1255" s="1256"/>
      <c r="G1255" s="1257"/>
      <c r="I1255" s="1255"/>
      <c r="K1255" s="1257"/>
      <c r="L1255" s="1257"/>
      <c r="P1255" s="1255"/>
    </row>
    <row r="1256" spans="6:16">
      <c r="F1256" s="1256"/>
      <c r="G1256" s="1257"/>
      <c r="I1256" s="1255"/>
      <c r="K1256" s="1257"/>
      <c r="L1256" s="1257"/>
      <c r="P1256" s="1255"/>
    </row>
    <row r="1257" spans="6:16">
      <c r="F1257" s="1256"/>
      <c r="G1257" s="1257"/>
      <c r="I1257" s="1255"/>
      <c r="K1257" s="1257"/>
      <c r="L1257" s="1257"/>
      <c r="P1257" s="1255"/>
    </row>
    <row r="1258" spans="6:16">
      <c r="F1258" s="1256"/>
      <c r="G1258" s="1257"/>
      <c r="I1258" s="1255"/>
      <c r="K1258" s="1257"/>
      <c r="L1258" s="1257"/>
      <c r="P1258" s="1255"/>
    </row>
    <row r="1259" spans="6:16">
      <c r="F1259" s="1256"/>
      <c r="G1259" s="1257"/>
      <c r="I1259" s="1255"/>
      <c r="K1259" s="1257"/>
      <c r="L1259" s="1257"/>
      <c r="P1259" s="1255"/>
    </row>
    <row r="1260" spans="6:16">
      <c r="F1260" s="1256"/>
      <c r="G1260" s="1257"/>
      <c r="I1260" s="1255"/>
      <c r="K1260" s="1257"/>
      <c r="L1260" s="1257"/>
      <c r="P1260" s="1255"/>
    </row>
    <row r="1261" spans="6:16">
      <c r="F1261" s="1256"/>
      <c r="G1261" s="1257"/>
      <c r="I1261" s="1255"/>
      <c r="K1261" s="1257"/>
      <c r="L1261" s="1257"/>
      <c r="P1261" s="1255"/>
    </row>
    <row r="1262" spans="6:16">
      <c r="F1262" s="1256"/>
      <c r="G1262" s="1257"/>
      <c r="I1262" s="1255"/>
      <c r="K1262" s="1257"/>
      <c r="L1262" s="1257"/>
      <c r="P1262" s="1255"/>
    </row>
    <row r="1263" spans="6:16">
      <c r="F1263" s="1256"/>
      <c r="G1263" s="1257"/>
      <c r="I1263" s="1255"/>
      <c r="K1263" s="1257"/>
      <c r="L1263" s="1257"/>
      <c r="P1263" s="1255"/>
    </row>
    <row r="1264" spans="6:16">
      <c r="F1264" s="1256"/>
      <c r="G1264" s="1257"/>
      <c r="I1264" s="1255"/>
      <c r="K1264" s="1257"/>
      <c r="L1264" s="1257"/>
      <c r="P1264" s="1255"/>
    </row>
    <row r="1265" spans="6:16">
      <c r="F1265" s="1256"/>
      <c r="G1265" s="1257"/>
      <c r="I1265" s="1255"/>
      <c r="K1265" s="1257"/>
      <c r="L1265" s="1257"/>
      <c r="P1265" s="1255"/>
    </row>
    <row r="1266" spans="6:16">
      <c r="F1266" s="1256"/>
      <c r="G1266" s="1257"/>
      <c r="I1266" s="1255"/>
      <c r="K1266" s="1257"/>
      <c r="L1266" s="1257"/>
      <c r="P1266" s="1255"/>
    </row>
    <row r="1267" spans="6:16">
      <c r="F1267" s="1256"/>
      <c r="G1267" s="1257"/>
      <c r="I1267" s="1255"/>
      <c r="K1267" s="1257"/>
      <c r="L1267" s="1257"/>
      <c r="P1267" s="1255"/>
    </row>
    <row r="1268" spans="6:16">
      <c r="F1268" s="1256"/>
      <c r="G1268" s="1257"/>
      <c r="I1268" s="1255"/>
      <c r="K1268" s="1257"/>
      <c r="L1268" s="1257"/>
      <c r="P1268" s="1255"/>
    </row>
    <row r="1269" spans="6:16">
      <c r="F1269" s="1256"/>
      <c r="G1269" s="1257"/>
      <c r="I1269" s="1255"/>
      <c r="K1269" s="1257"/>
      <c r="L1269" s="1257"/>
      <c r="P1269" s="1255"/>
    </row>
    <row r="1270" spans="6:16">
      <c r="F1270" s="1256"/>
      <c r="G1270" s="1257"/>
      <c r="I1270" s="1255"/>
      <c r="K1270" s="1257"/>
      <c r="L1270" s="1257"/>
      <c r="P1270" s="1255"/>
    </row>
    <row r="1271" spans="6:16">
      <c r="F1271" s="1256"/>
      <c r="G1271" s="1257"/>
      <c r="I1271" s="1255"/>
      <c r="K1271" s="1257"/>
      <c r="L1271" s="1257"/>
      <c r="P1271" s="1255"/>
    </row>
    <row r="1272" spans="6:16">
      <c r="F1272" s="1256"/>
      <c r="G1272" s="1257"/>
      <c r="I1272" s="1255"/>
      <c r="K1272" s="1257"/>
      <c r="L1272" s="1257"/>
      <c r="P1272" s="1255"/>
    </row>
    <row r="1273" spans="6:16">
      <c r="F1273" s="1256"/>
      <c r="G1273" s="1257"/>
      <c r="I1273" s="1255"/>
      <c r="K1273" s="1257"/>
      <c r="L1273" s="1257"/>
      <c r="P1273" s="1255"/>
    </row>
    <row r="1274" spans="6:16">
      <c r="F1274" s="1256"/>
      <c r="G1274" s="1257"/>
      <c r="I1274" s="1255"/>
      <c r="K1274" s="1257"/>
      <c r="L1274" s="1257"/>
      <c r="P1274" s="1255"/>
    </row>
    <row r="1275" spans="6:16">
      <c r="F1275" s="1256"/>
      <c r="G1275" s="1257"/>
      <c r="I1275" s="1255"/>
      <c r="K1275" s="1257"/>
      <c r="L1275" s="1257"/>
      <c r="P1275" s="1255"/>
    </row>
    <row r="1276" spans="6:16">
      <c r="F1276" s="1256"/>
      <c r="G1276" s="1257"/>
      <c r="I1276" s="1255"/>
      <c r="K1276" s="1257"/>
      <c r="L1276" s="1257"/>
      <c r="P1276" s="1255"/>
    </row>
    <row r="1277" spans="6:16">
      <c r="F1277" s="1256"/>
      <c r="G1277" s="1257"/>
      <c r="I1277" s="1255"/>
      <c r="K1277" s="1257"/>
      <c r="L1277" s="1257"/>
      <c r="P1277" s="1255"/>
    </row>
    <row r="1278" spans="6:16">
      <c r="F1278" s="1256"/>
      <c r="G1278" s="1257"/>
      <c r="I1278" s="1255"/>
      <c r="K1278" s="1257"/>
      <c r="L1278" s="1257"/>
      <c r="P1278" s="1255"/>
    </row>
    <row r="1279" spans="6:16">
      <c r="F1279" s="1256"/>
      <c r="G1279" s="1257"/>
      <c r="I1279" s="1255"/>
      <c r="K1279" s="1257"/>
      <c r="L1279" s="1257"/>
      <c r="P1279" s="1255"/>
    </row>
    <row r="1280" spans="6:16">
      <c r="F1280" s="1256"/>
      <c r="G1280" s="1257"/>
      <c r="I1280" s="1255"/>
      <c r="K1280" s="1257"/>
      <c r="L1280" s="1257"/>
      <c r="P1280" s="1255"/>
    </row>
    <row r="1281" spans="6:16">
      <c r="F1281" s="1256"/>
      <c r="G1281" s="1257"/>
      <c r="I1281" s="1255"/>
      <c r="K1281" s="1257"/>
      <c r="L1281" s="1257"/>
      <c r="P1281" s="1255"/>
    </row>
    <row r="1282" spans="6:16">
      <c r="F1282" s="1256"/>
      <c r="G1282" s="1257"/>
      <c r="I1282" s="1255"/>
      <c r="K1282" s="1257"/>
      <c r="L1282" s="1257"/>
      <c r="P1282" s="1255"/>
    </row>
    <row r="1283" spans="6:16">
      <c r="F1283" s="1256"/>
      <c r="G1283" s="1257"/>
      <c r="I1283" s="1255"/>
      <c r="K1283" s="1257"/>
      <c r="L1283" s="1257"/>
      <c r="P1283" s="1255"/>
    </row>
    <row r="1284" spans="6:16">
      <c r="F1284" s="1256"/>
      <c r="G1284" s="1257"/>
      <c r="I1284" s="1255"/>
      <c r="K1284" s="1257"/>
      <c r="L1284" s="1257"/>
      <c r="P1284" s="1255"/>
    </row>
    <row r="1285" spans="6:16">
      <c r="F1285" s="1256"/>
      <c r="G1285" s="1257"/>
      <c r="I1285" s="1255"/>
      <c r="K1285" s="1257"/>
      <c r="L1285" s="1257"/>
      <c r="P1285" s="1255"/>
    </row>
    <row r="1286" spans="6:16">
      <c r="F1286" s="1256"/>
      <c r="G1286" s="1257"/>
      <c r="I1286" s="1255"/>
      <c r="K1286" s="1257"/>
      <c r="L1286" s="1257"/>
      <c r="P1286" s="1255"/>
    </row>
    <row r="1287" spans="6:16">
      <c r="F1287" s="1256"/>
      <c r="G1287" s="1257"/>
      <c r="I1287" s="1255"/>
      <c r="K1287" s="1257"/>
      <c r="L1287" s="1257"/>
      <c r="P1287" s="1255"/>
    </row>
    <row r="1288" spans="6:16">
      <c r="F1288" s="1256"/>
      <c r="G1288" s="1257"/>
      <c r="I1288" s="1255"/>
      <c r="K1288" s="1257"/>
      <c r="L1288" s="1257"/>
      <c r="P1288" s="1255"/>
    </row>
    <row r="1289" spans="6:16">
      <c r="F1289" s="1256"/>
      <c r="G1289" s="1257"/>
      <c r="I1289" s="1255"/>
      <c r="K1289" s="1257"/>
      <c r="L1289" s="1257"/>
      <c r="P1289" s="1255"/>
    </row>
    <row r="1290" spans="6:16">
      <c r="F1290" s="1256"/>
      <c r="G1290" s="1257"/>
      <c r="I1290" s="1255"/>
      <c r="K1290" s="1257"/>
      <c r="L1290" s="1257"/>
      <c r="P1290" s="1255"/>
    </row>
    <row r="1291" spans="6:16">
      <c r="F1291" s="1256"/>
      <c r="G1291" s="1257"/>
      <c r="I1291" s="1255"/>
      <c r="K1291" s="1257"/>
      <c r="L1291" s="1257"/>
      <c r="P1291" s="1255"/>
    </row>
    <row r="1292" spans="6:16">
      <c r="F1292" s="1256"/>
      <c r="G1292" s="1257"/>
      <c r="I1292" s="1255"/>
      <c r="K1292" s="1257"/>
      <c r="L1292" s="1257"/>
      <c r="P1292" s="1255"/>
    </row>
    <row r="1293" spans="6:16">
      <c r="F1293" s="1256"/>
      <c r="G1293" s="1257"/>
      <c r="I1293" s="1255"/>
      <c r="K1293" s="1257"/>
      <c r="L1293" s="1257"/>
      <c r="P1293" s="1255"/>
    </row>
    <row r="1294" spans="6:16">
      <c r="F1294" s="1256"/>
      <c r="G1294" s="1257"/>
      <c r="I1294" s="1255"/>
      <c r="K1294" s="1257"/>
      <c r="L1294" s="1257"/>
      <c r="P1294" s="1255"/>
    </row>
    <row r="1295" spans="6:16">
      <c r="F1295" s="1256"/>
      <c r="G1295" s="1257"/>
      <c r="I1295" s="1255"/>
      <c r="K1295" s="1257"/>
      <c r="L1295" s="1257"/>
      <c r="P1295" s="1255"/>
    </row>
    <row r="1296" spans="6:16">
      <c r="F1296" s="1256"/>
      <c r="G1296" s="1257"/>
      <c r="I1296" s="1255"/>
      <c r="K1296" s="1257"/>
      <c r="L1296" s="1257"/>
      <c r="P1296" s="1255"/>
    </row>
    <row r="1297" spans="6:16">
      <c r="F1297" s="1256"/>
      <c r="G1297" s="1257"/>
      <c r="I1297" s="1255"/>
      <c r="K1297" s="1257"/>
      <c r="L1297" s="1257"/>
      <c r="P1297" s="1255"/>
    </row>
    <row r="1298" spans="6:16">
      <c r="F1298" s="1256"/>
      <c r="G1298" s="1257"/>
      <c r="I1298" s="1255"/>
      <c r="K1298" s="1257"/>
      <c r="L1298" s="1257"/>
      <c r="P1298" s="1255"/>
    </row>
    <row r="1299" spans="6:16">
      <c r="F1299" s="1256"/>
      <c r="G1299" s="1257"/>
      <c r="I1299" s="1255"/>
      <c r="K1299" s="1257"/>
      <c r="L1299" s="1257"/>
      <c r="P1299" s="1255"/>
    </row>
    <row r="1300" spans="6:16">
      <c r="F1300" s="1256"/>
      <c r="G1300" s="1257"/>
      <c r="I1300" s="1255"/>
      <c r="K1300" s="1257"/>
      <c r="L1300" s="1257"/>
      <c r="P1300" s="1255"/>
    </row>
    <row r="1301" spans="6:16">
      <c r="F1301" s="1256"/>
      <c r="G1301" s="1257"/>
      <c r="I1301" s="1255"/>
      <c r="K1301" s="1257"/>
      <c r="L1301" s="1257"/>
      <c r="P1301" s="1255"/>
    </row>
    <row r="1302" spans="6:16">
      <c r="F1302" s="1256"/>
      <c r="G1302" s="1257"/>
      <c r="I1302" s="1255"/>
      <c r="K1302" s="1257"/>
      <c r="L1302" s="1257"/>
      <c r="P1302" s="1255"/>
    </row>
    <row r="1303" spans="6:16">
      <c r="F1303" s="1256"/>
      <c r="G1303" s="1257"/>
      <c r="I1303" s="1255"/>
      <c r="K1303" s="1257"/>
      <c r="L1303" s="1257"/>
      <c r="P1303" s="1255"/>
    </row>
    <row r="1304" spans="6:16">
      <c r="F1304" s="1256"/>
      <c r="G1304" s="1257"/>
      <c r="I1304" s="1255"/>
      <c r="K1304" s="1257"/>
      <c r="L1304" s="1257"/>
      <c r="P1304" s="1255"/>
    </row>
    <row r="1305" spans="6:16">
      <c r="F1305" s="1256"/>
      <c r="G1305" s="1257"/>
      <c r="I1305" s="1255"/>
      <c r="K1305" s="1257"/>
      <c r="L1305" s="1257"/>
      <c r="P1305" s="1255"/>
    </row>
    <row r="1306" spans="6:16">
      <c r="F1306" s="1256"/>
      <c r="G1306" s="1257"/>
      <c r="I1306" s="1255"/>
      <c r="K1306" s="1257"/>
      <c r="L1306" s="1257"/>
      <c r="P1306" s="1255"/>
    </row>
    <row r="1307" spans="6:16">
      <c r="F1307" s="1256"/>
      <c r="G1307" s="1257"/>
      <c r="I1307" s="1255"/>
      <c r="K1307" s="1257"/>
      <c r="L1307" s="1257"/>
      <c r="P1307" s="1255"/>
    </row>
    <row r="1308" spans="6:16">
      <c r="F1308" s="1256"/>
      <c r="G1308" s="1257"/>
      <c r="I1308" s="1255"/>
      <c r="K1308" s="1257"/>
      <c r="L1308" s="1257"/>
      <c r="P1308" s="1255"/>
    </row>
    <row r="1309" spans="6:16">
      <c r="F1309" s="1256"/>
      <c r="G1309" s="1257"/>
      <c r="I1309" s="1255"/>
      <c r="K1309" s="1257"/>
      <c r="L1309" s="1257"/>
      <c r="P1309" s="1255"/>
    </row>
    <row r="1310" spans="6:16">
      <c r="F1310" s="1256"/>
      <c r="G1310" s="1257"/>
      <c r="I1310" s="1255"/>
      <c r="K1310" s="1257"/>
      <c r="L1310" s="1257"/>
      <c r="P1310" s="1255"/>
    </row>
    <row r="1311" spans="6:16">
      <c r="F1311" s="1256"/>
      <c r="G1311" s="1257"/>
      <c r="I1311" s="1255"/>
      <c r="K1311" s="1257"/>
      <c r="L1311" s="1257"/>
      <c r="P1311" s="1255"/>
    </row>
    <row r="1312" spans="6:16">
      <c r="F1312" s="1256"/>
      <c r="G1312" s="1257"/>
      <c r="I1312" s="1255"/>
      <c r="K1312" s="1257"/>
      <c r="L1312" s="1257"/>
      <c r="P1312" s="1255"/>
    </row>
    <row r="1313" spans="6:16">
      <c r="F1313" s="1256"/>
      <c r="G1313" s="1257"/>
      <c r="I1313" s="1255"/>
      <c r="K1313" s="1257"/>
      <c r="L1313" s="1257"/>
      <c r="P1313" s="1255"/>
    </row>
    <row r="1314" spans="6:16">
      <c r="F1314" s="1256"/>
      <c r="G1314" s="1257"/>
      <c r="I1314" s="1255"/>
      <c r="K1314" s="1257"/>
      <c r="L1314" s="1257"/>
      <c r="P1314" s="1255"/>
    </row>
    <row r="1315" spans="6:16">
      <c r="F1315" s="1256"/>
      <c r="G1315" s="1257"/>
      <c r="I1315" s="1255"/>
      <c r="K1315" s="1257"/>
      <c r="L1315" s="1257"/>
      <c r="P1315" s="1255"/>
    </row>
    <row r="1316" spans="6:16">
      <c r="F1316" s="1256"/>
      <c r="G1316" s="1257"/>
      <c r="I1316" s="1255"/>
      <c r="K1316" s="1257"/>
      <c r="L1316" s="1257"/>
      <c r="P1316" s="1255"/>
    </row>
    <row r="1317" spans="6:16">
      <c r="F1317" s="1256"/>
      <c r="G1317" s="1257"/>
      <c r="I1317" s="1255"/>
      <c r="K1317" s="1257"/>
      <c r="L1317" s="1257"/>
      <c r="P1317" s="1255"/>
    </row>
    <row r="1318" spans="6:16">
      <c r="F1318" s="1256"/>
      <c r="G1318" s="1257"/>
      <c r="I1318" s="1255"/>
      <c r="K1318" s="1257"/>
      <c r="L1318" s="1257"/>
      <c r="P1318" s="1255"/>
    </row>
    <row r="1319" spans="6:16">
      <c r="F1319" s="1256"/>
      <c r="G1319" s="1257"/>
      <c r="I1319" s="1255"/>
      <c r="K1319" s="1257"/>
      <c r="L1319" s="1257"/>
      <c r="P1319" s="1255"/>
    </row>
    <row r="1320" spans="6:16">
      <c r="F1320" s="1256"/>
      <c r="G1320" s="1257"/>
      <c r="I1320" s="1255"/>
      <c r="K1320" s="1257"/>
      <c r="L1320" s="1257"/>
      <c r="P1320" s="1255"/>
    </row>
    <row r="1321" spans="6:16">
      <c r="F1321" s="1256"/>
      <c r="G1321" s="1257"/>
      <c r="I1321" s="1255"/>
      <c r="K1321" s="1257"/>
      <c r="L1321" s="1257"/>
      <c r="P1321" s="1255"/>
    </row>
    <row r="1322" spans="6:16">
      <c r="F1322" s="1256"/>
      <c r="G1322" s="1257"/>
      <c r="I1322" s="1255"/>
      <c r="K1322" s="1257"/>
      <c r="L1322" s="1257"/>
      <c r="P1322" s="1255"/>
    </row>
    <row r="1323" spans="6:16">
      <c r="F1323" s="1256"/>
      <c r="G1323" s="1257"/>
      <c r="I1323" s="1255"/>
      <c r="K1323" s="1257"/>
      <c r="L1323" s="1257"/>
      <c r="P1323" s="1255"/>
    </row>
    <row r="1324" spans="6:16">
      <c r="F1324" s="1256"/>
      <c r="G1324" s="1257"/>
      <c r="I1324" s="1255"/>
      <c r="K1324" s="1257"/>
      <c r="L1324" s="1257"/>
      <c r="P1324" s="1255"/>
    </row>
    <row r="1325" spans="6:16">
      <c r="F1325" s="1256"/>
      <c r="G1325" s="1257"/>
      <c r="I1325" s="1255"/>
      <c r="K1325" s="1257"/>
      <c r="L1325" s="1257"/>
      <c r="P1325" s="1255"/>
    </row>
    <row r="1326" spans="6:16">
      <c r="F1326" s="1256"/>
      <c r="G1326" s="1257"/>
      <c r="I1326" s="1255"/>
      <c r="K1326" s="1257"/>
      <c r="L1326" s="1257"/>
      <c r="P1326" s="1255"/>
    </row>
    <row r="1327" spans="6:16">
      <c r="F1327" s="1256"/>
      <c r="G1327" s="1257"/>
      <c r="I1327" s="1255"/>
      <c r="K1327" s="1257"/>
      <c r="L1327" s="1257"/>
      <c r="P1327" s="1255"/>
    </row>
    <row r="1328" spans="6:16">
      <c r="F1328" s="1256"/>
      <c r="G1328" s="1257"/>
      <c r="I1328" s="1255"/>
      <c r="K1328" s="1257"/>
      <c r="L1328" s="1257"/>
      <c r="P1328" s="1255"/>
    </row>
    <row r="1329" spans="6:16">
      <c r="F1329" s="1256"/>
      <c r="G1329" s="1257"/>
      <c r="I1329" s="1255"/>
      <c r="K1329" s="1257"/>
      <c r="L1329" s="1257"/>
      <c r="P1329" s="1255"/>
    </row>
    <row r="1330" spans="6:16">
      <c r="F1330" s="1256"/>
      <c r="G1330" s="1257"/>
      <c r="I1330" s="1255"/>
      <c r="K1330" s="1257"/>
      <c r="L1330" s="1257"/>
      <c r="P1330" s="1255"/>
    </row>
    <row r="1331" spans="6:16">
      <c r="F1331" s="1256"/>
      <c r="G1331" s="1257"/>
      <c r="I1331" s="1255"/>
      <c r="K1331" s="1257"/>
      <c r="L1331" s="1257"/>
      <c r="P1331" s="1255"/>
    </row>
    <row r="1332" spans="6:16">
      <c r="F1332" s="1256"/>
      <c r="G1332" s="1257"/>
      <c r="I1332" s="1255"/>
      <c r="K1332" s="1257"/>
      <c r="L1332" s="1257"/>
      <c r="P1332" s="1255"/>
    </row>
    <row r="1333" spans="6:16">
      <c r="F1333" s="1256"/>
      <c r="G1333" s="1257"/>
      <c r="I1333" s="1255"/>
      <c r="K1333" s="1257"/>
      <c r="L1333" s="1257"/>
      <c r="P1333" s="1255"/>
    </row>
    <row r="1334" spans="6:16">
      <c r="F1334" s="1256"/>
      <c r="G1334" s="1257"/>
      <c r="I1334" s="1255"/>
      <c r="K1334" s="1257"/>
      <c r="L1334" s="1257"/>
      <c r="P1334" s="1255"/>
    </row>
    <row r="1335" spans="6:16">
      <c r="F1335" s="1256"/>
      <c r="G1335" s="1257"/>
      <c r="I1335" s="1255"/>
      <c r="K1335" s="1257"/>
      <c r="L1335" s="1257"/>
      <c r="P1335" s="1255"/>
    </row>
    <row r="1336" spans="6:16">
      <c r="F1336" s="1256"/>
      <c r="G1336" s="1257"/>
      <c r="I1336" s="1255"/>
      <c r="K1336" s="1257"/>
      <c r="L1336" s="1257"/>
      <c r="P1336" s="1255"/>
    </row>
    <row r="1337" spans="6:16">
      <c r="F1337" s="1256"/>
      <c r="G1337" s="1257"/>
      <c r="I1337" s="1255"/>
      <c r="K1337" s="1257"/>
      <c r="L1337" s="1257"/>
      <c r="P1337" s="1255"/>
    </row>
    <row r="1338" spans="6:16">
      <c r="F1338" s="1256"/>
      <c r="G1338" s="1257"/>
      <c r="I1338" s="1255"/>
      <c r="K1338" s="1257"/>
      <c r="L1338" s="1257"/>
      <c r="P1338" s="1255"/>
    </row>
    <row r="1339" spans="6:16">
      <c r="F1339" s="1256"/>
      <c r="G1339" s="1257"/>
      <c r="I1339" s="1255"/>
      <c r="K1339" s="1257"/>
      <c r="L1339" s="1257"/>
      <c r="P1339" s="1255"/>
    </row>
    <row r="1340" spans="6:16">
      <c r="F1340" s="1256"/>
      <c r="G1340" s="1257"/>
      <c r="I1340" s="1255"/>
      <c r="K1340" s="1257"/>
      <c r="L1340" s="1257"/>
      <c r="P1340" s="1255"/>
    </row>
    <row r="1341" spans="6:16">
      <c r="F1341" s="1256"/>
      <c r="G1341" s="1257"/>
      <c r="I1341" s="1255"/>
      <c r="K1341" s="1257"/>
      <c r="L1341" s="1257"/>
      <c r="P1341" s="1255"/>
    </row>
    <row r="1342" spans="6:16">
      <c r="F1342" s="1256"/>
      <c r="G1342" s="1257"/>
      <c r="I1342" s="1255"/>
      <c r="K1342" s="1257"/>
      <c r="L1342" s="1257"/>
      <c r="P1342" s="1255"/>
    </row>
    <row r="1343" spans="6:16">
      <c r="F1343" s="1256"/>
      <c r="G1343" s="1257"/>
      <c r="I1343" s="1255"/>
      <c r="K1343" s="1257"/>
      <c r="L1343" s="1257"/>
      <c r="P1343" s="1255"/>
    </row>
    <row r="1344" spans="6:16">
      <c r="F1344" s="1256"/>
      <c r="G1344" s="1257"/>
      <c r="I1344" s="1255"/>
      <c r="K1344" s="1257"/>
      <c r="L1344" s="1257"/>
      <c r="P1344" s="1255"/>
    </row>
    <row r="1345" spans="6:16">
      <c r="F1345" s="1256"/>
      <c r="G1345" s="1257"/>
      <c r="I1345" s="1255"/>
      <c r="K1345" s="1257"/>
      <c r="L1345" s="1257"/>
      <c r="P1345" s="1255"/>
    </row>
    <row r="1346" spans="6:16">
      <c r="F1346" s="1256"/>
      <c r="G1346" s="1257"/>
      <c r="I1346" s="1255"/>
      <c r="K1346" s="1257"/>
      <c r="L1346" s="1257"/>
      <c r="P1346" s="1255"/>
    </row>
    <row r="1347" spans="6:16">
      <c r="F1347" s="1256"/>
      <c r="G1347" s="1257"/>
      <c r="I1347" s="1255"/>
      <c r="K1347" s="1257"/>
      <c r="L1347" s="1257"/>
      <c r="P1347" s="1255"/>
    </row>
    <row r="1348" spans="6:16">
      <c r="F1348" s="1256"/>
      <c r="G1348" s="1257"/>
      <c r="I1348" s="1255"/>
      <c r="K1348" s="1257"/>
      <c r="L1348" s="1257"/>
      <c r="P1348" s="1255"/>
    </row>
    <row r="1349" spans="6:16">
      <c r="F1349" s="1256"/>
      <c r="G1349" s="1257"/>
      <c r="I1349" s="1255"/>
      <c r="K1349" s="1257"/>
      <c r="L1349" s="1257"/>
      <c r="P1349" s="1255"/>
    </row>
    <row r="1350" spans="6:16">
      <c r="F1350" s="1256"/>
      <c r="G1350" s="1257"/>
      <c r="I1350" s="1255"/>
      <c r="K1350" s="1257"/>
      <c r="L1350" s="1257"/>
      <c r="P1350" s="1255"/>
    </row>
    <row r="1351" spans="6:16">
      <c r="F1351" s="1256"/>
      <c r="G1351" s="1257"/>
      <c r="I1351" s="1255"/>
      <c r="K1351" s="1257"/>
      <c r="L1351" s="1257"/>
      <c r="P1351" s="1255"/>
    </row>
    <row r="1352" spans="6:16">
      <c r="F1352" s="1256"/>
      <c r="G1352" s="1257"/>
      <c r="I1352" s="1255"/>
      <c r="K1352" s="1257"/>
      <c r="L1352" s="1257"/>
      <c r="P1352" s="1255"/>
    </row>
    <row r="1353" spans="6:16">
      <c r="F1353" s="1256"/>
      <c r="G1353" s="1257"/>
      <c r="I1353" s="1255"/>
      <c r="K1353" s="1257"/>
      <c r="L1353" s="1257"/>
      <c r="P1353" s="1255"/>
    </row>
    <row r="1354" spans="6:16">
      <c r="F1354" s="1256"/>
      <c r="G1354" s="1257"/>
      <c r="I1354" s="1255"/>
      <c r="K1354" s="1257"/>
      <c r="L1354" s="1257"/>
      <c r="P1354" s="1255"/>
    </row>
    <row r="1355" spans="6:16">
      <c r="F1355" s="1256"/>
      <c r="G1355" s="1257"/>
      <c r="I1355" s="1255"/>
      <c r="K1355" s="1257"/>
      <c r="L1355" s="1257"/>
      <c r="P1355" s="1255"/>
    </row>
    <row r="1356" spans="6:16">
      <c r="F1356" s="1256"/>
      <c r="G1356" s="1257"/>
      <c r="I1356" s="1255"/>
      <c r="K1356" s="1257"/>
      <c r="L1356" s="1257"/>
      <c r="P1356" s="1255"/>
    </row>
    <row r="1357" spans="6:16">
      <c r="F1357" s="1256"/>
      <c r="G1357" s="1257"/>
      <c r="I1357" s="1255"/>
      <c r="K1357" s="1257"/>
      <c r="L1357" s="1257"/>
      <c r="P1357" s="1255"/>
    </row>
    <row r="1358" spans="6:16">
      <c r="F1358" s="1256"/>
      <c r="G1358" s="1257"/>
      <c r="I1358" s="1255"/>
      <c r="K1358" s="1257"/>
      <c r="L1358" s="1257"/>
      <c r="P1358" s="1255"/>
    </row>
    <row r="1359" spans="6:16">
      <c r="F1359" s="1256"/>
      <c r="G1359" s="1257"/>
      <c r="I1359" s="1255"/>
      <c r="K1359" s="1257"/>
      <c r="L1359" s="1257"/>
      <c r="P1359" s="1255"/>
    </row>
    <row r="1360" spans="6:16">
      <c r="F1360" s="1256"/>
      <c r="G1360" s="1257"/>
      <c r="I1360" s="1255"/>
      <c r="K1360" s="1257"/>
      <c r="L1360" s="1257"/>
      <c r="P1360" s="1255"/>
    </row>
    <row r="1361" spans="6:16">
      <c r="F1361" s="1256"/>
      <c r="G1361" s="1257"/>
      <c r="I1361" s="1255"/>
      <c r="K1361" s="1257"/>
      <c r="L1361" s="1257"/>
      <c r="P1361" s="1255"/>
    </row>
    <row r="1362" spans="6:16">
      <c r="F1362" s="1256"/>
      <c r="G1362" s="1257"/>
      <c r="I1362" s="1255"/>
      <c r="K1362" s="1257"/>
      <c r="L1362" s="1257"/>
      <c r="P1362" s="1255"/>
    </row>
    <row r="1363" spans="6:16">
      <c r="F1363" s="1256"/>
      <c r="G1363" s="1257"/>
      <c r="I1363" s="1255"/>
      <c r="K1363" s="1257"/>
      <c r="L1363" s="1257"/>
      <c r="P1363" s="1255"/>
    </row>
    <row r="1364" spans="6:16">
      <c r="F1364" s="1256"/>
      <c r="G1364" s="1257"/>
      <c r="I1364" s="1255"/>
      <c r="K1364" s="1257"/>
      <c r="L1364" s="1257"/>
      <c r="P1364" s="1255"/>
    </row>
    <row r="1365" spans="6:16">
      <c r="F1365" s="1256"/>
      <c r="G1365" s="1257"/>
      <c r="I1365" s="1255"/>
      <c r="K1365" s="1257"/>
      <c r="L1365" s="1257"/>
      <c r="P1365" s="1255"/>
    </row>
    <row r="1366" spans="6:16">
      <c r="F1366" s="1256"/>
      <c r="G1366" s="1257"/>
      <c r="I1366" s="1255"/>
      <c r="K1366" s="1257"/>
      <c r="L1366" s="1257"/>
      <c r="P1366" s="1255"/>
    </row>
    <row r="1367" spans="6:16">
      <c r="F1367" s="1256"/>
      <c r="G1367" s="1257"/>
      <c r="I1367" s="1255"/>
      <c r="K1367" s="1257"/>
      <c r="L1367" s="1257"/>
      <c r="P1367" s="1255"/>
    </row>
    <row r="1368" spans="6:16">
      <c r="F1368" s="1256"/>
      <c r="G1368" s="1257"/>
      <c r="I1368" s="1255"/>
      <c r="K1368" s="1257"/>
      <c r="L1368" s="1257"/>
      <c r="P1368" s="1255"/>
    </row>
    <row r="1369" spans="6:16">
      <c r="F1369" s="1256"/>
      <c r="G1369" s="1257"/>
      <c r="I1369" s="1255"/>
      <c r="K1369" s="1257"/>
      <c r="L1369" s="1257"/>
      <c r="P1369" s="1255"/>
    </row>
    <row r="1370" spans="6:16">
      <c r="F1370" s="1256"/>
      <c r="G1370" s="1257"/>
      <c r="I1370" s="1255"/>
      <c r="K1370" s="1257"/>
      <c r="L1370" s="1257"/>
      <c r="P1370" s="1255"/>
    </row>
    <row r="1371" spans="6:16">
      <c r="F1371" s="1256"/>
      <c r="G1371" s="1257"/>
      <c r="I1371" s="1255"/>
      <c r="K1371" s="1257"/>
      <c r="L1371" s="1257"/>
      <c r="P1371" s="1255"/>
    </row>
    <row r="1372" spans="6:16">
      <c r="F1372" s="1256"/>
      <c r="G1372" s="1257"/>
      <c r="I1372" s="1255"/>
      <c r="K1372" s="1257"/>
      <c r="L1372" s="1257"/>
      <c r="P1372" s="1255"/>
    </row>
    <row r="1373" spans="6:16">
      <c r="F1373" s="1256"/>
      <c r="G1373" s="1257"/>
      <c r="I1373" s="1255"/>
      <c r="K1373" s="1257"/>
      <c r="L1373" s="1257"/>
      <c r="P1373" s="1255"/>
    </row>
    <row r="1374" spans="6:16">
      <c r="F1374" s="1256"/>
      <c r="G1374" s="1257"/>
      <c r="I1374" s="1255"/>
      <c r="K1374" s="1257"/>
      <c r="L1374" s="1257"/>
      <c r="P1374" s="1255"/>
    </row>
    <row r="1375" spans="6:16">
      <c r="F1375" s="1256"/>
      <c r="G1375" s="1257"/>
      <c r="I1375" s="1255"/>
      <c r="K1375" s="1257"/>
      <c r="L1375" s="1257"/>
      <c r="P1375" s="1255"/>
    </row>
    <row r="1376" spans="6:16">
      <c r="F1376" s="1256"/>
      <c r="G1376" s="1257"/>
      <c r="I1376" s="1255"/>
      <c r="K1376" s="1257"/>
      <c r="L1376" s="1257"/>
      <c r="P1376" s="1255"/>
    </row>
    <row r="1377" spans="6:16">
      <c r="F1377" s="1256"/>
      <c r="G1377" s="1257"/>
      <c r="I1377" s="1255"/>
      <c r="K1377" s="1257"/>
      <c r="L1377" s="1257"/>
      <c r="P1377" s="1255"/>
    </row>
    <row r="1378" spans="6:16">
      <c r="F1378" s="1256"/>
      <c r="G1378" s="1257"/>
      <c r="I1378" s="1255"/>
      <c r="K1378" s="1257"/>
      <c r="L1378" s="1257"/>
      <c r="P1378" s="1255"/>
    </row>
    <row r="1379" spans="6:16">
      <c r="F1379" s="1256"/>
      <c r="G1379" s="1257"/>
      <c r="I1379" s="1255"/>
      <c r="K1379" s="1257"/>
      <c r="L1379" s="1257"/>
      <c r="P1379" s="1255"/>
    </row>
    <row r="1380" spans="6:16">
      <c r="F1380" s="1256"/>
      <c r="G1380" s="1257"/>
      <c r="I1380" s="1255"/>
      <c r="K1380" s="1257"/>
      <c r="L1380" s="1257"/>
      <c r="P1380" s="1255"/>
    </row>
    <row r="1381" spans="6:16">
      <c r="F1381" s="1256"/>
      <c r="G1381" s="1257"/>
      <c r="I1381" s="1255"/>
      <c r="K1381" s="1257"/>
      <c r="L1381" s="1257"/>
      <c r="P1381" s="1255"/>
    </row>
    <row r="1382" spans="6:16">
      <c r="F1382" s="1256"/>
      <c r="G1382" s="1257"/>
      <c r="I1382" s="1255"/>
      <c r="K1382" s="1257"/>
      <c r="L1382" s="1257"/>
      <c r="P1382" s="1255"/>
    </row>
    <row r="1383" spans="6:16">
      <c r="F1383" s="1256"/>
      <c r="G1383" s="1257"/>
      <c r="I1383" s="1255"/>
      <c r="K1383" s="1257"/>
      <c r="L1383" s="1257"/>
      <c r="P1383" s="1255"/>
    </row>
    <row r="1384" spans="6:16">
      <c r="F1384" s="1256"/>
      <c r="G1384" s="1257"/>
      <c r="I1384" s="1255"/>
      <c r="K1384" s="1257"/>
      <c r="L1384" s="1257"/>
      <c r="P1384" s="1255"/>
    </row>
    <row r="1385" spans="6:16">
      <c r="F1385" s="1256"/>
      <c r="G1385" s="1257"/>
      <c r="I1385" s="1255"/>
      <c r="K1385" s="1257"/>
      <c r="L1385" s="1257"/>
      <c r="P1385" s="1255"/>
    </row>
    <row r="1386" spans="6:16">
      <c r="F1386" s="1256"/>
      <c r="G1386" s="1257"/>
      <c r="I1386" s="1255"/>
      <c r="K1386" s="1257"/>
      <c r="L1386" s="1257"/>
      <c r="P1386" s="1255"/>
    </row>
    <row r="1387" spans="6:16">
      <c r="F1387" s="1256"/>
      <c r="G1387" s="1257"/>
      <c r="I1387" s="1255"/>
      <c r="K1387" s="1257"/>
      <c r="L1387" s="1257"/>
      <c r="P1387" s="1255"/>
    </row>
    <row r="1388" spans="6:16">
      <c r="F1388" s="1256"/>
      <c r="G1388" s="1257"/>
      <c r="I1388" s="1255"/>
      <c r="K1388" s="1257"/>
      <c r="L1388" s="1257"/>
      <c r="P1388" s="1255"/>
    </row>
    <row r="1389" spans="6:16">
      <c r="F1389" s="1256"/>
      <c r="G1389" s="1257"/>
      <c r="I1389" s="1255"/>
      <c r="K1389" s="1257"/>
      <c r="L1389" s="1257"/>
      <c r="P1389" s="1255"/>
    </row>
    <row r="1390" spans="6:16">
      <c r="F1390" s="1256"/>
      <c r="G1390" s="1257"/>
      <c r="I1390" s="1255"/>
      <c r="K1390" s="1257"/>
      <c r="L1390" s="1257"/>
      <c r="P1390" s="1255"/>
    </row>
    <row r="1391" spans="6:16">
      <c r="F1391" s="1256"/>
      <c r="G1391" s="1257"/>
      <c r="I1391" s="1255"/>
      <c r="K1391" s="1257"/>
      <c r="L1391" s="1257"/>
      <c r="P1391" s="1255"/>
    </row>
    <row r="1392" spans="6:16">
      <c r="F1392" s="1256"/>
      <c r="G1392" s="1257"/>
      <c r="I1392" s="1255"/>
      <c r="K1392" s="1257"/>
      <c r="L1392" s="1257"/>
      <c r="P1392" s="1255"/>
    </row>
    <row r="1393" spans="6:16">
      <c r="F1393" s="1256"/>
      <c r="G1393" s="1257"/>
      <c r="I1393" s="1255"/>
      <c r="K1393" s="1257"/>
      <c r="L1393" s="1257"/>
      <c r="P1393" s="1255"/>
    </row>
    <row r="1394" spans="6:16">
      <c r="F1394" s="1256"/>
      <c r="G1394" s="1257"/>
      <c r="I1394" s="1255"/>
      <c r="K1394" s="1257"/>
      <c r="L1394" s="1257"/>
      <c r="P1394" s="1255"/>
    </row>
    <row r="1395" spans="6:16">
      <c r="F1395" s="1256"/>
      <c r="G1395" s="1257"/>
      <c r="I1395" s="1255"/>
      <c r="K1395" s="1257"/>
      <c r="L1395" s="1257"/>
      <c r="P1395" s="1255"/>
    </row>
    <row r="1396" spans="6:16">
      <c r="F1396" s="1256"/>
      <c r="G1396" s="1257"/>
      <c r="I1396" s="1255"/>
      <c r="K1396" s="1257"/>
      <c r="L1396" s="1257"/>
      <c r="P1396" s="1255"/>
    </row>
    <row r="1397" spans="6:16">
      <c r="F1397" s="1256"/>
      <c r="G1397" s="1257"/>
      <c r="I1397" s="1255"/>
      <c r="K1397" s="1257"/>
      <c r="L1397" s="1257"/>
      <c r="P1397" s="1255"/>
    </row>
    <row r="1398" spans="6:16">
      <c r="F1398" s="1256"/>
      <c r="G1398" s="1257"/>
      <c r="I1398" s="1255"/>
      <c r="K1398" s="1257"/>
      <c r="L1398" s="1257"/>
      <c r="P1398" s="1255"/>
    </row>
    <row r="1399" spans="6:16">
      <c r="F1399" s="1256"/>
      <c r="G1399" s="1257"/>
      <c r="I1399" s="1255"/>
      <c r="K1399" s="1257"/>
      <c r="L1399" s="1257"/>
      <c r="P1399" s="1255"/>
    </row>
    <row r="1400" spans="6:16">
      <c r="F1400" s="1256"/>
      <c r="G1400" s="1257"/>
      <c r="I1400" s="1255"/>
      <c r="K1400" s="1257"/>
      <c r="L1400" s="1257"/>
      <c r="P1400" s="1255"/>
    </row>
    <row r="1401" spans="6:16">
      <c r="F1401" s="1256"/>
      <c r="G1401" s="1257"/>
      <c r="I1401" s="1255"/>
      <c r="K1401" s="1257"/>
      <c r="L1401" s="1257"/>
      <c r="P1401" s="1255"/>
    </row>
    <row r="1402" spans="6:16">
      <c r="F1402" s="1256"/>
      <c r="G1402" s="1257"/>
      <c r="I1402" s="1255"/>
      <c r="K1402" s="1257"/>
      <c r="L1402" s="1257"/>
      <c r="P1402" s="1255"/>
    </row>
    <row r="1403" spans="6:16">
      <c r="F1403" s="1256"/>
      <c r="G1403" s="1257"/>
      <c r="I1403" s="1255"/>
      <c r="K1403" s="1257"/>
      <c r="L1403" s="1257"/>
      <c r="P1403" s="1255"/>
    </row>
    <row r="1404" spans="6:16">
      <c r="F1404" s="1256"/>
      <c r="G1404" s="1257"/>
      <c r="I1404" s="1255"/>
      <c r="K1404" s="1257"/>
      <c r="L1404" s="1257"/>
      <c r="P1404" s="1255"/>
    </row>
    <row r="1405" spans="6:16">
      <c r="F1405" s="1256"/>
      <c r="G1405" s="1257"/>
      <c r="I1405" s="1255"/>
      <c r="K1405" s="1257"/>
      <c r="L1405" s="1257"/>
      <c r="P1405" s="1255"/>
    </row>
    <row r="1406" spans="6:16">
      <c r="F1406" s="1256"/>
      <c r="G1406" s="1257"/>
      <c r="I1406" s="1255"/>
      <c r="K1406" s="1257"/>
      <c r="L1406" s="1257"/>
      <c r="P1406" s="1255"/>
    </row>
    <row r="1407" spans="6:16">
      <c r="F1407" s="1256"/>
      <c r="G1407" s="1257"/>
      <c r="I1407" s="1255"/>
      <c r="K1407" s="1257"/>
      <c r="L1407" s="1257"/>
      <c r="P1407" s="1255"/>
    </row>
    <row r="1408" spans="6:16">
      <c r="F1408" s="1256"/>
      <c r="G1408" s="1257"/>
      <c r="I1408" s="1255"/>
      <c r="K1408" s="1257"/>
      <c r="L1408" s="1257"/>
      <c r="P1408" s="1255"/>
    </row>
    <row r="1409" spans="6:16">
      <c r="F1409" s="1256"/>
      <c r="G1409" s="1257"/>
      <c r="I1409" s="1255"/>
      <c r="K1409" s="1257"/>
      <c r="L1409" s="1257"/>
      <c r="P1409" s="1255"/>
    </row>
    <row r="1410" spans="6:16">
      <c r="F1410" s="1256"/>
      <c r="G1410" s="1257"/>
      <c r="I1410" s="1255"/>
      <c r="K1410" s="1257"/>
      <c r="L1410" s="1257"/>
      <c r="P1410" s="1255"/>
    </row>
    <row r="1411" spans="6:16">
      <c r="F1411" s="1256"/>
      <c r="G1411" s="1257"/>
      <c r="I1411" s="1255"/>
      <c r="K1411" s="1257"/>
      <c r="L1411" s="1257"/>
      <c r="P1411" s="1255"/>
    </row>
    <row r="1412" spans="6:16">
      <c r="F1412" s="1256"/>
      <c r="G1412" s="1257"/>
      <c r="I1412" s="1255"/>
      <c r="K1412" s="1257"/>
      <c r="L1412" s="1257"/>
      <c r="P1412" s="1255"/>
    </row>
    <row r="1413" spans="6:16">
      <c r="F1413" s="1256"/>
      <c r="G1413" s="1257"/>
      <c r="I1413" s="1255"/>
      <c r="K1413" s="1257"/>
      <c r="L1413" s="1257"/>
      <c r="P1413" s="1255"/>
    </row>
    <row r="1414" spans="6:16">
      <c r="F1414" s="1256"/>
      <c r="G1414" s="1257"/>
      <c r="I1414" s="1255"/>
      <c r="K1414" s="1257"/>
      <c r="L1414" s="1257"/>
      <c r="P1414" s="1255"/>
    </row>
    <row r="1415" spans="6:16">
      <c r="F1415" s="1256"/>
      <c r="G1415" s="1257"/>
      <c r="I1415" s="1255"/>
      <c r="K1415" s="1257"/>
      <c r="L1415" s="1257"/>
      <c r="P1415" s="1255"/>
    </row>
    <row r="1416" spans="6:16">
      <c r="F1416" s="1256"/>
      <c r="G1416" s="1257"/>
      <c r="I1416" s="1255"/>
      <c r="K1416" s="1257"/>
      <c r="L1416" s="1257"/>
      <c r="P1416" s="1255"/>
    </row>
    <row r="1417" spans="6:16">
      <c r="F1417" s="1256"/>
      <c r="G1417" s="1257"/>
      <c r="I1417" s="1255"/>
      <c r="K1417" s="1257"/>
      <c r="L1417" s="1257"/>
      <c r="P1417" s="1255"/>
    </row>
    <row r="1418" spans="6:16">
      <c r="F1418" s="1256"/>
      <c r="G1418" s="1257"/>
      <c r="I1418" s="1255"/>
      <c r="K1418" s="1257"/>
      <c r="L1418" s="1257"/>
      <c r="P1418" s="1255"/>
    </row>
    <row r="1419" spans="6:16">
      <c r="F1419" s="1256"/>
      <c r="G1419" s="1257"/>
      <c r="I1419" s="1255"/>
      <c r="K1419" s="1257"/>
      <c r="L1419" s="1257"/>
      <c r="P1419" s="1255"/>
    </row>
    <row r="1420" spans="6:16">
      <c r="F1420" s="1256"/>
      <c r="G1420" s="1257"/>
      <c r="I1420" s="1255"/>
      <c r="K1420" s="1257"/>
      <c r="L1420" s="1257"/>
      <c r="P1420" s="1255"/>
    </row>
    <row r="1421" spans="6:16">
      <c r="F1421" s="1256"/>
      <c r="G1421" s="1257"/>
      <c r="I1421" s="1255"/>
      <c r="K1421" s="1257"/>
      <c r="L1421" s="1257"/>
      <c r="P1421" s="1255"/>
    </row>
    <row r="1422" spans="6:16">
      <c r="F1422" s="1256"/>
      <c r="G1422" s="1257"/>
      <c r="I1422" s="1255"/>
      <c r="K1422" s="1257"/>
      <c r="L1422" s="1257"/>
      <c r="P1422" s="1255"/>
    </row>
    <row r="1423" spans="6:16">
      <c r="F1423" s="1256"/>
      <c r="G1423" s="1257"/>
      <c r="I1423" s="1255"/>
      <c r="K1423" s="1257"/>
      <c r="L1423" s="1257"/>
      <c r="P1423" s="1255"/>
    </row>
    <row r="1424" spans="6:16">
      <c r="F1424" s="1256"/>
      <c r="G1424" s="1257"/>
      <c r="I1424" s="1255"/>
      <c r="K1424" s="1257"/>
      <c r="L1424" s="1257"/>
      <c r="P1424" s="1255"/>
    </row>
    <row r="1425" spans="6:16">
      <c r="F1425" s="1256"/>
      <c r="G1425" s="1257"/>
      <c r="I1425" s="1255"/>
      <c r="K1425" s="1257"/>
      <c r="L1425" s="1257"/>
      <c r="P1425" s="1255"/>
    </row>
    <row r="1426" spans="6:16">
      <c r="F1426" s="1256"/>
      <c r="G1426" s="1257"/>
      <c r="I1426" s="1255"/>
      <c r="K1426" s="1257"/>
      <c r="L1426" s="1257"/>
      <c r="P1426" s="1255"/>
    </row>
    <row r="1427" spans="6:16">
      <c r="F1427" s="1256"/>
      <c r="G1427" s="1257"/>
      <c r="I1427" s="1255"/>
      <c r="K1427" s="1257"/>
      <c r="L1427" s="1257"/>
      <c r="P1427" s="1255"/>
    </row>
    <row r="1428" spans="6:16">
      <c r="F1428" s="1256"/>
      <c r="G1428" s="1257"/>
      <c r="I1428" s="1255"/>
      <c r="K1428" s="1257"/>
      <c r="L1428" s="1257"/>
      <c r="P1428" s="1255"/>
    </row>
    <row r="1429" spans="6:16">
      <c r="F1429" s="1256"/>
      <c r="G1429" s="1257"/>
      <c r="I1429" s="1255"/>
      <c r="K1429" s="1257"/>
      <c r="L1429" s="1257"/>
      <c r="P1429" s="1255"/>
    </row>
    <row r="1430" spans="6:16">
      <c r="F1430" s="1256"/>
      <c r="G1430" s="1257"/>
      <c r="I1430" s="1255"/>
      <c r="K1430" s="1257"/>
      <c r="L1430" s="1257"/>
      <c r="P1430" s="1255"/>
    </row>
    <row r="1431" spans="6:16">
      <c r="F1431" s="1256"/>
      <c r="G1431" s="1257"/>
      <c r="I1431" s="1255"/>
      <c r="K1431" s="1257"/>
      <c r="L1431" s="1257"/>
      <c r="P1431" s="1255"/>
    </row>
    <row r="1432" spans="6:16">
      <c r="F1432" s="1256"/>
      <c r="G1432" s="1257"/>
      <c r="I1432" s="1255"/>
      <c r="K1432" s="1257"/>
      <c r="L1432" s="1257"/>
      <c r="P1432" s="1255"/>
    </row>
    <row r="1433" spans="6:16">
      <c r="F1433" s="1256"/>
      <c r="G1433" s="1257"/>
      <c r="I1433" s="1255"/>
      <c r="K1433" s="1257"/>
      <c r="L1433" s="1257"/>
      <c r="P1433" s="1255"/>
    </row>
    <row r="1434" spans="6:16">
      <c r="F1434" s="1256"/>
      <c r="G1434" s="1257"/>
      <c r="I1434" s="1255"/>
      <c r="K1434" s="1257"/>
      <c r="L1434" s="1257"/>
      <c r="P1434" s="1255"/>
    </row>
    <row r="1435" spans="6:16">
      <c r="F1435" s="1256"/>
      <c r="G1435" s="1257"/>
      <c r="I1435" s="1255"/>
      <c r="K1435" s="1257"/>
      <c r="L1435" s="1257"/>
      <c r="P1435" s="1255"/>
    </row>
    <row r="1436" spans="6:16">
      <c r="F1436" s="1256"/>
      <c r="G1436" s="1257"/>
      <c r="I1436" s="1255"/>
      <c r="K1436" s="1257"/>
      <c r="L1436" s="1257"/>
      <c r="P1436" s="1255"/>
    </row>
    <row r="1437" spans="6:16">
      <c r="F1437" s="1256"/>
      <c r="G1437" s="1257"/>
      <c r="I1437" s="1255"/>
      <c r="K1437" s="1257"/>
      <c r="L1437" s="1257"/>
      <c r="P1437" s="1255"/>
    </row>
    <row r="1438" spans="6:16">
      <c r="F1438" s="1256"/>
      <c r="G1438" s="1257"/>
      <c r="I1438" s="1255"/>
      <c r="K1438" s="1257"/>
      <c r="L1438" s="1257"/>
      <c r="P1438" s="1255"/>
    </row>
    <row r="1439" spans="6:16">
      <c r="F1439" s="1256"/>
      <c r="G1439" s="1257"/>
      <c r="I1439" s="1255"/>
      <c r="K1439" s="1257"/>
      <c r="L1439" s="1257"/>
      <c r="P1439" s="1255"/>
    </row>
    <row r="1440" spans="6:16">
      <c r="F1440" s="1256"/>
      <c r="G1440" s="1257"/>
      <c r="I1440" s="1255"/>
      <c r="K1440" s="1257"/>
      <c r="L1440" s="1257"/>
      <c r="P1440" s="1255"/>
    </row>
    <row r="1441" spans="6:16">
      <c r="F1441" s="1256"/>
      <c r="G1441" s="1257"/>
      <c r="I1441" s="1255"/>
      <c r="K1441" s="1257"/>
      <c r="L1441" s="1257"/>
      <c r="P1441" s="1255"/>
    </row>
    <row r="1442" spans="6:16">
      <c r="F1442" s="1256"/>
      <c r="G1442" s="1257"/>
      <c r="I1442" s="1255"/>
      <c r="K1442" s="1257"/>
      <c r="L1442" s="1257"/>
      <c r="P1442" s="1255"/>
    </row>
    <row r="1443" spans="6:16">
      <c r="F1443" s="1256"/>
      <c r="G1443" s="1257"/>
      <c r="I1443" s="1255"/>
      <c r="K1443" s="1257"/>
      <c r="L1443" s="1257"/>
      <c r="P1443" s="1255"/>
    </row>
    <row r="1444" spans="6:16">
      <c r="F1444" s="1256"/>
      <c r="G1444" s="1257"/>
      <c r="I1444" s="1255"/>
      <c r="K1444" s="1257"/>
      <c r="L1444" s="1257"/>
      <c r="P1444" s="1255"/>
    </row>
    <row r="1445" spans="6:16">
      <c r="F1445" s="1256"/>
      <c r="G1445" s="1257"/>
      <c r="I1445" s="1255"/>
      <c r="K1445" s="1257"/>
      <c r="L1445" s="1257"/>
      <c r="P1445" s="1255"/>
    </row>
    <row r="1446" spans="6:16">
      <c r="F1446" s="1256"/>
      <c r="G1446" s="1257"/>
      <c r="I1446" s="1255"/>
      <c r="K1446" s="1257"/>
      <c r="L1446" s="1257"/>
      <c r="P1446" s="1255"/>
    </row>
    <row r="1447" spans="6:16">
      <c r="F1447" s="1256"/>
      <c r="G1447" s="1257"/>
      <c r="I1447" s="1255"/>
      <c r="K1447" s="1257"/>
      <c r="L1447" s="1257"/>
      <c r="P1447" s="1255"/>
    </row>
    <row r="1448" spans="6:16">
      <c r="F1448" s="1256"/>
      <c r="G1448" s="1257"/>
      <c r="I1448" s="1255"/>
      <c r="K1448" s="1257"/>
      <c r="L1448" s="1257"/>
      <c r="P1448" s="1255"/>
    </row>
    <row r="1449" spans="6:16">
      <c r="F1449" s="1256"/>
      <c r="G1449" s="1257"/>
      <c r="I1449" s="1255"/>
      <c r="K1449" s="1257"/>
      <c r="L1449" s="1257"/>
      <c r="P1449" s="1255"/>
    </row>
    <row r="1450" spans="6:16">
      <c r="F1450" s="1256"/>
      <c r="G1450" s="1257"/>
      <c r="I1450" s="1255"/>
      <c r="K1450" s="1257"/>
      <c r="L1450" s="1257"/>
      <c r="P1450" s="1255"/>
    </row>
    <row r="1451" spans="6:16">
      <c r="F1451" s="1256"/>
      <c r="G1451" s="1257"/>
      <c r="I1451" s="1255"/>
      <c r="K1451" s="1257"/>
      <c r="L1451" s="1257"/>
      <c r="P1451" s="1255"/>
    </row>
    <row r="1452" spans="6:16">
      <c r="F1452" s="1256"/>
      <c r="G1452" s="1257"/>
      <c r="I1452" s="1255"/>
      <c r="K1452" s="1257"/>
      <c r="L1452" s="1257"/>
      <c r="P1452" s="1255"/>
    </row>
    <row r="1453" spans="6:16">
      <c r="F1453" s="1256"/>
      <c r="G1453" s="1257"/>
      <c r="I1453" s="1255"/>
      <c r="K1453" s="1257"/>
      <c r="L1453" s="1257"/>
      <c r="P1453" s="1255"/>
    </row>
    <row r="1454" spans="6:16">
      <c r="F1454" s="1256"/>
      <c r="G1454" s="1257"/>
      <c r="I1454" s="1255"/>
      <c r="K1454" s="1257"/>
      <c r="L1454" s="1257"/>
      <c r="P1454" s="1255"/>
    </row>
    <row r="1455" spans="6:16">
      <c r="F1455" s="1256"/>
      <c r="G1455" s="1257"/>
      <c r="I1455" s="1255"/>
      <c r="K1455" s="1257"/>
      <c r="L1455" s="1257"/>
      <c r="P1455" s="1255"/>
    </row>
    <row r="1456" spans="6:16">
      <c r="F1456" s="1256"/>
      <c r="G1456" s="1257"/>
      <c r="I1456" s="1255"/>
      <c r="K1456" s="1257"/>
      <c r="L1456" s="1257"/>
      <c r="P1456" s="1255"/>
    </row>
    <row r="1457" spans="6:16">
      <c r="F1457" s="1256"/>
      <c r="G1457" s="1257"/>
      <c r="I1457" s="1255"/>
      <c r="K1457" s="1257"/>
      <c r="L1457" s="1257"/>
      <c r="P1457" s="1255"/>
    </row>
    <row r="1458" spans="6:16">
      <c r="F1458" s="1256"/>
      <c r="G1458" s="1257"/>
      <c r="I1458" s="1255"/>
      <c r="K1458" s="1257"/>
      <c r="L1458" s="1257"/>
      <c r="P1458" s="1255"/>
    </row>
    <row r="1459" spans="6:16">
      <c r="F1459" s="1256"/>
      <c r="G1459" s="1257"/>
      <c r="I1459" s="1255"/>
      <c r="K1459" s="1257"/>
      <c r="L1459" s="1257"/>
      <c r="P1459" s="1255"/>
    </row>
    <row r="1460" spans="6:16">
      <c r="F1460" s="1256"/>
      <c r="G1460" s="1257"/>
      <c r="I1460" s="1255"/>
      <c r="K1460" s="1257"/>
      <c r="L1460" s="1257"/>
      <c r="P1460" s="1255"/>
    </row>
    <row r="1461" spans="6:16">
      <c r="F1461" s="1256"/>
      <c r="G1461" s="1257"/>
      <c r="I1461" s="1255"/>
      <c r="K1461" s="1257"/>
      <c r="L1461" s="1257"/>
      <c r="P1461" s="1255"/>
    </row>
    <row r="1462" spans="6:16">
      <c r="F1462" s="1256"/>
      <c r="G1462" s="1257"/>
      <c r="I1462" s="1255"/>
      <c r="K1462" s="1257"/>
      <c r="L1462" s="1257"/>
      <c r="P1462" s="1255"/>
    </row>
    <row r="1463" spans="6:16">
      <c r="F1463" s="1256"/>
      <c r="G1463" s="1257"/>
      <c r="I1463" s="1255"/>
      <c r="K1463" s="1257"/>
      <c r="L1463" s="1257"/>
      <c r="P1463" s="1255"/>
    </row>
    <row r="1464" spans="6:16">
      <c r="F1464" s="1256"/>
      <c r="G1464" s="1257"/>
      <c r="I1464" s="1255"/>
      <c r="K1464" s="1257"/>
      <c r="L1464" s="1257"/>
      <c r="P1464" s="1255"/>
    </row>
    <row r="1465" spans="6:16">
      <c r="F1465" s="1256"/>
      <c r="G1465" s="1257"/>
      <c r="I1465" s="1255"/>
      <c r="K1465" s="1257"/>
      <c r="L1465" s="1257"/>
      <c r="P1465" s="1255"/>
    </row>
    <row r="1466" spans="6:16">
      <c r="F1466" s="1256"/>
      <c r="G1466" s="1257"/>
      <c r="I1466" s="1255"/>
      <c r="K1466" s="1257"/>
      <c r="L1466" s="1257"/>
      <c r="P1466" s="1255"/>
    </row>
    <row r="1467" spans="6:16">
      <c r="F1467" s="1256"/>
      <c r="G1467" s="1257"/>
      <c r="I1467" s="1255"/>
      <c r="K1467" s="1257"/>
      <c r="L1467" s="1257"/>
      <c r="P1467" s="1255"/>
    </row>
    <row r="1468" spans="6:16">
      <c r="F1468" s="1256"/>
      <c r="G1468" s="1257"/>
      <c r="I1468" s="1255"/>
      <c r="K1468" s="1257"/>
      <c r="L1468" s="1257"/>
      <c r="P1468" s="1255"/>
    </row>
    <row r="1469" spans="6:16">
      <c r="F1469" s="1256"/>
      <c r="G1469" s="1257"/>
      <c r="I1469" s="1255"/>
      <c r="K1469" s="1257"/>
      <c r="L1469" s="1257"/>
      <c r="P1469" s="1255"/>
    </row>
    <row r="1470" spans="6:16">
      <c r="F1470" s="1256"/>
      <c r="G1470" s="1257"/>
      <c r="I1470" s="1255"/>
      <c r="K1470" s="1257"/>
      <c r="L1470" s="1257"/>
      <c r="P1470" s="1255"/>
    </row>
    <row r="1471" spans="6:16">
      <c r="F1471" s="1256"/>
      <c r="G1471" s="1257"/>
      <c r="I1471" s="1255"/>
      <c r="K1471" s="1257"/>
      <c r="L1471" s="1257"/>
      <c r="P1471" s="1255"/>
    </row>
    <row r="1472" spans="6:16">
      <c r="F1472" s="1256"/>
      <c r="G1472" s="1257"/>
      <c r="I1472" s="1255"/>
      <c r="K1472" s="1257"/>
      <c r="L1472" s="1257"/>
      <c r="P1472" s="1255"/>
    </row>
    <row r="1473" spans="6:16">
      <c r="F1473" s="1256"/>
      <c r="G1473" s="1257"/>
      <c r="I1473" s="1255"/>
      <c r="K1473" s="1257"/>
      <c r="L1473" s="1257"/>
      <c r="P1473" s="1255"/>
    </row>
    <row r="1474" spans="6:16">
      <c r="F1474" s="1256"/>
      <c r="G1474" s="1257"/>
      <c r="I1474" s="1255"/>
      <c r="K1474" s="1257"/>
      <c r="L1474" s="1257"/>
      <c r="P1474" s="1255"/>
    </row>
    <row r="1475" spans="6:16">
      <c r="F1475" s="1256"/>
      <c r="G1475" s="1257"/>
      <c r="I1475" s="1255"/>
      <c r="K1475" s="1257"/>
      <c r="L1475" s="1257"/>
      <c r="P1475" s="1255"/>
    </row>
    <row r="1476" spans="6:16">
      <c r="F1476" s="1256"/>
      <c r="G1476" s="1257"/>
      <c r="I1476" s="1255"/>
      <c r="K1476" s="1257"/>
      <c r="L1476" s="1257"/>
      <c r="P1476" s="1255"/>
    </row>
    <row r="1477" spans="6:16">
      <c r="F1477" s="1256"/>
      <c r="G1477" s="1257"/>
      <c r="I1477" s="1255"/>
      <c r="K1477" s="1257"/>
      <c r="L1477" s="1257"/>
      <c r="P1477" s="1255"/>
    </row>
    <row r="1478" spans="6:16">
      <c r="F1478" s="1256"/>
      <c r="G1478" s="1257"/>
      <c r="I1478" s="1255"/>
      <c r="K1478" s="1257"/>
      <c r="L1478" s="1257"/>
      <c r="P1478" s="1255"/>
    </row>
    <row r="1479" spans="6:16">
      <c r="F1479" s="1256"/>
      <c r="G1479" s="1257"/>
      <c r="I1479" s="1255"/>
      <c r="K1479" s="1257"/>
      <c r="L1479" s="1257"/>
      <c r="P1479" s="1255"/>
    </row>
    <row r="1480" spans="6:16">
      <c r="F1480" s="1256"/>
      <c r="G1480" s="1257"/>
      <c r="I1480" s="1255"/>
      <c r="K1480" s="1257"/>
      <c r="L1480" s="1257"/>
      <c r="P1480" s="1255"/>
    </row>
    <row r="1481" spans="6:16">
      <c r="F1481" s="1256"/>
      <c r="G1481" s="1257"/>
      <c r="I1481" s="1255"/>
      <c r="K1481" s="1257"/>
      <c r="L1481" s="1257"/>
      <c r="P1481" s="1255"/>
    </row>
    <row r="1482" spans="6:16">
      <c r="F1482" s="1256"/>
      <c r="G1482" s="1257"/>
      <c r="I1482" s="1255"/>
      <c r="K1482" s="1257"/>
      <c r="L1482" s="1257"/>
      <c r="P1482" s="1255"/>
    </row>
    <row r="1483" spans="6:16">
      <c r="F1483" s="1256"/>
      <c r="G1483" s="1257"/>
      <c r="I1483" s="1255"/>
      <c r="K1483" s="1257"/>
      <c r="L1483" s="1257"/>
      <c r="P1483" s="1255"/>
    </row>
    <row r="1484" spans="6:16">
      <c r="F1484" s="1256"/>
      <c r="G1484" s="1257"/>
      <c r="I1484" s="1255"/>
      <c r="K1484" s="1257"/>
      <c r="L1484" s="1257"/>
      <c r="P1484" s="1255"/>
    </row>
    <row r="1485" spans="6:16">
      <c r="F1485" s="1256"/>
      <c r="G1485" s="1257"/>
      <c r="I1485" s="1255"/>
      <c r="K1485" s="1257"/>
      <c r="L1485" s="1257"/>
      <c r="P1485" s="1255"/>
    </row>
    <row r="1486" spans="6:16">
      <c r="F1486" s="1256"/>
      <c r="G1486" s="1257"/>
      <c r="I1486" s="1255"/>
      <c r="K1486" s="1257"/>
      <c r="L1486" s="1257"/>
      <c r="P1486" s="1255"/>
    </row>
    <row r="1487" spans="6:16">
      <c r="F1487" s="1256"/>
      <c r="G1487" s="1257"/>
      <c r="I1487" s="1255"/>
      <c r="K1487" s="1257"/>
      <c r="L1487" s="1257"/>
      <c r="P1487" s="1255"/>
    </row>
    <row r="1488" spans="6:16">
      <c r="F1488" s="1256"/>
      <c r="G1488" s="1257"/>
      <c r="I1488" s="1255"/>
      <c r="K1488" s="1257"/>
      <c r="L1488" s="1257"/>
      <c r="P1488" s="1255"/>
    </row>
    <row r="1489" spans="6:16">
      <c r="F1489" s="1256"/>
      <c r="G1489" s="1257"/>
      <c r="I1489" s="1255"/>
      <c r="K1489" s="1257"/>
      <c r="L1489" s="1257"/>
      <c r="P1489" s="1255"/>
    </row>
    <row r="1490" spans="6:16">
      <c r="F1490" s="1256"/>
      <c r="G1490" s="1257"/>
      <c r="I1490" s="1255"/>
      <c r="K1490" s="1257"/>
      <c r="L1490" s="1257"/>
      <c r="P1490" s="1255"/>
    </row>
    <row r="1491" spans="6:16">
      <c r="F1491" s="1256"/>
      <c r="G1491" s="1257"/>
      <c r="I1491" s="1255"/>
      <c r="K1491" s="1257"/>
      <c r="L1491" s="1257"/>
      <c r="P1491" s="1255"/>
    </row>
    <row r="1492" spans="6:16">
      <c r="F1492" s="1256"/>
      <c r="G1492" s="1257"/>
      <c r="I1492" s="1255"/>
      <c r="K1492" s="1257"/>
      <c r="L1492" s="1257"/>
      <c r="P1492" s="1255"/>
    </row>
    <row r="1493" spans="6:16">
      <c r="F1493" s="1256"/>
      <c r="G1493" s="1257"/>
      <c r="I1493" s="1255"/>
      <c r="K1493" s="1257"/>
      <c r="L1493" s="1257"/>
      <c r="P1493" s="1255"/>
    </row>
    <row r="1494" spans="6:16">
      <c r="F1494" s="1256"/>
      <c r="G1494" s="1257"/>
      <c r="I1494" s="1255"/>
      <c r="K1494" s="1257"/>
      <c r="L1494" s="1257"/>
      <c r="P1494" s="1255"/>
    </row>
    <row r="1495" spans="6:16">
      <c r="F1495" s="1256"/>
      <c r="G1495" s="1257"/>
      <c r="I1495" s="1255"/>
      <c r="K1495" s="1257"/>
      <c r="L1495" s="1257"/>
      <c r="P1495" s="1255"/>
    </row>
    <row r="1496" spans="6:16">
      <c r="F1496" s="1256"/>
      <c r="G1496" s="1257"/>
      <c r="I1496" s="1255"/>
      <c r="K1496" s="1257"/>
      <c r="L1496" s="1257"/>
      <c r="P1496" s="1255"/>
    </row>
    <row r="1497" spans="6:16">
      <c r="F1497" s="1256"/>
      <c r="G1497" s="1257"/>
      <c r="I1497" s="1255"/>
      <c r="K1497" s="1257"/>
      <c r="L1497" s="1257"/>
      <c r="P1497" s="1255"/>
    </row>
    <row r="1498" spans="6:16">
      <c r="F1498" s="1256"/>
      <c r="G1498" s="1257"/>
      <c r="I1498" s="1255"/>
      <c r="K1498" s="1257"/>
      <c r="L1498" s="1257"/>
      <c r="P1498" s="1255"/>
    </row>
    <row r="1499" spans="6:16">
      <c r="F1499" s="1256"/>
      <c r="G1499" s="1257"/>
      <c r="I1499" s="1255"/>
      <c r="K1499" s="1257"/>
      <c r="L1499" s="1257"/>
      <c r="P1499" s="1255"/>
    </row>
    <row r="1500" spans="6:16">
      <c r="F1500" s="1256"/>
      <c r="G1500" s="1257"/>
      <c r="I1500" s="1255"/>
      <c r="K1500" s="1257"/>
      <c r="L1500" s="1257"/>
      <c r="P1500" s="1255"/>
    </row>
    <row r="1501" spans="6:16">
      <c r="F1501" s="1256"/>
      <c r="G1501" s="1257"/>
      <c r="I1501" s="1255"/>
      <c r="K1501" s="1257"/>
      <c r="L1501" s="1257"/>
      <c r="P1501" s="1255"/>
    </row>
    <row r="1502" spans="6:16">
      <c r="F1502" s="1256"/>
      <c r="G1502" s="1257"/>
      <c r="I1502" s="1255"/>
      <c r="K1502" s="1257"/>
      <c r="L1502" s="1257"/>
      <c r="P1502" s="1255"/>
    </row>
    <row r="1503" spans="6:16">
      <c r="F1503" s="1256"/>
      <c r="G1503" s="1257"/>
      <c r="I1503" s="1255"/>
      <c r="K1503" s="1257"/>
      <c r="L1503" s="1257"/>
      <c r="P1503" s="1255"/>
    </row>
    <row r="1504" spans="6:16">
      <c r="F1504" s="1256"/>
      <c r="G1504" s="1257"/>
      <c r="I1504" s="1255"/>
      <c r="K1504" s="1257"/>
      <c r="L1504" s="1257"/>
      <c r="P1504" s="1255"/>
    </row>
    <row r="1505" spans="6:16">
      <c r="F1505" s="1256"/>
      <c r="G1505" s="1257"/>
      <c r="I1505" s="1255"/>
      <c r="K1505" s="1257"/>
      <c r="L1505" s="1257"/>
      <c r="P1505" s="1255"/>
    </row>
    <row r="1506" spans="6:16">
      <c r="F1506" s="1256"/>
      <c r="G1506" s="1257"/>
      <c r="I1506" s="1255"/>
      <c r="K1506" s="1257"/>
      <c r="L1506" s="1257"/>
      <c r="P1506" s="1255"/>
    </row>
    <row r="1507" spans="6:16">
      <c r="F1507" s="1256"/>
      <c r="G1507" s="1257"/>
      <c r="I1507" s="1255"/>
      <c r="K1507" s="1257"/>
      <c r="L1507" s="1257"/>
      <c r="P1507" s="1255"/>
    </row>
    <row r="1508" spans="6:16">
      <c r="F1508" s="1256"/>
      <c r="G1508" s="1257"/>
      <c r="I1508" s="1255"/>
      <c r="K1508" s="1257"/>
      <c r="L1508" s="1257"/>
      <c r="P1508" s="1255"/>
    </row>
    <row r="1509" spans="6:16">
      <c r="F1509" s="1256"/>
      <c r="G1509" s="1257"/>
      <c r="I1509" s="1255"/>
      <c r="K1509" s="1257"/>
      <c r="L1509" s="1257"/>
      <c r="P1509" s="1255"/>
    </row>
    <row r="1510" spans="6:16">
      <c r="F1510" s="1256"/>
      <c r="G1510" s="1257"/>
      <c r="I1510" s="1255"/>
      <c r="K1510" s="1257"/>
      <c r="L1510" s="1257"/>
      <c r="P1510" s="1255"/>
    </row>
    <row r="1511" spans="6:16">
      <c r="F1511" s="1256"/>
      <c r="G1511" s="1257"/>
      <c r="I1511" s="1255"/>
      <c r="K1511" s="1257"/>
      <c r="L1511" s="1257"/>
      <c r="P1511" s="1255"/>
    </row>
    <row r="1512" spans="6:16">
      <c r="F1512" s="1256"/>
      <c r="G1512" s="1257"/>
      <c r="I1512" s="1255"/>
      <c r="K1512" s="1257"/>
      <c r="L1512" s="1257"/>
      <c r="P1512" s="1255"/>
    </row>
    <row r="1513" spans="6:16">
      <c r="F1513" s="1256"/>
      <c r="G1513" s="1257"/>
      <c r="I1513" s="1255"/>
      <c r="K1513" s="1257"/>
      <c r="L1513" s="1257"/>
      <c r="P1513" s="1255"/>
    </row>
    <row r="1514" spans="6:16">
      <c r="F1514" s="1256"/>
      <c r="G1514" s="1257"/>
      <c r="I1514" s="1255"/>
      <c r="K1514" s="1257"/>
      <c r="L1514" s="1257"/>
      <c r="P1514" s="1255"/>
    </row>
    <row r="1515" spans="6:16">
      <c r="F1515" s="1256"/>
      <c r="G1515" s="1257"/>
      <c r="I1515" s="1255"/>
      <c r="K1515" s="1257"/>
      <c r="L1515" s="1257"/>
      <c r="P1515" s="1255"/>
    </row>
    <row r="1516" spans="6:16">
      <c r="F1516" s="1256"/>
      <c r="G1516" s="1257"/>
      <c r="I1516" s="1255"/>
      <c r="K1516" s="1257"/>
      <c r="L1516" s="1257"/>
      <c r="P1516" s="1255"/>
    </row>
    <row r="1517" spans="6:16">
      <c r="F1517" s="1256"/>
      <c r="G1517" s="1257"/>
      <c r="I1517" s="1255"/>
      <c r="K1517" s="1257"/>
      <c r="L1517" s="1257"/>
      <c r="P1517" s="1255"/>
    </row>
    <row r="1518" spans="6:16">
      <c r="F1518" s="1256"/>
      <c r="G1518" s="1257"/>
      <c r="I1518" s="1255"/>
      <c r="K1518" s="1257"/>
      <c r="L1518" s="1257"/>
      <c r="P1518" s="1255"/>
    </row>
    <row r="1519" spans="6:16">
      <c r="F1519" s="1256"/>
      <c r="G1519" s="1257"/>
      <c r="I1519" s="1255"/>
      <c r="K1519" s="1257"/>
      <c r="L1519" s="1257"/>
      <c r="P1519" s="1255"/>
    </row>
    <row r="1520" spans="6:16">
      <c r="F1520" s="1256"/>
      <c r="G1520" s="1257"/>
      <c r="I1520" s="1255"/>
      <c r="K1520" s="1257"/>
      <c r="L1520" s="1257"/>
      <c r="P1520" s="1255"/>
    </row>
    <row r="1521" spans="6:16">
      <c r="F1521" s="1256"/>
      <c r="G1521" s="1257"/>
      <c r="I1521" s="1255"/>
      <c r="K1521" s="1257"/>
      <c r="L1521" s="1257"/>
      <c r="P1521" s="1255"/>
    </row>
    <row r="1522" spans="6:16">
      <c r="F1522" s="1256"/>
      <c r="G1522" s="1257"/>
      <c r="I1522" s="1255"/>
      <c r="K1522" s="1257"/>
      <c r="L1522" s="1257"/>
      <c r="P1522" s="1255"/>
    </row>
    <row r="1523" spans="6:16">
      <c r="F1523" s="1256"/>
      <c r="G1523" s="1257"/>
      <c r="I1523" s="1255"/>
      <c r="K1523" s="1257"/>
      <c r="L1523" s="1257"/>
      <c r="P1523" s="1255"/>
    </row>
    <row r="1524" spans="6:16">
      <c r="F1524" s="1256"/>
      <c r="G1524" s="1257"/>
      <c r="I1524" s="1255"/>
      <c r="K1524" s="1257"/>
      <c r="L1524" s="1257"/>
      <c r="P1524" s="1255"/>
    </row>
    <row r="1525" spans="6:16">
      <c r="F1525" s="1256"/>
      <c r="G1525" s="1257"/>
      <c r="I1525" s="1255"/>
      <c r="K1525" s="1257"/>
      <c r="L1525" s="1257"/>
      <c r="P1525" s="1255"/>
    </row>
    <row r="1526" spans="6:16">
      <c r="F1526" s="1256"/>
      <c r="G1526" s="1257"/>
      <c r="I1526" s="1255"/>
      <c r="K1526" s="1257"/>
      <c r="L1526" s="1257"/>
      <c r="P1526" s="1255"/>
    </row>
    <row r="1527" spans="6:16">
      <c r="F1527" s="1256"/>
      <c r="G1527" s="1257"/>
      <c r="I1527" s="1255"/>
      <c r="K1527" s="1257"/>
      <c r="L1527" s="1257"/>
      <c r="P1527" s="1255"/>
    </row>
    <row r="1528" spans="6:16">
      <c r="F1528" s="1256"/>
      <c r="G1528" s="1257"/>
      <c r="I1528" s="1255"/>
      <c r="K1528" s="1257"/>
      <c r="L1528" s="1257"/>
      <c r="P1528" s="1255"/>
    </row>
    <row r="1529" spans="6:16">
      <c r="F1529" s="1256"/>
      <c r="G1529" s="1257"/>
      <c r="I1529" s="1255"/>
      <c r="K1529" s="1257"/>
      <c r="L1529" s="1257"/>
      <c r="P1529" s="1255"/>
    </row>
    <row r="1530" spans="6:16">
      <c r="F1530" s="1256"/>
      <c r="G1530" s="1257"/>
      <c r="I1530" s="1255"/>
      <c r="K1530" s="1257"/>
      <c r="L1530" s="1257"/>
      <c r="P1530" s="1255"/>
    </row>
    <row r="1531" spans="6:16">
      <c r="F1531" s="1256"/>
      <c r="G1531" s="1257"/>
      <c r="I1531" s="1255"/>
      <c r="K1531" s="1257"/>
      <c r="L1531" s="1257"/>
      <c r="P1531" s="1255"/>
    </row>
    <row r="1532" spans="6:16">
      <c r="F1532" s="1256"/>
      <c r="G1532" s="1257"/>
      <c r="I1532" s="1255"/>
      <c r="K1532" s="1257"/>
      <c r="L1532" s="1257"/>
      <c r="P1532" s="1255"/>
    </row>
    <row r="1533" spans="6:16">
      <c r="F1533" s="1256"/>
      <c r="G1533" s="1257"/>
      <c r="I1533" s="1255"/>
      <c r="K1533" s="1257"/>
      <c r="L1533" s="1257"/>
      <c r="P1533" s="1255"/>
    </row>
    <row r="1534" spans="6:16">
      <c r="F1534" s="1256"/>
      <c r="G1534" s="1257"/>
      <c r="I1534" s="1255"/>
      <c r="K1534" s="1257"/>
      <c r="L1534" s="1257"/>
      <c r="P1534" s="1255"/>
    </row>
    <row r="1535" spans="6:16">
      <c r="F1535" s="1256"/>
      <c r="G1535" s="1257"/>
      <c r="I1535" s="1255"/>
      <c r="K1535" s="1257"/>
      <c r="L1535" s="1257"/>
      <c r="P1535" s="1255"/>
    </row>
    <row r="1536" spans="6:16">
      <c r="F1536" s="1256"/>
      <c r="G1536" s="1257"/>
      <c r="I1536" s="1255"/>
      <c r="K1536" s="1257"/>
      <c r="L1536" s="1257"/>
      <c r="P1536" s="1255"/>
    </row>
    <row r="1537" spans="6:16">
      <c r="F1537" s="1256"/>
      <c r="G1537" s="1257"/>
      <c r="I1537" s="1255"/>
      <c r="K1537" s="1257"/>
      <c r="L1537" s="1257"/>
      <c r="P1537" s="1255"/>
    </row>
    <row r="1538" spans="6:16">
      <c r="F1538" s="1256"/>
      <c r="G1538" s="1257"/>
      <c r="I1538" s="1255"/>
      <c r="K1538" s="1257"/>
      <c r="L1538" s="1257"/>
      <c r="P1538" s="1255"/>
    </row>
    <row r="1539" spans="6:16">
      <c r="F1539" s="1256"/>
      <c r="G1539" s="1257"/>
      <c r="I1539" s="1255"/>
      <c r="K1539" s="1257"/>
      <c r="L1539" s="1257"/>
      <c r="P1539" s="1255"/>
    </row>
    <row r="1540" spans="6:16">
      <c r="F1540" s="1256"/>
      <c r="G1540" s="1257"/>
      <c r="I1540" s="1255"/>
      <c r="K1540" s="1257"/>
      <c r="L1540" s="1257"/>
      <c r="P1540" s="1255"/>
    </row>
    <row r="1541" spans="6:16">
      <c r="F1541" s="1256"/>
      <c r="G1541" s="1257"/>
      <c r="I1541" s="1255"/>
      <c r="K1541" s="1257"/>
      <c r="L1541" s="1257"/>
      <c r="P1541" s="1255"/>
    </row>
    <row r="1542" spans="6:16">
      <c r="F1542" s="1256"/>
      <c r="G1542" s="1257"/>
      <c r="I1542" s="1255"/>
      <c r="K1542" s="1257"/>
      <c r="L1542" s="1257"/>
      <c r="P1542" s="1255"/>
    </row>
    <row r="1543" spans="6:16">
      <c r="F1543" s="1256"/>
      <c r="G1543" s="1257"/>
      <c r="I1543" s="1255"/>
      <c r="K1543" s="1257"/>
      <c r="L1543" s="1257"/>
      <c r="P1543" s="1255"/>
    </row>
    <row r="1544" spans="6:16">
      <c r="F1544" s="1256"/>
      <c r="G1544" s="1257"/>
      <c r="I1544" s="1255"/>
      <c r="K1544" s="1257"/>
      <c r="L1544" s="1257"/>
      <c r="P1544" s="1255"/>
    </row>
    <row r="1545" spans="6:16">
      <c r="F1545" s="1256"/>
      <c r="G1545" s="1257"/>
      <c r="I1545" s="1255"/>
      <c r="K1545" s="1257"/>
      <c r="L1545" s="1257"/>
      <c r="P1545" s="1255"/>
    </row>
    <row r="1546" spans="6:16">
      <c r="F1546" s="1256"/>
      <c r="G1546" s="1257"/>
      <c r="I1546" s="1255"/>
      <c r="K1546" s="1257"/>
      <c r="L1546" s="1257"/>
      <c r="P1546" s="1255"/>
    </row>
    <row r="1547" spans="6:16">
      <c r="F1547" s="1256"/>
      <c r="G1547" s="1257"/>
      <c r="I1547" s="1255"/>
      <c r="K1547" s="1257"/>
      <c r="L1547" s="1257"/>
      <c r="P1547" s="1255"/>
    </row>
    <row r="1548" spans="6:16">
      <c r="F1548" s="1256"/>
      <c r="G1548" s="1257"/>
      <c r="I1548" s="1255"/>
      <c r="K1548" s="1257"/>
      <c r="L1548" s="1257"/>
      <c r="P1548" s="1255"/>
    </row>
    <row r="1549" spans="6:16">
      <c r="F1549" s="1256"/>
      <c r="G1549" s="1257"/>
      <c r="I1549" s="1255"/>
      <c r="K1549" s="1257"/>
      <c r="L1549" s="1257"/>
      <c r="P1549" s="1255"/>
    </row>
    <row r="1550" spans="6:16">
      <c r="F1550" s="1256"/>
      <c r="G1550" s="1257"/>
      <c r="I1550" s="1255"/>
      <c r="K1550" s="1257"/>
      <c r="L1550" s="1257"/>
      <c r="P1550" s="1255"/>
    </row>
    <row r="1551" spans="6:16">
      <c r="F1551" s="1256"/>
      <c r="G1551" s="1257"/>
      <c r="I1551" s="1255"/>
      <c r="K1551" s="1257"/>
      <c r="L1551" s="1257"/>
      <c r="P1551" s="1255"/>
    </row>
    <row r="1552" spans="6:16">
      <c r="F1552" s="1256"/>
      <c r="G1552" s="1257"/>
      <c r="I1552" s="1255"/>
      <c r="K1552" s="1257"/>
      <c r="L1552" s="1257"/>
      <c r="P1552" s="1255"/>
    </row>
    <row r="1553" spans="6:16">
      <c r="F1553" s="1256"/>
      <c r="G1553" s="1257"/>
      <c r="I1553" s="1255"/>
      <c r="K1553" s="1257"/>
      <c r="L1553" s="1257"/>
      <c r="P1553" s="1255"/>
    </row>
    <row r="1554" spans="6:16">
      <c r="F1554" s="1256"/>
      <c r="G1554" s="1257"/>
      <c r="I1554" s="1255"/>
      <c r="K1554" s="1257"/>
      <c r="L1554" s="1257"/>
      <c r="P1554" s="1255"/>
    </row>
    <row r="1555" spans="6:16">
      <c r="F1555" s="1256"/>
      <c r="G1555" s="1257"/>
      <c r="I1555" s="1255"/>
      <c r="K1555" s="1257"/>
      <c r="L1555" s="1257"/>
      <c r="P1555" s="1255"/>
    </row>
    <row r="1556" spans="6:16">
      <c r="F1556" s="1256"/>
      <c r="G1556" s="1257"/>
      <c r="I1556" s="1255"/>
      <c r="K1556" s="1257"/>
      <c r="L1556" s="1257"/>
      <c r="P1556" s="1255"/>
    </row>
    <row r="1557" spans="6:16">
      <c r="F1557" s="1256"/>
      <c r="G1557" s="1257"/>
      <c r="I1557" s="1255"/>
      <c r="K1557" s="1257"/>
      <c r="L1557" s="1257"/>
      <c r="P1557" s="1255"/>
    </row>
    <row r="1558" spans="6:16">
      <c r="F1558" s="1256"/>
      <c r="G1558" s="1257"/>
      <c r="I1558" s="1255"/>
      <c r="K1558" s="1257"/>
      <c r="L1558" s="1257"/>
      <c r="P1558" s="1255"/>
    </row>
    <row r="1559" spans="6:16">
      <c r="F1559" s="1256"/>
      <c r="G1559" s="1257"/>
      <c r="I1559" s="1255"/>
      <c r="K1559" s="1257"/>
      <c r="L1559" s="1257"/>
      <c r="P1559" s="1255"/>
    </row>
    <row r="1560" spans="6:16">
      <c r="F1560" s="1256"/>
      <c r="G1560" s="1257"/>
      <c r="I1560" s="1255"/>
      <c r="K1560" s="1257"/>
      <c r="L1560" s="1257"/>
      <c r="P1560" s="1255"/>
    </row>
    <row r="1561" spans="6:16">
      <c r="F1561" s="1256"/>
      <c r="G1561" s="1257"/>
      <c r="I1561" s="1255"/>
      <c r="K1561" s="1257"/>
      <c r="L1561" s="1257"/>
      <c r="P1561" s="1255"/>
    </row>
    <row r="1562" spans="6:16">
      <c r="F1562" s="1256"/>
      <c r="G1562" s="1257"/>
      <c r="I1562" s="1255"/>
      <c r="K1562" s="1257"/>
      <c r="L1562" s="1257"/>
      <c r="P1562" s="1255"/>
    </row>
    <row r="1563" spans="6:16">
      <c r="F1563" s="1256"/>
      <c r="G1563" s="1257"/>
      <c r="I1563" s="1255"/>
      <c r="K1563" s="1257"/>
      <c r="L1563" s="1257"/>
      <c r="P1563" s="1255"/>
    </row>
    <row r="1564" spans="6:16">
      <c r="F1564" s="1256"/>
      <c r="G1564" s="1257"/>
      <c r="I1564" s="1255"/>
      <c r="K1564" s="1257"/>
      <c r="L1564" s="1257"/>
      <c r="P1564" s="1255"/>
    </row>
    <row r="1565" spans="6:16">
      <c r="F1565" s="1256"/>
      <c r="G1565" s="1257"/>
      <c r="I1565" s="1255"/>
      <c r="K1565" s="1257"/>
      <c r="L1565" s="1257"/>
      <c r="P1565" s="1255"/>
    </row>
    <row r="1566" spans="6:16">
      <c r="F1566" s="1256"/>
      <c r="G1566" s="1257"/>
      <c r="I1566" s="1255"/>
      <c r="K1566" s="1257"/>
      <c r="L1566" s="1257"/>
      <c r="P1566" s="1255"/>
    </row>
    <row r="1567" spans="6:16">
      <c r="F1567" s="1256"/>
      <c r="G1567" s="1257"/>
      <c r="I1567" s="1255"/>
      <c r="K1567" s="1257"/>
      <c r="L1567" s="1257"/>
      <c r="P1567" s="1255"/>
    </row>
    <row r="1568" spans="6:16">
      <c r="F1568" s="1256"/>
      <c r="G1568" s="1257"/>
      <c r="I1568" s="1255"/>
      <c r="K1568" s="1257"/>
      <c r="L1568" s="1257"/>
      <c r="P1568" s="1255"/>
    </row>
    <row r="1569" spans="6:16">
      <c r="F1569" s="1256"/>
      <c r="G1569" s="1257"/>
      <c r="I1569" s="1255"/>
      <c r="K1569" s="1257"/>
      <c r="L1569" s="1257"/>
      <c r="P1569" s="1255"/>
    </row>
    <row r="1570" spans="6:16">
      <c r="F1570" s="1256"/>
      <c r="G1570" s="1257"/>
      <c r="I1570" s="1255"/>
      <c r="K1570" s="1257"/>
      <c r="L1570" s="1257"/>
      <c r="P1570" s="1255"/>
    </row>
    <row r="1571" spans="6:16">
      <c r="F1571" s="1256"/>
      <c r="G1571" s="1257"/>
      <c r="I1571" s="1255"/>
      <c r="K1571" s="1257"/>
      <c r="L1571" s="1257"/>
      <c r="P1571" s="1255"/>
    </row>
    <row r="1572" spans="6:16">
      <c r="F1572" s="1256"/>
      <c r="G1572" s="1257"/>
      <c r="I1572" s="1255"/>
      <c r="K1572" s="1257"/>
      <c r="L1572" s="1257"/>
      <c r="P1572" s="1255"/>
    </row>
    <row r="1573" spans="6:16">
      <c r="F1573" s="1256"/>
      <c r="G1573" s="1257"/>
      <c r="I1573" s="1255"/>
      <c r="K1573" s="1257"/>
      <c r="L1573" s="1257"/>
      <c r="P1573" s="1255"/>
    </row>
    <row r="1574" spans="6:16">
      <c r="F1574" s="1256"/>
      <c r="G1574" s="1257"/>
      <c r="I1574" s="1255"/>
      <c r="K1574" s="1257"/>
      <c r="L1574" s="1257"/>
      <c r="P1574" s="1255"/>
    </row>
    <row r="1575" spans="6:16">
      <c r="F1575" s="1256"/>
      <c r="G1575" s="1257"/>
      <c r="I1575" s="1255"/>
      <c r="K1575" s="1257"/>
      <c r="L1575" s="1257"/>
      <c r="P1575" s="1255"/>
    </row>
    <row r="1576" spans="6:16">
      <c r="F1576" s="1256"/>
      <c r="G1576" s="1257"/>
      <c r="I1576" s="1255"/>
      <c r="K1576" s="1257"/>
      <c r="L1576" s="1257"/>
      <c r="P1576" s="1255"/>
    </row>
    <row r="1577" spans="6:16">
      <c r="F1577" s="1256"/>
      <c r="G1577" s="1257"/>
      <c r="I1577" s="1255"/>
      <c r="K1577" s="1257"/>
      <c r="L1577" s="1257"/>
      <c r="P1577" s="1255"/>
    </row>
    <row r="1578" spans="6:16">
      <c r="F1578" s="1256"/>
      <c r="G1578" s="1257"/>
      <c r="I1578" s="1255"/>
      <c r="K1578" s="1257"/>
      <c r="L1578" s="1257"/>
      <c r="P1578" s="1255"/>
    </row>
    <row r="1579" spans="6:16">
      <c r="F1579" s="1256"/>
      <c r="G1579" s="1257"/>
      <c r="I1579" s="1255"/>
      <c r="K1579" s="1257"/>
      <c r="L1579" s="1257"/>
      <c r="P1579" s="1255"/>
    </row>
    <row r="1580" spans="6:16">
      <c r="F1580" s="1256"/>
      <c r="G1580" s="1257"/>
      <c r="I1580" s="1255"/>
      <c r="K1580" s="1257"/>
      <c r="L1580" s="1257"/>
      <c r="P1580" s="1255"/>
    </row>
    <row r="1581" spans="6:16">
      <c r="F1581" s="1256"/>
      <c r="G1581" s="1257"/>
      <c r="I1581" s="1255"/>
      <c r="K1581" s="1257"/>
      <c r="L1581" s="1257"/>
      <c r="P1581" s="1255"/>
    </row>
    <row r="1582" spans="6:16">
      <c r="F1582" s="1256"/>
      <c r="G1582" s="1257"/>
      <c r="I1582" s="1255"/>
      <c r="K1582" s="1257"/>
      <c r="L1582" s="1257"/>
      <c r="P1582" s="1255"/>
    </row>
    <row r="1583" spans="6:16">
      <c r="F1583" s="1256"/>
      <c r="G1583" s="1257"/>
      <c r="I1583" s="1255"/>
      <c r="K1583" s="1257"/>
      <c r="L1583" s="1257"/>
      <c r="P1583" s="1255"/>
    </row>
    <row r="1584" spans="6:16">
      <c r="F1584" s="1256"/>
      <c r="G1584" s="1257"/>
      <c r="I1584" s="1255"/>
      <c r="K1584" s="1257"/>
      <c r="L1584" s="1257"/>
      <c r="P1584" s="1255"/>
    </row>
    <row r="1585" spans="6:16">
      <c r="F1585" s="1256"/>
      <c r="G1585" s="1257"/>
      <c r="I1585" s="1255"/>
      <c r="K1585" s="1257"/>
      <c r="L1585" s="1257"/>
      <c r="P1585" s="1255"/>
    </row>
    <row r="1586" spans="6:16">
      <c r="F1586" s="1256"/>
      <c r="G1586" s="1257"/>
      <c r="I1586" s="1255"/>
      <c r="K1586" s="1257"/>
      <c r="L1586" s="1257"/>
      <c r="P1586" s="1255"/>
    </row>
    <row r="1587" spans="6:16">
      <c r="F1587" s="1256"/>
      <c r="G1587" s="1257"/>
      <c r="I1587" s="1255"/>
      <c r="K1587" s="1257"/>
      <c r="L1587" s="1257"/>
      <c r="P1587" s="1255"/>
    </row>
    <row r="1588" spans="6:16">
      <c r="F1588" s="1256"/>
      <c r="G1588" s="1257"/>
      <c r="I1588" s="1255"/>
      <c r="K1588" s="1257"/>
      <c r="L1588" s="1257"/>
      <c r="P1588" s="1255"/>
    </row>
    <row r="1589" spans="6:16">
      <c r="F1589" s="1256"/>
      <c r="G1589" s="1257"/>
      <c r="I1589" s="1255"/>
      <c r="K1589" s="1257"/>
      <c r="L1589" s="1257"/>
      <c r="P1589" s="1255"/>
    </row>
    <row r="1590" spans="6:16">
      <c r="F1590" s="1256"/>
      <c r="G1590" s="1257"/>
      <c r="I1590" s="1255"/>
      <c r="K1590" s="1257"/>
      <c r="L1590" s="1257"/>
      <c r="P1590" s="1255"/>
    </row>
    <row r="1591" spans="6:16">
      <c r="F1591" s="1256"/>
      <c r="G1591" s="1257"/>
      <c r="I1591" s="1255"/>
      <c r="K1591" s="1257"/>
      <c r="L1591" s="1257"/>
      <c r="P1591" s="1255"/>
    </row>
    <row r="1592" spans="6:16">
      <c r="F1592" s="1256"/>
      <c r="G1592" s="1257"/>
      <c r="I1592" s="1255"/>
      <c r="K1592" s="1257"/>
      <c r="L1592" s="1257"/>
      <c r="P1592" s="1255"/>
    </row>
    <row r="1593" spans="6:16">
      <c r="F1593" s="1256"/>
      <c r="G1593" s="1257"/>
      <c r="I1593" s="1255"/>
      <c r="K1593" s="1257"/>
      <c r="L1593" s="1257"/>
      <c r="P1593" s="1255"/>
    </row>
    <row r="1594" spans="6:16">
      <c r="F1594" s="1256"/>
      <c r="G1594" s="1257"/>
      <c r="I1594" s="1255"/>
      <c r="K1594" s="1257"/>
      <c r="L1594" s="1257"/>
      <c r="P1594" s="1255"/>
    </row>
    <row r="1595" spans="6:16">
      <c r="F1595" s="1256"/>
      <c r="G1595" s="1257"/>
      <c r="I1595" s="1255"/>
      <c r="K1595" s="1257"/>
      <c r="L1595" s="1257"/>
      <c r="P1595" s="1255"/>
    </row>
    <row r="1596" spans="6:16">
      <c r="F1596" s="1256"/>
      <c r="G1596" s="1257"/>
      <c r="I1596" s="1255"/>
      <c r="K1596" s="1257"/>
      <c r="L1596" s="1257"/>
      <c r="P1596" s="1255"/>
    </row>
    <row r="1597" spans="6:16">
      <c r="F1597" s="1256"/>
      <c r="G1597" s="1257"/>
      <c r="I1597" s="1255"/>
      <c r="K1597" s="1257"/>
      <c r="L1597" s="1257"/>
      <c r="P1597" s="1255"/>
    </row>
    <row r="1598" spans="6:16">
      <c r="F1598" s="1256"/>
      <c r="G1598" s="1257"/>
      <c r="I1598" s="1255"/>
      <c r="K1598" s="1257"/>
      <c r="L1598" s="1257"/>
      <c r="P1598" s="1255"/>
    </row>
    <row r="1599" spans="6:16">
      <c r="F1599" s="1256"/>
      <c r="G1599" s="1257"/>
      <c r="I1599" s="1255"/>
      <c r="K1599" s="1257"/>
      <c r="L1599" s="1257"/>
      <c r="P1599" s="1255"/>
    </row>
    <row r="1600" spans="6:16">
      <c r="F1600" s="1256"/>
      <c r="G1600" s="1257"/>
      <c r="I1600" s="1255"/>
      <c r="K1600" s="1257"/>
      <c r="L1600" s="1257"/>
      <c r="P1600" s="1255"/>
    </row>
    <row r="1601" spans="6:16">
      <c r="F1601" s="1256"/>
      <c r="G1601" s="1257"/>
      <c r="I1601" s="1255"/>
      <c r="K1601" s="1257"/>
      <c r="L1601" s="1257"/>
      <c r="P1601" s="1255"/>
    </row>
    <row r="1602" spans="6:16">
      <c r="F1602" s="1256"/>
      <c r="G1602" s="1257"/>
      <c r="I1602" s="1255"/>
      <c r="K1602" s="1257"/>
      <c r="L1602" s="1257"/>
      <c r="P1602" s="1255"/>
    </row>
    <row r="1603" spans="6:16">
      <c r="F1603" s="1256"/>
      <c r="G1603" s="1257"/>
      <c r="I1603" s="1255"/>
      <c r="K1603" s="1257"/>
      <c r="L1603" s="1257"/>
      <c r="P1603" s="1255"/>
    </row>
    <row r="1604" spans="6:16">
      <c r="F1604" s="1256"/>
      <c r="G1604" s="1257"/>
      <c r="I1604" s="1255"/>
      <c r="K1604" s="1257"/>
      <c r="L1604" s="1257"/>
      <c r="P1604" s="1255"/>
    </row>
    <row r="1605" spans="6:16">
      <c r="F1605" s="1256"/>
      <c r="G1605" s="1257"/>
      <c r="I1605" s="1255"/>
      <c r="K1605" s="1257"/>
      <c r="L1605" s="1257"/>
      <c r="P1605" s="1255"/>
    </row>
    <row r="1606" spans="6:16">
      <c r="F1606" s="1256"/>
      <c r="G1606" s="1257"/>
      <c r="I1606" s="1255"/>
      <c r="K1606" s="1257"/>
      <c r="L1606" s="1257"/>
      <c r="P1606" s="1255"/>
    </row>
    <row r="1607" spans="6:16">
      <c r="F1607" s="1256"/>
      <c r="G1607" s="1257"/>
      <c r="I1607" s="1255"/>
      <c r="K1607" s="1257"/>
      <c r="L1607" s="1257"/>
      <c r="P1607" s="1255"/>
    </row>
    <row r="1608" spans="6:16">
      <c r="F1608" s="1256"/>
      <c r="G1608" s="1257"/>
      <c r="I1608" s="1255"/>
      <c r="K1608" s="1257"/>
      <c r="L1608" s="1257"/>
      <c r="P1608" s="1255"/>
    </row>
    <row r="1609" spans="6:16">
      <c r="F1609" s="1256"/>
      <c r="G1609" s="1257"/>
      <c r="I1609" s="1255"/>
      <c r="K1609" s="1257"/>
      <c r="L1609" s="1257"/>
      <c r="P1609" s="1255"/>
    </row>
    <row r="1610" spans="6:16">
      <c r="F1610" s="1256"/>
      <c r="G1610" s="1257"/>
      <c r="I1610" s="1255"/>
      <c r="K1610" s="1257"/>
      <c r="L1610" s="1257"/>
      <c r="P1610" s="1255"/>
    </row>
    <row r="1611" spans="6:16">
      <c r="F1611" s="1256"/>
      <c r="G1611" s="1257"/>
      <c r="I1611" s="1255"/>
      <c r="K1611" s="1257"/>
      <c r="L1611" s="1257"/>
      <c r="P1611" s="1255"/>
    </row>
    <row r="1612" spans="6:16">
      <c r="F1612" s="1256"/>
      <c r="G1612" s="1257"/>
      <c r="I1612" s="1255"/>
      <c r="K1612" s="1257"/>
      <c r="L1612" s="1257"/>
      <c r="P1612" s="1255"/>
    </row>
    <row r="1613" spans="6:16">
      <c r="F1613" s="1256"/>
      <c r="G1613" s="1257"/>
      <c r="I1613" s="1255"/>
      <c r="K1613" s="1257"/>
      <c r="L1613" s="1257"/>
      <c r="P1613" s="1255"/>
    </row>
    <row r="1614" spans="6:16">
      <c r="F1614" s="1256"/>
      <c r="G1614" s="1257"/>
      <c r="I1614" s="1255"/>
      <c r="K1614" s="1257"/>
      <c r="L1614" s="1257"/>
      <c r="P1614" s="1255"/>
    </row>
    <row r="1615" spans="6:16">
      <c r="F1615" s="1256"/>
      <c r="G1615" s="1257"/>
      <c r="I1615" s="1255"/>
      <c r="K1615" s="1257"/>
      <c r="L1615" s="1257"/>
      <c r="P1615" s="1255"/>
    </row>
    <row r="1616" spans="6:16">
      <c r="F1616" s="1256"/>
      <c r="G1616" s="1257"/>
      <c r="I1616" s="1255"/>
      <c r="K1616" s="1257"/>
      <c r="L1616" s="1257"/>
      <c r="P1616" s="1255"/>
    </row>
    <row r="1617" spans="6:16">
      <c r="F1617" s="1256"/>
      <c r="G1617" s="1257"/>
      <c r="I1617" s="1255"/>
      <c r="K1617" s="1257"/>
      <c r="L1617" s="1257"/>
      <c r="P1617" s="1255"/>
    </row>
    <row r="1618" spans="6:16">
      <c r="F1618" s="1256"/>
      <c r="G1618" s="1257"/>
      <c r="I1618" s="1255"/>
      <c r="K1618" s="1257"/>
      <c r="L1618" s="1257"/>
      <c r="P1618" s="1255"/>
    </row>
    <row r="1619" spans="6:16">
      <c r="F1619" s="1256"/>
      <c r="G1619" s="1257"/>
      <c r="I1619" s="1255"/>
      <c r="K1619" s="1257"/>
      <c r="L1619" s="1257"/>
      <c r="P1619" s="1255"/>
    </row>
    <row r="1620" spans="6:16">
      <c r="F1620" s="1256"/>
      <c r="G1620" s="1257"/>
      <c r="I1620" s="1255"/>
      <c r="K1620" s="1257"/>
      <c r="L1620" s="1257"/>
      <c r="P1620" s="1255"/>
    </row>
    <row r="1621" spans="6:16">
      <c r="F1621" s="1256"/>
      <c r="G1621" s="1257"/>
      <c r="I1621" s="1255"/>
      <c r="K1621" s="1257"/>
      <c r="L1621" s="1257"/>
      <c r="P1621" s="1255"/>
    </row>
    <row r="1622" spans="6:16">
      <c r="F1622" s="1256"/>
      <c r="G1622" s="1257"/>
      <c r="I1622" s="1255"/>
      <c r="K1622" s="1257"/>
      <c r="L1622" s="1257"/>
      <c r="P1622" s="1255"/>
    </row>
    <row r="1623" spans="6:16">
      <c r="F1623" s="1256"/>
      <c r="G1623" s="1257"/>
      <c r="I1623" s="1255"/>
      <c r="K1623" s="1257"/>
      <c r="L1623" s="1257"/>
      <c r="P1623" s="1255"/>
    </row>
    <row r="1624" spans="6:16">
      <c r="F1624" s="1256"/>
      <c r="G1624" s="1257"/>
      <c r="I1624" s="1255"/>
      <c r="K1624" s="1257"/>
      <c r="L1624" s="1257"/>
      <c r="P1624" s="1255"/>
    </row>
    <row r="1625" spans="6:16">
      <c r="F1625" s="1256"/>
      <c r="G1625" s="1257"/>
      <c r="I1625" s="1255"/>
      <c r="K1625" s="1257"/>
      <c r="L1625" s="1257"/>
      <c r="P1625" s="1255"/>
    </row>
    <row r="1626" spans="6:16">
      <c r="F1626" s="1256"/>
      <c r="G1626" s="1257"/>
      <c r="I1626" s="1255"/>
      <c r="K1626" s="1257"/>
      <c r="L1626" s="1257"/>
      <c r="P1626" s="1255"/>
    </row>
    <row r="1627" spans="6:16">
      <c r="F1627" s="1256"/>
      <c r="G1627" s="1257"/>
      <c r="I1627" s="1255"/>
      <c r="K1627" s="1257"/>
      <c r="L1627" s="1257"/>
      <c r="P1627" s="1255"/>
    </row>
    <row r="1628" spans="6:16">
      <c r="F1628" s="1256"/>
      <c r="G1628" s="1257"/>
      <c r="I1628" s="1255"/>
      <c r="K1628" s="1257"/>
      <c r="L1628" s="1257"/>
      <c r="P1628" s="1255"/>
    </row>
    <row r="1629" spans="6:16">
      <c r="F1629" s="1256"/>
      <c r="G1629" s="1257"/>
      <c r="I1629" s="1255"/>
      <c r="K1629" s="1257"/>
      <c r="L1629" s="1257"/>
      <c r="P1629" s="1255"/>
    </row>
    <row r="1630" spans="6:16">
      <c r="F1630" s="1256"/>
      <c r="G1630" s="1257"/>
      <c r="I1630" s="1255"/>
      <c r="K1630" s="1257"/>
      <c r="L1630" s="1257"/>
      <c r="P1630" s="1255"/>
    </row>
    <row r="1631" spans="6:16">
      <c r="F1631" s="1256"/>
      <c r="G1631" s="1257"/>
      <c r="I1631" s="1255"/>
      <c r="K1631" s="1257"/>
      <c r="L1631" s="1257"/>
      <c r="P1631" s="1255"/>
    </row>
    <row r="1632" spans="6:16">
      <c r="F1632" s="1256"/>
      <c r="G1632" s="1257"/>
      <c r="I1632" s="1255"/>
      <c r="K1632" s="1257"/>
      <c r="L1632" s="1257"/>
      <c r="P1632" s="1255"/>
    </row>
    <row r="1633" spans="6:16">
      <c r="F1633" s="1256"/>
      <c r="G1633" s="1257"/>
      <c r="I1633" s="1255"/>
      <c r="K1633" s="1257"/>
      <c r="L1633" s="1257"/>
      <c r="P1633" s="1255"/>
    </row>
    <row r="1634" spans="6:16">
      <c r="F1634" s="1256"/>
      <c r="G1634" s="1257"/>
      <c r="I1634" s="1255"/>
      <c r="K1634" s="1257"/>
      <c r="L1634" s="1257"/>
      <c r="P1634" s="1255"/>
    </row>
    <row r="1635" spans="6:16">
      <c r="F1635" s="1256"/>
      <c r="G1635" s="1257"/>
      <c r="I1635" s="1255"/>
      <c r="K1635" s="1257"/>
      <c r="L1635" s="1257"/>
      <c r="P1635" s="1255"/>
    </row>
    <row r="1636" spans="6:16">
      <c r="F1636" s="1256"/>
      <c r="G1636" s="1257"/>
      <c r="I1636" s="1255"/>
      <c r="K1636" s="1257"/>
      <c r="L1636" s="1257"/>
      <c r="P1636" s="1255"/>
    </row>
    <row r="1637" spans="6:16">
      <c r="F1637" s="1256"/>
      <c r="G1637" s="1257"/>
      <c r="I1637" s="1255"/>
      <c r="K1637" s="1257"/>
      <c r="L1637" s="1257"/>
      <c r="P1637" s="1255"/>
    </row>
    <row r="1638" spans="6:16">
      <c r="F1638" s="1256"/>
      <c r="G1638" s="1257"/>
      <c r="I1638" s="1255"/>
      <c r="K1638" s="1257"/>
      <c r="L1638" s="1257"/>
      <c r="P1638" s="1255"/>
    </row>
    <row r="1639" spans="6:16">
      <c r="F1639" s="1256"/>
      <c r="G1639" s="1257"/>
      <c r="I1639" s="1255"/>
      <c r="K1639" s="1257"/>
      <c r="L1639" s="1257"/>
      <c r="P1639" s="1255"/>
    </row>
    <row r="1640" spans="6:16">
      <c r="F1640" s="1256"/>
      <c r="G1640" s="1257"/>
      <c r="I1640" s="1255"/>
      <c r="K1640" s="1257"/>
      <c r="L1640" s="1257"/>
      <c r="P1640" s="1255"/>
    </row>
    <row r="1641" spans="6:16">
      <c r="F1641" s="1256"/>
      <c r="G1641" s="1257"/>
      <c r="I1641" s="1255"/>
      <c r="K1641" s="1257"/>
      <c r="L1641" s="1257"/>
      <c r="P1641" s="1255"/>
    </row>
    <row r="1642" spans="6:16">
      <c r="F1642" s="1256"/>
      <c r="G1642" s="1257"/>
      <c r="I1642" s="1255"/>
      <c r="K1642" s="1257"/>
      <c r="L1642" s="1257"/>
      <c r="P1642" s="1255"/>
    </row>
    <row r="1643" spans="6:16">
      <c r="F1643" s="1256"/>
      <c r="G1643" s="1257"/>
      <c r="I1643" s="1255"/>
      <c r="K1643" s="1257"/>
      <c r="L1643" s="1257"/>
      <c r="P1643" s="1255"/>
    </row>
    <row r="1644" spans="6:16">
      <c r="F1644" s="1256"/>
      <c r="G1644" s="1257"/>
      <c r="I1644" s="1255"/>
      <c r="K1644" s="1257"/>
      <c r="L1644" s="1257"/>
      <c r="P1644" s="1255"/>
    </row>
    <row r="1645" spans="6:16">
      <c r="F1645" s="1256"/>
      <c r="G1645" s="1257"/>
      <c r="I1645" s="1255"/>
      <c r="K1645" s="1257"/>
      <c r="L1645" s="1257"/>
      <c r="P1645" s="1255"/>
    </row>
    <row r="1646" spans="6:16">
      <c r="F1646" s="1256"/>
      <c r="G1646" s="1257"/>
      <c r="I1646" s="1255"/>
      <c r="K1646" s="1257"/>
      <c r="L1646" s="1257"/>
      <c r="P1646" s="1255"/>
    </row>
    <row r="1647" spans="6:16">
      <c r="F1647" s="1256"/>
      <c r="G1647" s="1257"/>
      <c r="I1647" s="1255"/>
      <c r="K1647" s="1257"/>
      <c r="L1647" s="1257"/>
      <c r="P1647" s="1255"/>
    </row>
    <row r="1648" spans="6:16">
      <c r="F1648" s="1256"/>
      <c r="G1648" s="1257"/>
      <c r="I1648" s="1255"/>
      <c r="K1648" s="1257"/>
      <c r="L1648" s="1257"/>
      <c r="P1648" s="1255"/>
    </row>
    <row r="1649" spans="6:16">
      <c r="F1649" s="1256"/>
      <c r="G1649" s="1257"/>
      <c r="I1649" s="1255"/>
      <c r="K1649" s="1257"/>
      <c r="L1649" s="1257"/>
      <c r="P1649" s="1255"/>
    </row>
    <row r="1650" spans="6:16">
      <c r="F1650" s="1256"/>
      <c r="G1650" s="1257"/>
      <c r="I1650" s="1255"/>
      <c r="K1650" s="1257"/>
      <c r="L1650" s="1257"/>
      <c r="P1650" s="1255"/>
    </row>
    <row r="1651" spans="6:16">
      <c r="F1651" s="1256"/>
      <c r="G1651" s="1257"/>
      <c r="I1651" s="1255"/>
      <c r="K1651" s="1257"/>
      <c r="L1651" s="1257"/>
      <c r="P1651" s="1255"/>
    </row>
    <row r="1652" spans="6:16">
      <c r="F1652" s="1256"/>
      <c r="G1652" s="1257"/>
      <c r="I1652" s="1255"/>
      <c r="K1652" s="1257"/>
      <c r="L1652" s="1257"/>
      <c r="P1652" s="1255"/>
    </row>
    <row r="1653" spans="6:16">
      <c r="F1653" s="1256"/>
      <c r="G1653" s="1257"/>
      <c r="I1653" s="1255"/>
      <c r="K1653" s="1257"/>
      <c r="L1653" s="1257"/>
      <c r="P1653" s="1255"/>
    </row>
    <row r="1654" spans="6:16">
      <c r="F1654" s="1256"/>
      <c r="G1654" s="1257"/>
      <c r="I1654" s="1255"/>
      <c r="K1654" s="1257"/>
      <c r="L1654" s="1257"/>
      <c r="P1654" s="1255"/>
    </row>
    <row r="1655" spans="6:16">
      <c r="F1655" s="1256"/>
      <c r="G1655" s="1257"/>
      <c r="I1655" s="1255"/>
      <c r="K1655" s="1257"/>
      <c r="L1655" s="1257"/>
      <c r="P1655" s="1255"/>
    </row>
    <row r="1656" spans="6:16">
      <c r="F1656" s="1256"/>
      <c r="G1656" s="1257"/>
      <c r="I1656" s="1255"/>
      <c r="K1656" s="1257"/>
      <c r="L1656" s="1257"/>
      <c r="P1656" s="1255"/>
    </row>
    <row r="1657" spans="6:16">
      <c r="F1657" s="1256"/>
      <c r="G1657" s="1257"/>
      <c r="I1657" s="1255"/>
      <c r="K1657" s="1257"/>
      <c r="L1657" s="1257"/>
      <c r="P1657" s="1255"/>
    </row>
    <row r="1658" spans="6:16">
      <c r="F1658" s="1256"/>
      <c r="G1658" s="1257"/>
      <c r="I1658" s="1255"/>
      <c r="K1658" s="1257"/>
      <c r="L1658" s="1257"/>
      <c r="P1658" s="1255"/>
    </row>
    <row r="1659" spans="6:16">
      <c r="F1659" s="1256"/>
      <c r="G1659" s="1257"/>
      <c r="I1659" s="1255"/>
      <c r="K1659" s="1257"/>
      <c r="L1659" s="1257"/>
      <c r="P1659" s="1255"/>
    </row>
    <row r="1660" spans="6:16">
      <c r="F1660" s="1256"/>
      <c r="G1660" s="1257"/>
      <c r="I1660" s="1255"/>
      <c r="K1660" s="1257"/>
      <c r="L1660" s="1257"/>
      <c r="P1660" s="1255"/>
    </row>
    <row r="1661" spans="6:16">
      <c r="F1661" s="1256"/>
      <c r="G1661" s="1257"/>
      <c r="I1661" s="1255"/>
      <c r="K1661" s="1257"/>
      <c r="L1661" s="1257"/>
      <c r="P1661" s="1255"/>
    </row>
    <row r="1662" spans="6:16">
      <c r="F1662" s="1256"/>
      <c r="G1662" s="1257"/>
      <c r="I1662" s="1255"/>
      <c r="K1662" s="1257"/>
      <c r="L1662" s="1257"/>
      <c r="P1662" s="1255"/>
    </row>
    <row r="1663" spans="6:16">
      <c r="F1663" s="1256"/>
      <c r="G1663" s="1257"/>
      <c r="I1663" s="1255"/>
      <c r="K1663" s="1257"/>
      <c r="L1663" s="1257"/>
      <c r="P1663" s="1255"/>
    </row>
    <row r="1664" spans="6:16">
      <c r="F1664" s="1256"/>
      <c r="G1664" s="1257"/>
      <c r="I1664" s="1255"/>
      <c r="K1664" s="1257"/>
      <c r="L1664" s="1257"/>
      <c r="P1664" s="1255"/>
    </row>
    <row r="1665" spans="6:16">
      <c r="F1665" s="1256"/>
      <c r="G1665" s="1257"/>
      <c r="I1665" s="1255"/>
      <c r="K1665" s="1257"/>
      <c r="L1665" s="1257"/>
      <c r="P1665" s="1255"/>
    </row>
    <row r="1666" spans="6:16">
      <c r="F1666" s="1256"/>
      <c r="G1666" s="1257"/>
      <c r="I1666" s="1255"/>
      <c r="K1666" s="1257"/>
      <c r="L1666" s="1257"/>
      <c r="P1666" s="1255"/>
    </row>
    <row r="1667" spans="6:16">
      <c r="F1667" s="1256"/>
      <c r="G1667" s="1257"/>
      <c r="I1667" s="1255"/>
      <c r="K1667" s="1257"/>
      <c r="L1667" s="1257"/>
      <c r="P1667" s="1255"/>
    </row>
    <row r="1668" spans="6:16">
      <c r="F1668" s="1256"/>
      <c r="G1668" s="1257"/>
      <c r="I1668" s="1255"/>
      <c r="K1668" s="1257"/>
      <c r="L1668" s="1257"/>
      <c r="P1668" s="1255"/>
    </row>
    <row r="1669" spans="6:16">
      <c r="F1669" s="1256"/>
      <c r="G1669" s="1257"/>
      <c r="I1669" s="1255"/>
      <c r="K1669" s="1257"/>
      <c r="L1669" s="1257"/>
      <c r="P1669" s="1255"/>
    </row>
    <row r="1670" spans="6:16">
      <c r="F1670" s="1256"/>
      <c r="G1670" s="1257"/>
      <c r="I1670" s="1255"/>
      <c r="K1670" s="1257"/>
      <c r="L1670" s="1257"/>
      <c r="P1670" s="1255"/>
    </row>
    <row r="1671" spans="6:16">
      <c r="F1671" s="1256"/>
      <c r="G1671" s="1257"/>
      <c r="I1671" s="1255"/>
      <c r="K1671" s="1257"/>
      <c r="L1671" s="1257"/>
      <c r="P1671" s="1255"/>
    </row>
    <row r="1672" spans="6:16">
      <c r="F1672" s="1256"/>
      <c r="G1672" s="1257"/>
      <c r="I1672" s="1255"/>
      <c r="K1672" s="1257"/>
      <c r="L1672" s="1257"/>
      <c r="P1672" s="1255"/>
    </row>
    <row r="1673" spans="6:16">
      <c r="F1673" s="1256"/>
      <c r="G1673" s="1257"/>
      <c r="I1673" s="1255"/>
      <c r="K1673" s="1257"/>
      <c r="L1673" s="1257"/>
      <c r="P1673" s="1255"/>
    </row>
    <row r="1674" spans="6:16">
      <c r="F1674" s="1256"/>
      <c r="G1674" s="1257"/>
      <c r="I1674" s="1255"/>
      <c r="K1674" s="1257"/>
      <c r="L1674" s="1257"/>
      <c r="P1674" s="1255"/>
    </row>
    <row r="1675" spans="6:16">
      <c r="F1675" s="1256"/>
      <c r="G1675" s="1257"/>
      <c r="I1675" s="1255"/>
      <c r="K1675" s="1257"/>
      <c r="L1675" s="1257"/>
      <c r="P1675" s="1255"/>
    </row>
    <row r="1676" spans="6:16">
      <c r="F1676" s="1256"/>
      <c r="G1676" s="1257"/>
      <c r="I1676" s="1255"/>
      <c r="K1676" s="1257"/>
      <c r="L1676" s="1257"/>
      <c r="P1676" s="1255"/>
    </row>
    <row r="1677" spans="6:16">
      <c r="F1677" s="1256"/>
      <c r="G1677" s="1257"/>
      <c r="I1677" s="1255"/>
      <c r="K1677" s="1257"/>
      <c r="L1677" s="1257"/>
      <c r="P1677" s="1255"/>
    </row>
    <row r="1678" spans="6:16">
      <c r="F1678" s="1256"/>
      <c r="G1678" s="1257"/>
      <c r="I1678" s="1255"/>
      <c r="K1678" s="1257"/>
      <c r="L1678" s="1257"/>
      <c r="P1678" s="1255"/>
    </row>
    <row r="1679" spans="6:16">
      <c r="F1679" s="1256"/>
      <c r="G1679" s="1257"/>
      <c r="I1679" s="1255"/>
      <c r="K1679" s="1257"/>
      <c r="L1679" s="1257"/>
      <c r="P1679" s="1255"/>
    </row>
    <row r="1680" spans="6:16">
      <c r="F1680" s="1256"/>
      <c r="G1680" s="1257"/>
      <c r="I1680" s="1255"/>
      <c r="K1680" s="1257"/>
      <c r="L1680" s="1257"/>
      <c r="P1680" s="1255"/>
    </row>
    <row r="1681" spans="6:16">
      <c r="F1681" s="1256"/>
      <c r="G1681" s="1257"/>
      <c r="I1681" s="1255"/>
      <c r="K1681" s="1257"/>
      <c r="L1681" s="1257"/>
      <c r="P1681" s="1255"/>
    </row>
    <row r="1682" spans="6:16">
      <c r="F1682" s="1256"/>
      <c r="G1682" s="1257"/>
      <c r="I1682" s="1255"/>
      <c r="K1682" s="1257"/>
      <c r="L1682" s="1257"/>
      <c r="P1682" s="1255"/>
    </row>
    <row r="1683" spans="6:16">
      <c r="F1683" s="1256"/>
      <c r="G1683" s="1257"/>
      <c r="I1683" s="1255"/>
      <c r="K1683" s="1257"/>
      <c r="L1683" s="1257"/>
      <c r="P1683" s="1255"/>
    </row>
    <row r="1684" spans="6:16">
      <c r="F1684" s="1256"/>
      <c r="G1684" s="1257"/>
      <c r="I1684" s="1255"/>
      <c r="K1684" s="1257"/>
      <c r="L1684" s="1257"/>
      <c r="P1684" s="1255"/>
    </row>
    <row r="1685" spans="6:16">
      <c r="F1685" s="1256"/>
      <c r="G1685" s="1257"/>
      <c r="I1685" s="1255"/>
      <c r="K1685" s="1257"/>
      <c r="L1685" s="1257"/>
      <c r="P1685" s="1255"/>
    </row>
    <row r="1686" spans="6:16">
      <c r="F1686" s="1256"/>
      <c r="G1686" s="1257"/>
      <c r="I1686" s="1255"/>
      <c r="K1686" s="1257"/>
      <c r="L1686" s="1257"/>
      <c r="P1686" s="1255"/>
    </row>
    <row r="1687" spans="6:16">
      <c r="F1687" s="1256"/>
      <c r="G1687" s="1257"/>
      <c r="I1687" s="1255"/>
      <c r="K1687" s="1257"/>
      <c r="L1687" s="1257"/>
      <c r="P1687" s="1255"/>
    </row>
    <row r="1688" spans="6:16">
      <c r="F1688" s="1256"/>
      <c r="G1688" s="1257"/>
      <c r="I1688" s="1255"/>
      <c r="K1688" s="1257"/>
      <c r="L1688" s="1257"/>
      <c r="P1688" s="1255"/>
    </row>
    <row r="1689" spans="6:16">
      <c r="F1689" s="1256"/>
      <c r="G1689" s="1257"/>
      <c r="I1689" s="1255"/>
      <c r="K1689" s="1257"/>
      <c r="L1689" s="1257"/>
      <c r="P1689" s="1255"/>
    </row>
    <row r="1690" spans="6:16">
      <c r="F1690" s="1256"/>
      <c r="G1690" s="1257"/>
      <c r="I1690" s="1255"/>
      <c r="K1690" s="1257"/>
      <c r="L1690" s="1257"/>
      <c r="P1690" s="1255"/>
    </row>
    <row r="1691" spans="6:16">
      <c r="F1691" s="1256"/>
      <c r="G1691" s="1257"/>
      <c r="I1691" s="1255"/>
      <c r="K1691" s="1257"/>
      <c r="L1691" s="1257"/>
      <c r="P1691" s="1255"/>
    </row>
    <row r="1692" spans="6:16">
      <c r="F1692" s="1256"/>
      <c r="G1692" s="1257"/>
      <c r="I1692" s="1255"/>
      <c r="K1692" s="1257"/>
      <c r="L1692" s="1257"/>
      <c r="P1692" s="1255"/>
    </row>
    <row r="1693" spans="6:16">
      <c r="F1693" s="1256"/>
      <c r="G1693" s="1257"/>
      <c r="I1693" s="1255"/>
      <c r="K1693" s="1257"/>
      <c r="L1693" s="1257"/>
      <c r="P1693" s="1255"/>
    </row>
    <row r="1694" spans="6:16">
      <c r="F1694" s="1256"/>
      <c r="G1694" s="1257"/>
      <c r="I1694" s="1255"/>
      <c r="K1694" s="1257"/>
      <c r="L1694" s="1257"/>
      <c r="P1694" s="1255"/>
    </row>
    <row r="1695" spans="6:16">
      <c r="F1695" s="1256"/>
      <c r="G1695" s="1257"/>
      <c r="I1695" s="1255"/>
      <c r="K1695" s="1257"/>
      <c r="L1695" s="1257"/>
      <c r="P1695" s="1255"/>
    </row>
    <row r="1696" spans="6:16">
      <c r="F1696" s="1256"/>
      <c r="G1696" s="1257"/>
      <c r="I1696" s="1255"/>
      <c r="K1696" s="1257"/>
      <c r="L1696" s="1257"/>
      <c r="P1696" s="1255"/>
    </row>
    <row r="1697" spans="6:16">
      <c r="F1697" s="1256"/>
      <c r="G1697" s="1257"/>
      <c r="I1697" s="1255"/>
      <c r="K1697" s="1257"/>
      <c r="L1697" s="1257"/>
      <c r="P1697" s="1255"/>
    </row>
    <row r="1698" spans="6:16">
      <c r="F1698" s="1256"/>
      <c r="G1698" s="1257"/>
      <c r="I1698" s="1255"/>
      <c r="K1698" s="1257"/>
      <c r="L1698" s="1257"/>
      <c r="P1698" s="1255"/>
    </row>
    <row r="1699" spans="6:16">
      <c r="F1699" s="1256"/>
      <c r="G1699" s="1257"/>
      <c r="I1699" s="1255"/>
      <c r="K1699" s="1257"/>
      <c r="L1699" s="1257"/>
      <c r="P1699" s="1255"/>
    </row>
    <row r="1700" spans="6:16">
      <c r="F1700" s="1256"/>
      <c r="G1700" s="1257"/>
      <c r="I1700" s="1255"/>
      <c r="K1700" s="1257"/>
      <c r="L1700" s="1257"/>
      <c r="P1700" s="1255"/>
    </row>
    <row r="1701" spans="6:16">
      <c r="F1701" s="1256"/>
      <c r="G1701" s="1257"/>
      <c r="I1701" s="1255"/>
      <c r="K1701" s="1257"/>
      <c r="L1701" s="1257"/>
      <c r="P1701" s="1255"/>
    </row>
    <row r="1702" spans="6:16">
      <c r="F1702" s="1256"/>
      <c r="G1702" s="1257"/>
      <c r="I1702" s="1255"/>
      <c r="K1702" s="1257"/>
      <c r="L1702" s="1257"/>
      <c r="P1702" s="1255"/>
    </row>
    <row r="1703" spans="6:16">
      <c r="F1703" s="1256"/>
      <c r="G1703" s="1257"/>
      <c r="I1703" s="1255"/>
      <c r="K1703" s="1257"/>
      <c r="L1703" s="1257"/>
      <c r="P1703" s="1255"/>
    </row>
    <row r="1704" spans="6:16">
      <c r="F1704" s="1256"/>
      <c r="G1704" s="1257"/>
      <c r="I1704" s="1255"/>
      <c r="K1704" s="1257"/>
      <c r="L1704" s="1257"/>
      <c r="P1704" s="1255"/>
    </row>
    <row r="1705" spans="6:16">
      <c r="F1705" s="1256"/>
      <c r="G1705" s="1257"/>
      <c r="I1705" s="1255"/>
      <c r="K1705" s="1257"/>
      <c r="L1705" s="1257"/>
      <c r="P1705" s="1255"/>
    </row>
    <row r="1706" spans="6:16">
      <c r="F1706" s="1256"/>
      <c r="G1706" s="1257"/>
      <c r="I1706" s="1255"/>
      <c r="K1706" s="1257"/>
      <c r="L1706" s="1257"/>
      <c r="P1706" s="1255"/>
    </row>
    <row r="1707" spans="6:16">
      <c r="F1707" s="1256"/>
      <c r="G1707" s="1257"/>
      <c r="I1707" s="1255"/>
      <c r="K1707" s="1257"/>
      <c r="L1707" s="1257"/>
      <c r="P1707" s="1255"/>
    </row>
    <row r="1708" spans="6:16">
      <c r="F1708" s="1256"/>
      <c r="G1708" s="1257"/>
      <c r="I1708" s="1255"/>
      <c r="K1708" s="1257"/>
      <c r="L1708" s="1257"/>
      <c r="P1708" s="1255"/>
    </row>
    <row r="1709" spans="6:16">
      <c r="F1709" s="1256"/>
      <c r="G1709" s="1257"/>
      <c r="I1709" s="1255"/>
      <c r="K1709" s="1257"/>
      <c r="L1709" s="1257"/>
      <c r="P1709" s="1255"/>
    </row>
    <row r="1710" spans="6:16">
      <c r="F1710" s="1256"/>
      <c r="G1710" s="1257"/>
      <c r="I1710" s="1255"/>
      <c r="K1710" s="1257"/>
      <c r="L1710" s="1257"/>
      <c r="P1710" s="1255"/>
    </row>
    <row r="1711" spans="6:16">
      <c r="F1711" s="1256"/>
      <c r="G1711" s="1257"/>
      <c r="I1711" s="1255"/>
      <c r="K1711" s="1257"/>
      <c r="L1711" s="1257"/>
      <c r="P1711" s="1255"/>
    </row>
    <row r="1712" spans="6:16">
      <c r="F1712" s="1256"/>
      <c r="G1712" s="1257"/>
      <c r="I1712" s="1255"/>
      <c r="K1712" s="1257"/>
      <c r="L1712" s="1257"/>
      <c r="P1712" s="1255"/>
    </row>
    <row r="1713" spans="6:16">
      <c r="F1713" s="1256"/>
      <c r="G1713" s="1257"/>
      <c r="I1713" s="1255"/>
      <c r="K1713" s="1257"/>
      <c r="L1713" s="1257"/>
      <c r="P1713" s="1255"/>
    </row>
    <row r="1714" spans="6:16">
      <c r="F1714" s="1256"/>
      <c r="G1714" s="1257"/>
      <c r="I1714" s="1255"/>
      <c r="K1714" s="1257"/>
      <c r="L1714" s="1257"/>
      <c r="P1714" s="1255"/>
    </row>
    <row r="1715" spans="6:16">
      <c r="F1715" s="1256"/>
      <c r="G1715" s="1257"/>
      <c r="I1715" s="1255"/>
      <c r="K1715" s="1257"/>
      <c r="L1715" s="1257"/>
      <c r="P1715" s="1255"/>
    </row>
    <row r="1716" spans="6:16">
      <c r="F1716" s="1256"/>
      <c r="G1716" s="1257"/>
      <c r="I1716" s="1255"/>
      <c r="K1716" s="1257"/>
      <c r="L1716" s="1257"/>
      <c r="P1716" s="1255"/>
    </row>
    <row r="1717" spans="6:16">
      <c r="F1717" s="1256"/>
      <c r="G1717" s="1257"/>
      <c r="I1717" s="1255"/>
      <c r="K1717" s="1257"/>
      <c r="L1717" s="1257"/>
      <c r="P1717" s="1255"/>
    </row>
    <row r="1718" spans="6:16">
      <c r="F1718" s="1256"/>
      <c r="G1718" s="1257"/>
      <c r="I1718" s="1255"/>
      <c r="K1718" s="1257"/>
      <c r="L1718" s="1257"/>
      <c r="P1718" s="1255"/>
    </row>
    <row r="1719" spans="6:16">
      <c r="F1719" s="1256"/>
      <c r="G1719" s="1257"/>
      <c r="I1719" s="1255"/>
      <c r="K1719" s="1257"/>
      <c r="L1719" s="1257"/>
      <c r="P1719" s="1255"/>
    </row>
    <row r="1720" spans="6:16">
      <c r="F1720" s="1256"/>
      <c r="G1720" s="1257"/>
      <c r="I1720" s="1255"/>
      <c r="K1720" s="1257"/>
      <c r="L1720" s="1257"/>
      <c r="P1720" s="1255"/>
    </row>
    <row r="1721" spans="6:16">
      <c r="F1721" s="1256"/>
      <c r="G1721" s="1257"/>
      <c r="I1721" s="1255"/>
      <c r="K1721" s="1257"/>
      <c r="L1721" s="1257"/>
      <c r="P1721" s="1255"/>
    </row>
    <row r="1722" spans="6:16">
      <c r="F1722" s="1256"/>
      <c r="G1722" s="1257"/>
      <c r="I1722" s="1255"/>
      <c r="K1722" s="1257"/>
      <c r="L1722" s="1257"/>
      <c r="P1722" s="1255"/>
    </row>
    <row r="1723" spans="6:16">
      <c r="F1723" s="1256"/>
      <c r="G1723" s="1257"/>
      <c r="I1723" s="1255"/>
      <c r="K1723" s="1257"/>
      <c r="L1723" s="1257"/>
      <c r="P1723" s="1255"/>
    </row>
    <row r="1724" spans="6:16">
      <c r="F1724" s="1256"/>
      <c r="G1724" s="1257"/>
      <c r="I1724" s="1255"/>
      <c r="K1724" s="1257"/>
      <c r="L1724" s="1257"/>
      <c r="P1724" s="1255"/>
    </row>
    <row r="1725" spans="6:16">
      <c r="F1725" s="1256"/>
      <c r="G1725" s="1257"/>
      <c r="I1725" s="1255"/>
      <c r="K1725" s="1257"/>
      <c r="L1725" s="1257"/>
      <c r="P1725" s="1255"/>
    </row>
    <row r="1726" spans="6:16">
      <c r="F1726" s="1256"/>
      <c r="G1726" s="1257"/>
      <c r="I1726" s="1255"/>
      <c r="K1726" s="1257"/>
      <c r="L1726" s="1257"/>
      <c r="P1726" s="1255"/>
    </row>
    <row r="1727" spans="6:16">
      <c r="F1727" s="1256"/>
      <c r="G1727" s="1257"/>
      <c r="I1727" s="1255"/>
      <c r="K1727" s="1257"/>
      <c r="L1727" s="1257"/>
      <c r="P1727" s="1255"/>
    </row>
    <row r="1728" spans="6:16">
      <c r="F1728" s="1256"/>
      <c r="G1728" s="1257"/>
      <c r="I1728" s="1255"/>
      <c r="K1728" s="1257"/>
      <c r="L1728" s="1257"/>
      <c r="P1728" s="1255"/>
    </row>
    <row r="1729" spans="6:16">
      <c r="F1729" s="1256"/>
      <c r="G1729" s="1257"/>
      <c r="I1729" s="1255"/>
      <c r="K1729" s="1257"/>
      <c r="L1729" s="1257"/>
      <c r="P1729" s="1255"/>
    </row>
    <row r="1730" spans="6:16">
      <c r="F1730" s="1256"/>
      <c r="G1730" s="1257"/>
      <c r="I1730" s="1255"/>
      <c r="K1730" s="1257"/>
      <c r="L1730" s="1257"/>
      <c r="P1730" s="1255"/>
    </row>
    <row r="1731" spans="6:16">
      <c r="F1731" s="1256"/>
      <c r="G1731" s="1257"/>
      <c r="I1731" s="1255"/>
      <c r="K1731" s="1257"/>
      <c r="L1731" s="1257"/>
      <c r="P1731" s="1255"/>
    </row>
    <row r="1732" spans="6:16">
      <c r="F1732" s="1256"/>
      <c r="G1732" s="1257"/>
      <c r="I1732" s="1255"/>
      <c r="K1732" s="1257"/>
      <c r="L1732" s="1257"/>
      <c r="P1732" s="1255"/>
    </row>
    <row r="1733" spans="6:16">
      <c r="F1733" s="1256"/>
      <c r="G1733" s="1257"/>
      <c r="I1733" s="1255"/>
      <c r="K1733" s="1257"/>
      <c r="L1733" s="1257"/>
      <c r="P1733" s="1255"/>
    </row>
    <row r="1734" spans="6:16">
      <c r="F1734" s="1256"/>
      <c r="G1734" s="1257"/>
      <c r="I1734" s="1255"/>
      <c r="K1734" s="1257"/>
      <c r="L1734" s="1257"/>
      <c r="P1734" s="1255"/>
    </row>
    <row r="1735" spans="6:16">
      <c r="F1735" s="1256"/>
      <c r="G1735" s="1257"/>
      <c r="I1735" s="1255"/>
      <c r="K1735" s="1257"/>
      <c r="L1735" s="1257"/>
      <c r="P1735" s="1255"/>
    </row>
    <row r="1736" spans="6:16">
      <c r="F1736" s="1256"/>
      <c r="G1736" s="1257"/>
      <c r="I1736" s="1255"/>
      <c r="K1736" s="1257"/>
      <c r="L1736" s="1257"/>
      <c r="P1736" s="1255"/>
    </row>
    <row r="1737" spans="6:16">
      <c r="F1737" s="1256"/>
      <c r="G1737" s="1257"/>
      <c r="I1737" s="1255"/>
      <c r="K1737" s="1257"/>
      <c r="L1737" s="1257"/>
      <c r="P1737" s="1255"/>
    </row>
    <row r="1738" spans="6:16">
      <c r="F1738" s="1256"/>
      <c r="G1738" s="1257"/>
      <c r="I1738" s="1255"/>
      <c r="K1738" s="1257"/>
      <c r="L1738" s="1257"/>
      <c r="P1738" s="1255"/>
    </row>
    <row r="1739" spans="6:16">
      <c r="F1739" s="1256"/>
      <c r="G1739" s="1257"/>
      <c r="I1739" s="1255"/>
      <c r="K1739" s="1257"/>
      <c r="L1739" s="1257"/>
      <c r="P1739" s="1255"/>
    </row>
    <row r="1740" spans="6:16">
      <c r="F1740" s="1256"/>
      <c r="G1740" s="1257"/>
      <c r="I1740" s="1255"/>
      <c r="K1740" s="1257"/>
      <c r="L1740" s="1257"/>
      <c r="P1740" s="1255"/>
    </row>
    <row r="1741" spans="6:16">
      <c r="F1741" s="1256"/>
      <c r="G1741" s="1257"/>
      <c r="I1741" s="1255"/>
      <c r="K1741" s="1257"/>
      <c r="L1741" s="1257"/>
      <c r="P1741" s="1255"/>
    </row>
    <row r="1742" spans="6:16">
      <c r="F1742" s="1256"/>
      <c r="G1742" s="1257"/>
      <c r="I1742" s="1255"/>
      <c r="K1742" s="1257"/>
      <c r="L1742" s="1257"/>
      <c r="P1742" s="1255"/>
    </row>
    <row r="1743" spans="6:16">
      <c r="F1743" s="1256"/>
      <c r="G1743" s="1257"/>
      <c r="I1743" s="1255"/>
      <c r="K1743" s="1257"/>
      <c r="L1743" s="1257"/>
      <c r="P1743" s="1255"/>
    </row>
    <row r="1744" spans="6:16">
      <c r="F1744" s="1256"/>
      <c r="G1744" s="1257"/>
      <c r="I1744" s="1255"/>
      <c r="K1744" s="1257"/>
      <c r="L1744" s="1257"/>
      <c r="P1744" s="1255"/>
    </row>
    <row r="1745" spans="6:16">
      <c r="F1745" s="1256"/>
      <c r="G1745" s="1257"/>
      <c r="I1745" s="1255"/>
      <c r="K1745" s="1257"/>
      <c r="L1745" s="1257"/>
      <c r="P1745" s="1255"/>
    </row>
    <row r="1746" spans="6:16">
      <c r="F1746" s="1256"/>
      <c r="G1746" s="1257"/>
      <c r="I1746" s="1255"/>
      <c r="K1746" s="1257"/>
      <c r="L1746" s="1257"/>
      <c r="P1746" s="1255"/>
    </row>
    <row r="1747" spans="6:16">
      <c r="F1747" s="1256"/>
      <c r="G1747" s="1257"/>
      <c r="I1747" s="1255"/>
      <c r="K1747" s="1257"/>
      <c r="L1747" s="1257"/>
      <c r="P1747" s="1255"/>
    </row>
    <row r="1748" spans="6:16">
      <c r="F1748" s="1256"/>
      <c r="G1748" s="1257"/>
      <c r="I1748" s="1255"/>
      <c r="K1748" s="1257"/>
      <c r="L1748" s="1257"/>
      <c r="P1748" s="1255"/>
    </row>
    <row r="1749" spans="6:16">
      <c r="F1749" s="1256"/>
      <c r="G1749" s="1257"/>
      <c r="I1749" s="1255"/>
      <c r="K1749" s="1257"/>
      <c r="L1749" s="1257"/>
      <c r="P1749" s="1255"/>
    </row>
    <row r="1750" spans="6:16">
      <c r="F1750" s="1256"/>
      <c r="G1750" s="1257"/>
      <c r="I1750" s="1255"/>
      <c r="K1750" s="1257"/>
      <c r="L1750" s="1257"/>
      <c r="P1750" s="1255"/>
    </row>
    <row r="1751" spans="6:16">
      <c r="F1751" s="1256"/>
      <c r="G1751" s="1257"/>
      <c r="I1751" s="1255"/>
      <c r="K1751" s="1257"/>
      <c r="L1751" s="1257"/>
      <c r="P1751" s="1255"/>
    </row>
    <row r="1752" spans="6:16">
      <c r="F1752" s="1256"/>
      <c r="G1752" s="1257"/>
      <c r="I1752" s="1255"/>
      <c r="K1752" s="1257"/>
      <c r="L1752" s="1257"/>
      <c r="P1752" s="1255"/>
    </row>
    <row r="1753" spans="6:16">
      <c r="F1753" s="1256"/>
      <c r="G1753" s="1257"/>
      <c r="I1753" s="1255"/>
      <c r="K1753" s="1257"/>
      <c r="L1753" s="1257"/>
      <c r="P1753" s="1255"/>
    </row>
    <row r="1754" spans="6:16">
      <c r="F1754" s="1256"/>
      <c r="G1754" s="1257"/>
      <c r="I1754" s="1255"/>
      <c r="K1754" s="1257"/>
      <c r="L1754" s="1257"/>
      <c r="P1754" s="1255"/>
    </row>
    <row r="1755" spans="6:16">
      <c r="F1755" s="1256"/>
      <c r="G1755" s="1257"/>
      <c r="I1755" s="1255"/>
      <c r="K1755" s="1257"/>
      <c r="L1755" s="1257"/>
      <c r="P1755" s="1255"/>
    </row>
    <row r="1756" spans="6:16">
      <c r="F1756" s="1256"/>
      <c r="G1756" s="1257"/>
      <c r="I1756" s="1255"/>
      <c r="K1756" s="1257"/>
      <c r="L1756" s="1257"/>
      <c r="P1756" s="1255"/>
    </row>
    <row r="1757" spans="6:16">
      <c r="F1757" s="1256"/>
      <c r="G1757" s="1257"/>
      <c r="I1757" s="1255"/>
      <c r="K1757" s="1257"/>
      <c r="L1757" s="1257"/>
      <c r="P1757" s="1255"/>
    </row>
    <row r="1758" spans="6:16">
      <c r="F1758" s="1256"/>
      <c r="G1758" s="1257"/>
      <c r="I1758" s="1255"/>
      <c r="K1758" s="1257"/>
      <c r="L1758" s="1257"/>
      <c r="P1758" s="1255"/>
    </row>
    <row r="1759" spans="6:16">
      <c r="F1759" s="1256"/>
      <c r="G1759" s="1257"/>
      <c r="I1759" s="1255"/>
      <c r="K1759" s="1257"/>
      <c r="L1759" s="1257"/>
      <c r="P1759" s="1255"/>
    </row>
    <row r="1760" spans="6:16">
      <c r="F1760" s="1256"/>
      <c r="G1760" s="1257"/>
      <c r="I1760" s="1255"/>
      <c r="K1760" s="1257"/>
      <c r="L1760" s="1257"/>
      <c r="P1760" s="1255"/>
    </row>
    <row r="1761" spans="6:16">
      <c r="F1761" s="1256"/>
      <c r="G1761" s="1257"/>
      <c r="I1761" s="1255"/>
      <c r="K1761" s="1257"/>
      <c r="L1761" s="1257"/>
      <c r="P1761" s="1255"/>
    </row>
    <row r="1762" spans="6:16">
      <c r="F1762" s="1256"/>
      <c r="G1762" s="1257"/>
      <c r="I1762" s="1255"/>
      <c r="K1762" s="1257"/>
      <c r="L1762" s="1257"/>
      <c r="P1762" s="1255"/>
    </row>
    <row r="1763" spans="6:16">
      <c r="F1763" s="1256"/>
      <c r="G1763" s="1257"/>
      <c r="I1763" s="1255"/>
      <c r="K1763" s="1257"/>
      <c r="L1763" s="1257"/>
      <c r="P1763" s="1255"/>
    </row>
    <row r="1764" spans="6:16">
      <c r="F1764" s="1256"/>
      <c r="G1764" s="1257"/>
      <c r="I1764" s="1255"/>
      <c r="K1764" s="1257"/>
      <c r="L1764" s="1257"/>
      <c r="P1764" s="1255"/>
    </row>
    <row r="1765" spans="6:16">
      <c r="F1765" s="1256"/>
      <c r="G1765" s="1257"/>
      <c r="I1765" s="1255"/>
      <c r="K1765" s="1257"/>
      <c r="L1765" s="1257"/>
      <c r="P1765" s="1255"/>
    </row>
    <row r="1766" spans="6:16">
      <c r="F1766" s="1256"/>
      <c r="G1766" s="1257"/>
      <c r="I1766" s="1255"/>
      <c r="K1766" s="1257"/>
      <c r="L1766" s="1257"/>
      <c r="P1766" s="1255"/>
    </row>
    <row r="1767" spans="6:16">
      <c r="F1767" s="1256"/>
      <c r="G1767" s="1257"/>
      <c r="I1767" s="1255"/>
      <c r="K1767" s="1257"/>
      <c r="L1767" s="1257"/>
      <c r="P1767" s="1255"/>
    </row>
    <row r="1768" spans="6:16">
      <c r="F1768" s="1256"/>
      <c r="G1768" s="1257"/>
      <c r="I1768" s="1255"/>
      <c r="K1768" s="1257"/>
      <c r="L1768" s="1257"/>
      <c r="P1768" s="1255"/>
    </row>
    <row r="1769" spans="6:16">
      <c r="F1769" s="1256"/>
      <c r="G1769" s="1257"/>
      <c r="I1769" s="1255"/>
      <c r="K1769" s="1257"/>
      <c r="L1769" s="1257"/>
      <c r="P1769" s="1255"/>
    </row>
    <row r="1770" spans="6:16">
      <c r="F1770" s="1256"/>
      <c r="G1770" s="1257"/>
      <c r="I1770" s="1255"/>
      <c r="K1770" s="1257"/>
      <c r="L1770" s="1257"/>
      <c r="P1770" s="1255"/>
    </row>
    <row r="1771" spans="6:16">
      <c r="F1771" s="1256"/>
      <c r="G1771" s="1257"/>
      <c r="I1771" s="1255"/>
      <c r="K1771" s="1257"/>
      <c r="L1771" s="1257"/>
      <c r="P1771" s="1255"/>
    </row>
    <row r="1772" spans="6:16">
      <c r="F1772" s="1256"/>
      <c r="G1772" s="1257"/>
      <c r="I1772" s="1255"/>
      <c r="K1772" s="1257"/>
      <c r="L1772" s="1257"/>
      <c r="P1772" s="1255"/>
    </row>
    <row r="1773" spans="6:16">
      <c r="F1773" s="1256"/>
      <c r="G1773" s="1257"/>
      <c r="I1773" s="1255"/>
      <c r="K1773" s="1257"/>
      <c r="L1773" s="1257"/>
      <c r="P1773" s="1255"/>
    </row>
    <row r="1774" spans="6:16">
      <c r="F1774" s="1256"/>
      <c r="G1774" s="1257"/>
      <c r="I1774" s="1255"/>
      <c r="K1774" s="1257"/>
      <c r="L1774" s="1257"/>
      <c r="P1774" s="1255"/>
    </row>
    <row r="1775" spans="6:16">
      <c r="F1775" s="1256"/>
      <c r="G1775" s="1257"/>
      <c r="I1775" s="1255"/>
      <c r="K1775" s="1257"/>
      <c r="L1775" s="1257"/>
      <c r="P1775" s="1255"/>
    </row>
    <row r="1776" spans="6:16">
      <c r="F1776" s="1256"/>
      <c r="G1776" s="1257"/>
      <c r="I1776" s="1255"/>
      <c r="K1776" s="1257"/>
      <c r="L1776" s="1257"/>
      <c r="P1776" s="1255"/>
    </row>
    <row r="1777" spans="6:16">
      <c r="F1777" s="1256"/>
      <c r="G1777" s="1257"/>
      <c r="I1777" s="1255"/>
      <c r="K1777" s="1257"/>
      <c r="L1777" s="1257"/>
      <c r="P1777" s="1255"/>
    </row>
    <row r="1778" spans="6:16">
      <c r="F1778" s="1256"/>
      <c r="G1778" s="1257"/>
      <c r="I1778" s="1255"/>
      <c r="K1778" s="1257"/>
      <c r="L1778" s="1257"/>
      <c r="P1778" s="1255"/>
    </row>
    <row r="1779" spans="6:16">
      <c r="F1779" s="1256"/>
      <c r="G1779" s="1257"/>
      <c r="I1779" s="1255"/>
      <c r="K1779" s="1257"/>
      <c r="L1779" s="1257"/>
      <c r="P1779" s="1255"/>
    </row>
    <row r="1780" spans="6:16">
      <c r="F1780" s="1256"/>
      <c r="G1780" s="1257"/>
      <c r="I1780" s="1255"/>
      <c r="K1780" s="1257"/>
      <c r="L1780" s="1257"/>
      <c r="P1780" s="1255"/>
    </row>
    <row r="1781" spans="6:16">
      <c r="F1781" s="1256"/>
      <c r="G1781" s="1257"/>
      <c r="I1781" s="1255"/>
      <c r="K1781" s="1257"/>
      <c r="L1781" s="1257"/>
      <c r="P1781" s="1255"/>
    </row>
    <row r="1782" spans="6:16">
      <c r="F1782" s="1256"/>
      <c r="G1782" s="1257"/>
      <c r="I1782" s="1255"/>
      <c r="K1782" s="1257"/>
      <c r="L1782" s="1257"/>
      <c r="P1782" s="1255"/>
    </row>
    <row r="1783" spans="6:16">
      <c r="F1783" s="1256"/>
      <c r="G1783" s="1257"/>
      <c r="I1783" s="1255"/>
      <c r="K1783" s="1257"/>
      <c r="L1783" s="1257"/>
      <c r="P1783" s="1255"/>
    </row>
    <row r="1784" spans="6:16">
      <c r="F1784" s="1256"/>
      <c r="G1784" s="1257"/>
      <c r="I1784" s="1255"/>
      <c r="K1784" s="1257"/>
      <c r="L1784" s="1257"/>
      <c r="P1784" s="1255"/>
    </row>
    <row r="1785" spans="6:16">
      <c r="F1785" s="1256"/>
      <c r="G1785" s="1257"/>
      <c r="I1785" s="1255"/>
      <c r="K1785" s="1257"/>
      <c r="L1785" s="1257"/>
      <c r="P1785" s="1255"/>
    </row>
    <row r="1786" spans="6:16">
      <c r="F1786" s="1256"/>
      <c r="G1786" s="1257"/>
      <c r="I1786" s="1255"/>
      <c r="K1786" s="1257"/>
      <c r="L1786" s="1257"/>
      <c r="P1786" s="1255"/>
    </row>
    <row r="1787" spans="6:16">
      <c r="F1787" s="1256"/>
      <c r="G1787" s="1257"/>
      <c r="I1787" s="1255"/>
      <c r="K1787" s="1257"/>
      <c r="L1787" s="1257"/>
      <c r="P1787" s="1255"/>
    </row>
    <row r="1788" spans="6:16">
      <c r="F1788" s="1256"/>
      <c r="G1788" s="1257"/>
      <c r="I1788" s="1255"/>
      <c r="K1788" s="1257"/>
      <c r="L1788" s="1257"/>
      <c r="P1788" s="1255"/>
    </row>
    <row r="1789" spans="6:16">
      <c r="F1789" s="1256"/>
      <c r="G1789" s="1257"/>
      <c r="I1789" s="1255"/>
      <c r="K1789" s="1257"/>
      <c r="L1789" s="1257"/>
      <c r="P1789" s="1255"/>
    </row>
    <row r="1790" spans="6:16">
      <c r="F1790" s="1256"/>
      <c r="G1790" s="1257"/>
      <c r="I1790" s="1255"/>
      <c r="K1790" s="1257"/>
      <c r="L1790" s="1257"/>
      <c r="P1790" s="1255"/>
    </row>
    <row r="1791" spans="6:16">
      <c r="F1791" s="1256"/>
      <c r="G1791" s="1257"/>
      <c r="I1791" s="1255"/>
      <c r="K1791" s="1257"/>
      <c r="L1791" s="1257"/>
      <c r="P1791" s="1255"/>
    </row>
    <row r="1792" spans="6:16">
      <c r="F1792" s="1256"/>
      <c r="G1792" s="1257"/>
      <c r="I1792" s="1255"/>
      <c r="K1792" s="1257"/>
      <c r="L1792" s="1257"/>
      <c r="P1792" s="1255"/>
    </row>
    <row r="1793" spans="6:16">
      <c r="F1793" s="1256"/>
      <c r="G1793" s="1257"/>
      <c r="I1793" s="1255"/>
      <c r="K1793" s="1257"/>
      <c r="L1793" s="1257"/>
      <c r="P1793" s="1255"/>
    </row>
    <row r="1794" spans="6:16">
      <c r="F1794" s="1256"/>
      <c r="G1794" s="1257"/>
      <c r="I1794" s="1255"/>
      <c r="K1794" s="1257"/>
      <c r="L1794" s="1257"/>
      <c r="P1794" s="1255"/>
    </row>
    <row r="1795" spans="6:16">
      <c r="F1795" s="1256"/>
      <c r="G1795" s="1257"/>
      <c r="I1795" s="1255"/>
      <c r="K1795" s="1257"/>
      <c r="L1795" s="1257"/>
      <c r="P1795" s="1255"/>
    </row>
    <row r="1796" spans="6:16">
      <c r="F1796" s="1256"/>
      <c r="G1796" s="1257"/>
      <c r="I1796" s="1255"/>
      <c r="K1796" s="1257"/>
      <c r="L1796" s="1257"/>
      <c r="P1796" s="1255"/>
    </row>
    <row r="1797" spans="6:16">
      <c r="F1797" s="1256"/>
      <c r="G1797" s="1257"/>
      <c r="I1797" s="1255"/>
      <c r="K1797" s="1257"/>
      <c r="L1797" s="1257"/>
      <c r="P1797" s="1255"/>
    </row>
    <row r="1798" spans="6:16">
      <c r="F1798" s="1256"/>
      <c r="G1798" s="1257"/>
      <c r="I1798" s="1255"/>
      <c r="K1798" s="1257"/>
      <c r="L1798" s="1257"/>
      <c r="P1798" s="1255"/>
    </row>
    <row r="1799" spans="6:16">
      <c r="F1799" s="1256"/>
      <c r="G1799" s="1257"/>
      <c r="I1799" s="1255"/>
      <c r="K1799" s="1257"/>
      <c r="L1799" s="1257"/>
      <c r="P1799" s="1255"/>
    </row>
    <row r="1800" spans="6:16">
      <c r="F1800" s="1256"/>
      <c r="G1800" s="1257"/>
      <c r="I1800" s="1255"/>
      <c r="K1800" s="1257"/>
      <c r="L1800" s="1257"/>
      <c r="P1800" s="1255"/>
    </row>
    <row r="1801" spans="6:16">
      <c r="F1801" s="1256"/>
      <c r="G1801" s="1257"/>
      <c r="I1801" s="1255"/>
      <c r="K1801" s="1257"/>
      <c r="L1801" s="1257"/>
      <c r="P1801" s="1255"/>
    </row>
    <row r="1802" spans="6:16">
      <c r="F1802" s="1256"/>
      <c r="G1802" s="1257"/>
      <c r="I1802" s="1255"/>
      <c r="K1802" s="1257"/>
      <c r="L1802" s="1257"/>
      <c r="P1802" s="1255"/>
    </row>
    <row r="1803" spans="6:16">
      <c r="F1803" s="1256"/>
      <c r="G1803" s="1257"/>
      <c r="I1803" s="1255"/>
      <c r="K1803" s="1257"/>
      <c r="L1803" s="1257"/>
      <c r="P1803" s="1255"/>
    </row>
    <row r="1804" spans="6:16">
      <c r="F1804" s="1256"/>
      <c r="G1804" s="1257"/>
      <c r="I1804" s="1255"/>
      <c r="K1804" s="1257"/>
      <c r="L1804" s="1257"/>
      <c r="P1804" s="1255"/>
    </row>
    <row r="1805" spans="6:16">
      <c r="F1805" s="1256"/>
      <c r="G1805" s="1257"/>
      <c r="I1805" s="1255"/>
      <c r="K1805" s="1257"/>
      <c r="L1805" s="1257"/>
      <c r="P1805" s="1255"/>
    </row>
    <row r="1806" spans="6:16">
      <c r="F1806" s="1256"/>
      <c r="G1806" s="1257"/>
      <c r="I1806" s="1255"/>
      <c r="K1806" s="1257"/>
      <c r="L1806" s="1257"/>
      <c r="P1806" s="1255"/>
    </row>
    <row r="1807" spans="6:16">
      <c r="F1807" s="1256"/>
      <c r="G1807" s="1257"/>
      <c r="I1807" s="1255"/>
      <c r="K1807" s="1257"/>
      <c r="L1807" s="1257"/>
      <c r="P1807" s="1255"/>
    </row>
    <row r="1808" spans="6:16">
      <c r="F1808" s="1256"/>
      <c r="G1808" s="1257"/>
      <c r="I1808" s="1255"/>
      <c r="K1808" s="1257"/>
      <c r="L1808" s="1257"/>
      <c r="P1808" s="1255"/>
    </row>
    <row r="1809" spans="6:16">
      <c r="F1809" s="1256"/>
      <c r="G1809" s="1257"/>
      <c r="I1809" s="1255"/>
      <c r="K1809" s="1257"/>
      <c r="L1809" s="1257"/>
      <c r="P1809" s="1255"/>
    </row>
    <row r="1810" spans="6:16">
      <c r="F1810" s="1256"/>
      <c r="G1810" s="1257"/>
      <c r="I1810" s="1255"/>
      <c r="K1810" s="1257"/>
      <c r="L1810" s="1257"/>
      <c r="P1810" s="1255"/>
    </row>
    <row r="1811" spans="6:16">
      <c r="F1811" s="1256"/>
      <c r="G1811" s="1257"/>
      <c r="I1811" s="1255"/>
      <c r="K1811" s="1257"/>
      <c r="L1811" s="1257"/>
      <c r="P1811" s="1255"/>
    </row>
    <row r="1812" spans="6:16">
      <c r="F1812" s="1256"/>
      <c r="G1812" s="1257"/>
      <c r="I1812" s="1255"/>
      <c r="K1812" s="1257"/>
      <c r="L1812" s="1257"/>
      <c r="P1812" s="1255"/>
    </row>
    <row r="1813" spans="6:16">
      <c r="F1813" s="1256"/>
      <c r="G1813" s="1257"/>
      <c r="I1813" s="1255"/>
      <c r="K1813" s="1257"/>
      <c r="L1813" s="1257"/>
      <c r="P1813" s="1255"/>
    </row>
    <row r="1814" spans="6:16">
      <c r="F1814" s="1256"/>
      <c r="G1814" s="1257"/>
      <c r="I1814" s="1255"/>
      <c r="K1814" s="1257"/>
      <c r="L1814" s="1257"/>
      <c r="P1814" s="1255"/>
    </row>
    <row r="1815" spans="6:16">
      <c r="F1815" s="1256"/>
      <c r="G1815" s="1257"/>
      <c r="I1815" s="1255"/>
      <c r="K1815" s="1257"/>
      <c r="L1815" s="1257"/>
      <c r="P1815" s="1255"/>
    </row>
    <row r="1816" spans="6:16">
      <c r="F1816" s="1256"/>
      <c r="G1816" s="1257"/>
      <c r="I1816" s="1255"/>
      <c r="K1816" s="1257"/>
      <c r="L1816" s="1257"/>
      <c r="P1816" s="1255"/>
    </row>
    <row r="1817" spans="6:16">
      <c r="F1817" s="1256"/>
      <c r="G1817" s="1257"/>
      <c r="I1817" s="1255"/>
      <c r="K1817" s="1257"/>
      <c r="L1817" s="1257"/>
      <c r="P1817" s="1255"/>
    </row>
    <row r="1818" spans="6:16">
      <c r="F1818" s="1256"/>
      <c r="G1818" s="1257"/>
      <c r="I1818" s="1255"/>
      <c r="K1818" s="1257"/>
      <c r="L1818" s="1257"/>
      <c r="P1818" s="1255"/>
    </row>
    <row r="1819" spans="6:16">
      <c r="F1819" s="1256"/>
      <c r="G1819" s="1257"/>
      <c r="I1819" s="1255"/>
      <c r="K1819" s="1257"/>
      <c r="L1819" s="1257"/>
      <c r="P1819" s="1255"/>
    </row>
    <row r="1820" spans="6:16">
      <c r="F1820" s="1256"/>
      <c r="G1820" s="1257"/>
      <c r="I1820" s="1255"/>
      <c r="K1820" s="1257"/>
      <c r="L1820" s="1257"/>
      <c r="P1820" s="1255"/>
    </row>
    <row r="1821" spans="6:16">
      <c r="F1821" s="1256"/>
      <c r="G1821" s="1257"/>
      <c r="I1821" s="1255"/>
      <c r="K1821" s="1257"/>
      <c r="L1821" s="1257"/>
      <c r="P1821" s="1255"/>
    </row>
    <row r="1822" spans="6:16">
      <c r="F1822" s="1256"/>
      <c r="G1822" s="1257"/>
      <c r="I1822" s="1255"/>
      <c r="K1822" s="1257"/>
      <c r="L1822" s="1257"/>
      <c r="P1822" s="1255"/>
    </row>
    <row r="1823" spans="6:16">
      <c r="F1823" s="1256"/>
      <c r="G1823" s="1257"/>
      <c r="I1823" s="1255"/>
      <c r="K1823" s="1257"/>
      <c r="L1823" s="1257"/>
      <c r="P1823" s="1255"/>
    </row>
    <row r="1824" spans="6:16">
      <c r="F1824" s="1256"/>
      <c r="G1824" s="1257"/>
      <c r="I1824" s="1255"/>
      <c r="K1824" s="1257"/>
      <c r="L1824" s="1257"/>
      <c r="P1824" s="1255"/>
    </row>
    <row r="1825" spans="6:16">
      <c r="F1825" s="1256"/>
      <c r="G1825" s="1257"/>
      <c r="I1825" s="1255"/>
      <c r="K1825" s="1257"/>
      <c r="L1825" s="1257"/>
      <c r="P1825" s="1255"/>
    </row>
    <row r="1826" spans="6:16">
      <c r="F1826" s="1256"/>
      <c r="G1826" s="1257"/>
      <c r="I1826" s="1255"/>
      <c r="K1826" s="1257"/>
      <c r="L1826" s="1257"/>
      <c r="P1826" s="1255"/>
    </row>
    <row r="1827" spans="6:16">
      <c r="F1827" s="1256"/>
      <c r="G1827" s="1257"/>
      <c r="I1827" s="1255"/>
      <c r="K1827" s="1257"/>
      <c r="L1827" s="1257"/>
      <c r="P1827" s="1255"/>
    </row>
    <row r="1828" spans="6:16">
      <c r="F1828" s="1256"/>
      <c r="G1828" s="1257"/>
      <c r="I1828" s="1255"/>
      <c r="K1828" s="1257"/>
      <c r="L1828" s="1257"/>
      <c r="P1828" s="1255"/>
    </row>
    <row r="1829" spans="6:16">
      <c r="F1829" s="1256"/>
      <c r="G1829" s="1257"/>
      <c r="I1829" s="1255"/>
      <c r="K1829" s="1257"/>
      <c r="L1829" s="1257"/>
      <c r="P1829" s="1255"/>
    </row>
    <row r="1830" spans="6:16">
      <c r="F1830" s="1256"/>
      <c r="G1830" s="1257"/>
      <c r="I1830" s="1255"/>
      <c r="K1830" s="1257"/>
      <c r="L1830" s="1257"/>
      <c r="P1830" s="1255"/>
    </row>
    <row r="1831" spans="6:16">
      <c r="F1831" s="1256"/>
      <c r="G1831" s="1257"/>
      <c r="I1831" s="1255"/>
      <c r="K1831" s="1257"/>
      <c r="L1831" s="1257"/>
      <c r="P1831" s="1255"/>
    </row>
    <row r="1832" spans="6:16">
      <c r="F1832" s="1256"/>
      <c r="G1832" s="1257"/>
      <c r="I1832" s="1255"/>
      <c r="K1832" s="1257"/>
      <c r="L1832" s="1257"/>
      <c r="P1832" s="1255"/>
    </row>
    <row r="1833" spans="6:16">
      <c r="F1833" s="1256"/>
      <c r="G1833" s="1257"/>
      <c r="I1833" s="1255"/>
      <c r="K1833" s="1257"/>
      <c r="L1833" s="1257"/>
      <c r="P1833" s="1255"/>
    </row>
    <row r="1834" spans="6:16">
      <c r="F1834" s="1256"/>
      <c r="G1834" s="1257"/>
      <c r="I1834" s="1255"/>
      <c r="K1834" s="1257"/>
      <c r="L1834" s="1257"/>
      <c r="P1834" s="1255"/>
    </row>
    <row r="1835" spans="6:16">
      <c r="F1835" s="1256"/>
      <c r="G1835" s="1257"/>
      <c r="I1835" s="1255"/>
      <c r="K1835" s="1257"/>
      <c r="L1835" s="1257"/>
      <c r="P1835" s="1255"/>
    </row>
    <row r="1836" spans="6:16">
      <c r="F1836" s="1256"/>
      <c r="G1836" s="1257"/>
      <c r="I1836" s="1255"/>
      <c r="K1836" s="1257"/>
      <c r="L1836" s="1257"/>
      <c r="P1836" s="1255"/>
    </row>
    <row r="1837" spans="6:16">
      <c r="F1837" s="1256"/>
      <c r="G1837" s="1257"/>
      <c r="I1837" s="1255"/>
      <c r="K1837" s="1257"/>
      <c r="L1837" s="1257"/>
      <c r="P1837" s="1255"/>
    </row>
    <row r="1838" spans="6:16">
      <c r="F1838" s="1256"/>
      <c r="G1838" s="1257"/>
      <c r="I1838" s="1255"/>
      <c r="K1838" s="1257"/>
      <c r="L1838" s="1257"/>
      <c r="P1838" s="1255"/>
    </row>
    <row r="1839" spans="6:16">
      <c r="F1839" s="1256"/>
      <c r="G1839" s="1257"/>
      <c r="I1839" s="1255"/>
      <c r="K1839" s="1257"/>
      <c r="L1839" s="1257"/>
      <c r="P1839" s="1255"/>
    </row>
    <row r="1840" spans="6:16">
      <c r="F1840" s="1256"/>
      <c r="G1840" s="1257"/>
      <c r="I1840" s="1255"/>
      <c r="K1840" s="1257"/>
      <c r="L1840" s="1257"/>
      <c r="P1840" s="1255"/>
    </row>
    <row r="1841" spans="6:16">
      <c r="F1841" s="1256"/>
      <c r="G1841" s="1257"/>
      <c r="I1841" s="1255"/>
      <c r="K1841" s="1257"/>
      <c r="L1841" s="1257"/>
      <c r="P1841" s="1255"/>
    </row>
    <row r="1842" spans="6:16">
      <c r="F1842" s="1256"/>
      <c r="G1842" s="1257"/>
      <c r="I1842" s="1255"/>
      <c r="K1842" s="1257"/>
      <c r="L1842" s="1257"/>
      <c r="P1842" s="1255"/>
    </row>
    <row r="1843" spans="6:16">
      <c r="F1843" s="1256"/>
      <c r="G1843" s="1257"/>
      <c r="I1843" s="1255"/>
      <c r="K1843" s="1257"/>
      <c r="L1843" s="1257"/>
      <c r="P1843" s="1255"/>
    </row>
    <row r="1844" spans="6:16">
      <c r="F1844" s="1256"/>
      <c r="G1844" s="1257"/>
      <c r="I1844" s="1255"/>
      <c r="K1844" s="1257"/>
      <c r="L1844" s="1257"/>
      <c r="P1844" s="1255"/>
    </row>
    <row r="1845" spans="6:16">
      <c r="F1845" s="1256"/>
      <c r="G1845" s="1257"/>
      <c r="I1845" s="1255"/>
      <c r="K1845" s="1257"/>
      <c r="L1845" s="1257"/>
      <c r="P1845" s="1255"/>
    </row>
    <row r="1846" spans="6:16">
      <c r="F1846" s="1256"/>
      <c r="G1846" s="1257"/>
      <c r="I1846" s="1255"/>
      <c r="K1846" s="1257"/>
      <c r="L1846" s="1257"/>
      <c r="P1846" s="1255"/>
    </row>
    <row r="1847" spans="6:16">
      <c r="F1847" s="1256"/>
      <c r="G1847" s="1257"/>
      <c r="I1847" s="1255"/>
      <c r="K1847" s="1257"/>
      <c r="L1847" s="1257"/>
      <c r="P1847" s="1255"/>
    </row>
    <row r="1848" spans="6:16">
      <c r="F1848" s="1256"/>
      <c r="G1848" s="1257"/>
      <c r="I1848" s="1255"/>
      <c r="K1848" s="1257"/>
      <c r="L1848" s="1257"/>
      <c r="P1848" s="1255"/>
    </row>
    <row r="1849" spans="6:16">
      <c r="F1849" s="1256"/>
      <c r="G1849" s="1257"/>
      <c r="I1849" s="1255"/>
      <c r="K1849" s="1257"/>
      <c r="L1849" s="1257"/>
      <c r="P1849" s="1255"/>
    </row>
    <row r="1850" spans="6:16">
      <c r="F1850" s="1256"/>
      <c r="G1850" s="1257"/>
      <c r="I1850" s="1255"/>
      <c r="K1850" s="1257"/>
      <c r="L1850" s="1257"/>
      <c r="P1850" s="1255"/>
    </row>
    <row r="1851" spans="6:16">
      <c r="F1851" s="1256"/>
      <c r="G1851" s="1257"/>
      <c r="I1851" s="1255"/>
      <c r="K1851" s="1257"/>
      <c r="L1851" s="1257"/>
      <c r="P1851" s="1255"/>
    </row>
    <row r="1852" spans="6:16">
      <c r="F1852" s="1256"/>
      <c r="G1852" s="1257"/>
      <c r="I1852" s="1255"/>
      <c r="K1852" s="1257"/>
      <c r="L1852" s="1257"/>
      <c r="P1852" s="1255"/>
    </row>
    <row r="1853" spans="6:16">
      <c r="F1853" s="1256"/>
      <c r="G1853" s="1257"/>
      <c r="I1853" s="1255"/>
      <c r="K1853" s="1257"/>
      <c r="L1853" s="1257"/>
      <c r="P1853" s="1255"/>
    </row>
    <row r="1854" spans="6:16">
      <c r="F1854" s="1256"/>
      <c r="G1854" s="1257"/>
      <c r="I1854" s="1255"/>
      <c r="K1854" s="1257"/>
      <c r="L1854" s="1257"/>
      <c r="P1854" s="1255"/>
    </row>
    <row r="1855" spans="6:16">
      <c r="F1855" s="1256"/>
      <c r="G1855" s="1257"/>
      <c r="I1855" s="1255"/>
      <c r="K1855" s="1257"/>
      <c r="L1855" s="1257"/>
      <c r="P1855" s="1255"/>
    </row>
    <row r="1856" spans="6:16">
      <c r="F1856" s="1256"/>
      <c r="G1856" s="1257"/>
      <c r="I1856" s="1255"/>
      <c r="K1856" s="1257"/>
      <c r="L1856" s="1257"/>
      <c r="P1856" s="1255"/>
    </row>
    <row r="1857" spans="6:16">
      <c r="F1857" s="1256"/>
      <c r="G1857" s="1257"/>
      <c r="I1857" s="1255"/>
      <c r="K1857" s="1257"/>
      <c r="L1857" s="1257"/>
      <c r="P1857" s="1255"/>
    </row>
    <row r="1858" spans="6:16">
      <c r="F1858" s="1256"/>
      <c r="G1858" s="1257"/>
      <c r="I1858" s="1255"/>
      <c r="K1858" s="1257"/>
      <c r="L1858" s="1257"/>
      <c r="P1858" s="1255"/>
    </row>
    <row r="1859" spans="6:16">
      <c r="F1859" s="1256"/>
      <c r="G1859" s="1257"/>
      <c r="I1859" s="1255"/>
      <c r="K1859" s="1257"/>
      <c r="L1859" s="1257"/>
      <c r="P1859" s="1255"/>
    </row>
    <row r="1860" spans="6:16">
      <c r="F1860" s="1256"/>
      <c r="G1860" s="1257"/>
      <c r="I1860" s="1255"/>
      <c r="K1860" s="1257"/>
      <c r="L1860" s="1257"/>
      <c r="P1860" s="1255"/>
    </row>
    <row r="1861" spans="6:16">
      <c r="F1861" s="1256"/>
      <c r="G1861" s="1257"/>
      <c r="I1861" s="1255"/>
      <c r="K1861" s="1257"/>
      <c r="L1861" s="1257"/>
      <c r="P1861" s="1255"/>
    </row>
    <row r="1862" spans="6:16">
      <c r="F1862" s="1256"/>
      <c r="G1862" s="1257"/>
      <c r="I1862" s="1255"/>
      <c r="K1862" s="1257"/>
      <c r="L1862" s="1257"/>
      <c r="P1862" s="1255"/>
    </row>
    <row r="1863" spans="6:16">
      <c r="F1863" s="1256"/>
      <c r="G1863" s="1257"/>
      <c r="I1863" s="1255"/>
      <c r="K1863" s="1257"/>
      <c r="L1863" s="1257"/>
      <c r="P1863" s="1255"/>
    </row>
    <row r="1864" spans="6:16">
      <c r="F1864" s="1256"/>
      <c r="G1864" s="1257"/>
      <c r="I1864" s="1255"/>
      <c r="K1864" s="1257"/>
      <c r="L1864" s="1257"/>
      <c r="P1864" s="1255"/>
    </row>
    <row r="1865" spans="6:16">
      <c r="F1865" s="1256"/>
      <c r="G1865" s="1257"/>
      <c r="I1865" s="1255"/>
      <c r="K1865" s="1257"/>
      <c r="L1865" s="1257"/>
      <c r="P1865" s="1255"/>
    </row>
    <row r="1866" spans="6:16">
      <c r="F1866" s="1256"/>
      <c r="G1866" s="1257"/>
      <c r="I1866" s="1255"/>
      <c r="K1866" s="1257"/>
      <c r="L1866" s="1257"/>
      <c r="P1866" s="1255"/>
    </row>
    <row r="1867" spans="6:16">
      <c r="F1867" s="1256"/>
      <c r="G1867" s="1257"/>
      <c r="I1867" s="1255"/>
      <c r="K1867" s="1257"/>
      <c r="L1867" s="1257"/>
      <c r="P1867" s="1255"/>
    </row>
    <row r="1868" spans="6:16">
      <c r="F1868" s="1256"/>
      <c r="G1868" s="1257"/>
      <c r="I1868" s="1255"/>
      <c r="K1868" s="1257"/>
      <c r="L1868" s="1257"/>
      <c r="P1868" s="1255"/>
    </row>
    <row r="1869" spans="6:16">
      <c r="F1869" s="1256"/>
      <c r="G1869" s="1257"/>
      <c r="I1869" s="1255"/>
      <c r="K1869" s="1257"/>
      <c r="L1869" s="1257"/>
      <c r="P1869" s="1255"/>
    </row>
    <row r="1870" spans="6:16">
      <c r="F1870" s="1256"/>
      <c r="G1870" s="1257"/>
      <c r="I1870" s="1255"/>
      <c r="K1870" s="1257"/>
      <c r="L1870" s="1257"/>
      <c r="P1870" s="1255"/>
    </row>
    <row r="1871" spans="6:16">
      <c r="F1871" s="1256"/>
      <c r="G1871" s="1257"/>
      <c r="I1871" s="1255"/>
      <c r="K1871" s="1257"/>
      <c r="L1871" s="1257"/>
      <c r="P1871" s="1255"/>
    </row>
    <row r="1872" spans="6:16">
      <c r="F1872" s="1256"/>
      <c r="G1872" s="1257"/>
      <c r="I1872" s="1255"/>
      <c r="K1872" s="1257"/>
      <c r="L1872" s="1257"/>
      <c r="P1872" s="1255"/>
    </row>
    <row r="1873" spans="6:16">
      <c r="F1873" s="1256"/>
      <c r="G1873" s="1257"/>
      <c r="I1873" s="1255"/>
      <c r="K1873" s="1257"/>
      <c r="L1873" s="1257"/>
      <c r="P1873" s="1255"/>
    </row>
    <row r="1874" spans="6:16">
      <c r="F1874" s="1256"/>
      <c r="G1874" s="1257"/>
      <c r="I1874" s="1255"/>
      <c r="K1874" s="1257"/>
      <c r="L1874" s="1257"/>
      <c r="P1874" s="1255"/>
    </row>
    <row r="1875" spans="6:16">
      <c r="F1875" s="1256"/>
      <c r="G1875" s="1257"/>
      <c r="I1875" s="1255"/>
      <c r="K1875" s="1257"/>
      <c r="L1875" s="1257"/>
      <c r="P1875" s="1255"/>
    </row>
    <row r="1876" spans="6:16">
      <c r="F1876" s="1256"/>
      <c r="G1876" s="1257"/>
      <c r="I1876" s="1255"/>
      <c r="K1876" s="1257"/>
      <c r="L1876" s="1257"/>
      <c r="P1876" s="1255"/>
    </row>
    <row r="1877" spans="6:16">
      <c r="F1877" s="1256"/>
      <c r="G1877" s="1257"/>
      <c r="I1877" s="1255"/>
      <c r="K1877" s="1257"/>
      <c r="L1877" s="1257"/>
      <c r="P1877" s="1255"/>
    </row>
    <row r="1878" spans="6:16">
      <c r="F1878" s="1256"/>
      <c r="G1878" s="1257"/>
      <c r="I1878" s="1255"/>
      <c r="K1878" s="1257"/>
      <c r="L1878" s="1257"/>
      <c r="P1878" s="1255"/>
    </row>
    <row r="1879" spans="6:16">
      <c r="F1879" s="1256"/>
      <c r="G1879" s="1257"/>
      <c r="I1879" s="1255"/>
      <c r="K1879" s="1257"/>
      <c r="L1879" s="1257"/>
      <c r="P1879" s="1255"/>
    </row>
    <row r="1880" spans="6:16">
      <c r="F1880" s="1256"/>
      <c r="G1880" s="1257"/>
      <c r="I1880" s="1255"/>
      <c r="K1880" s="1257"/>
      <c r="L1880" s="1257"/>
      <c r="P1880" s="1255"/>
    </row>
    <row r="1881" spans="6:16">
      <c r="F1881" s="1256"/>
      <c r="G1881" s="1257"/>
      <c r="I1881" s="1255"/>
      <c r="K1881" s="1257"/>
      <c r="L1881" s="1257"/>
      <c r="P1881" s="1255"/>
    </row>
    <row r="1882" spans="6:16">
      <c r="F1882" s="1256"/>
      <c r="G1882" s="1257"/>
      <c r="I1882" s="1255"/>
      <c r="K1882" s="1257"/>
      <c r="L1882" s="1257"/>
      <c r="P1882" s="1255"/>
    </row>
    <row r="1883" spans="6:16">
      <c r="F1883" s="1256"/>
      <c r="G1883" s="1257"/>
      <c r="I1883" s="1255"/>
      <c r="K1883" s="1257"/>
      <c r="L1883" s="1257"/>
      <c r="P1883" s="1255"/>
    </row>
    <row r="1884" spans="6:16">
      <c r="F1884" s="1256"/>
      <c r="G1884" s="1257"/>
      <c r="I1884" s="1255"/>
      <c r="K1884" s="1257"/>
      <c r="L1884" s="1257"/>
      <c r="P1884" s="1255"/>
    </row>
    <row r="1885" spans="6:16">
      <c r="F1885" s="1256"/>
      <c r="G1885" s="1257"/>
      <c r="I1885" s="1255"/>
      <c r="K1885" s="1257"/>
      <c r="L1885" s="1257"/>
      <c r="P1885" s="1255"/>
    </row>
    <row r="1886" spans="6:16">
      <c r="F1886" s="1256"/>
      <c r="G1886" s="1257"/>
      <c r="I1886" s="1255"/>
      <c r="K1886" s="1257"/>
      <c r="L1886" s="1257"/>
      <c r="P1886" s="1255"/>
    </row>
    <row r="1887" spans="6:16">
      <c r="F1887" s="1256"/>
      <c r="G1887" s="1257"/>
      <c r="I1887" s="1255"/>
      <c r="K1887" s="1257"/>
      <c r="L1887" s="1257"/>
      <c r="P1887" s="1255"/>
    </row>
    <row r="1888" spans="6:16">
      <c r="F1888" s="1256"/>
      <c r="G1888" s="1257"/>
      <c r="I1888" s="1255"/>
      <c r="K1888" s="1257"/>
      <c r="L1888" s="1257"/>
      <c r="P1888" s="1255"/>
    </row>
    <row r="1889" spans="6:16">
      <c r="F1889" s="1256"/>
      <c r="G1889" s="1257"/>
      <c r="I1889" s="1255"/>
      <c r="K1889" s="1257"/>
      <c r="L1889" s="1257"/>
      <c r="P1889" s="1255"/>
    </row>
    <row r="1890" spans="6:16">
      <c r="F1890" s="1256"/>
      <c r="G1890" s="1257"/>
      <c r="I1890" s="1255"/>
      <c r="K1890" s="1257"/>
      <c r="L1890" s="1257"/>
      <c r="P1890" s="1255"/>
    </row>
    <row r="1891" spans="6:16">
      <c r="F1891" s="1256"/>
      <c r="G1891" s="1257"/>
      <c r="I1891" s="1255"/>
      <c r="K1891" s="1257"/>
      <c r="L1891" s="1257"/>
      <c r="P1891" s="1255"/>
    </row>
    <row r="1892" spans="6:16">
      <c r="F1892" s="1256"/>
      <c r="G1892" s="1257"/>
      <c r="I1892" s="1255"/>
      <c r="K1892" s="1257"/>
      <c r="L1892" s="1257"/>
      <c r="P1892" s="1255"/>
    </row>
    <row r="1893" spans="6:16">
      <c r="F1893" s="1256"/>
      <c r="G1893" s="1257"/>
      <c r="I1893" s="1255"/>
      <c r="K1893" s="1257"/>
      <c r="L1893" s="1257"/>
      <c r="P1893" s="1255"/>
    </row>
    <row r="1894" spans="6:16">
      <c r="F1894" s="1256"/>
      <c r="G1894" s="1257"/>
      <c r="I1894" s="1255"/>
      <c r="K1894" s="1257"/>
      <c r="L1894" s="1257"/>
      <c r="P1894" s="1255"/>
    </row>
    <row r="1895" spans="6:16">
      <c r="F1895" s="1256"/>
      <c r="G1895" s="1257"/>
      <c r="I1895" s="1255"/>
      <c r="K1895" s="1257"/>
      <c r="L1895" s="1257"/>
      <c r="P1895" s="1255"/>
    </row>
    <row r="1896" spans="6:16">
      <c r="F1896" s="1256"/>
      <c r="G1896" s="1257"/>
      <c r="I1896" s="1255"/>
      <c r="K1896" s="1257"/>
      <c r="L1896" s="1257"/>
      <c r="P1896" s="1255"/>
    </row>
    <row r="1897" spans="6:16">
      <c r="F1897" s="1256"/>
      <c r="G1897" s="1257"/>
      <c r="I1897" s="1255"/>
      <c r="K1897" s="1257"/>
      <c r="L1897" s="1257"/>
      <c r="P1897" s="1255"/>
    </row>
    <row r="1898" spans="6:16">
      <c r="F1898" s="1256"/>
      <c r="G1898" s="1257"/>
      <c r="I1898" s="1255"/>
      <c r="K1898" s="1257"/>
      <c r="L1898" s="1257"/>
      <c r="P1898" s="1255"/>
    </row>
    <row r="1899" spans="6:16">
      <c r="F1899" s="1256"/>
      <c r="G1899" s="1257"/>
      <c r="I1899" s="1255"/>
      <c r="K1899" s="1257"/>
      <c r="L1899" s="1257"/>
      <c r="P1899" s="1255"/>
    </row>
    <row r="1900" spans="6:16">
      <c r="F1900" s="1256"/>
      <c r="G1900" s="1257"/>
      <c r="I1900" s="1255"/>
      <c r="K1900" s="1257"/>
      <c r="L1900" s="1257"/>
      <c r="P1900" s="1255"/>
    </row>
    <row r="1901" spans="6:16">
      <c r="F1901" s="1256"/>
      <c r="G1901" s="1257"/>
      <c r="I1901" s="1255"/>
      <c r="K1901" s="1257"/>
      <c r="L1901" s="1257"/>
      <c r="P1901" s="1255"/>
    </row>
    <row r="1902" spans="6:16">
      <c r="F1902" s="1256"/>
      <c r="G1902" s="1257"/>
      <c r="I1902" s="1255"/>
      <c r="K1902" s="1257"/>
      <c r="L1902" s="1257"/>
      <c r="P1902" s="1255"/>
    </row>
    <row r="1903" spans="6:16">
      <c r="F1903" s="1256"/>
      <c r="G1903" s="1257"/>
      <c r="I1903" s="1255"/>
      <c r="K1903" s="1257"/>
      <c r="L1903" s="1257"/>
      <c r="P1903" s="1255"/>
    </row>
    <row r="1904" spans="6:16">
      <c r="F1904" s="1256"/>
      <c r="G1904" s="1257"/>
      <c r="I1904" s="1255"/>
      <c r="K1904" s="1257"/>
      <c r="L1904" s="1257"/>
      <c r="P1904" s="1255"/>
    </row>
    <row r="1905" spans="6:16">
      <c r="F1905" s="1256"/>
      <c r="G1905" s="1257"/>
      <c r="I1905" s="1255"/>
      <c r="K1905" s="1257"/>
      <c r="L1905" s="1257"/>
      <c r="P1905" s="1255"/>
    </row>
    <row r="1906" spans="6:16">
      <c r="F1906" s="1256"/>
      <c r="G1906" s="1257"/>
      <c r="I1906" s="1255"/>
      <c r="K1906" s="1257"/>
      <c r="L1906" s="1257"/>
      <c r="P1906" s="1255"/>
    </row>
    <row r="1907" spans="6:16">
      <c r="F1907" s="1256"/>
      <c r="G1907" s="1257"/>
      <c r="I1907" s="1255"/>
      <c r="K1907" s="1257"/>
      <c r="L1907" s="1257"/>
      <c r="P1907" s="1255"/>
    </row>
    <row r="1908" spans="6:16">
      <c r="F1908" s="1256"/>
      <c r="G1908" s="1257"/>
      <c r="I1908" s="1255"/>
      <c r="K1908" s="1257"/>
      <c r="L1908" s="1257"/>
      <c r="P1908" s="1255"/>
    </row>
    <row r="1909" spans="6:16">
      <c r="F1909" s="1256"/>
      <c r="G1909" s="1257"/>
      <c r="I1909" s="1255"/>
      <c r="K1909" s="1257"/>
      <c r="L1909" s="1257"/>
      <c r="P1909" s="1255"/>
    </row>
    <row r="1910" spans="6:16">
      <c r="F1910" s="1256"/>
      <c r="G1910" s="1257"/>
      <c r="I1910" s="1255"/>
      <c r="K1910" s="1257"/>
      <c r="L1910" s="1257"/>
      <c r="P1910" s="1255"/>
    </row>
    <row r="1911" spans="6:16">
      <c r="F1911" s="1256"/>
      <c r="G1911" s="1257"/>
      <c r="I1911" s="1255"/>
      <c r="K1911" s="1257"/>
      <c r="L1911" s="1257"/>
      <c r="P1911" s="1255"/>
    </row>
    <row r="1912" spans="6:16">
      <c r="F1912" s="1256"/>
      <c r="G1912" s="1257"/>
      <c r="I1912" s="1255"/>
      <c r="K1912" s="1257"/>
      <c r="L1912" s="1257"/>
      <c r="P1912" s="1255"/>
    </row>
    <row r="1913" spans="6:16">
      <c r="F1913" s="1256"/>
      <c r="G1913" s="1257"/>
      <c r="I1913" s="1255"/>
      <c r="K1913" s="1257"/>
      <c r="L1913" s="1257"/>
      <c r="P1913" s="1255"/>
    </row>
    <row r="1914" spans="6:16">
      <c r="F1914" s="1256"/>
      <c r="G1914" s="1257"/>
      <c r="I1914" s="1255"/>
      <c r="K1914" s="1257"/>
      <c r="L1914" s="1257"/>
      <c r="P1914" s="1255"/>
    </row>
    <row r="1915" spans="6:16">
      <c r="F1915" s="1256"/>
      <c r="G1915" s="1257"/>
      <c r="I1915" s="1255"/>
      <c r="K1915" s="1257"/>
      <c r="L1915" s="1257"/>
      <c r="P1915" s="1255"/>
    </row>
    <row r="1916" spans="6:16">
      <c r="F1916" s="1256"/>
      <c r="G1916" s="1257"/>
      <c r="I1916" s="1255"/>
      <c r="K1916" s="1257"/>
      <c r="L1916" s="1257"/>
      <c r="P1916" s="1255"/>
    </row>
    <row r="1917" spans="6:16">
      <c r="F1917" s="1256"/>
      <c r="G1917" s="1257"/>
      <c r="I1917" s="1255"/>
      <c r="K1917" s="1257"/>
      <c r="L1917" s="1257"/>
      <c r="P1917" s="1255"/>
    </row>
    <row r="1918" spans="6:16">
      <c r="F1918" s="1256"/>
      <c r="G1918" s="1257"/>
      <c r="I1918" s="1255"/>
      <c r="K1918" s="1257"/>
      <c r="L1918" s="1257"/>
      <c r="P1918" s="1255"/>
    </row>
    <row r="1919" spans="6:16">
      <c r="F1919" s="1256"/>
      <c r="G1919" s="1257"/>
      <c r="I1919" s="1255"/>
      <c r="K1919" s="1257"/>
      <c r="L1919" s="1257"/>
      <c r="P1919" s="1255"/>
    </row>
    <row r="1920" spans="6:16">
      <c r="F1920" s="1256"/>
      <c r="G1920" s="1257"/>
      <c r="I1920" s="1255"/>
      <c r="K1920" s="1257"/>
      <c r="L1920" s="1257"/>
      <c r="P1920" s="1255"/>
    </row>
    <row r="1921" spans="6:16">
      <c r="F1921" s="1256"/>
      <c r="G1921" s="1257"/>
      <c r="I1921" s="1255"/>
      <c r="K1921" s="1257"/>
      <c r="L1921" s="1257"/>
      <c r="P1921" s="1255"/>
    </row>
    <row r="1922" spans="6:16">
      <c r="F1922" s="1256"/>
      <c r="G1922" s="1257"/>
      <c r="I1922" s="1255"/>
      <c r="K1922" s="1257"/>
      <c r="L1922" s="1257"/>
      <c r="P1922" s="1255"/>
    </row>
    <row r="1923" spans="6:16">
      <c r="F1923" s="1256"/>
      <c r="G1923" s="1257"/>
      <c r="I1923" s="1255"/>
      <c r="K1923" s="1257"/>
      <c r="L1923" s="1257"/>
      <c r="P1923" s="1255"/>
    </row>
    <row r="1924" spans="6:16">
      <c r="F1924" s="1256"/>
      <c r="G1924" s="1257"/>
      <c r="I1924" s="1255"/>
      <c r="K1924" s="1257"/>
      <c r="L1924" s="1257"/>
      <c r="P1924" s="1255"/>
    </row>
    <row r="1925" spans="6:16">
      <c r="F1925" s="1256"/>
      <c r="G1925" s="1257"/>
      <c r="I1925" s="1255"/>
      <c r="K1925" s="1257"/>
      <c r="L1925" s="1257"/>
      <c r="P1925" s="1255"/>
    </row>
    <row r="1926" spans="6:16">
      <c r="F1926" s="1256"/>
      <c r="G1926" s="1257"/>
      <c r="I1926" s="1255"/>
      <c r="K1926" s="1257"/>
      <c r="L1926" s="1257"/>
      <c r="P1926" s="1255"/>
    </row>
    <row r="1927" spans="6:16">
      <c r="F1927" s="1256"/>
      <c r="G1927" s="1257"/>
      <c r="I1927" s="1255"/>
      <c r="K1927" s="1257"/>
      <c r="L1927" s="1257"/>
      <c r="P1927" s="1255"/>
    </row>
    <row r="1928" spans="6:16">
      <c r="F1928" s="1256"/>
      <c r="G1928" s="1257"/>
      <c r="I1928" s="1255"/>
      <c r="K1928" s="1257"/>
      <c r="L1928" s="1257"/>
      <c r="P1928" s="1255"/>
    </row>
    <row r="1929" spans="6:16">
      <c r="F1929" s="1256"/>
      <c r="G1929" s="1257"/>
      <c r="I1929" s="1255"/>
      <c r="K1929" s="1257"/>
      <c r="L1929" s="1257"/>
      <c r="P1929" s="1255"/>
    </row>
    <row r="1930" spans="6:16">
      <c r="F1930" s="1256"/>
      <c r="G1930" s="1257"/>
      <c r="I1930" s="1255"/>
      <c r="K1930" s="1257"/>
      <c r="L1930" s="1257"/>
      <c r="P1930" s="1255"/>
    </row>
    <row r="1931" spans="6:16">
      <c r="F1931" s="1256"/>
      <c r="G1931" s="1257"/>
      <c r="I1931" s="1255"/>
      <c r="K1931" s="1257"/>
      <c r="L1931" s="1257"/>
      <c r="P1931" s="1255"/>
    </row>
    <row r="1932" spans="6:16">
      <c r="F1932" s="1256"/>
      <c r="G1932" s="1257"/>
      <c r="I1932" s="1255"/>
      <c r="K1932" s="1257"/>
      <c r="L1932" s="1257"/>
      <c r="P1932" s="1255"/>
    </row>
    <row r="1933" spans="6:16">
      <c r="F1933" s="1256"/>
      <c r="G1933" s="1257"/>
      <c r="I1933" s="1255"/>
      <c r="K1933" s="1257"/>
      <c r="L1933" s="1257"/>
      <c r="P1933" s="1255"/>
    </row>
    <row r="1934" spans="6:16">
      <c r="F1934" s="1256"/>
      <c r="G1934" s="1257"/>
      <c r="I1934" s="1255"/>
      <c r="K1934" s="1257"/>
      <c r="L1934" s="1257"/>
      <c r="P1934" s="1255"/>
    </row>
    <row r="1935" spans="6:16">
      <c r="F1935" s="1256"/>
      <c r="G1935" s="1257"/>
      <c r="I1935" s="1255"/>
      <c r="K1935" s="1257"/>
      <c r="L1935" s="1257"/>
      <c r="P1935" s="1255"/>
    </row>
    <row r="1936" spans="6:16">
      <c r="F1936" s="1256"/>
      <c r="G1936" s="1257"/>
      <c r="I1936" s="1255"/>
      <c r="K1936" s="1257"/>
      <c r="L1936" s="1257"/>
      <c r="P1936" s="1255"/>
    </row>
    <row r="1937" spans="6:16">
      <c r="F1937" s="1256"/>
      <c r="G1937" s="1257"/>
      <c r="I1937" s="1255"/>
      <c r="K1937" s="1257"/>
      <c r="L1937" s="1257"/>
      <c r="P1937" s="1255"/>
    </row>
    <row r="1938" spans="6:16">
      <c r="F1938" s="1256"/>
      <c r="G1938" s="1257"/>
      <c r="I1938" s="1255"/>
      <c r="K1938" s="1257"/>
      <c r="L1938" s="1257"/>
      <c r="P1938" s="1255"/>
    </row>
    <row r="1939" spans="6:16">
      <c r="F1939" s="1256"/>
      <c r="G1939" s="1257"/>
      <c r="I1939" s="1255"/>
      <c r="K1939" s="1257"/>
      <c r="L1939" s="1257"/>
      <c r="P1939" s="1255"/>
    </row>
    <row r="1940" spans="6:16">
      <c r="F1940" s="1256"/>
      <c r="G1940" s="1257"/>
      <c r="I1940" s="1255"/>
      <c r="K1940" s="1257"/>
      <c r="L1940" s="1257"/>
      <c r="P1940" s="1255"/>
    </row>
    <row r="1941" spans="6:16">
      <c r="F1941" s="1256"/>
      <c r="G1941" s="1257"/>
      <c r="I1941" s="1255"/>
      <c r="K1941" s="1257"/>
      <c r="L1941" s="1257"/>
      <c r="P1941" s="1255"/>
    </row>
    <row r="1942" spans="6:16">
      <c r="F1942" s="1256"/>
      <c r="G1942" s="1257"/>
      <c r="I1942" s="1255"/>
      <c r="K1942" s="1257"/>
      <c r="L1942" s="1257"/>
      <c r="P1942" s="1255"/>
    </row>
    <row r="1943" spans="6:16">
      <c r="F1943" s="1256"/>
      <c r="G1943" s="1257"/>
      <c r="I1943" s="1255"/>
      <c r="K1943" s="1257"/>
      <c r="L1943" s="1257"/>
      <c r="P1943" s="1255"/>
    </row>
    <row r="1944" spans="6:16">
      <c r="F1944" s="1256"/>
      <c r="G1944" s="1257"/>
      <c r="I1944" s="1255"/>
      <c r="K1944" s="1257"/>
      <c r="L1944" s="1257"/>
      <c r="P1944" s="1255"/>
    </row>
    <row r="1945" spans="6:16">
      <c r="F1945" s="1256"/>
      <c r="G1945" s="1257"/>
      <c r="I1945" s="1255"/>
      <c r="K1945" s="1257"/>
      <c r="L1945" s="1257"/>
      <c r="P1945" s="1255"/>
    </row>
    <row r="1946" spans="6:16">
      <c r="F1946" s="1256"/>
      <c r="G1946" s="1257"/>
      <c r="I1946" s="1255"/>
      <c r="K1946" s="1257"/>
      <c r="L1946" s="1257"/>
      <c r="P1946" s="1255"/>
    </row>
    <row r="1947" spans="6:16">
      <c r="F1947" s="1256"/>
      <c r="G1947" s="1257"/>
      <c r="I1947" s="1255"/>
      <c r="K1947" s="1257"/>
      <c r="L1947" s="1257"/>
      <c r="P1947" s="1255"/>
    </row>
    <row r="1948" spans="6:16">
      <c r="F1948" s="1256"/>
      <c r="G1948" s="1257"/>
      <c r="I1948" s="1255"/>
      <c r="K1948" s="1257"/>
      <c r="L1948" s="1257"/>
      <c r="P1948" s="1255"/>
    </row>
    <row r="1949" spans="6:16">
      <c r="F1949" s="1256"/>
      <c r="G1949" s="1257"/>
      <c r="I1949" s="1255"/>
      <c r="K1949" s="1257"/>
      <c r="L1949" s="1257"/>
      <c r="P1949" s="1255"/>
    </row>
    <row r="1950" spans="6:16">
      <c r="F1950" s="1256"/>
      <c r="G1950" s="1257"/>
      <c r="I1950" s="1255"/>
      <c r="K1950" s="1257"/>
      <c r="L1950" s="1257"/>
      <c r="P1950" s="1255"/>
    </row>
    <row r="1951" spans="6:16">
      <c r="F1951" s="1256"/>
      <c r="G1951" s="1257"/>
      <c r="I1951" s="1255"/>
      <c r="K1951" s="1257"/>
      <c r="L1951" s="1257"/>
      <c r="P1951" s="1255"/>
    </row>
    <row r="1952" spans="6:16">
      <c r="F1952" s="1256"/>
      <c r="G1952" s="1257"/>
      <c r="I1952" s="1255"/>
      <c r="K1952" s="1257"/>
      <c r="L1952" s="1257"/>
      <c r="P1952" s="1255"/>
    </row>
    <row r="1953" spans="6:16">
      <c r="F1953" s="1256"/>
      <c r="G1953" s="1257"/>
      <c r="I1953" s="1255"/>
      <c r="K1953" s="1257"/>
      <c r="L1953" s="1257"/>
      <c r="P1953" s="1255"/>
    </row>
    <row r="1954" spans="6:16">
      <c r="F1954" s="1256"/>
      <c r="G1954" s="1257"/>
      <c r="I1954" s="1255"/>
      <c r="K1954" s="1257"/>
      <c r="L1954" s="1257"/>
      <c r="P1954" s="1255"/>
    </row>
    <row r="1955" spans="6:16">
      <c r="F1955" s="1256"/>
      <c r="G1955" s="1257"/>
      <c r="I1955" s="1255"/>
      <c r="K1955" s="1257"/>
      <c r="L1955" s="1257"/>
      <c r="P1955" s="1255"/>
    </row>
    <row r="1956" spans="6:16">
      <c r="F1956" s="1256"/>
      <c r="G1956" s="1257"/>
      <c r="I1956" s="1255"/>
      <c r="K1956" s="1257"/>
      <c r="L1956" s="1257"/>
      <c r="P1956" s="1255"/>
    </row>
    <row r="1957" spans="6:16">
      <c r="F1957" s="1256"/>
      <c r="G1957" s="1257"/>
      <c r="I1957" s="1255"/>
      <c r="K1957" s="1257"/>
      <c r="L1957" s="1257"/>
      <c r="P1957" s="1255"/>
    </row>
    <row r="1958" spans="6:16">
      <c r="F1958" s="1256"/>
      <c r="G1958" s="1257"/>
      <c r="I1958" s="1255"/>
      <c r="K1958" s="1257"/>
      <c r="L1958" s="1257"/>
      <c r="P1958" s="1255"/>
    </row>
    <row r="1959" spans="6:16">
      <c r="F1959" s="1256"/>
      <c r="G1959" s="1257"/>
      <c r="I1959" s="1255"/>
      <c r="K1959" s="1257"/>
      <c r="L1959" s="1257"/>
      <c r="P1959" s="1255"/>
    </row>
    <row r="1960" spans="6:16">
      <c r="F1960" s="1256"/>
      <c r="G1960" s="1257"/>
      <c r="I1960" s="1255"/>
      <c r="K1960" s="1257"/>
      <c r="L1960" s="1257"/>
      <c r="P1960" s="1255"/>
    </row>
    <row r="1961" spans="6:16">
      <c r="F1961" s="1256"/>
      <c r="G1961" s="1257"/>
      <c r="I1961" s="1255"/>
      <c r="K1961" s="1257"/>
      <c r="L1961" s="1257"/>
      <c r="P1961" s="1255"/>
    </row>
    <row r="1962" spans="6:16">
      <c r="F1962" s="1256"/>
      <c r="G1962" s="1257"/>
      <c r="I1962" s="1255"/>
      <c r="K1962" s="1257"/>
      <c r="L1962" s="1257"/>
      <c r="P1962" s="1255"/>
    </row>
    <row r="1963" spans="6:16">
      <c r="F1963" s="1256"/>
      <c r="G1963" s="1257"/>
      <c r="I1963" s="1255"/>
      <c r="K1963" s="1257"/>
      <c r="L1963" s="1257"/>
      <c r="P1963" s="1255"/>
    </row>
    <row r="1964" spans="6:16">
      <c r="F1964" s="1256"/>
      <c r="G1964" s="1257"/>
      <c r="I1964" s="1255"/>
      <c r="K1964" s="1257"/>
      <c r="L1964" s="1257"/>
      <c r="P1964" s="1255"/>
    </row>
    <row r="1965" spans="6:16">
      <c r="F1965" s="1256"/>
      <c r="G1965" s="1257"/>
      <c r="I1965" s="1255"/>
      <c r="K1965" s="1257"/>
      <c r="L1965" s="1257"/>
      <c r="P1965" s="1255"/>
    </row>
    <row r="1966" spans="6:16">
      <c r="F1966" s="1256"/>
      <c r="G1966" s="1257"/>
      <c r="I1966" s="1255"/>
      <c r="K1966" s="1257"/>
      <c r="L1966" s="1257"/>
      <c r="P1966" s="1255"/>
    </row>
    <row r="1967" spans="6:16">
      <c r="F1967" s="1256"/>
      <c r="G1967" s="1257"/>
      <c r="I1967" s="1255"/>
      <c r="K1967" s="1257"/>
      <c r="L1967" s="1257"/>
      <c r="P1967" s="1255"/>
    </row>
    <row r="1968" spans="6:16">
      <c r="F1968" s="1256"/>
      <c r="G1968" s="1257"/>
      <c r="I1968" s="1255"/>
      <c r="K1968" s="1257"/>
      <c r="L1968" s="1257"/>
      <c r="P1968" s="1255"/>
    </row>
    <row r="1969" spans="6:16">
      <c r="F1969" s="1256"/>
      <c r="G1969" s="1257"/>
      <c r="I1969" s="1255"/>
      <c r="K1969" s="1257"/>
      <c r="L1969" s="1257"/>
      <c r="P1969" s="1255"/>
    </row>
    <row r="1970" spans="6:16">
      <c r="F1970" s="1256"/>
      <c r="G1970" s="1257"/>
      <c r="I1970" s="1255"/>
      <c r="K1970" s="1257"/>
      <c r="L1970" s="1257"/>
      <c r="P1970" s="1255"/>
    </row>
    <row r="1971" spans="6:16">
      <c r="F1971" s="1256"/>
      <c r="G1971" s="1257"/>
      <c r="I1971" s="1255"/>
      <c r="K1971" s="1257"/>
      <c r="L1971" s="1257"/>
      <c r="P1971" s="1255"/>
    </row>
    <row r="1972" spans="6:16">
      <c r="F1972" s="1256"/>
      <c r="G1972" s="1257"/>
      <c r="I1972" s="1255"/>
      <c r="K1972" s="1257"/>
      <c r="L1972" s="1257"/>
      <c r="P1972" s="1255"/>
    </row>
    <row r="1973" spans="6:16">
      <c r="F1973" s="1256"/>
      <c r="G1973" s="1257"/>
      <c r="I1973" s="1255"/>
      <c r="K1973" s="1257"/>
      <c r="L1973" s="1257"/>
      <c r="P1973" s="1255"/>
    </row>
    <row r="1974" spans="6:16">
      <c r="F1974" s="1256"/>
      <c r="G1974" s="1257"/>
      <c r="I1974" s="1255"/>
      <c r="K1974" s="1257"/>
      <c r="L1974" s="1257"/>
      <c r="P1974" s="1255"/>
    </row>
    <row r="1975" spans="6:16">
      <c r="F1975" s="1256"/>
      <c r="G1975" s="1257"/>
      <c r="I1975" s="1255"/>
      <c r="K1975" s="1257"/>
      <c r="L1975" s="1257"/>
      <c r="P1975" s="1255"/>
    </row>
    <row r="1976" spans="6:16">
      <c r="F1976" s="1256"/>
      <c r="G1976" s="1257"/>
      <c r="I1976" s="1255"/>
      <c r="K1976" s="1257"/>
      <c r="L1976" s="1257"/>
      <c r="P1976" s="1255"/>
    </row>
    <row r="1977" spans="6:16">
      <c r="F1977" s="1256"/>
      <c r="G1977" s="1257"/>
      <c r="I1977" s="1255"/>
      <c r="K1977" s="1257"/>
      <c r="L1977" s="1257"/>
      <c r="P1977" s="1255"/>
    </row>
    <row r="1978" spans="6:16">
      <c r="F1978" s="1256"/>
      <c r="G1978" s="1257"/>
      <c r="I1978" s="1255"/>
      <c r="K1978" s="1257"/>
      <c r="L1978" s="1257"/>
      <c r="P1978" s="1255"/>
    </row>
    <row r="1979" spans="6:16">
      <c r="F1979" s="1256"/>
      <c r="G1979" s="1257"/>
      <c r="I1979" s="1255"/>
      <c r="K1979" s="1257"/>
      <c r="L1979" s="1257"/>
      <c r="P1979" s="1255"/>
    </row>
    <row r="1980" spans="6:16">
      <c r="F1980" s="1256"/>
      <c r="G1980" s="1257"/>
      <c r="I1980" s="1255"/>
      <c r="K1980" s="1257"/>
      <c r="L1980" s="1257"/>
      <c r="P1980" s="1255"/>
    </row>
    <row r="1981" spans="6:16">
      <c r="F1981" s="1256"/>
      <c r="G1981" s="1257"/>
      <c r="I1981" s="1255"/>
      <c r="K1981" s="1257"/>
      <c r="L1981" s="1257"/>
      <c r="P1981" s="1255"/>
    </row>
    <row r="1982" spans="6:16">
      <c r="F1982" s="1256"/>
      <c r="G1982" s="1257"/>
      <c r="I1982" s="1255"/>
      <c r="K1982" s="1257"/>
      <c r="L1982" s="1257"/>
      <c r="P1982" s="1255"/>
    </row>
    <row r="1983" spans="6:16">
      <c r="F1983" s="1256"/>
      <c r="G1983" s="1257"/>
      <c r="I1983" s="1255"/>
      <c r="K1983" s="1257"/>
      <c r="L1983" s="1257"/>
      <c r="P1983" s="1255"/>
    </row>
    <row r="1984" spans="6:16">
      <c r="F1984" s="1256"/>
      <c r="G1984" s="1257"/>
      <c r="I1984" s="1255"/>
      <c r="K1984" s="1257"/>
      <c r="L1984" s="1257"/>
      <c r="P1984" s="1255"/>
    </row>
    <row r="1985" spans="6:16">
      <c r="F1985" s="1256"/>
      <c r="G1985" s="1257"/>
      <c r="I1985" s="1255"/>
      <c r="K1985" s="1257"/>
      <c r="L1985" s="1257"/>
      <c r="P1985" s="1255"/>
    </row>
    <row r="1986" spans="6:16">
      <c r="F1986" s="1256"/>
      <c r="G1986" s="1257"/>
      <c r="I1986" s="1255"/>
      <c r="K1986" s="1257"/>
      <c r="L1986" s="1257"/>
      <c r="P1986" s="1255"/>
    </row>
    <row r="1987" spans="6:16">
      <c r="F1987" s="1256"/>
      <c r="G1987" s="1257"/>
      <c r="I1987" s="1255"/>
      <c r="K1987" s="1257"/>
      <c r="L1987" s="1257"/>
      <c r="P1987" s="1255"/>
    </row>
    <row r="1988" spans="6:16">
      <c r="F1988" s="1256"/>
      <c r="G1988" s="1257"/>
      <c r="I1988" s="1255"/>
      <c r="K1988" s="1257"/>
      <c r="L1988" s="1257"/>
      <c r="P1988" s="1255"/>
    </row>
    <row r="1989" spans="6:16">
      <c r="F1989" s="1256"/>
      <c r="G1989" s="1257"/>
      <c r="I1989" s="1255"/>
      <c r="K1989" s="1257"/>
      <c r="L1989" s="1257"/>
      <c r="P1989" s="1255"/>
    </row>
    <row r="1990" spans="6:16">
      <c r="F1990" s="1256"/>
      <c r="G1990" s="1257"/>
      <c r="I1990" s="1255"/>
      <c r="K1990" s="1257"/>
      <c r="L1990" s="1257"/>
      <c r="P1990" s="1255"/>
    </row>
    <row r="1991" spans="6:16">
      <c r="F1991" s="1256"/>
      <c r="G1991" s="1257"/>
      <c r="I1991" s="1255"/>
      <c r="K1991" s="1257"/>
      <c r="L1991" s="1257"/>
      <c r="P1991" s="1255"/>
    </row>
    <row r="1992" spans="6:16">
      <c r="F1992" s="1256"/>
      <c r="G1992" s="1257"/>
      <c r="I1992" s="1255"/>
      <c r="K1992" s="1257"/>
      <c r="L1992" s="1257"/>
      <c r="P1992" s="1255"/>
    </row>
    <row r="1993" spans="6:16">
      <c r="F1993" s="1256"/>
      <c r="G1993" s="1257"/>
      <c r="I1993" s="1255"/>
      <c r="K1993" s="1257"/>
      <c r="L1993" s="1257"/>
      <c r="P1993" s="1255"/>
    </row>
    <row r="1994" spans="6:16">
      <c r="F1994" s="1256"/>
      <c r="G1994" s="1257"/>
      <c r="I1994" s="1255"/>
      <c r="K1994" s="1257"/>
      <c r="L1994" s="1257"/>
      <c r="P1994" s="1255"/>
    </row>
    <row r="1995" spans="6:16">
      <c r="F1995" s="1256"/>
      <c r="G1995" s="1257"/>
      <c r="I1995" s="1255"/>
      <c r="K1995" s="1257"/>
      <c r="L1995" s="1257"/>
      <c r="P1995" s="1255"/>
    </row>
    <row r="1996" spans="6:16">
      <c r="F1996" s="1256"/>
      <c r="G1996" s="1257"/>
      <c r="I1996" s="1255"/>
      <c r="K1996" s="1257"/>
      <c r="L1996" s="1257"/>
      <c r="P1996" s="1255"/>
    </row>
    <row r="1997" spans="6:16">
      <c r="F1997" s="1256"/>
      <c r="G1997" s="1257"/>
      <c r="I1997" s="1255"/>
      <c r="K1997" s="1257"/>
      <c r="L1997" s="1257"/>
      <c r="P1997" s="1255"/>
    </row>
    <row r="1998" spans="6:16">
      <c r="F1998" s="1256"/>
      <c r="G1998" s="1257"/>
      <c r="I1998" s="1255"/>
      <c r="K1998" s="1257"/>
      <c r="L1998" s="1257"/>
      <c r="P1998" s="1255"/>
    </row>
    <row r="1999" spans="6:16">
      <c r="F1999" s="1256"/>
      <c r="G1999" s="1257"/>
      <c r="I1999" s="1255"/>
      <c r="K1999" s="1257"/>
      <c r="L1999" s="1257"/>
      <c r="P1999" s="1255"/>
    </row>
    <row r="2000" spans="6:16">
      <c r="F2000" s="1256"/>
      <c r="G2000" s="1257"/>
      <c r="I2000" s="1255"/>
      <c r="K2000" s="1257"/>
      <c r="L2000" s="1257"/>
      <c r="P2000" s="1255"/>
    </row>
    <row r="2001" spans="6:16">
      <c r="F2001" s="1256"/>
      <c r="G2001" s="1257"/>
      <c r="I2001" s="1255"/>
      <c r="K2001" s="1257"/>
      <c r="L2001" s="1257"/>
      <c r="P2001" s="1255"/>
    </row>
    <row r="2002" spans="6:16">
      <c r="F2002" s="1256"/>
      <c r="G2002" s="1257"/>
      <c r="I2002" s="1255"/>
      <c r="K2002" s="1257"/>
      <c r="L2002" s="1257"/>
      <c r="P2002" s="1255"/>
    </row>
    <row r="2003" spans="6:16">
      <c r="F2003" s="1256"/>
      <c r="G2003" s="1257"/>
      <c r="I2003" s="1255"/>
      <c r="K2003" s="1257"/>
      <c r="L2003" s="1257"/>
      <c r="P2003" s="1255"/>
    </row>
    <row r="2004" spans="6:16">
      <c r="F2004" s="1256"/>
      <c r="G2004" s="1257"/>
      <c r="I2004" s="1255"/>
      <c r="K2004" s="1257"/>
      <c r="L2004" s="1257"/>
      <c r="P2004" s="1255"/>
    </row>
    <row r="2005" spans="6:16">
      <c r="F2005" s="1256"/>
      <c r="G2005" s="1257"/>
      <c r="I2005" s="1255"/>
      <c r="K2005" s="1257"/>
      <c r="L2005" s="1257"/>
      <c r="P2005" s="1255"/>
    </row>
    <row r="2006" spans="6:16">
      <c r="F2006" s="1256"/>
      <c r="G2006" s="1257"/>
      <c r="I2006" s="1255"/>
      <c r="K2006" s="1257"/>
      <c r="L2006" s="1257"/>
      <c r="P2006" s="1255"/>
    </row>
    <row r="2007" spans="6:16">
      <c r="F2007" s="1256"/>
      <c r="G2007" s="1257"/>
      <c r="I2007" s="1255"/>
      <c r="K2007" s="1257"/>
      <c r="L2007" s="1257"/>
      <c r="P2007" s="1255"/>
    </row>
    <row r="2008" spans="6:16">
      <c r="F2008" s="1256"/>
      <c r="G2008" s="1257"/>
      <c r="I2008" s="1255"/>
      <c r="K2008" s="1257"/>
      <c r="L2008" s="1257"/>
      <c r="P2008" s="1255"/>
    </row>
    <row r="2009" spans="6:16">
      <c r="F2009" s="1256"/>
      <c r="G2009" s="1257"/>
      <c r="I2009" s="1255"/>
      <c r="K2009" s="1257"/>
      <c r="L2009" s="1257"/>
      <c r="P2009" s="1255"/>
    </row>
    <row r="2010" spans="6:16">
      <c r="F2010" s="1256"/>
      <c r="G2010" s="1257"/>
      <c r="I2010" s="1255"/>
      <c r="K2010" s="1257"/>
      <c r="L2010" s="1257"/>
      <c r="P2010" s="1255"/>
    </row>
    <row r="2011" spans="6:16">
      <c r="F2011" s="1256"/>
      <c r="G2011" s="1257"/>
      <c r="I2011" s="1255"/>
      <c r="K2011" s="1257"/>
      <c r="L2011" s="1257"/>
      <c r="P2011" s="1255"/>
    </row>
    <row r="2012" spans="6:16">
      <c r="F2012" s="1256"/>
      <c r="G2012" s="1257"/>
      <c r="I2012" s="1255"/>
      <c r="K2012" s="1257"/>
      <c r="L2012" s="1257"/>
      <c r="P2012" s="1255"/>
    </row>
    <row r="2013" spans="6:16">
      <c r="F2013" s="1256"/>
      <c r="G2013" s="1257"/>
      <c r="I2013" s="1255"/>
      <c r="K2013" s="1257"/>
      <c r="L2013" s="1257"/>
      <c r="P2013" s="1255"/>
    </row>
    <row r="2014" spans="6:16">
      <c r="F2014" s="1256"/>
      <c r="G2014" s="1257"/>
      <c r="I2014" s="1255"/>
      <c r="K2014" s="1257"/>
      <c r="L2014" s="1257"/>
      <c r="P2014" s="1255"/>
    </row>
    <row r="2015" spans="6:16">
      <c r="F2015" s="1256"/>
      <c r="G2015" s="1257"/>
      <c r="I2015" s="1255"/>
      <c r="K2015" s="1257"/>
      <c r="L2015" s="1257"/>
      <c r="P2015" s="1255"/>
    </row>
    <row r="2016" spans="6:16">
      <c r="F2016" s="1256"/>
      <c r="G2016" s="1257"/>
      <c r="I2016" s="1255"/>
      <c r="K2016" s="1257"/>
      <c r="L2016" s="1257"/>
      <c r="P2016" s="1255"/>
    </row>
    <row r="2017" spans="6:16">
      <c r="F2017" s="1256"/>
      <c r="G2017" s="1257"/>
      <c r="I2017" s="1255"/>
      <c r="K2017" s="1257"/>
      <c r="L2017" s="1257"/>
      <c r="P2017" s="1255"/>
    </row>
    <row r="2018" spans="6:16">
      <c r="F2018" s="1256"/>
      <c r="G2018" s="1257"/>
      <c r="I2018" s="1255"/>
      <c r="K2018" s="1257"/>
      <c r="L2018" s="1257"/>
      <c r="P2018" s="1255"/>
    </row>
    <row r="2019" spans="6:16">
      <c r="F2019" s="1256"/>
      <c r="G2019" s="1257"/>
      <c r="I2019" s="1255"/>
      <c r="K2019" s="1257"/>
      <c r="L2019" s="1257"/>
      <c r="P2019" s="1255"/>
    </row>
    <row r="2020" spans="6:16">
      <c r="F2020" s="1256"/>
      <c r="G2020" s="1257"/>
      <c r="I2020" s="1255"/>
      <c r="K2020" s="1257"/>
      <c r="L2020" s="1257"/>
      <c r="P2020" s="1255"/>
    </row>
    <row r="2021" spans="6:16">
      <c r="F2021" s="1256"/>
      <c r="G2021" s="1257"/>
      <c r="I2021" s="1255"/>
      <c r="K2021" s="1257"/>
      <c r="L2021" s="1257"/>
      <c r="P2021" s="1255"/>
    </row>
    <row r="2022" spans="6:16">
      <c r="F2022" s="1256"/>
      <c r="G2022" s="1257"/>
      <c r="I2022" s="1255"/>
      <c r="K2022" s="1257"/>
      <c r="L2022" s="1257"/>
      <c r="P2022" s="1255"/>
    </row>
    <row r="2023" spans="6:16">
      <c r="F2023" s="1256"/>
      <c r="G2023" s="1257"/>
      <c r="I2023" s="1255"/>
      <c r="K2023" s="1257"/>
      <c r="L2023" s="1257"/>
      <c r="P2023" s="1255"/>
    </row>
    <row r="2024" spans="6:16">
      <c r="F2024" s="1256"/>
      <c r="G2024" s="1257"/>
      <c r="I2024" s="1255"/>
      <c r="K2024" s="1257"/>
      <c r="L2024" s="1257"/>
      <c r="P2024" s="1255"/>
    </row>
    <row r="2025" spans="6:16">
      <c r="F2025" s="1256"/>
      <c r="G2025" s="1257"/>
      <c r="I2025" s="1255"/>
      <c r="K2025" s="1257"/>
      <c r="L2025" s="1257"/>
      <c r="P2025" s="1255"/>
    </row>
    <row r="2026" spans="6:16">
      <c r="F2026" s="1256"/>
      <c r="G2026" s="1257"/>
      <c r="I2026" s="1255"/>
      <c r="K2026" s="1257"/>
      <c r="L2026" s="1257"/>
      <c r="P2026" s="1255"/>
    </row>
    <row r="2027" spans="6:16">
      <c r="F2027" s="1256"/>
      <c r="G2027" s="1257"/>
      <c r="I2027" s="1255"/>
      <c r="K2027" s="1257"/>
      <c r="L2027" s="1257"/>
      <c r="P2027" s="1255"/>
    </row>
    <row r="2028" spans="6:16">
      <c r="F2028" s="1256"/>
      <c r="G2028" s="1257"/>
      <c r="I2028" s="1255"/>
      <c r="K2028" s="1257"/>
      <c r="L2028" s="1257"/>
      <c r="P2028" s="1255"/>
    </row>
    <row r="2029" spans="6:16">
      <c r="F2029" s="1256"/>
      <c r="G2029" s="1257"/>
      <c r="I2029" s="1255"/>
      <c r="K2029" s="1257"/>
      <c r="L2029" s="1257"/>
      <c r="P2029" s="1255"/>
    </row>
    <row r="2030" spans="6:16">
      <c r="F2030" s="1256"/>
      <c r="G2030" s="1257"/>
      <c r="I2030" s="1255"/>
      <c r="K2030" s="1257"/>
      <c r="L2030" s="1257"/>
      <c r="P2030" s="1255"/>
    </row>
    <row r="2031" spans="6:16">
      <c r="F2031" s="1256"/>
      <c r="G2031" s="1257"/>
      <c r="I2031" s="1255"/>
      <c r="K2031" s="1257"/>
      <c r="L2031" s="1257"/>
      <c r="P2031" s="1255"/>
    </row>
    <row r="2032" spans="6:16">
      <c r="F2032" s="1256"/>
      <c r="G2032" s="1257"/>
      <c r="I2032" s="1255"/>
      <c r="K2032" s="1257"/>
      <c r="L2032" s="1257"/>
      <c r="P2032" s="1255"/>
    </row>
    <row r="2033" spans="6:16">
      <c r="F2033" s="1256"/>
      <c r="G2033" s="1257"/>
      <c r="I2033" s="1255"/>
      <c r="K2033" s="1257"/>
      <c r="L2033" s="1257"/>
      <c r="P2033" s="1255"/>
    </row>
    <row r="2034" spans="6:16">
      <c r="F2034" s="1256"/>
      <c r="G2034" s="1257"/>
      <c r="I2034" s="1255"/>
      <c r="K2034" s="1257"/>
      <c r="L2034" s="1257"/>
      <c r="P2034" s="1255"/>
    </row>
    <row r="2035" spans="6:16">
      <c r="F2035" s="1256"/>
      <c r="G2035" s="1257"/>
      <c r="I2035" s="1255"/>
      <c r="K2035" s="1257"/>
      <c r="L2035" s="1257"/>
      <c r="P2035" s="1255"/>
    </row>
    <row r="2036" spans="6:16">
      <c r="F2036" s="1256"/>
      <c r="G2036" s="1257"/>
      <c r="I2036" s="1255"/>
      <c r="K2036" s="1257"/>
      <c r="L2036" s="1257"/>
      <c r="P2036" s="1255"/>
    </row>
    <row r="2037" spans="6:16">
      <c r="F2037" s="1256"/>
      <c r="G2037" s="1257"/>
      <c r="I2037" s="1255"/>
      <c r="K2037" s="1257"/>
      <c r="L2037" s="1257"/>
      <c r="P2037" s="1255"/>
    </row>
    <row r="2038" spans="6:16">
      <c r="F2038" s="1256"/>
      <c r="G2038" s="1257"/>
      <c r="I2038" s="1255"/>
      <c r="K2038" s="1257"/>
      <c r="L2038" s="1257"/>
      <c r="P2038" s="1255"/>
    </row>
    <row r="2039" spans="6:16">
      <c r="F2039" s="1256"/>
      <c r="G2039" s="1257"/>
      <c r="I2039" s="1255"/>
      <c r="K2039" s="1257"/>
      <c r="L2039" s="1257"/>
      <c r="P2039" s="1255"/>
    </row>
    <row r="2040" spans="6:16">
      <c r="F2040" s="1256"/>
      <c r="G2040" s="1257"/>
      <c r="I2040" s="1255"/>
      <c r="K2040" s="1257"/>
      <c r="L2040" s="1257"/>
      <c r="P2040" s="1255"/>
    </row>
    <row r="2041" spans="6:16">
      <c r="F2041" s="1256"/>
      <c r="G2041" s="1257"/>
      <c r="I2041" s="1255"/>
      <c r="K2041" s="1257"/>
      <c r="L2041" s="1257"/>
      <c r="P2041" s="1255"/>
    </row>
    <row r="2042" spans="6:16">
      <c r="F2042" s="1256"/>
      <c r="G2042" s="1257"/>
      <c r="I2042" s="1255"/>
      <c r="K2042" s="1257"/>
      <c r="L2042" s="1257"/>
      <c r="P2042" s="1255"/>
    </row>
    <row r="2043" spans="6:16">
      <c r="F2043" s="1256"/>
      <c r="G2043" s="1257"/>
      <c r="I2043" s="1255"/>
      <c r="K2043" s="1257"/>
      <c r="L2043" s="1257"/>
      <c r="P2043" s="1255"/>
    </row>
    <row r="2044" spans="6:16">
      <c r="F2044" s="1256"/>
      <c r="G2044" s="1257"/>
      <c r="I2044" s="1255"/>
      <c r="K2044" s="1257"/>
      <c r="L2044" s="1257"/>
      <c r="P2044" s="1255"/>
    </row>
    <row r="2045" spans="6:16">
      <c r="F2045" s="1256"/>
      <c r="G2045" s="1257"/>
      <c r="I2045" s="1255"/>
      <c r="K2045" s="1257"/>
      <c r="L2045" s="1257"/>
      <c r="P2045" s="1255"/>
    </row>
    <row r="2046" spans="6:16">
      <c r="F2046" s="1256"/>
      <c r="G2046" s="1257"/>
      <c r="I2046" s="1255"/>
      <c r="K2046" s="1257"/>
      <c r="L2046" s="1257"/>
      <c r="P2046" s="1255"/>
    </row>
    <row r="2047" spans="6:16">
      <c r="F2047" s="1256"/>
      <c r="G2047" s="1257"/>
      <c r="I2047" s="1255"/>
      <c r="K2047" s="1257"/>
      <c r="L2047" s="1257"/>
      <c r="P2047" s="1255"/>
    </row>
    <row r="2048" spans="6:16">
      <c r="F2048" s="1256"/>
      <c r="G2048" s="1257"/>
      <c r="I2048" s="1255"/>
      <c r="K2048" s="1257"/>
      <c r="L2048" s="1257"/>
      <c r="P2048" s="1255"/>
    </row>
    <row r="2049" spans="6:16">
      <c r="F2049" s="1256"/>
      <c r="G2049" s="1257"/>
      <c r="I2049" s="1255"/>
      <c r="K2049" s="1257"/>
      <c r="L2049" s="1257"/>
      <c r="P2049" s="1255"/>
    </row>
    <row r="2050" spans="6:16">
      <c r="F2050" s="1256"/>
      <c r="G2050" s="1257"/>
      <c r="I2050" s="1255"/>
      <c r="K2050" s="1257"/>
      <c r="L2050" s="1257"/>
      <c r="P2050" s="1255"/>
    </row>
    <row r="2051" spans="6:16">
      <c r="F2051" s="1256"/>
      <c r="G2051" s="1257"/>
      <c r="I2051" s="1255"/>
      <c r="K2051" s="1257"/>
      <c r="L2051" s="1257"/>
      <c r="P2051" s="1255"/>
    </row>
    <row r="2052" spans="6:16">
      <c r="F2052" s="1256"/>
      <c r="G2052" s="1257"/>
      <c r="I2052" s="1255"/>
      <c r="K2052" s="1257"/>
      <c r="L2052" s="1257"/>
      <c r="P2052" s="1255"/>
    </row>
    <row r="2053" spans="6:16">
      <c r="F2053" s="1256"/>
      <c r="G2053" s="1257"/>
      <c r="I2053" s="1255"/>
      <c r="K2053" s="1257"/>
      <c r="L2053" s="1257"/>
      <c r="P2053" s="1255"/>
    </row>
    <row r="2054" spans="6:16">
      <c r="F2054" s="1256"/>
      <c r="G2054" s="1257"/>
      <c r="I2054" s="1255"/>
      <c r="K2054" s="1257"/>
      <c r="L2054" s="1257"/>
      <c r="P2054" s="1255"/>
    </row>
    <row r="2055" spans="6:16">
      <c r="F2055" s="1256"/>
      <c r="G2055" s="1257"/>
      <c r="I2055" s="1255"/>
      <c r="K2055" s="1257"/>
      <c r="L2055" s="1257"/>
      <c r="P2055" s="1255"/>
    </row>
    <row r="2056" spans="6:16">
      <c r="F2056" s="1256"/>
      <c r="G2056" s="1257"/>
      <c r="I2056" s="1255"/>
      <c r="K2056" s="1257"/>
      <c r="L2056" s="1257"/>
      <c r="P2056" s="1255"/>
    </row>
    <row r="2057" spans="6:16">
      <c r="F2057" s="1256"/>
      <c r="G2057" s="1257"/>
      <c r="I2057" s="1255"/>
      <c r="K2057" s="1257"/>
      <c r="L2057" s="1257"/>
      <c r="P2057" s="1255"/>
    </row>
    <row r="2058" spans="6:16">
      <c r="F2058" s="1256"/>
      <c r="G2058" s="1257"/>
      <c r="I2058" s="1255"/>
      <c r="K2058" s="1257"/>
      <c r="L2058" s="1257"/>
      <c r="P2058" s="1255"/>
    </row>
    <row r="2059" spans="6:16">
      <c r="F2059" s="1256"/>
      <c r="G2059" s="1257"/>
      <c r="I2059" s="1255"/>
      <c r="K2059" s="1257"/>
      <c r="L2059" s="1257"/>
      <c r="P2059" s="1255"/>
    </row>
    <row r="2060" spans="6:16">
      <c r="F2060" s="1256"/>
      <c r="G2060" s="1257"/>
      <c r="I2060" s="1255"/>
      <c r="K2060" s="1257"/>
      <c r="L2060" s="1257"/>
      <c r="P2060" s="1255"/>
    </row>
    <row r="2061" spans="6:16">
      <c r="F2061" s="1256"/>
      <c r="G2061" s="1257"/>
      <c r="I2061" s="1255"/>
      <c r="K2061" s="1257"/>
      <c r="L2061" s="1257"/>
      <c r="P2061" s="1255"/>
    </row>
    <row r="2062" spans="6:16">
      <c r="F2062" s="1256"/>
      <c r="G2062" s="1257"/>
      <c r="I2062" s="1255"/>
      <c r="K2062" s="1257"/>
      <c r="L2062" s="1257"/>
      <c r="P2062" s="1255"/>
    </row>
    <row r="2063" spans="6:16">
      <c r="F2063" s="1256"/>
      <c r="G2063" s="1257"/>
      <c r="I2063" s="1255"/>
      <c r="K2063" s="1257"/>
      <c r="L2063" s="1257"/>
      <c r="P2063" s="1255"/>
    </row>
    <row r="2064" spans="6:16">
      <c r="F2064" s="1256"/>
      <c r="G2064" s="1257"/>
      <c r="I2064" s="1255"/>
      <c r="K2064" s="1257"/>
      <c r="L2064" s="1257"/>
      <c r="P2064" s="1255"/>
    </row>
    <row r="2065" spans="6:16">
      <c r="F2065" s="1256"/>
      <c r="G2065" s="1257"/>
      <c r="I2065" s="1255"/>
      <c r="K2065" s="1257"/>
      <c r="L2065" s="1257"/>
      <c r="P2065" s="1255"/>
    </row>
    <row r="2066" spans="6:16">
      <c r="F2066" s="1256"/>
      <c r="G2066" s="1257"/>
      <c r="I2066" s="1255"/>
      <c r="K2066" s="1257"/>
      <c r="L2066" s="1257"/>
      <c r="P2066" s="1255"/>
    </row>
    <row r="2067" spans="6:16">
      <c r="F2067" s="1256"/>
      <c r="G2067" s="1257"/>
      <c r="I2067" s="1255"/>
      <c r="K2067" s="1257"/>
      <c r="L2067" s="1257"/>
      <c r="P2067" s="1255"/>
    </row>
    <row r="2068" spans="6:16">
      <c r="F2068" s="1256"/>
      <c r="G2068" s="1257"/>
      <c r="I2068" s="1255"/>
      <c r="K2068" s="1257"/>
      <c r="L2068" s="1257"/>
      <c r="P2068" s="1255"/>
    </row>
    <row r="2069" spans="6:16">
      <c r="F2069" s="1256"/>
      <c r="G2069" s="1257"/>
      <c r="I2069" s="1255"/>
      <c r="K2069" s="1257"/>
      <c r="L2069" s="1257"/>
      <c r="P2069" s="1255"/>
    </row>
    <row r="2070" spans="6:16">
      <c r="F2070" s="1256"/>
      <c r="G2070" s="1257"/>
      <c r="I2070" s="1255"/>
      <c r="K2070" s="1257"/>
      <c r="L2070" s="1257"/>
      <c r="P2070" s="1255"/>
    </row>
    <row r="2071" spans="6:16">
      <c r="F2071" s="1256"/>
      <c r="G2071" s="1257"/>
      <c r="I2071" s="1255"/>
      <c r="K2071" s="1257"/>
      <c r="L2071" s="1257"/>
      <c r="P2071" s="1255"/>
    </row>
    <row r="2072" spans="6:16">
      <c r="F2072" s="1256"/>
      <c r="G2072" s="1257"/>
      <c r="I2072" s="1255"/>
      <c r="K2072" s="1257"/>
      <c r="L2072" s="1257"/>
      <c r="P2072" s="1255"/>
    </row>
    <row r="2073" spans="6:16">
      <c r="F2073" s="1256"/>
      <c r="G2073" s="1257"/>
      <c r="I2073" s="1255"/>
      <c r="K2073" s="1257"/>
      <c r="L2073" s="1257"/>
      <c r="P2073" s="1255"/>
    </row>
    <row r="2074" spans="6:16">
      <c r="F2074" s="1256"/>
      <c r="G2074" s="1257"/>
      <c r="I2074" s="1255"/>
      <c r="K2074" s="1257"/>
      <c r="L2074" s="1257"/>
      <c r="P2074" s="1255"/>
    </row>
    <row r="2075" spans="6:16">
      <c r="F2075" s="1256"/>
      <c r="G2075" s="1257"/>
      <c r="I2075" s="1255"/>
      <c r="K2075" s="1257"/>
      <c r="L2075" s="1257"/>
      <c r="P2075" s="1255"/>
    </row>
    <row r="2076" spans="6:16">
      <c r="F2076" s="1256"/>
      <c r="G2076" s="1257"/>
      <c r="I2076" s="1255"/>
      <c r="K2076" s="1257"/>
      <c r="L2076" s="1257"/>
      <c r="P2076" s="1255"/>
    </row>
    <row r="2077" spans="6:16">
      <c r="F2077" s="1256"/>
      <c r="G2077" s="1257"/>
      <c r="I2077" s="1255"/>
      <c r="K2077" s="1257"/>
      <c r="L2077" s="1257"/>
      <c r="P2077" s="1255"/>
    </row>
    <row r="2078" spans="6:16">
      <c r="F2078" s="1256"/>
      <c r="G2078" s="1257"/>
      <c r="I2078" s="1255"/>
      <c r="K2078" s="1257"/>
      <c r="L2078" s="1257"/>
      <c r="P2078" s="1255"/>
    </row>
    <row r="2079" spans="6:16">
      <c r="F2079" s="1256"/>
      <c r="G2079" s="1257"/>
      <c r="I2079" s="1255"/>
      <c r="K2079" s="1257"/>
      <c r="L2079" s="1257"/>
      <c r="P2079" s="1255"/>
    </row>
    <row r="2080" spans="6:16">
      <c r="F2080" s="1256"/>
      <c r="G2080" s="1257"/>
      <c r="I2080" s="1255"/>
      <c r="K2080" s="1257"/>
      <c r="L2080" s="1257"/>
      <c r="P2080" s="1255"/>
    </row>
    <row r="2081" spans="6:16">
      <c r="F2081" s="1256"/>
      <c r="G2081" s="1257"/>
      <c r="I2081" s="1255"/>
      <c r="K2081" s="1257"/>
      <c r="L2081" s="1257"/>
      <c r="P2081" s="1255"/>
    </row>
    <row r="2082" spans="6:16">
      <c r="F2082" s="1256"/>
      <c r="G2082" s="1257"/>
      <c r="I2082" s="1255"/>
      <c r="K2082" s="1257"/>
      <c r="L2082" s="1257"/>
      <c r="P2082" s="1255"/>
    </row>
    <row r="2083" spans="6:16">
      <c r="F2083" s="1256"/>
      <c r="G2083" s="1257"/>
      <c r="I2083" s="1255"/>
      <c r="K2083" s="1257"/>
      <c r="L2083" s="1257"/>
      <c r="P2083" s="1255"/>
    </row>
    <row r="2084" spans="6:16">
      <c r="F2084" s="1256"/>
      <c r="G2084" s="1257"/>
      <c r="I2084" s="1255"/>
      <c r="K2084" s="1257"/>
      <c r="L2084" s="1257"/>
      <c r="P2084" s="1255"/>
    </row>
    <row r="2085" spans="6:16">
      <c r="F2085" s="1256"/>
      <c r="G2085" s="1257"/>
      <c r="I2085" s="1255"/>
      <c r="K2085" s="1257"/>
      <c r="L2085" s="1257"/>
      <c r="P2085" s="1255"/>
    </row>
    <row r="2086" spans="6:16">
      <c r="F2086" s="1256"/>
      <c r="G2086" s="1257"/>
      <c r="I2086" s="1255"/>
      <c r="K2086" s="1257"/>
      <c r="L2086" s="1257"/>
      <c r="P2086" s="1255"/>
    </row>
    <row r="2087" spans="6:16">
      <c r="F2087" s="1256"/>
      <c r="G2087" s="1257"/>
      <c r="I2087" s="1255"/>
      <c r="K2087" s="1257"/>
      <c r="L2087" s="1257"/>
      <c r="P2087" s="1255"/>
    </row>
    <row r="2088" spans="6:16">
      <c r="F2088" s="1256"/>
      <c r="G2088" s="1257"/>
      <c r="I2088" s="1255"/>
      <c r="K2088" s="1257"/>
      <c r="L2088" s="1257"/>
      <c r="P2088" s="1255"/>
    </row>
    <row r="2089" spans="6:16">
      <c r="F2089" s="1256"/>
      <c r="G2089" s="1257"/>
      <c r="I2089" s="1255"/>
      <c r="K2089" s="1257"/>
      <c r="L2089" s="1257"/>
      <c r="P2089" s="1255"/>
    </row>
    <row r="2090" spans="6:16">
      <c r="F2090" s="1256"/>
      <c r="G2090" s="1257"/>
      <c r="I2090" s="1255"/>
      <c r="K2090" s="1257"/>
      <c r="L2090" s="1257"/>
      <c r="P2090" s="1255"/>
    </row>
    <row r="2091" spans="6:16">
      <c r="F2091" s="1256"/>
      <c r="G2091" s="1257"/>
      <c r="I2091" s="1255"/>
      <c r="K2091" s="1257"/>
      <c r="L2091" s="1257"/>
      <c r="P2091" s="1255"/>
    </row>
    <row r="2092" spans="6:16">
      <c r="F2092" s="1256"/>
      <c r="G2092" s="1257"/>
      <c r="I2092" s="1255"/>
      <c r="K2092" s="1257"/>
      <c r="L2092" s="1257"/>
      <c r="P2092" s="1255"/>
    </row>
    <row r="2093" spans="6:16">
      <c r="F2093" s="1256"/>
      <c r="G2093" s="1257"/>
      <c r="I2093" s="1255"/>
      <c r="K2093" s="1257"/>
      <c r="L2093" s="1257"/>
      <c r="P2093" s="1255"/>
    </row>
    <row r="2094" spans="6:16">
      <c r="F2094" s="1256"/>
      <c r="G2094" s="1257"/>
      <c r="I2094" s="1255"/>
      <c r="K2094" s="1257"/>
      <c r="L2094" s="1257"/>
      <c r="P2094" s="1255"/>
    </row>
    <row r="2095" spans="6:16">
      <c r="F2095" s="1256"/>
      <c r="G2095" s="1257"/>
      <c r="I2095" s="1255"/>
      <c r="K2095" s="1257"/>
      <c r="L2095" s="1257"/>
      <c r="P2095" s="1255"/>
    </row>
    <row r="2096" spans="6:16">
      <c r="F2096" s="1256"/>
      <c r="G2096" s="1257"/>
      <c r="I2096" s="1255"/>
      <c r="K2096" s="1257"/>
      <c r="L2096" s="1257"/>
      <c r="P2096" s="1255"/>
    </row>
    <row r="2097" spans="6:16">
      <c r="F2097" s="1256"/>
      <c r="G2097" s="1257"/>
      <c r="I2097" s="1255"/>
      <c r="K2097" s="1257"/>
      <c r="L2097" s="1257"/>
      <c r="P2097" s="1255"/>
    </row>
    <row r="2098" spans="6:16">
      <c r="F2098" s="1256"/>
      <c r="G2098" s="1257"/>
      <c r="I2098" s="1255"/>
      <c r="K2098" s="1257"/>
      <c r="L2098" s="1257"/>
      <c r="P2098" s="1255"/>
    </row>
    <row r="2099" spans="6:16">
      <c r="F2099" s="1256"/>
      <c r="G2099" s="1257"/>
      <c r="I2099" s="1255"/>
      <c r="K2099" s="1257"/>
      <c r="L2099" s="1257"/>
      <c r="P2099" s="1255"/>
    </row>
    <row r="2100" spans="6:16">
      <c r="F2100" s="1256"/>
      <c r="G2100" s="1257"/>
      <c r="I2100" s="1255"/>
      <c r="K2100" s="1257"/>
      <c r="L2100" s="1257"/>
      <c r="P2100" s="1255"/>
    </row>
    <row r="2101" spans="6:16">
      <c r="F2101" s="1256"/>
      <c r="G2101" s="1257"/>
      <c r="I2101" s="1255"/>
      <c r="K2101" s="1257"/>
      <c r="L2101" s="1257"/>
      <c r="P2101" s="1255"/>
    </row>
    <row r="2102" spans="6:16">
      <c r="F2102" s="1256"/>
      <c r="G2102" s="1257"/>
      <c r="I2102" s="1255"/>
      <c r="K2102" s="1257"/>
      <c r="L2102" s="1257"/>
      <c r="P2102" s="1255"/>
    </row>
    <row r="2103" spans="6:16">
      <c r="F2103" s="1256"/>
      <c r="G2103" s="1257"/>
      <c r="I2103" s="1255"/>
      <c r="K2103" s="1257"/>
      <c r="L2103" s="1257"/>
      <c r="P2103" s="1255"/>
    </row>
    <row r="2104" spans="6:16">
      <c r="F2104" s="1256"/>
      <c r="G2104" s="1257"/>
      <c r="I2104" s="1255"/>
      <c r="K2104" s="1257"/>
      <c r="L2104" s="1257"/>
      <c r="P2104" s="1255"/>
    </row>
    <row r="2105" spans="6:16">
      <c r="F2105" s="1256"/>
      <c r="G2105" s="1257"/>
      <c r="I2105" s="1255"/>
      <c r="K2105" s="1257"/>
      <c r="L2105" s="1257"/>
      <c r="P2105" s="1255"/>
    </row>
    <row r="2106" spans="6:16">
      <c r="F2106" s="1256"/>
      <c r="G2106" s="1257"/>
      <c r="I2106" s="1255"/>
      <c r="K2106" s="1257"/>
      <c r="L2106" s="1257"/>
      <c r="P2106" s="1255"/>
    </row>
    <row r="2107" spans="6:16">
      <c r="F2107" s="1256"/>
      <c r="G2107" s="1257"/>
      <c r="I2107" s="1255"/>
      <c r="K2107" s="1257"/>
      <c r="L2107" s="1257"/>
      <c r="P2107" s="1255"/>
    </row>
    <row r="2108" spans="6:16">
      <c r="F2108" s="1256"/>
      <c r="G2108" s="1257"/>
      <c r="I2108" s="1255"/>
      <c r="K2108" s="1257"/>
      <c r="L2108" s="1257"/>
      <c r="P2108" s="1255"/>
    </row>
    <row r="2109" spans="6:16">
      <c r="F2109" s="1256"/>
      <c r="G2109" s="1257"/>
      <c r="I2109" s="1255"/>
      <c r="K2109" s="1257"/>
      <c r="L2109" s="1257"/>
      <c r="P2109" s="1255"/>
    </row>
    <row r="2110" spans="6:16">
      <c r="F2110" s="1256"/>
      <c r="G2110" s="1257"/>
      <c r="I2110" s="1255"/>
      <c r="K2110" s="1257"/>
      <c r="L2110" s="1257"/>
      <c r="P2110" s="1255"/>
    </row>
    <row r="2111" spans="6:16">
      <c r="F2111" s="1256"/>
      <c r="G2111" s="1257"/>
      <c r="I2111" s="1255"/>
      <c r="K2111" s="1257"/>
      <c r="L2111" s="1257"/>
      <c r="P2111" s="1255"/>
    </row>
    <row r="2112" spans="6:16">
      <c r="F2112" s="1256"/>
      <c r="G2112" s="1257"/>
      <c r="I2112" s="1255"/>
      <c r="K2112" s="1257"/>
      <c r="L2112" s="1257"/>
      <c r="P2112" s="1255"/>
    </row>
    <row r="2113" spans="6:16">
      <c r="F2113" s="1256"/>
      <c r="G2113" s="1257"/>
      <c r="I2113" s="1255"/>
      <c r="K2113" s="1257"/>
      <c r="L2113" s="1257"/>
      <c r="P2113" s="1255"/>
    </row>
    <row r="2114" spans="6:16">
      <c r="F2114" s="1256"/>
      <c r="G2114" s="1257"/>
      <c r="I2114" s="1255"/>
      <c r="K2114" s="1257"/>
      <c r="L2114" s="1257"/>
      <c r="P2114" s="1255"/>
    </row>
    <row r="2115" spans="6:16">
      <c r="F2115" s="1256"/>
      <c r="G2115" s="1257"/>
      <c r="I2115" s="1255"/>
      <c r="K2115" s="1257"/>
      <c r="L2115" s="1257"/>
      <c r="P2115" s="1255"/>
    </row>
    <row r="2116" spans="6:16">
      <c r="F2116" s="1256"/>
      <c r="G2116" s="1257"/>
      <c r="I2116" s="1255"/>
      <c r="K2116" s="1257"/>
      <c r="L2116" s="1257"/>
      <c r="P2116" s="1255"/>
    </row>
    <row r="2117" spans="6:16">
      <c r="F2117" s="1256"/>
      <c r="G2117" s="1257"/>
      <c r="I2117" s="1255"/>
      <c r="K2117" s="1257"/>
      <c r="L2117" s="1257"/>
      <c r="P2117" s="1255"/>
    </row>
    <row r="2118" spans="6:16">
      <c r="F2118" s="1256"/>
      <c r="G2118" s="1257"/>
      <c r="I2118" s="1255"/>
      <c r="K2118" s="1257"/>
      <c r="L2118" s="1257"/>
      <c r="P2118" s="1255"/>
    </row>
    <row r="2119" spans="6:16">
      <c r="F2119" s="1256"/>
      <c r="G2119" s="1257"/>
      <c r="I2119" s="1255"/>
      <c r="K2119" s="1257"/>
      <c r="L2119" s="1257"/>
      <c r="P2119" s="1255"/>
    </row>
    <row r="2120" spans="6:16">
      <c r="F2120" s="1256"/>
      <c r="G2120" s="1257"/>
      <c r="I2120" s="1255"/>
      <c r="K2120" s="1257"/>
      <c r="L2120" s="1257"/>
      <c r="P2120" s="1255"/>
    </row>
    <row r="2121" spans="6:16">
      <c r="F2121" s="1256"/>
      <c r="G2121" s="1257"/>
      <c r="I2121" s="1255"/>
      <c r="K2121" s="1257"/>
      <c r="L2121" s="1257"/>
      <c r="P2121" s="1255"/>
    </row>
    <row r="2122" spans="6:16">
      <c r="F2122" s="1256"/>
      <c r="G2122" s="1257"/>
      <c r="I2122" s="1255"/>
      <c r="K2122" s="1257"/>
      <c r="L2122" s="1257"/>
      <c r="P2122" s="1255"/>
    </row>
    <row r="2123" spans="6:16">
      <c r="F2123" s="1256"/>
      <c r="G2123" s="1257"/>
      <c r="I2123" s="1255"/>
      <c r="K2123" s="1257"/>
      <c r="L2123" s="1257"/>
      <c r="P2123" s="1255"/>
    </row>
    <row r="2124" spans="6:16">
      <c r="F2124" s="1256"/>
      <c r="G2124" s="1257"/>
      <c r="I2124" s="1255"/>
      <c r="K2124" s="1257"/>
      <c r="L2124" s="1257"/>
      <c r="P2124" s="1255"/>
    </row>
    <row r="2125" spans="6:16">
      <c r="F2125" s="1256"/>
      <c r="G2125" s="1257"/>
      <c r="I2125" s="1255"/>
      <c r="K2125" s="1257"/>
      <c r="L2125" s="1257"/>
      <c r="P2125" s="1255"/>
    </row>
    <row r="2126" spans="6:16">
      <c r="F2126" s="1256"/>
      <c r="G2126" s="1257"/>
      <c r="I2126" s="1255"/>
      <c r="K2126" s="1257"/>
      <c r="L2126" s="1257"/>
      <c r="P2126" s="1255"/>
    </row>
    <row r="2127" spans="6:16">
      <c r="F2127" s="1256"/>
      <c r="G2127" s="1257"/>
      <c r="I2127" s="1255"/>
      <c r="K2127" s="1257"/>
      <c r="L2127" s="1257"/>
      <c r="P2127" s="1255"/>
    </row>
    <row r="2128" spans="6:16">
      <c r="F2128" s="1256"/>
      <c r="G2128" s="1257"/>
      <c r="I2128" s="1255"/>
      <c r="K2128" s="1257"/>
      <c r="L2128" s="1257"/>
      <c r="P2128" s="1255"/>
    </row>
    <row r="2129" spans="6:16">
      <c r="F2129" s="1256"/>
      <c r="G2129" s="1257"/>
      <c r="I2129" s="1255"/>
      <c r="K2129" s="1257"/>
      <c r="L2129" s="1257"/>
      <c r="P2129" s="1255"/>
    </row>
    <row r="2130" spans="6:16">
      <c r="F2130" s="1256"/>
      <c r="G2130" s="1257"/>
      <c r="I2130" s="1255"/>
      <c r="K2130" s="1257"/>
      <c r="L2130" s="1257"/>
      <c r="P2130" s="1255"/>
    </row>
    <row r="2131" spans="6:16">
      <c r="F2131" s="1256"/>
      <c r="G2131" s="1257"/>
      <c r="I2131" s="1255"/>
      <c r="K2131" s="1257"/>
      <c r="L2131" s="1257"/>
      <c r="P2131" s="1255"/>
    </row>
    <row r="2132" spans="6:16">
      <c r="F2132" s="1256"/>
      <c r="G2132" s="1257"/>
      <c r="I2132" s="1255"/>
      <c r="K2132" s="1257"/>
      <c r="L2132" s="1257"/>
      <c r="P2132" s="1255"/>
    </row>
    <row r="2133" spans="6:16">
      <c r="F2133" s="1256"/>
      <c r="G2133" s="1257"/>
      <c r="I2133" s="1255"/>
      <c r="K2133" s="1257"/>
      <c r="L2133" s="1257"/>
      <c r="P2133" s="1255"/>
    </row>
    <row r="2134" spans="6:16">
      <c r="F2134" s="1256"/>
      <c r="G2134" s="1257"/>
      <c r="I2134" s="1255"/>
      <c r="K2134" s="1257"/>
      <c r="L2134" s="1257"/>
      <c r="P2134" s="1255"/>
    </row>
    <row r="2135" spans="6:16">
      <c r="F2135" s="1256"/>
      <c r="G2135" s="1257"/>
      <c r="I2135" s="1255"/>
      <c r="K2135" s="1257"/>
      <c r="L2135" s="1257"/>
      <c r="P2135" s="1255"/>
    </row>
    <row r="2136" spans="6:16">
      <c r="F2136" s="1256"/>
      <c r="G2136" s="1257"/>
      <c r="I2136" s="1255"/>
      <c r="K2136" s="1257"/>
      <c r="L2136" s="1257"/>
      <c r="P2136" s="1255"/>
    </row>
    <row r="2137" spans="6:16">
      <c r="F2137" s="1256"/>
      <c r="G2137" s="1257"/>
      <c r="I2137" s="1255"/>
      <c r="K2137" s="1257"/>
      <c r="L2137" s="1257"/>
      <c r="P2137" s="1255"/>
    </row>
    <row r="2138" spans="6:16">
      <c r="F2138" s="1256"/>
      <c r="G2138" s="1257"/>
      <c r="I2138" s="1255"/>
      <c r="K2138" s="1257"/>
      <c r="L2138" s="1257"/>
      <c r="P2138" s="1255"/>
    </row>
    <row r="2139" spans="6:16">
      <c r="F2139" s="1256"/>
      <c r="G2139" s="1257"/>
      <c r="I2139" s="1255"/>
      <c r="K2139" s="1257"/>
      <c r="L2139" s="1257"/>
      <c r="P2139" s="1255"/>
    </row>
    <row r="2140" spans="6:16">
      <c r="F2140" s="1256"/>
      <c r="G2140" s="1257"/>
      <c r="I2140" s="1255"/>
      <c r="K2140" s="1257"/>
      <c r="L2140" s="1257"/>
      <c r="P2140" s="1255"/>
    </row>
    <row r="2141" spans="6:16">
      <c r="F2141" s="1256"/>
      <c r="G2141" s="1257"/>
      <c r="I2141" s="1255"/>
      <c r="K2141" s="1257"/>
      <c r="L2141" s="1257"/>
      <c r="P2141" s="1255"/>
    </row>
    <row r="2142" spans="6:16">
      <c r="F2142" s="1256"/>
      <c r="G2142" s="1257"/>
      <c r="I2142" s="1255"/>
      <c r="K2142" s="1257"/>
      <c r="L2142" s="1257"/>
      <c r="P2142" s="1255"/>
    </row>
    <row r="2143" spans="6:16">
      <c r="F2143" s="1256"/>
      <c r="G2143" s="1257"/>
      <c r="I2143" s="1255"/>
      <c r="K2143" s="1257"/>
      <c r="L2143" s="1257"/>
      <c r="P2143" s="1255"/>
    </row>
    <row r="2144" spans="6:16">
      <c r="F2144" s="1256"/>
      <c r="G2144" s="1257"/>
      <c r="I2144" s="1255"/>
      <c r="K2144" s="1257"/>
      <c r="L2144" s="1257"/>
      <c r="P2144" s="1255"/>
    </row>
    <row r="2145" spans="6:16">
      <c r="F2145" s="1256"/>
      <c r="G2145" s="1257"/>
      <c r="I2145" s="1255"/>
      <c r="K2145" s="1257"/>
      <c r="L2145" s="1257"/>
      <c r="P2145" s="1255"/>
    </row>
    <row r="2146" spans="6:16">
      <c r="F2146" s="1256"/>
      <c r="G2146" s="1257"/>
      <c r="I2146" s="1255"/>
      <c r="K2146" s="1257"/>
      <c r="L2146" s="1257"/>
      <c r="P2146" s="1255"/>
    </row>
    <row r="2147" spans="6:16">
      <c r="F2147" s="1256"/>
      <c r="G2147" s="1257"/>
      <c r="I2147" s="1255"/>
      <c r="K2147" s="1257"/>
      <c r="L2147" s="1257"/>
      <c r="P2147" s="1255"/>
    </row>
    <row r="2148" spans="6:16">
      <c r="F2148" s="1256"/>
      <c r="G2148" s="1257"/>
      <c r="I2148" s="1255"/>
      <c r="K2148" s="1257"/>
      <c r="L2148" s="1257"/>
      <c r="P2148" s="1255"/>
    </row>
    <row r="2149" spans="6:16">
      <c r="F2149" s="1256"/>
      <c r="G2149" s="1257"/>
      <c r="I2149" s="1255"/>
      <c r="K2149" s="1257"/>
      <c r="L2149" s="1257"/>
      <c r="P2149" s="1255"/>
    </row>
    <row r="2150" spans="6:16">
      <c r="F2150" s="1256"/>
      <c r="G2150" s="1257"/>
      <c r="I2150" s="1255"/>
      <c r="K2150" s="1257"/>
      <c r="L2150" s="1257"/>
      <c r="P2150" s="1255"/>
    </row>
    <row r="2151" spans="6:16">
      <c r="F2151" s="1256"/>
      <c r="G2151" s="1257"/>
      <c r="I2151" s="1255"/>
      <c r="K2151" s="1257"/>
      <c r="L2151" s="1257"/>
      <c r="P2151" s="1255"/>
    </row>
    <row r="2152" spans="6:16">
      <c r="F2152" s="1256"/>
      <c r="G2152" s="1257"/>
      <c r="I2152" s="1255"/>
      <c r="K2152" s="1257"/>
      <c r="L2152" s="1257"/>
      <c r="P2152" s="1255"/>
    </row>
    <row r="2153" spans="6:16">
      <c r="F2153" s="1256"/>
      <c r="G2153" s="1257"/>
      <c r="I2153" s="1255"/>
      <c r="K2153" s="1257"/>
      <c r="L2153" s="1257"/>
      <c r="P2153" s="1255"/>
    </row>
    <row r="2154" spans="6:16">
      <c r="F2154" s="1256"/>
      <c r="G2154" s="1257"/>
      <c r="I2154" s="1255"/>
      <c r="K2154" s="1257"/>
      <c r="L2154" s="1257"/>
      <c r="P2154" s="1255"/>
    </row>
    <row r="2155" spans="6:16">
      <c r="F2155" s="1256"/>
      <c r="G2155" s="1257"/>
      <c r="I2155" s="1255"/>
      <c r="K2155" s="1257"/>
      <c r="L2155" s="1257"/>
      <c r="P2155" s="1255"/>
    </row>
    <row r="2156" spans="6:16">
      <c r="F2156" s="1256"/>
      <c r="G2156" s="1257"/>
      <c r="I2156" s="1255"/>
      <c r="K2156" s="1257"/>
      <c r="L2156" s="1257"/>
      <c r="P2156" s="1255"/>
    </row>
    <row r="2157" spans="6:16">
      <c r="F2157" s="1256"/>
      <c r="G2157" s="1257"/>
      <c r="I2157" s="1255"/>
      <c r="K2157" s="1257"/>
      <c r="L2157" s="1257"/>
      <c r="P2157" s="1255"/>
    </row>
    <row r="2158" spans="6:16">
      <c r="F2158" s="1256"/>
      <c r="G2158" s="1257"/>
      <c r="I2158" s="1255"/>
      <c r="K2158" s="1257"/>
      <c r="L2158" s="1257"/>
      <c r="P2158" s="1255"/>
    </row>
    <row r="2159" spans="6:16">
      <c r="F2159" s="1256"/>
      <c r="G2159" s="1257"/>
      <c r="I2159" s="1255"/>
      <c r="K2159" s="1257"/>
      <c r="L2159" s="1257"/>
      <c r="P2159" s="1255"/>
    </row>
    <row r="2160" spans="6:16">
      <c r="F2160" s="1256"/>
      <c r="G2160" s="1257"/>
      <c r="I2160" s="1255"/>
      <c r="K2160" s="1257"/>
      <c r="L2160" s="1257"/>
      <c r="P2160" s="1255"/>
    </row>
    <row r="2161" spans="6:16">
      <c r="F2161" s="1256"/>
      <c r="G2161" s="1257"/>
      <c r="I2161" s="1255"/>
      <c r="K2161" s="1257"/>
      <c r="L2161" s="1257"/>
      <c r="P2161" s="1255"/>
    </row>
    <row r="2162" spans="6:16">
      <c r="F2162" s="1256"/>
      <c r="G2162" s="1257"/>
      <c r="I2162" s="1255"/>
      <c r="K2162" s="1257"/>
      <c r="L2162" s="1257"/>
      <c r="P2162" s="1255"/>
    </row>
    <row r="2163" spans="6:16">
      <c r="F2163" s="1256"/>
      <c r="G2163" s="1257"/>
      <c r="I2163" s="1255"/>
      <c r="K2163" s="1257"/>
      <c r="L2163" s="1257"/>
      <c r="P2163" s="1255"/>
    </row>
    <row r="2164" spans="6:16">
      <c r="F2164" s="1256"/>
      <c r="G2164" s="1257"/>
      <c r="I2164" s="1255"/>
      <c r="K2164" s="1257"/>
      <c r="L2164" s="1257"/>
      <c r="P2164" s="1255"/>
    </row>
    <row r="2165" spans="6:16">
      <c r="F2165" s="1256"/>
      <c r="G2165" s="1257"/>
      <c r="I2165" s="1255"/>
      <c r="K2165" s="1257"/>
      <c r="L2165" s="1257"/>
      <c r="P2165" s="1255"/>
    </row>
    <row r="2166" spans="6:16">
      <c r="F2166" s="1256"/>
      <c r="G2166" s="1257"/>
      <c r="I2166" s="1255"/>
      <c r="K2166" s="1257"/>
      <c r="L2166" s="1257"/>
      <c r="P2166" s="1255"/>
    </row>
    <row r="2167" spans="6:16">
      <c r="F2167" s="1256"/>
      <c r="G2167" s="1257"/>
      <c r="I2167" s="1255"/>
      <c r="K2167" s="1257"/>
      <c r="L2167" s="1257"/>
      <c r="P2167" s="1255"/>
    </row>
    <row r="2168" spans="6:16">
      <c r="F2168" s="1256"/>
      <c r="G2168" s="1257"/>
      <c r="I2168" s="1255"/>
      <c r="K2168" s="1257"/>
      <c r="L2168" s="1257"/>
      <c r="P2168" s="1255"/>
    </row>
    <row r="2169" spans="6:16">
      <c r="F2169" s="1256"/>
      <c r="G2169" s="1257"/>
      <c r="I2169" s="1255"/>
      <c r="K2169" s="1257"/>
      <c r="L2169" s="1257"/>
      <c r="P2169" s="1255"/>
    </row>
    <row r="2170" spans="6:16">
      <c r="F2170" s="1256"/>
      <c r="G2170" s="1257"/>
      <c r="I2170" s="1255"/>
      <c r="K2170" s="1257"/>
      <c r="L2170" s="1257"/>
      <c r="P2170" s="1255"/>
    </row>
    <row r="2171" spans="6:16">
      <c r="F2171" s="1256"/>
      <c r="G2171" s="1257"/>
      <c r="I2171" s="1255"/>
      <c r="K2171" s="1257"/>
      <c r="L2171" s="1257"/>
      <c r="P2171" s="1255"/>
    </row>
    <row r="2172" spans="6:16">
      <c r="F2172" s="1256"/>
      <c r="G2172" s="1257"/>
      <c r="I2172" s="1255"/>
      <c r="K2172" s="1257"/>
      <c r="L2172" s="1257"/>
      <c r="P2172" s="1255"/>
    </row>
    <row r="2173" spans="6:16">
      <c r="F2173" s="1256"/>
      <c r="G2173" s="1257"/>
      <c r="I2173" s="1255"/>
      <c r="K2173" s="1257"/>
      <c r="L2173" s="1257"/>
      <c r="P2173" s="1255"/>
    </row>
    <row r="2174" spans="6:16">
      <c r="F2174" s="1256"/>
      <c r="G2174" s="1257"/>
      <c r="I2174" s="1255"/>
      <c r="K2174" s="1257"/>
      <c r="L2174" s="1257"/>
      <c r="P2174" s="1255"/>
    </row>
    <row r="2175" spans="6:16">
      <c r="F2175" s="1256"/>
      <c r="G2175" s="1257"/>
      <c r="I2175" s="1255"/>
      <c r="K2175" s="1257"/>
      <c r="L2175" s="1257"/>
      <c r="P2175" s="1255"/>
    </row>
    <row r="2176" spans="6:16">
      <c r="F2176" s="1256"/>
      <c r="G2176" s="1257"/>
      <c r="I2176" s="1255"/>
      <c r="K2176" s="1257"/>
      <c r="L2176" s="1257"/>
      <c r="P2176" s="1255"/>
    </row>
    <row r="2177" spans="6:16">
      <c r="F2177" s="1256"/>
      <c r="G2177" s="1257"/>
      <c r="I2177" s="1255"/>
      <c r="K2177" s="1257"/>
      <c r="L2177" s="1257"/>
      <c r="P2177" s="1255"/>
    </row>
    <row r="2178" spans="6:16">
      <c r="F2178" s="1256"/>
      <c r="G2178" s="1257"/>
      <c r="I2178" s="1255"/>
      <c r="K2178" s="1257"/>
      <c r="L2178" s="1257"/>
      <c r="P2178" s="1255"/>
    </row>
    <row r="2179" spans="6:16">
      <c r="F2179" s="1256"/>
      <c r="G2179" s="1257"/>
      <c r="I2179" s="1255"/>
      <c r="K2179" s="1257"/>
      <c r="L2179" s="1257"/>
      <c r="P2179" s="1255"/>
    </row>
    <row r="2180" spans="6:16">
      <c r="F2180" s="1256"/>
      <c r="G2180" s="1257"/>
      <c r="I2180" s="1255"/>
      <c r="K2180" s="1257"/>
      <c r="L2180" s="1257"/>
      <c r="P2180" s="1255"/>
    </row>
    <row r="2181" spans="6:16">
      <c r="F2181" s="1256"/>
      <c r="G2181" s="1257"/>
      <c r="I2181" s="1255"/>
      <c r="K2181" s="1257"/>
      <c r="L2181" s="1257"/>
      <c r="P2181" s="1255"/>
    </row>
    <row r="2182" spans="6:16">
      <c r="F2182" s="1256"/>
      <c r="G2182" s="1257"/>
      <c r="I2182" s="1255"/>
      <c r="K2182" s="1257"/>
      <c r="L2182" s="1257"/>
      <c r="P2182" s="1255"/>
    </row>
    <row r="2183" spans="6:16">
      <c r="F2183" s="1256"/>
      <c r="G2183" s="1257"/>
      <c r="I2183" s="1255"/>
      <c r="K2183" s="1257"/>
      <c r="L2183" s="1257"/>
      <c r="P2183" s="1255"/>
    </row>
    <row r="2184" spans="6:16">
      <c r="F2184" s="1256"/>
      <c r="G2184" s="1257"/>
      <c r="I2184" s="1255"/>
      <c r="K2184" s="1257"/>
      <c r="L2184" s="1257"/>
      <c r="P2184" s="1255"/>
    </row>
    <row r="2185" spans="6:16">
      <c r="F2185" s="1256"/>
      <c r="G2185" s="1257"/>
      <c r="I2185" s="1255"/>
      <c r="K2185" s="1257"/>
      <c r="L2185" s="1257"/>
      <c r="P2185" s="1255"/>
    </row>
    <row r="2186" spans="6:16">
      <c r="F2186" s="1256"/>
      <c r="G2186" s="1257"/>
      <c r="I2186" s="1255"/>
      <c r="K2186" s="1257"/>
      <c r="L2186" s="1257"/>
      <c r="P2186" s="1255"/>
    </row>
    <row r="2187" spans="6:16">
      <c r="F2187" s="1256"/>
      <c r="G2187" s="1257"/>
      <c r="I2187" s="1255"/>
      <c r="K2187" s="1257"/>
      <c r="L2187" s="1257"/>
      <c r="P2187" s="1255"/>
    </row>
    <row r="2188" spans="6:16">
      <c r="F2188" s="1256"/>
      <c r="G2188" s="1257"/>
      <c r="I2188" s="1255"/>
      <c r="K2188" s="1257"/>
      <c r="L2188" s="1257"/>
      <c r="P2188" s="1255"/>
    </row>
    <row r="2189" spans="6:16">
      <c r="F2189" s="1256"/>
      <c r="G2189" s="1257"/>
      <c r="I2189" s="1255"/>
      <c r="K2189" s="1257"/>
      <c r="L2189" s="1257"/>
      <c r="P2189" s="1255"/>
    </row>
    <row r="2190" spans="6:16">
      <c r="F2190" s="1256"/>
      <c r="G2190" s="1257"/>
      <c r="I2190" s="1255"/>
      <c r="K2190" s="1257"/>
      <c r="L2190" s="1257"/>
      <c r="P2190" s="1255"/>
    </row>
    <row r="2191" spans="6:16">
      <c r="F2191" s="1256"/>
      <c r="G2191" s="1257"/>
      <c r="I2191" s="1255"/>
      <c r="K2191" s="1257"/>
      <c r="L2191" s="1257"/>
      <c r="P2191" s="1255"/>
    </row>
    <row r="2192" spans="6:16">
      <c r="F2192" s="1256"/>
      <c r="G2192" s="1257"/>
      <c r="I2192" s="1255"/>
      <c r="K2192" s="1257"/>
      <c r="L2192" s="1257"/>
      <c r="P2192" s="1255"/>
    </row>
    <row r="2193" spans="6:16">
      <c r="F2193" s="1256"/>
      <c r="G2193" s="1257"/>
      <c r="I2193" s="1255"/>
      <c r="K2193" s="1257"/>
      <c r="L2193" s="1257"/>
      <c r="P2193" s="1255"/>
    </row>
    <row r="2194" spans="6:16">
      <c r="F2194" s="1256"/>
      <c r="G2194" s="1257"/>
      <c r="I2194" s="1255"/>
      <c r="K2194" s="1257"/>
      <c r="L2194" s="1257"/>
      <c r="P2194" s="1255"/>
    </row>
    <row r="2195" spans="6:16">
      <c r="F2195" s="1256"/>
      <c r="G2195" s="1257"/>
      <c r="I2195" s="1255"/>
      <c r="K2195" s="1257"/>
      <c r="L2195" s="1257"/>
      <c r="P2195" s="1255"/>
    </row>
    <row r="2196" spans="6:16">
      <c r="F2196" s="1256"/>
      <c r="G2196" s="1257"/>
      <c r="I2196" s="1255"/>
      <c r="K2196" s="1257"/>
      <c r="L2196" s="1257"/>
      <c r="P2196" s="1255"/>
    </row>
    <row r="2197" spans="6:16">
      <c r="F2197" s="1256"/>
      <c r="G2197" s="1257"/>
      <c r="I2197" s="1255"/>
      <c r="K2197" s="1257"/>
      <c r="L2197" s="1257"/>
      <c r="P2197" s="1255"/>
    </row>
    <row r="2198" spans="6:16">
      <c r="F2198" s="1256"/>
      <c r="G2198" s="1257"/>
      <c r="I2198" s="1255"/>
      <c r="K2198" s="1257"/>
      <c r="L2198" s="1257"/>
      <c r="P2198" s="1255"/>
    </row>
    <row r="2199" spans="6:16">
      <c r="F2199" s="1256"/>
      <c r="G2199" s="1257"/>
      <c r="I2199" s="1255"/>
      <c r="K2199" s="1257"/>
      <c r="L2199" s="1257"/>
      <c r="P2199" s="1255"/>
    </row>
    <row r="2200" spans="6:16">
      <c r="F2200" s="1256"/>
      <c r="G2200" s="1257"/>
      <c r="I2200" s="1255"/>
      <c r="K2200" s="1257"/>
      <c r="L2200" s="1257"/>
      <c r="P2200" s="1255"/>
    </row>
    <row r="2201" spans="6:16">
      <c r="F2201" s="1256"/>
      <c r="G2201" s="1257"/>
      <c r="I2201" s="1255"/>
      <c r="K2201" s="1257"/>
      <c r="L2201" s="1257"/>
      <c r="P2201" s="1255"/>
    </row>
    <row r="2202" spans="6:16">
      <c r="F2202" s="1256"/>
      <c r="G2202" s="1257"/>
      <c r="I2202" s="1255"/>
      <c r="K2202" s="1257"/>
      <c r="L2202" s="1257"/>
      <c r="P2202" s="1255"/>
    </row>
    <row r="2203" spans="6:16">
      <c r="F2203" s="1256"/>
      <c r="G2203" s="1257"/>
      <c r="I2203" s="1255"/>
      <c r="K2203" s="1257"/>
      <c r="L2203" s="1257"/>
      <c r="P2203" s="1255"/>
    </row>
    <row r="2204" spans="6:16">
      <c r="F2204" s="1256"/>
      <c r="G2204" s="1257"/>
      <c r="I2204" s="1255"/>
      <c r="K2204" s="1257"/>
      <c r="L2204" s="1257"/>
      <c r="P2204" s="1255"/>
    </row>
    <row r="2205" spans="6:16">
      <c r="F2205" s="1256"/>
      <c r="G2205" s="1257"/>
      <c r="I2205" s="1255"/>
      <c r="K2205" s="1257"/>
      <c r="L2205" s="1257"/>
      <c r="P2205" s="1255"/>
    </row>
    <row r="2206" spans="6:16">
      <c r="F2206" s="1256"/>
      <c r="G2206" s="1257"/>
      <c r="I2206" s="1255"/>
      <c r="K2206" s="1257"/>
      <c r="L2206" s="1257"/>
      <c r="P2206" s="1255"/>
    </row>
    <row r="2207" spans="6:16">
      <c r="F2207" s="1256"/>
      <c r="G2207" s="1257"/>
      <c r="I2207" s="1255"/>
      <c r="K2207" s="1257"/>
      <c r="L2207" s="1257"/>
      <c r="P2207" s="1255"/>
    </row>
    <row r="2208" spans="6:16">
      <c r="F2208" s="1256"/>
      <c r="G2208" s="1257"/>
      <c r="I2208" s="1255"/>
      <c r="K2208" s="1257"/>
      <c r="L2208" s="1257"/>
      <c r="P2208" s="1255"/>
    </row>
    <row r="2209" spans="6:16">
      <c r="F2209" s="1256"/>
      <c r="G2209" s="1257"/>
      <c r="I2209" s="1255"/>
      <c r="K2209" s="1257"/>
      <c r="L2209" s="1257"/>
      <c r="P2209" s="1255"/>
    </row>
    <row r="2210" spans="6:16">
      <c r="F2210" s="1256"/>
      <c r="G2210" s="1257"/>
      <c r="I2210" s="1255"/>
      <c r="K2210" s="1257"/>
      <c r="L2210" s="1257"/>
      <c r="P2210" s="1255"/>
    </row>
    <row r="2211" spans="6:16">
      <c r="F2211" s="1256"/>
      <c r="G2211" s="1257"/>
      <c r="I2211" s="1255"/>
      <c r="K2211" s="1257"/>
      <c r="L2211" s="1257"/>
      <c r="P2211" s="1255"/>
    </row>
    <row r="2212" spans="6:16">
      <c r="F2212" s="1256"/>
      <c r="G2212" s="1257"/>
      <c r="I2212" s="1255"/>
      <c r="K2212" s="1257"/>
      <c r="L2212" s="1257"/>
      <c r="P2212" s="1255"/>
    </row>
    <row r="2213" spans="6:16">
      <c r="F2213" s="1256"/>
      <c r="G2213" s="1257"/>
      <c r="I2213" s="1255"/>
      <c r="K2213" s="1257"/>
      <c r="L2213" s="1257"/>
      <c r="P2213" s="1255"/>
    </row>
    <row r="2214" spans="6:16">
      <c r="F2214" s="1256"/>
      <c r="G2214" s="1257"/>
      <c r="I2214" s="1255"/>
      <c r="K2214" s="1257"/>
      <c r="L2214" s="1257"/>
      <c r="P2214" s="1255"/>
    </row>
    <row r="2215" spans="6:16">
      <c r="F2215" s="1256"/>
      <c r="G2215" s="1257"/>
      <c r="I2215" s="1255"/>
      <c r="K2215" s="1257"/>
      <c r="L2215" s="1257"/>
      <c r="P2215" s="1255"/>
    </row>
    <row r="2216" spans="6:16">
      <c r="F2216" s="1256"/>
      <c r="G2216" s="1257"/>
      <c r="I2216" s="1255"/>
      <c r="K2216" s="1257"/>
      <c r="L2216" s="1257"/>
      <c r="P2216" s="1255"/>
    </row>
    <row r="2217" spans="6:16">
      <c r="F2217" s="1256"/>
      <c r="G2217" s="1257"/>
      <c r="I2217" s="1255"/>
      <c r="K2217" s="1257"/>
      <c r="L2217" s="1257"/>
      <c r="P2217" s="1255"/>
    </row>
    <row r="2218" spans="6:16">
      <c r="F2218" s="1256"/>
      <c r="G2218" s="1257"/>
      <c r="I2218" s="1255"/>
      <c r="K2218" s="1257"/>
      <c r="L2218" s="1257"/>
      <c r="P2218" s="1255"/>
    </row>
    <row r="2219" spans="6:16">
      <c r="F2219" s="1256"/>
      <c r="G2219" s="1257"/>
      <c r="I2219" s="1255"/>
      <c r="K2219" s="1257"/>
      <c r="L2219" s="1257"/>
      <c r="P2219" s="1255"/>
    </row>
    <row r="2220" spans="6:16">
      <c r="F2220" s="1256"/>
      <c r="G2220" s="1257"/>
      <c r="I2220" s="1255"/>
      <c r="K2220" s="1257"/>
      <c r="L2220" s="1257"/>
      <c r="P2220" s="1255"/>
    </row>
    <row r="2221" spans="6:16">
      <c r="F2221" s="1256"/>
      <c r="G2221" s="1257"/>
      <c r="I2221" s="1255"/>
      <c r="K2221" s="1257"/>
      <c r="L2221" s="1257"/>
      <c r="P2221" s="1255"/>
    </row>
    <row r="2222" spans="6:16">
      <c r="F2222" s="1256"/>
      <c r="G2222" s="1257"/>
      <c r="I2222" s="1255"/>
      <c r="K2222" s="1257"/>
      <c r="L2222" s="1257"/>
      <c r="P2222" s="1255"/>
    </row>
    <row r="2223" spans="6:16">
      <c r="F2223" s="1256"/>
      <c r="G2223" s="1257"/>
      <c r="I2223" s="1255"/>
      <c r="K2223" s="1257"/>
      <c r="L2223" s="1257"/>
      <c r="P2223" s="1255"/>
    </row>
    <row r="2224" spans="6:16">
      <c r="F2224" s="1256"/>
      <c r="G2224" s="1257"/>
      <c r="I2224" s="1255"/>
      <c r="K2224" s="1257"/>
      <c r="L2224" s="1257"/>
      <c r="P2224" s="1255"/>
    </row>
    <row r="2225" spans="6:16">
      <c r="F2225" s="1256"/>
      <c r="G2225" s="1257"/>
      <c r="I2225" s="1255"/>
      <c r="K2225" s="1257"/>
      <c r="L2225" s="1257"/>
      <c r="P2225" s="1255"/>
    </row>
    <row r="2226" spans="6:16">
      <c r="F2226" s="1256"/>
      <c r="G2226" s="1257"/>
      <c r="I2226" s="1255"/>
      <c r="K2226" s="1257"/>
      <c r="L2226" s="1257"/>
      <c r="P2226" s="1255"/>
    </row>
    <row r="2227" spans="6:16">
      <c r="F2227" s="1256"/>
      <c r="G2227" s="1257"/>
      <c r="I2227" s="1255"/>
      <c r="K2227" s="1257"/>
      <c r="L2227" s="1257"/>
      <c r="P2227" s="1255"/>
    </row>
    <row r="2228" spans="6:16">
      <c r="F2228" s="1256"/>
      <c r="G2228" s="1257"/>
      <c r="I2228" s="1255"/>
      <c r="K2228" s="1257"/>
      <c r="L2228" s="1257"/>
      <c r="P2228" s="1255"/>
    </row>
    <row r="2229" spans="6:16">
      <c r="F2229" s="1256"/>
      <c r="G2229" s="1257"/>
      <c r="I2229" s="1255"/>
      <c r="K2229" s="1257"/>
      <c r="L2229" s="1257"/>
      <c r="P2229" s="1255"/>
    </row>
    <row r="2230" spans="6:16">
      <c r="F2230" s="1256"/>
      <c r="G2230" s="1257"/>
      <c r="I2230" s="1255"/>
      <c r="K2230" s="1257"/>
      <c r="L2230" s="1257"/>
      <c r="P2230" s="1255"/>
    </row>
    <row r="2231" spans="6:16">
      <c r="F2231" s="1256"/>
      <c r="G2231" s="1257"/>
      <c r="I2231" s="1255"/>
      <c r="K2231" s="1257"/>
      <c r="L2231" s="1257"/>
      <c r="P2231" s="1255"/>
    </row>
    <row r="2232" spans="6:16">
      <c r="F2232" s="1256"/>
      <c r="G2232" s="1257"/>
      <c r="I2232" s="1255"/>
      <c r="K2232" s="1257"/>
      <c r="L2232" s="1257"/>
      <c r="P2232" s="1255"/>
    </row>
    <row r="2233" spans="6:16">
      <c r="F2233" s="1256"/>
      <c r="G2233" s="1257"/>
      <c r="I2233" s="1255"/>
      <c r="K2233" s="1257"/>
      <c r="L2233" s="1257"/>
      <c r="P2233" s="1255"/>
    </row>
    <row r="2234" spans="6:16">
      <c r="F2234" s="1256"/>
      <c r="G2234" s="1257"/>
      <c r="I2234" s="1255"/>
      <c r="K2234" s="1257"/>
      <c r="L2234" s="1257"/>
      <c r="P2234" s="1255"/>
    </row>
    <row r="2235" spans="6:16">
      <c r="F2235" s="1256"/>
      <c r="G2235" s="1257"/>
      <c r="I2235" s="1255"/>
      <c r="K2235" s="1257"/>
      <c r="L2235" s="1257"/>
      <c r="P2235" s="1255"/>
    </row>
    <row r="2236" spans="6:16">
      <c r="F2236" s="1256"/>
      <c r="G2236" s="1257"/>
      <c r="I2236" s="1255"/>
      <c r="K2236" s="1257"/>
      <c r="L2236" s="1257"/>
      <c r="P2236" s="1255"/>
    </row>
    <row r="2237" spans="6:16">
      <c r="F2237" s="1256"/>
      <c r="G2237" s="1257"/>
      <c r="I2237" s="1255"/>
      <c r="K2237" s="1257"/>
      <c r="L2237" s="1257"/>
      <c r="P2237" s="1255"/>
    </row>
    <row r="2238" spans="6:16">
      <c r="F2238" s="1256"/>
      <c r="G2238" s="1257"/>
      <c r="I2238" s="1255"/>
      <c r="K2238" s="1257"/>
      <c r="L2238" s="1257"/>
      <c r="P2238" s="1255"/>
    </row>
    <row r="2239" spans="6:16">
      <c r="F2239" s="1256"/>
      <c r="G2239" s="1257"/>
      <c r="I2239" s="1255"/>
      <c r="K2239" s="1257"/>
      <c r="L2239" s="1257"/>
      <c r="P2239" s="1255"/>
    </row>
    <row r="2240" spans="6:16">
      <c r="F2240" s="1256"/>
      <c r="G2240" s="1257"/>
      <c r="I2240" s="1255"/>
      <c r="K2240" s="1257"/>
      <c r="L2240" s="1257"/>
      <c r="P2240" s="1255"/>
    </row>
    <row r="2241" spans="6:16">
      <c r="F2241" s="1256"/>
      <c r="G2241" s="1257"/>
      <c r="I2241" s="1255"/>
      <c r="K2241" s="1257"/>
      <c r="L2241" s="1257"/>
      <c r="P2241" s="1255"/>
    </row>
    <row r="2242" spans="6:16">
      <c r="F2242" s="1256"/>
      <c r="G2242" s="1257"/>
      <c r="I2242" s="1255"/>
      <c r="K2242" s="1257"/>
      <c r="L2242" s="1257"/>
      <c r="P2242" s="1255"/>
    </row>
    <row r="2243" spans="6:16">
      <c r="F2243" s="1256"/>
      <c r="G2243" s="1257"/>
      <c r="I2243" s="1255"/>
      <c r="K2243" s="1257"/>
      <c r="L2243" s="1257"/>
      <c r="P2243" s="1255"/>
    </row>
    <row r="2244" spans="6:16">
      <c r="F2244" s="1256"/>
      <c r="G2244" s="1257"/>
      <c r="I2244" s="1255"/>
      <c r="K2244" s="1257"/>
      <c r="L2244" s="1257"/>
      <c r="P2244" s="1255"/>
    </row>
    <row r="2245" spans="6:16">
      <c r="F2245" s="1256"/>
      <c r="G2245" s="1257"/>
      <c r="I2245" s="1255"/>
      <c r="K2245" s="1257"/>
      <c r="L2245" s="1257"/>
      <c r="P2245" s="1255"/>
    </row>
    <row r="2246" spans="6:16">
      <c r="F2246" s="1256"/>
      <c r="G2246" s="1257"/>
      <c r="I2246" s="1255"/>
      <c r="K2246" s="1257"/>
      <c r="L2246" s="1257"/>
      <c r="P2246" s="1255"/>
    </row>
    <row r="2247" spans="6:16">
      <c r="F2247" s="1256"/>
      <c r="G2247" s="1257"/>
      <c r="I2247" s="1255"/>
      <c r="K2247" s="1257"/>
      <c r="L2247" s="1257"/>
      <c r="P2247" s="1255"/>
    </row>
    <row r="2248" spans="6:16">
      <c r="F2248" s="1256"/>
      <c r="G2248" s="1257"/>
      <c r="I2248" s="1255"/>
      <c r="K2248" s="1257"/>
      <c r="L2248" s="1257"/>
      <c r="P2248" s="1255"/>
    </row>
    <row r="2249" spans="6:16">
      <c r="F2249" s="1256"/>
      <c r="G2249" s="1257"/>
      <c r="I2249" s="1255"/>
      <c r="K2249" s="1257"/>
      <c r="L2249" s="1257"/>
      <c r="P2249" s="1255"/>
    </row>
    <row r="2250" spans="6:16">
      <c r="F2250" s="1256"/>
      <c r="G2250" s="1257"/>
      <c r="I2250" s="1255"/>
      <c r="K2250" s="1257"/>
      <c r="L2250" s="1257"/>
      <c r="P2250" s="1255"/>
    </row>
    <row r="2251" spans="6:16">
      <c r="F2251" s="1256"/>
      <c r="G2251" s="1257"/>
      <c r="I2251" s="1255"/>
      <c r="K2251" s="1257"/>
      <c r="L2251" s="1257"/>
      <c r="P2251" s="1255"/>
    </row>
    <row r="2252" spans="6:16">
      <c r="F2252" s="1256"/>
      <c r="G2252" s="1257"/>
      <c r="I2252" s="1255"/>
      <c r="K2252" s="1257"/>
      <c r="L2252" s="1257"/>
      <c r="P2252" s="1255"/>
    </row>
    <row r="2253" spans="6:16">
      <c r="F2253" s="1256"/>
      <c r="G2253" s="1257"/>
      <c r="I2253" s="1255"/>
      <c r="K2253" s="1257"/>
      <c r="L2253" s="1257"/>
      <c r="P2253" s="1255"/>
    </row>
    <row r="2254" spans="6:16">
      <c r="F2254" s="1256"/>
      <c r="G2254" s="1257"/>
      <c r="I2254" s="1255"/>
      <c r="K2254" s="1257"/>
      <c r="L2254" s="1257"/>
      <c r="P2254" s="1255"/>
    </row>
    <row r="2255" spans="6:16">
      <c r="F2255" s="1256"/>
      <c r="G2255" s="1257"/>
      <c r="I2255" s="1255"/>
      <c r="K2255" s="1257"/>
      <c r="L2255" s="1257"/>
      <c r="P2255" s="1255"/>
    </row>
    <row r="2256" spans="6:16">
      <c r="F2256" s="1256"/>
      <c r="G2256" s="1257"/>
      <c r="I2256" s="1255"/>
      <c r="K2256" s="1257"/>
      <c r="L2256" s="1257"/>
      <c r="P2256" s="1255"/>
    </row>
    <row r="2257" spans="6:16">
      <c r="F2257" s="1256"/>
      <c r="G2257" s="1257"/>
      <c r="I2257" s="1255"/>
      <c r="K2257" s="1257"/>
      <c r="L2257" s="1257"/>
      <c r="P2257" s="1255"/>
    </row>
    <row r="2258" spans="6:16">
      <c r="F2258" s="1256"/>
      <c r="G2258" s="1257"/>
      <c r="I2258" s="1255"/>
      <c r="K2258" s="1257"/>
      <c r="L2258" s="1257"/>
      <c r="P2258" s="1255"/>
    </row>
    <row r="2259" spans="6:16">
      <c r="F2259" s="1256"/>
      <c r="G2259" s="1257"/>
      <c r="I2259" s="1255"/>
      <c r="K2259" s="1257"/>
      <c r="L2259" s="1257"/>
      <c r="P2259" s="1255"/>
    </row>
    <row r="2260" spans="6:16">
      <c r="F2260" s="1256"/>
      <c r="G2260" s="1257"/>
      <c r="I2260" s="1255"/>
      <c r="K2260" s="1257"/>
      <c r="L2260" s="1257"/>
      <c r="P2260" s="1255"/>
    </row>
    <row r="2261" spans="6:16">
      <c r="F2261" s="1256"/>
      <c r="G2261" s="1257"/>
      <c r="I2261" s="1255"/>
      <c r="K2261" s="1257"/>
      <c r="L2261" s="1257"/>
      <c r="P2261" s="1255"/>
    </row>
    <row r="2262" spans="6:16">
      <c r="F2262" s="1256"/>
      <c r="G2262" s="1257"/>
      <c r="I2262" s="1255"/>
      <c r="K2262" s="1257"/>
      <c r="L2262" s="1257"/>
      <c r="P2262" s="1255"/>
    </row>
    <row r="2263" spans="6:16">
      <c r="F2263" s="1256"/>
      <c r="G2263" s="1257"/>
      <c r="I2263" s="1255"/>
      <c r="K2263" s="1257"/>
      <c r="L2263" s="1257"/>
      <c r="P2263" s="1255"/>
    </row>
    <row r="2264" spans="6:16">
      <c r="F2264" s="1256"/>
      <c r="G2264" s="1257"/>
      <c r="I2264" s="1255"/>
      <c r="K2264" s="1257"/>
      <c r="L2264" s="1257"/>
      <c r="P2264" s="1255"/>
    </row>
    <row r="2265" spans="6:16">
      <c r="F2265" s="1256"/>
      <c r="G2265" s="1257"/>
      <c r="I2265" s="1255"/>
      <c r="K2265" s="1257"/>
      <c r="L2265" s="1257"/>
      <c r="P2265" s="1255"/>
    </row>
    <row r="2266" spans="6:16">
      <c r="F2266" s="1256"/>
      <c r="G2266" s="1257"/>
      <c r="I2266" s="1255"/>
      <c r="K2266" s="1257"/>
      <c r="L2266" s="1257"/>
      <c r="P2266" s="1255"/>
    </row>
    <row r="2267" spans="6:16">
      <c r="F2267" s="1256"/>
      <c r="G2267" s="1257"/>
      <c r="I2267" s="1255"/>
      <c r="K2267" s="1257"/>
      <c r="L2267" s="1257"/>
      <c r="P2267" s="1255"/>
    </row>
    <row r="2268" spans="6:16">
      <c r="F2268" s="1256"/>
      <c r="G2268" s="1257"/>
      <c r="I2268" s="1255"/>
      <c r="K2268" s="1257"/>
      <c r="L2268" s="1257"/>
      <c r="P2268" s="1255"/>
    </row>
    <row r="2269" spans="6:16">
      <c r="F2269" s="1256"/>
      <c r="G2269" s="1257"/>
      <c r="I2269" s="1255"/>
      <c r="K2269" s="1257"/>
      <c r="L2269" s="1257"/>
      <c r="P2269" s="1255"/>
    </row>
    <row r="2270" spans="6:16">
      <c r="F2270" s="1256"/>
      <c r="G2270" s="1257"/>
      <c r="I2270" s="1255"/>
      <c r="K2270" s="1257"/>
      <c r="L2270" s="1257"/>
      <c r="P2270" s="1255"/>
    </row>
    <row r="2271" spans="6:16">
      <c r="F2271" s="1256"/>
      <c r="G2271" s="1257"/>
      <c r="I2271" s="1255"/>
      <c r="K2271" s="1257"/>
      <c r="L2271" s="1257"/>
      <c r="P2271" s="1255"/>
    </row>
    <row r="2272" spans="6:16">
      <c r="F2272" s="1256"/>
      <c r="G2272" s="1257"/>
      <c r="I2272" s="1255"/>
      <c r="K2272" s="1257"/>
      <c r="L2272" s="1257"/>
      <c r="P2272" s="1255"/>
    </row>
    <row r="2273" spans="6:16">
      <c r="F2273" s="1256"/>
      <c r="G2273" s="1257"/>
      <c r="I2273" s="1255"/>
      <c r="K2273" s="1257"/>
      <c r="L2273" s="1257"/>
      <c r="P2273" s="1255"/>
    </row>
    <row r="2274" spans="6:16">
      <c r="F2274" s="1256"/>
      <c r="G2274" s="1257"/>
      <c r="I2274" s="1255"/>
      <c r="K2274" s="1257"/>
      <c r="L2274" s="1257"/>
      <c r="P2274" s="1255"/>
    </row>
    <row r="2275" spans="6:16">
      <c r="F2275" s="1256"/>
      <c r="G2275" s="1257"/>
      <c r="I2275" s="1255"/>
      <c r="K2275" s="1257"/>
      <c r="L2275" s="1257"/>
      <c r="P2275" s="1255"/>
    </row>
    <row r="2276" spans="6:16">
      <c r="F2276" s="1256"/>
      <c r="G2276" s="1257"/>
      <c r="I2276" s="1255"/>
      <c r="K2276" s="1257"/>
      <c r="L2276" s="1257"/>
      <c r="P2276" s="1255"/>
    </row>
    <row r="2277" spans="6:16">
      <c r="F2277" s="1256"/>
      <c r="G2277" s="1257"/>
      <c r="I2277" s="1255"/>
      <c r="K2277" s="1257"/>
      <c r="L2277" s="1257"/>
      <c r="P2277" s="1255"/>
    </row>
    <row r="2278" spans="6:16">
      <c r="F2278" s="1256"/>
      <c r="G2278" s="1257"/>
      <c r="I2278" s="1255"/>
      <c r="K2278" s="1257"/>
      <c r="L2278" s="1257"/>
      <c r="P2278" s="1255"/>
    </row>
    <row r="2279" spans="6:16">
      <c r="F2279" s="1256"/>
      <c r="G2279" s="1257"/>
      <c r="I2279" s="1255"/>
      <c r="K2279" s="1257"/>
      <c r="L2279" s="1257"/>
      <c r="P2279" s="1255"/>
    </row>
    <row r="2280" spans="6:16">
      <c r="F2280" s="1256"/>
      <c r="G2280" s="1257"/>
      <c r="I2280" s="1255"/>
      <c r="K2280" s="1257"/>
      <c r="L2280" s="1257"/>
      <c r="P2280" s="1255"/>
    </row>
    <row r="2281" spans="6:16">
      <c r="F2281" s="1256"/>
      <c r="G2281" s="1257"/>
      <c r="I2281" s="1255"/>
      <c r="K2281" s="1257"/>
      <c r="L2281" s="1257"/>
      <c r="P2281" s="1255"/>
    </row>
    <row r="2282" spans="6:16">
      <c r="F2282" s="1256"/>
      <c r="G2282" s="1257"/>
      <c r="I2282" s="1255"/>
      <c r="K2282" s="1257"/>
      <c r="L2282" s="1257"/>
      <c r="P2282" s="1255"/>
    </row>
    <row r="2283" spans="6:16">
      <c r="F2283" s="1256"/>
      <c r="G2283" s="1257"/>
      <c r="I2283" s="1255"/>
      <c r="K2283" s="1257"/>
      <c r="L2283" s="1257"/>
      <c r="P2283" s="1255"/>
    </row>
    <row r="2284" spans="6:16">
      <c r="F2284" s="1256"/>
      <c r="G2284" s="1257"/>
      <c r="I2284" s="1255"/>
      <c r="K2284" s="1257"/>
      <c r="L2284" s="1257"/>
      <c r="P2284" s="1255"/>
    </row>
    <row r="2285" spans="6:16">
      <c r="F2285" s="1256"/>
      <c r="G2285" s="1257"/>
      <c r="I2285" s="1255"/>
      <c r="K2285" s="1257"/>
      <c r="L2285" s="1257"/>
      <c r="P2285" s="1255"/>
    </row>
    <row r="2286" spans="6:16">
      <c r="F2286" s="1256"/>
      <c r="G2286" s="1257"/>
      <c r="I2286" s="1255"/>
      <c r="K2286" s="1257"/>
      <c r="L2286" s="1257"/>
      <c r="P2286" s="1255"/>
    </row>
    <row r="2287" spans="6:16">
      <c r="F2287" s="1256"/>
      <c r="G2287" s="1257"/>
      <c r="I2287" s="1255"/>
      <c r="K2287" s="1257"/>
      <c r="L2287" s="1257"/>
      <c r="P2287" s="1255"/>
    </row>
    <row r="2288" spans="6:16">
      <c r="F2288" s="1256"/>
      <c r="G2288" s="1257"/>
      <c r="I2288" s="1255"/>
      <c r="K2288" s="1257"/>
      <c r="L2288" s="1257"/>
      <c r="P2288" s="1255"/>
    </row>
    <row r="2289" spans="6:16">
      <c r="F2289" s="1256"/>
      <c r="G2289" s="1257"/>
      <c r="I2289" s="1255"/>
      <c r="K2289" s="1257"/>
      <c r="L2289" s="1257"/>
      <c r="P2289" s="1255"/>
    </row>
    <row r="2290" spans="6:16">
      <c r="F2290" s="1256"/>
      <c r="G2290" s="1257"/>
      <c r="I2290" s="1255"/>
      <c r="K2290" s="1257"/>
      <c r="L2290" s="1257"/>
      <c r="P2290" s="1255"/>
    </row>
    <row r="2291" spans="6:16">
      <c r="F2291" s="1256"/>
      <c r="G2291" s="1257"/>
      <c r="I2291" s="1255"/>
      <c r="K2291" s="1257"/>
      <c r="L2291" s="1257"/>
      <c r="P2291" s="1255"/>
    </row>
    <row r="2292" spans="6:16">
      <c r="F2292" s="1256"/>
      <c r="G2292" s="1257"/>
      <c r="I2292" s="1255"/>
      <c r="K2292" s="1257"/>
      <c r="L2292" s="1257"/>
      <c r="P2292" s="1255"/>
    </row>
    <row r="2293" spans="6:16">
      <c r="F2293" s="1256"/>
      <c r="G2293" s="1257"/>
      <c r="I2293" s="1255"/>
      <c r="K2293" s="1257"/>
      <c r="L2293" s="1257"/>
      <c r="P2293" s="1255"/>
    </row>
    <row r="2294" spans="6:16">
      <c r="F2294" s="1256"/>
      <c r="G2294" s="1257"/>
      <c r="I2294" s="1255"/>
      <c r="K2294" s="1257"/>
      <c r="L2294" s="1257"/>
      <c r="P2294" s="1255"/>
    </row>
    <row r="2295" spans="6:16">
      <c r="F2295" s="1256"/>
      <c r="G2295" s="1257"/>
      <c r="I2295" s="1255"/>
      <c r="K2295" s="1257"/>
      <c r="L2295" s="1257"/>
      <c r="P2295" s="1255"/>
    </row>
    <row r="2296" spans="6:16">
      <c r="F2296" s="1256"/>
      <c r="G2296" s="1257"/>
      <c r="I2296" s="1255"/>
      <c r="K2296" s="1257"/>
      <c r="L2296" s="1257"/>
      <c r="P2296" s="1255"/>
    </row>
    <row r="2297" spans="6:16">
      <c r="F2297" s="1256"/>
      <c r="G2297" s="1257"/>
      <c r="I2297" s="1255"/>
      <c r="K2297" s="1257"/>
      <c r="L2297" s="1257"/>
      <c r="P2297" s="1255"/>
    </row>
    <row r="2298" spans="6:16">
      <c r="F2298" s="1256"/>
      <c r="G2298" s="1257"/>
      <c r="I2298" s="1255"/>
      <c r="K2298" s="1257"/>
      <c r="L2298" s="1257"/>
      <c r="P2298" s="1255"/>
    </row>
    <row r="2299" spans="6:16">
      <c r="F2299" s="1256"/>
      <c r="G2299" s="1257"/>
      <c r="I2299" s="1255"/>
      <c r="K2299" s="1257"/>
      <c r="L2299" s="1257"/>
      <c r="P2299" s="1255"/>
    </row>
    <row r="2300" spans="6:16">
      <c r="F2300" s="1256"/>
      <c r="G2300" s="1257"/>
      <c r="I2300" s="1255"/>
      <c r="K2300" s="1257"/>
      <c r="L2300" s="1257"/>
      <c r="P2300" s="1255"/>
    </row>
    <row r="2301" spans="6:16">
      <c r="F2301" s="1256"/>
      <c r="G2301" s="1257"/>
      <c r="I2301" s="1255"/>
      <c r="K2301" s="1257"/>
      <c r="L2301" s="1257"/>
      <c r="P2301" s="1255"/>
    </row>
    <row r="2302" spans="6:16">
      <c r="F2302" s="1256"/>
      <c r="G2302" s="1257"/>
      <c r="I2302" s="1255"/>
      <c r="K2302" s="1257"/>
      <c r="L2302" s="1257"/>
      <c r="P2302" s="1255"/>
    </row>
    <row r="2303" spans="6:16">
      <c r="F2303" s="1256"/>
      <c r="G2303" s="1257"/>
      <c r="I2303" s="1255"/>
      <c r="K2303" s="1257"/>
      <c r="L2303" s="1257"/>
      <c r="P2303" s="1255"/>
    </row>
    <row r="2304" spans="6:16">
      <c r="F2304" s="1256"/>
      <c r="G2304" s="1257"/>
      <c r="I2304" s="1255"/>
      <c r="K2304" s="1257"/>
      <c r="L2304" s="1257"/>
      <c r="P2304" s="1255"/>
    </row>
    <row r="2305" spans="6:16">
      <c r="F2305" s="1256"/>
      <c r="G2305" s="1257"/>
      <c r="I2305" s="1255"/>
      <c r="K2305" s="1257"/>
      <c r="L2305" s="1257"/>
      <c r="P2305" s="1255"/>
    </row>
    <row r="2306" spans="6:16">
      <c r="F2306" s="1256"/>
      <c r="G2306" s="1257"/>
      <c r="I2306" s="1255"/>
      <c r="K2306" s="1257"/>
      <c r="L2306" s="1257"/>
      <c r="P2306" s="1255"/>
    </row>
    <row r="2307" spans="6:16">
      <c r="F2307" s="1256"/>
      <c r="G2307" s="1257"/>
      <c r="I2307" s="1255"/>
      <c r="K2307" s="1257"/>
      <c r="L2307" s="1257"/>
      <c r="P2307" s="1255"/>
    </row>
    <row r="2308" spans="6:16">
      <c r="F2308" s="1256"/>
      <c r="G2308" s="1257"/>
      <c r="I2308" s="1255"/>
      <c r="K2308" s="1257"/>
      <c r="L2308" s="1257"/>
      <c r="P2308" s="1255"/>
    </row>
    <row r="2309" spans="6:16">
      <c r="F2309" s="1256"/>
      <c r="G2309" s="1257"/>
      <c r="I2309" s="1255"/>
      <c r="K2309" s="1257"/>
      <c r="L2309" s="1257"/>
      <c r="P2309" s="1255"/>
    </row>
    <row r="2310" spans="6:16">
      <c r="F2310" s="1256"/>
      <c r="G2310" s="1257"/>
      <c r="I2310" s="1255"/>
      <c r="K2310" s="1257"/>
      <c r="L2310" s="1257"/>
      <c r="P2310" s="1255"/>
    </row>
    <row r="2311" spans="6:16">
      <c r="F2311" s="1256"/>
      <c r="G2311" s="1257"/>
      <c r="I2311" s="1255"/>
      <c r="K2311" s="1257"/>
      <c r="L2311" s="1257"/>
      <c r="P2311" s="1255"/>
    </row>
    <row r="2312" spans="6:16">
      <c r="F2312" s="1256"/>
      <c r="G2312" s="1257"/>
      <c r="I2312" s="1255"/>
      <c r="K2312" s="1257"/>
      <c r="L2312" s="1257"/>
      <c r="P2312" s="1255"/>
    </row>
    <row r="2313" spans="6:16">
      <c r="F2313" s="1256"/>
      <c r="G2313" s="1257"/>
      <c r="I2313" s="1255"/>
      <c r="K2313" s="1257"/>
      <c r="L2313" s="1257"/>
      <c r="P2313" s="1255"/>
    </row>
    <row r="2314" spans="6:16">
      <c r="F2314" s="1256"/>
      <c r="G2314" s="1257"/>
      <c r="I2314" s="1255"/>
      <c r="K2314" s="1257"/>
      <c r="L2314" s="1257"/>
      <c r="P2314" s="1255"/>
    </row>
    <row r="2315" spans="6:16">
      <c r="F2315" s="1256"/>
      <c r="G2315" s="1257"/>
      <c r="I2315" s="1255"/>
      <c r="K2315" s="1257"/>
      <c r="L2315" s="1257"/>
      <c r="P2315" s="1255"/>
    </row>
    <row r="2316" spans="6:16">
      <c r="F2316" s="1256"/>
      <c r="G2316" s="1257"/>
      <c r="I2316" s="1255"/>
      <c r="K2316" s="1257"/>
      <c r="L2316" s="1257"/>
      <c r="P2316" s="1255"/>
    </row>
    <row r="2317" spans="6:16">
      <c r="F2317" s="1256"/>
      <c r="G2317" s="1257"/>
      <c r="I2317" s="1255"/>
      <c r="K2317" s="1257"/>
      <c r="L2317" s="1257"/>
      <c r="P2317" s="1255"/>
    </row>
    <row r="2318" spans="6:16">
      <c r="F2318" s="1256"/>
      <c r="G2318" s="1257"/>
      <c r="I2318" s="1255"/>
      <c r="K2318" s="1257"/>
      <c r="L2318" s="1257"/>
      <c r="P2318" s="1255"/>
    </row>
    <row r="2319" spans="6:16">
      <c r="F2319" s="1256"/>
      <c r="G2319" s="1257"/>
      <c r="I2319" s="1255"/>
      <c r="K2319" s="1257"/>
      <c r="L2319" s="1257"/>
      <c r="P2319" s="1255"/>
    </row>
    <row r="2320" spans="6:16">
      <c r="F2320" s="1256"/>
      <c r="G2320" s="1257"/>
      <c r="I2320" s="1255"/>
      <c r="K2320" s="1257"/>
      <c r="L2320" s="1257"/>
      <c r="P2320" s="1255"/>
    </row>
    <row r="2321" spans="6:16">
      <c r="F2321" s="1256"/>
      <c r="G2321" s="1257"/>
      <c r="I2321" s="1255"/>
      <c r="K2321" s="1257"/>
      <c r="L2321" s="1257"/>
      <c r="P2321" s="1255"/>
    </row>
    <row r="2322" spans="6:16">
      <c r="F2322" s="1256"/>
      <c r="G2322" s="1257"/>
      <c r="I2322" s="1255"/>
      <c r="K2322" s="1257"/>
      <c r="L2322" s="1257"/>
      <c r="P2322" s="1255"/>
    </row>
    <row r="2323" spans="6:16">
      <c r="F2323" s="1256"/>
      <c r="G2323" s="1257"/>
      <c r="I2323" s="1255"/>
      <c r="K2323" s="1257"/>
      <c r="L2323" s="1257"/>
      <c r="P2323" s="1255"/>
    </row>
    <row r="2324" spans="6:16">
      <c r="F2324" s="1256"/>
      <c r="G2324" s="1257"/>
      <c r="I2324" s="1255"/>
      <c r="K2324" s="1257"/>
      <c r="L2324" s="1257"/>
      <c r="P2324" s="1255"/>
    </row>
    <row r="2325" spans="6:16">
      <c r="F2325" s="1256"/>
      <c r="G2325" s="1257"/>
      <c r="I2325" s="1255"/>
      <c r="K2325" s="1257"/>
      <c r="L2325" s="1257"/>
      <c r="P2325" s="1255"/>
    </row>
    <row r="2326" spans="6:16">
      <c r="F2326" s="1256"/>
      <c r="G2326" s="1257"/>
      <c r="I2326" s="1255"/>
      <c r="K2326" s="1257"/>
      <c r="L2326" s="1257"/>
      <c r="P2326" s="1255"/>
    </row>
    <row r="2327" spans="6:16">
      <c r="F2327" s="1256"/>
      <c r="G2327" s="1257"/>
      <c r="I2327" s="1255"/>
      <c r="K2327" s="1257"/>
      <c r="L2327" s="1257"/>
      <c r="P2327" s="1255"/>
    </row>
    <row r="2328" spans="6:16">
      <c r="F2328" s="1256"/>
      <c r="G2328" s="1257"/>
      <c r="I2328" s="1255"/>
      <c r="K2328" s="1257"/>
      <c r="L2328" s="1257"/>
      <c r="P2328" s="1255"/>
    </row>
    <row r="2329" spans="6:16">
      <c r="F2329" s="1256"/>
      <c r="G2329" s="1257"/>
      <c r="I2329" s="1255"/>
      <c r="K2329" s="1257"/>
      <c r="L2329" s="1257"/>
      <c r="P2329" s="1255"/>
    </row>
    <row r="2330" spans="6:16">
      <c r="F2330" s="1256"/>
      <c r="G2330" s="1257"/>
      <c r="I2330" s="1255"/>
      <c r="K2330" s="1257"/>
      <c r="L2330" s="1257"/>
      <c r="P2330" s="1255"/>
    </row>
    <row r="2331" spans="6:16">
      <c r="F2331" s="1256"/>
      <c r="G2331" s="1257"/>
      <c r="I2331" s="1255"/>
      <c r="K2331" s="1257"/>
      <c r="L2331" s="1257"/>
      <c r="P2331" s="1255"/>
    </row>
    <row r="2332" spans="6:16">
      <c r="F2332" s="1256"/>
      <c r="G2332" s="1257"/>
      <c r="I2332" s="1255"/>
      <c r="K2332" s="1257"/>
      <c r="L2332" s="1257"/>
      <c r="P2332" s="1255"/>
    </row>
    <row r="2333" spans="6:16">
      <c r="F2333" s="1256"/>
      <c r="G2333" s="1257"/>
      <c r="I2333" s="1255"/>
      <c r="K2333" s="1257"/>
      <c r="L2333" s="1257"/>
      <c r="P2333" s="1255"/>
    </row>
    <row r="2334" spans="6:16">
      <c r="F2334" s="1256"/>
      <c r="G2334" s="1257"/>
      <c r="I2334" s="1255"/>
      <c r="K2334" s="1257"/>
      <c r="L2334" s="1257"/>
      <c r="P2334" s="1255"/>
    </row>
    <row r="2335" spans="6:16">
      <c r="F2335" s="1256"/>
      <c r="G2335" s="1257"/>
      <c r="I2335" s="1255"/>
      <c r="K2335" s="1257"/>
      <c r="L2335" s="1257"/>
      <c r="P2335" s="1255"/>
    </row>
    <row r="2336" spans="6:16">
      <c r="F2336" s="1256"/>
      <c r="G2336" s="1257"/>
      <c r="I2336" s="1255"/>
      <c r="K2336" s="1257"/>
      <c r="L2336" s="1257"/>
      <c r="P2336" s="1255"/>
    </row>
    <row r="2337" spans="6:16">
      <c r="F2337" s="1256"/>
      <c r="G2337" s="1257"/>
      <c r="I2337" s="1255"/>
      <c r="K2337" s="1257"/>
      <c r="L2337" s="1257"/>
      <c r="P2337" s="1255"/>
    </row>
    <row r="2338" spans="6:16">
      <c r="F2338" s="1256"/>
      <c r="G2338" s="1257"/>
      <c r="I2338" s="1255"/>
      <c r="K2338" s="1257"/>
      <c r="L2338" s="1257"/>
      <c r="P2338" s="1255"/>
    </row>
    <row r="2339" spans="6:16">
      <c r="F2339" s="1256"/>
      <c r="G2339" s="1257"/>
      <c r="I2339" s="1255"/>
      <c r="K2339" s="1257"/>
      <c r="L2339" s="1257"/>
      <c r="P2339" s="1255"/>
    </row>
    <row r="2340" spans="6:16">
      <c r="F2340" s="1256"/>
      <c r="G2340" s="1257"/>
      <c r="I2340" s="1255"/>
      <c r="K2340" s="1257"/>
      <c r="L2340" s="1257"/>
      <c r="P2340" s="1255"/>
    </row>
    <row r="2341" spans="6:16">
      <c r="F2341" s="1256"/>
      <c r="G2341" s="1257"/>
      <c r="I2341" s="1255"/>
      <c r="K2341" s="1257"/>
      <c r="L2341" s="1257"/>
      <c r="P2341" s="1255"/>
    </row>
    <row r="2342" spans="6:16">
      <c r="F2342" s="1256"/>
      <c r="G2342" s="1257"/>
      <c r="I2342" s="1255"/>
      <c r="K2342" s="1257"/>
      <c r="L2342" s="1257"/>
      <c r="P2342" s="1255"/>
    </row>
    <row r="2343" spans="6:16">
      <c r="F2343" s="1256"/>
      <c r="G2343" s="1257"/>
      <c r="I2343" s="1255"/>
      <c r="K2343" s="1257"/>
      <c r="L2343" s="1257"/>
      <c r="P2343" s="1255"/>
    </row>
    <row r="2344" spans="6:16">
      <c r="F2344" s="1256"/>
      <c r="G2344" s="1257"/>
      <c r="I2344" s="1255"/>
      <c r="K2344" s="1257"/>
      <c r="L2344" s="1257"/>
      <c r="P2344" s="1255"/>
    </row>
    <row r="2345" spans="6:16">
      <c r="F2345" s="1256"/>
      <c r="G2345" s="1257"/>
      <c r="I2345" s="1255"/>
      <c r="K2345" s="1257"/>
      <c r="L2345" s="1257"/>
      <c r="P2345" s="1255"/>
    </row>
    <row r="2346" spans="6:16">
      <c r="F2346" s="1256"/>
      <c r="G2346" s="1257"/>
      <c r="I2346" s="1255"/>
      <c r="K2346" s="1257"/>
      <c r="L2346" s="1257"/>
      <c r="P2346" s="1255"/>
    </row>
    <row r="2347" spans="6:16">
      <c r="F2347" s="1256"/>
      <c r="G2347" s="1257"/>
      <c r="I2347" s="1255"/>
      <c r="K2347" s="1257"/>
      <c r="L2347" s="1257"/>
      <c r="P2347" s="1255"/>
    </row>
    <row r="2348" spans="6:16">
      <c r="F2348" s="1256"/>
      <c r="G2348" s="1257"/>
      <c r="I2348" s="1255"/>
      <c r="K2348" s="1257"/>
      <c r="L2348" s="1257"/>
      <c r="P2348" s="1255"/>
    </row>
    <row r="2349" spans="6:16">
      <c r="F2349" s="1256"/>
      <c r="G2349" s="1257"/>
      <c r="I2349" s="1255"/>
      <c r="K2349" s="1257"/>
      <c r="L2349" s="1257"/>
      <c r="P2349" s="1255"/>
    </row>
    <row r="2350" spans="6:16">
      <c r="F2350" s="1256"/>
      <c r="G2350" s="1257"/>
      <c r="I2350" s="1255"/>
      <c r="K2350" s="1257"/>
      <c r="L2350" s="1257"/>
      <c r="P2350" s="1255"/>
    </row>
    <row r="2351" spans="6:16">
      <c r="F2351" s="1256"/>
      <c r="G2351" s="1257"/>
      <c r="I2351" s="1255"/>
      <c r="K2351" s="1257"/>
      <c r="L2351" s="1257"/>
      <c r="P2351" s="1255"/>
    </row>
    <row r="2352" spans="6:16">
      <c r="F2352" s="1256"/>
      <c r="G2352" s="1257"/>
      <c r="I2352" s="1255"/>
      <c r="K2352" s="1257"/>
      <c r="L2352" s="1257"/>
      <c r="P2352" s="1255"/>
    </row>
    <row r="2353" spans="6:16">
      <c r="F2353" s="1256"/>
      <c r="G2353" s="1257"/>
      <c r="I2353" s="1255"/>
      <c r="K2353" s="1257"/>
      <c r="L2353" s="1257"/>
      <c r="P2353" s="1255"/>
    </row>
    <row r="2354" spans="6:16">
      <c r="F2354" s="1256"/>
      <c r="G2354" s="1257"/>
      <c r="I2354" s="1255"/>
      <c r="K2354" s="1257"/>
      <c r="L2354" s="1257"/>
      <c r="P2354" s="1255"/>
    </row>
    <row r="2355" spans="6:16">
      <c r="F2355" s="1256"/>
      <c r="G2355" s="1257"/>
      <c r="I2355" s="1255"/>
      <c r="K2355" s="1257"/>
      <c r="L2355" s="1257"/>
      <c r="P2355" s="1255"/>
    </row>
    <row r="2356" spans="6:16">
      <c r="F2356" s="1256"/>
      <c r="G2356" s="1257"/>
      <c r="I2356" s="1255"/>
      <c r="K2356" s="1257"/>
      <c r="L2356" s="1257"/>
      <c r="P2356" s="1255"/>
    </row>
    <row r="2357" spans="6:16">
      <c r="F2357" s="1256"/>
      <c r="G2357" s="1257"/>
      <c r="I2357" s="1255"/>
      <c r="K2357" s="1257"/>
      <c r="L2357" s="1257"/>
      <c r="P2357" s="1255"/>
    </row>
    <row r="2358" spans="6:16">
      <c r="F2358" s="1256"/>
      <c r="G2358" s="1257"/>
      <c r="I2358" s="1255"/>
      <c r="K2358" s="1257"/>
      <c r="L2358" s="1257"/>
      <c r="P2358" s="1255"/>
    </row>
    <row r="2359" spans="6:16">
      <c r="F2359" s="1256"/>
      <c r="G2359" s="1257"/>
      <c r="I2359" s="1255"/>
      <c r="K2359" s="1257"/>
      <c r="L2359" s="1257"/>
      <c r="P2359" s="1255"/>
    </row>
    <row r="2360" spans="6:16">
      <c r="F2360" s="1256"/>
      <c r="G2360" s="1257"/>
      <c r="I2360" s="1255"/>
      <c r="K2360" s="1257"/>
      <c r="L2360" s="1257"/>
      <c r="P2360" s="1255"/>
    </row>
    <row r="2361" spans="6:16">
      <c r="F2361" s="1256"/>
      <c r="G2361" s="1257"/>
      <c r="I2361" s="1255"/>
      <c r="K2361" s="1257"/>
      <c r="L2361" s="1257"/>
      <c r="P2361" s="1255"/>
    </row>
    <row r="2362" spans="6:16">
      <c r="F2362" s="1256"/>
      <c r="G2362" s="1257"/>
      <c r="I2362" s="1255"/>
      <c r="K2362" s="1257"/>
      <c r="L2362" s="1257"/>
      <c r="P2362" s="1255"/>
    </row>
    <row r="2363" spans="6:16">
      <c r="F2363" s="1256"/>
      <c r="G2363" s="1257"/>
      <c r="I2363" s="1255"/>
      <c r="K2363" s="1257"/>
      <c r="L2363" s="1257"/>
      <c r="P2363" s="1255"/>
    </row>
    <row r="2364" spans="6:16">
      <c r="F2364" s="1256"/>
      <c r="G2364" s="1257"/>
      <c r="I2364" s="1255"/>
      <c r="K2364" s="1257"/>
      <c r="L2364" s="1257"/>
      <c r="P2364" s="1255"/>
    </row>
    <row r="2365" spans="6:16">
      <c r="F2365" s="1256"/>
      <c r="G2365" s="1257"/>
      <c r="I2365" s="1255"/>
      <c r="K2365" s="1257"/>
      <c r="L2365" s="1257"/>
      <c r="P2365" s="1255"/>
    </row>
    <row r="2366" spans="6:16">
      <c r="F2366" s="1256"/>
      <c r="G2366" s="1257"/>
      <c r="I2366" s="1255"/>
      <c r="K2366" s="1257"/>
      <c r="L2366" s="1257"/>
      <c r="P2366" s="1255"/>
    </row>
    <row r="2367" spans="6:16">
      <c r="F2367" s="1256"/>
      <c r="G2367" s="1257"/>
      <c r="I2367" s="1255"/>
      <c r="K2367" s="1257"/>
      <c r="L2367" s="1257"/>
      <c r="P2367" s="1255"/>
    </row>
    <row r="2368" spans="6:16">
      <c r="F2368" s="1256"/>
      <c r="G2368" s="1257"/>
      <c r="I2368" s="1255"/>
      <c r="K2368" s="1257"/>
      <c r="L2368" s="1257"/>
      <c r="P2368" s="1255"/>
    </row>
    <row r="2369" spans="6:16">
      <c r="F2369" s="1256"/>
      <c r="G2369" s="1257"/>
      <c r="I2369" s="1255"/>
      <c r="K2369" s="1257"/>
      <c r="L2369" s="1257"/>
      <c r="P2369" s="1255"/>
    </row>
    <row r="2370" spans="6:16">
      <c r="F2370" s="1256"/>
      <c r="G2370" s="1257"/>
      <c r="I2370" s="1255"/>
      <c r="K2370" s="1257"/>
      <c r="L2370" s="1257"/>
      <c r="P2370" s="1255"/>
    </row>
    <row r="2371" spans="6:16">
      <c r="F2371" s="1256"/>
      <c r="G2371" s="1257"/>
      <c r="I2371" s="1255"/>
      <c r="K2371" s="1257"/>
      <c r="L2371" s="1257"/>
      <c r="P2371" s="1255"/>
    </row>
    <row r="2372" spans="6:16">
      <c r="F2372" s="1256"/>
      <c r="G2372" s="1257"/>
      <c r="I2372" s="1255"/>
      <c r="K2372" s="1257"/>
      <c r="L2372" s="1257"/>
      <c r="P2372" s="1255"/>
    </row>
    <row r="2373" spans="6:16">
      <c r="F2373" s="1256"/>
      <c r="G2373" s="1257"/>
      <c r="I2373" s="1255"/>
      <c r="K2373" s="1257"/>
      <c r="L2373" s="1257"/>
      <c r="P2373" s="1255"/>
    </row>
    <row r="2374" spans="6:16">
      <c r="F2374" s="1256"/>
      <c r="G2374" s="1257"/>
      <c r="I2374" s="1255"/>
      <c r="K2374" s="1257"/>
      <c r="L2374" s="1257"/>
      <c r="P2374" s="1255"/>
    </row>
    <row r="2375" spans="6:16">
      <c r="F2375" s="1256"/>
      <c r="G2375" s="1257"/>
      <c r="I2375" s="1255"/>
      <c r="K2375" s="1257"/>
      <c r="L2375" s="1257"/>
      <c r="P2375" s="1255"/>
    </row>
    <row r="2376" spans="6:16">
      <c r="F2376" s="1256"/>
      <c r="G2376" s="1257"/>
      <c r="I2376" s="1255"/>
      <c r="K2376" s="1257"/>
      <c r="L2376" s="1257"/>
      <c r="P2376" s="1255"/>
    </row>
    <row r="2377" spans="6:16">
      <c r="F2377" s="1256"/>
      <c r="G2377" s="1257"/>
      <c r="I2377" s="1255"/>
      <c r="K2377" s="1257"/>
      <c r="L2377" s="1257"/>
      <c r="P2377" s="1255"/>
    </row>
    <row r="2378" spans="6:16">
      <c r="F2378" s="1256"/>
      <c r="G2378" s="1257"/>
      <c r="I2378" s="1255"/>
      <c r="K2378" s="1257"/>
      <c r="L2378" s="1257"/>
      <c r="P2378" s="1255"/>
    </row>
    <row r="2379" spans="6:16">
      <c r="F2379" s="1256"/>
      <c r="G2379" s="1257"/>
      <c r="I2379" s="1255"/>
      <c r="K2379" s="1257"/>
      <c r="L2379" s="1257"/>
      <c r="P2379" s="1255"/>
    </row>
    <row r="2380" spans="6:16">
      <c r="F2380" s="1256"/>
      <c r="G2380" s="1257"/>
      <c r="I2380" s="1255"/>
      <c r="K2380" s="1257"/>
      <c r="L2380" s="1257"/>
      <c r="P2380" s="1255"/>
    </row>
    <row r="2381" spans="6:16">
      <c r="F2381" s="1256"/>
      <c r="G2381" s="1257"/>
      <c r="I2381" s="1255"/>
      <c r="K2381" s="1257"/>
      <c r="L2381" s="1257"/>
      <c r="P2381" s="1255"/>
    </row>
    <row r="2382" spans="6:16">
      <c r="F2382" s="1256"/>
      <c r="G2382" s="1257"/>
      <c r="I2382" s="1255"/>
      <c r="K2382" s="1257"/>
      <c r="L2382" s="1257"/>
      <c r="P2382" s="1255"/>
    </row>
    <row r="2383" spans="6:16">
      <c r="F2383" s="1256"/>
      <c r="G2383" s="1257"/>
      <c r="I2383" s="1255"/>
      <c r="K2383" s="1257"/>
      <c r="L2383" s="1257"/>
      <c r="P2383" s="1255"/>
    </row>
    <row r="2384" spans="6:16">
      <c r="F2384" s="1256"/>
      <c r="G2384" s="1257"/>
      <c r="I2384" s="1255"/>
      <c r="K2384" s="1257"/>
      <c r="L2384" s="1257"/>
      <c r="P2384" s="1255"/>
    </row>
    <row r="2385" spans="6:16">
      <c r="F2385" s="1256"/>
      <c r="G2385" s="1257"/>
      <c r="I2385" s="1255"/>
      <c r="K2385" s="1257"/>
      <c r="L2385" s="1257"/>
      <c r="P2385" s="1255"/>
    </row>
    <row r="2386" spans="6:16">
      <c r="F2386" s="1256"/>
      <c r="G2386" s="1257"/>
      <c r="I2386" s="1255"/>
      <c r="K2386" s="1257"/>
      <c r="L2386" s="1257"/>
      <c r="P2386" s="1255"/>
    </row>
    <row r="2387" spans="6:16">
      <c r="F2387" s="1256"/>
      <c r="G2387" s="1257"/>
      <c r="I2387" s="1255"/>
      <c r="K2387" s="1257"/>
      <c r="L2387" s="1257"/>
      <c r="P2387" s="1255"/>
    </row>
    <row r="2388" spans="6:16">
      <c r="F2388" s="1256"/>
      <c r="G2388" s="1257"/>
      <c r="I2388" s="1255"/>
      <c r="K2388" s="1257"/>
      <c r="L2388" s="1257"/>
      <c r="P2388" s="1255"/>
    </row>
    <row r="2389" spans="6:16">
      <c r="F2389" s="1256"/>
      <c r="G2389" s="1257"/>
      <c r="I2389" s="1255"/>
      <c r="K2389" s="1257"/>
      <c r="L2389" s="1257"/>
      <c r="P2389" s="1255"/>
    </row>
    <row r="2390" spans="6:16">
      <c r="F2390" s="1256"/>
      <c r="G2390" s="1257"/>
      <c r="I2390" s="1255"/>
      <c r="K2390" s="1257"/>
      <c r="L2390" s="1257"/>
      <c r="P2390" s="1255"/>
    </row>
    <row r="2391" spans="6:16">
      <c r="F2391" s="1256"/>
      <c r="G2391" s="1257"/>
      <c r="I2391" s="1255"/>
      <c r="K2391" s="1257"/>
      <c r="L2391" s="1257"/>
      <c r="P2391" s="1255"/>
    </row>
    <row r="2392" spans="6:16">
      <c r="F2392" s="1256"/>
      <c r="G2392" s="1257"/>
      <c r="I2392" s="1255"/>
      <c r="K2392" s="1257"/>
      <c r="L2392" s="1257"/>
      <c r="P2392" s="1255"/>
    </row>
    <row r="2393" spans="6:16">
      <c r="F2393" s="1256"/>
      <c r="G2393" s="1257"/>
      <c r="I2393" s="1255"/>
      <c r="K2393" s="1257"/>
      <c r="L2393" s="1257"/>
      <c r="P2393" s="1255"/>
    </row>
    <row r="2394" spans="6:16">
      <c r="F2394" s="1256"/>
      <c r="G2394" s="1257"/>
      <c r="I2394" s="1255"/>
      <c r="K2394" s="1257"/>
      <c r="L2394" s="1257"/>
      <c r="P2394" s="1255"/>
    </row>
    <row r="2395" spans="6:16">
      <c r="F2395" s="1256"/>
      <c r="G2395" s="1257"/>
      <c r="I2395" s="1255"/>
      <c r="K2395" s="1257"/>
      <c r="L2395" s="1257"/>
      <c r="P2395" s="1255"/>
    </row>
    <row r="2396" spans="6:16">
      <c r="F2396" s="1256"/>
      <c r="G2396" s="1257"/>
      <c r="I2396" s="1255"/>
      <c r="K2396" s="1257"/>
      <c r="L2396" s="1257"/>
      <c r="P2396" s="1255"/>
    </row>
    <row r="2397" spans="6:16">
      <c r="F2397" s="1256"/>
      <c r="G2397" s="1257"/>
      <c r="I2397" s="1255"/>
      <c r="K2397" s="1257"/>
      <c r="L2397" s="1257"/>
      <c r="P2397" s="1255"/>
    </row>
    <row r="2398" spans="6:16">
      <c r="F2398" s="1256"/>
      <c r="G2398" s="1257"/>
      <c r="I2398" s="1255"/>
      <c r="K2398" s="1257"/>
      <c r="L2398" s="1257"/>
      <c r="P2398" s="1255"/>
    </row>
    <row r="2399" spans="6:16">
      <c r="F2399" s="1256"/>
      <c r="G2399" s="1257"/>
      <c r="I2399" s="1255"/>
      <c r="K2399" s="1257"/>
      <c r="L2399" s="1257"/>
      <c r="P2399" s="1255"/>
    </row>
    <row r="2400" spans="6:16">
      <c r="F2400" s="1256"/>
      <c r="G2400" s="1257"/>
      <c r="I2400" s="1255"/>
      <c r="K2400" s="1257"/>
      <c r="L2400" s="1257"/>
      <c r="P2400" s="1255"/>
    </row>
    <row r="2401" spans="6:16">
      <c r="F2401" s="1256"/>
      <c r="G2401" s="1257"/>
      <c r="I2401" s="1255"/>
      <c r="K2401" s="1257"/>
      <c r="L2401" s="1257"/>
      <c r="P2401" s="1255"/>
    </row>
    <row r="2402" spans="6:16">
      <c r="F2402" s="1256"/>
      <c r="G2402" s="1257"/>
      <c r="I2402" s="1255"/>
      <c r="K2402" s="1257"/>
      <c r="L2402" s="1257"/>
      <c r="P2402" s="1255"/>
    </row>
    <row r="2403" spans="6:16">
      <c r="F2403" s="1256"/>
      <c r="G2403" s="1257"/>
      <c r="I2403" s="1255"/>
      <c r="K2403" s="1257"/>
      <c r="L2403" s="1257"/>
      <c r="P2403" s="1255"/>
    </row>
    <row r="2404" spans="6:16">
      <c r="F2404" s="1256"/>
      <c r="G2404" s="1257"/>
      <c r="I2404" s="1255"/>
      <c r="K2404" s="1257"/>
      <c r="L2404" s="1257"/>
      <c r="P2404" s="1255"/>
    </row>
    <row r="2405" spans="6:16">
      <c r="F2405" s="1256"/>
      <c r="G2405" s="1257"/>
      <c r="I2405" s="1255"/>
      <c r="K2405" s="1257"/>
      <c r="L2405" s="1257"/>
      <c r="P2405" s="1255"/>
    </row>
    <row r="2406" spans="6:16">
      <c r="F2406" s="1256"/>
      <c r="G2406" s="1257"/>
      <c r="I2406" s="1255"/>
      <c r="K2406" s="1257"/>
      <c r="L2406" s="1257"/>
      <c r="P2406" s="1255"/>
    </row>
    <row r="2407" spans="6:16">
      <c r="F2407" s="1256"/>
      <c r="G2407" s="1257"/>
      <c r="I2407" s="1255"/>
      <c r="K2407" s="1257"/>
      <c r="L2407" s="1257"/>
      <c r="P2407" s="1255"/>
    </row>
    <row r="2408" spans="6:16">
      <c r="F2408" s="1256"/>
      <c r="G2408" s="1257"/>
      <c r="I2408" s="1255"/>
      <c r="K2408" s="1257"/>
      <c r="L2408" s="1257"/>
      <c r="P2408" s="1255"/>
    </row>
    <row r="2409" spans="6:16">
      <c r="F2409" s="1256"/>
      <c r="G2409" s="1257"/>
      <c r="I2409" s="1255"/>
      <c r="K2409" s="1257"/>
      <c r="L2409" s="1257"/>
      <c r="P2409" s="1255"/>
    </row>
    <row r="2410" spans="6:16">
      <c r="F2410" s="1256"/>
      <c r="G2410" s="1257"/>
      <c r="I2410" s="1255"/>
      <c r="K2410" s="1257"/>
      <c r="L2410" s="1257"/>
      <c r="P2410" s="1255"/>
    </row>
    <row r="2411" spans="6:16">
      <c r="F2411" s="1256"/>
      <c r="G2411" s="1257"/>
      <c r="I2411" s="1255"/>
      <c r="K2411" s="1257"/>
      <c r="L2411" s="1257"/>
      <c r="P2411" s="1255"/>
    </row>
    <row r="2412" spans="6:16">
      <c r="F2412" s="1256"/>
      <c r="G2412" s="1257"/>
      <c r="I2412" s="1255"/>
      <c r="K2412" s="1257"/>
      <c r="L2412" s="1257"/>
      <c r="P2412" s="1255"/>
    </row>
    <row r="2413" spans="6:16">
      <c r="F2413" s="1256"/>
      <c r="G2413" s="1257"/>
      <c r="I2413" s="1255"/>
      <c r="K2413" s="1257"/>
      <c r="L2413" s="1257"/>
      <c r="P2413" s="1255"/>
    </row>
    <row r="2414" spans="6:16">
      <c r="F2414" s="1256"/>
      <c r="G2414" s="1257"/>
      <c r="I2414" s="1255"/>
      <c r="K2414" s="1257"/>
      <c r="L2414" s="1257"/>
      <c r="P2414" s="1255"/>
    </row>
    <row r="2415" spans="6:16">
      <c r="F2415" s="1256"/>
      <c r="G2415" s="1257"/>
      <c r="I2415" s="1255"/>
      <c r="K2415" s="1257"/>
      <c r="L2415" s="1257"/>
      <c r="P2415" s="1255"/>
    </row>
    <row r="2416" spans="6:16">
      <c r="F2416" s="1256"/>
      <c r="G2416" s="1257"/>
      <c r="I2416" s="1255"/>
      <c r="K2416" s="1257"/>
      <c r="L2416" s="1257"/>
      <c r="P2416" s="1255"/>
    </row>
    <row r="2417" spans="6:16">
      <c r="F2417" s="1256"/>
      <c r="G2417" s="1257"/>
      <c r="I2417" s="1255"/>
      <c r="K2417" s="1257"/>
      <c r="L2417" s="1257"/>
      <c r="P2417" s="1255"/>
    </row>
    <row r="2418" spans="6:16">
      <c r="F2418" s="1256"/>
      <c r="G2418" s="1257"/>
      <c r="I2418" s="1255"/>
      <c r="K2418" s="1257"/>
      <c r="L2418" s="1257"/>
      <c r="P2418" s="1255"/>
    </row>
    <row r="2419" spans="6:16">
      <c r="F2419" s="1256"/>
      <c r="G2419" s="1257"/>
      <c r="I2419" s="1255"/>
      <c r="K2419" s="1257"/>
      <c r="L2419" s="1257"/>
      <c r="P2419" s="1255"/>
    </row>
    <row r="2420" spans="6:16">
      <c r="F2420" s="1256"/>
      <c r="G2420" s="1257"/>
      <c r="I2420" s="1255"/>
      <c r="K2420" s="1257"/>
      <c r="L2420" s="1257"/>
      <c r="P2420" s="1255"/>
    </row>
    <row r="2421" spans="6:16">
      <c r="F2421" s="1256"/>
      <c r="G2421" s="1257"/>
      <c r="I2421" s="1255"/>
      <c r="K2421" s="1257"/>
      <c r="L2421" s="1257"/>
      <c r="P2421" s="1255"/>
    </row>
    <row r="2422" spans="6:16">
      <c r="F2422" s="1256"/>
      <c r="G2422" s="1257"/>
      <c r="I2422" s="1255"/>
      <c r="K2422" s="1257"/>
      <c r="L2422" s="1257"/>
      <c r="P2422" s="1255"/>
    </row>
    <row r="2423" spans="6:16">
      <c r="F2423" s="1256"/>
      <c r="G2423" s="1257"/>
      <c r="I2423" s="1255"/>
      <c r="K2423" s="1257"/>
      <c r="L2423" s="1257"/>
      <c r="P2423" s="1255"/>
    </row>
    <row r="2424" spans="6:16">
      <c r="F2424" s="1256"/>
      <c r="G2424" s="1257"/>
      <c r="I2424" s="1255"/>
      <c r="K2424" s="1257"/>
      <c r="L2424" s="1257"/>
      <c r="P2424" s="1255"/>
    </row>
    <row r="2425" spans="6:16">
      <c r="F2425" s="1256"/>
      <c r="G2425" s="1257"/>
      <c r="I2425" s="1255"/>
      <c r="K2425" s="1257"/>
      <c r="L2425" s="1257"/>
      <c r="P2425" s="1255"/>
    </row>
    <row r="2426" spans="6:16">
      <c r="F2426" s="1256"/>
      <c r="G2426" s="1257"/>
      <c r="I2426" s="1255"/>
      <c r="K2426" s="1257"/>
      <c r="L2426" s="1257"/>
      <c r="P2426" s="1255"/>
    </row>
    <row r="2427" spans="6:16">
      <c r="F2427" s="1256"/>
      <c r="G2427" s="1257"/>
      <c r="I2427" s="1255"/>
      <c r="K2427" s="1257"/>
      <c r="L2427" s="1257"/>
      <c r="P2427" s="1255"/>
    </row>
    <row r="2428" spans="6:16">
      <c r="F2428" s="1256"/>
      <c r="G2428" s="1257"/>
      <c r="I2428" s="1255"/>
      <c r="K2428" s="1257"/>
      <c r="L2428" s="1257"/>
      <c r="P2428" s="1255"/>
    </row>
    <row r="2429" spans="6:16">
      <c r="F2429" s="1256"/>
      <c r="G2429" s="1257"/>
      <c r="I2429" s="1255"/>
      <c r="K2429" s="1257"/>
      <c r="L2429" s="1257"/>
      <c r="P2429" s="1255"/>
    </row>
    <row r="2430" spans="6:16">
      <c r="F2430" s="1256"/>
      <c r="G2430" s="1257"/>
      <c r="I2430" s="1255"/>
      <c r="K2430" s="1257"/>
      <c r="L2430" s="1257"/>
      <c r="P2430" s="1255"/>
    </row>
    <row r="2431" spans="6:16">
      <c r="F2431" s="1256"/>
      <c r="G2431" s="1257"/>
      <c r="I2431" s="1255"/>
      <c r="K2431" s="1257"/>
      <c r="L2431" s="1257"/>
      <c r="P2431" s="1255"/>
    </row>
    <row r="2432" spans="6:16">
      <c r="F2432" s="1256"/>
      <c r="G2432" s="1257"/>
      <c r="I2432" s="1255"/>
      <c r="K2432" s="1257"/>
      <c r="L2432" s="1257"/>
      <c r="P2432" s="1255"/>
    </row>
    <row r="2433" spans="6:16">
      <c r="F2433" s="1256"/>
      <c r="G2433" s="1257"/>
      <c r="I2433" s="1255"/>
      <c r="K2433" s="1257"/>
      <c r="L2433" s="1257"/>
      <c r="P2433" s="1255"/>
    </row>
    <row r="2434" spans="6:16">
      <c r="F2434" s="1256"/>
      <c r="G2434" s="1257"/>
      <c r="I2434" s="1255"/>
      <c r="K2434" s="1257"/>
      <c r="L2434" s="1257"/>
      <c r="P2434" s="1255"/>
    </row>
    <row r="2435" spans="6:16">
      <c r="F2435" s="1256"/>
      <c r="G2435" s="1257"/>
      <c r="I2435" s="1255"/>
      <c r="K2435" s="1257"/>
      <c r="L2435" s="1257"/>
      <c r="P2435" s="1255"/>
    </row>
    <row r="2436" spans="6:16">
      <c r="F2436" s="1256"/>
      <c r="G2436" s="1257"/>
      <c r="I2436" s="1255"/>
      <c r="K2436" s="1257"/>
      <c r="L2436" s="1257"/>
      <c r="P2436" s="1255"/>
    </row>
    <row r="2437" spans="6:16">
      <c r="F2437" s="1256"/>
      <c r="G2437" s="1257"/>
      <c r="I2437" s="1255"/>
      <c r="K2437" s="1257"/>
      <c r="L2437" s="1257"/>
      <c r="P2437" s="1255"/>
    </row>
    <row r="2438" spans="6:16">
      <c r="F2438" s="1256"/>
      <c r="G2438" s="1257"/>
      <c r="I2438" s="1255"/>
      <c r="K2438" s="1257"/>
      <c r="L2438" s="1257"/>
      <c r="P2438" s="1255"/>
    </row>
    <row r="2439" spans="6:16">
      <c r="F2439" s="1256"/>
      <c r="G2439" s="1257"/>
      <c r="I2439" s="1255"/>
      <c r="K2439" s="1257"/>
      <c r="L2439" s="1257"/>
      <c r="P2439" s="1255"/>
    </row>
    <row r="2440" spans="6:16">
      <c r="F2440" s="1256"/>
      <c r="G2440" s="1257"/>
      <c r="I2440" s="1255"/>
      <c r="K2440" s="1257"/>
      <c r="L2440" s="1257"/>
      <c r="P2440" s="1255"/>
    </row>
    <row r="2441" spans="6:16">
      <c r="F2441" s="1256"/>
      <c r="G2441" s="1257"/>
      <c r="I2441" s="1255"/>
      <c r="K2441" s="1257"/>
      <c r="L2441" s="1257"/>
      <c r="P2441" s="1255"/>
    </row>
    <row r="2442" spans="6:16">
      <c r="F2442" s="1256"/>
      <c r="G2442" s="1257"/>
      <c r="I2442" s="1255"/>
      <c r="K2442" s="1257"/>
      <c r="L2442" s="1257"/>
      <c r="P2442" s="1255"/>
    </row>
    <row r="2443" spans="6:16">
      <c r="F2443" s="1256"/>
      <c r="G2443" s="1257"/>
      <c r="I2443" s="1255"/>
      <c r="K2443" s="1257"/>
      <c r="L2443" s="1257"/>
      <c r="P2443" s="1255"/>
    </row>
    <row r="2444" spans="6:16">
      <c r="F2444" s="1256"/>
      <c r="G2444" s="1257"/>
      <c r="I2444" s="1255"/>
      <c r="K2444" s="1257"/>
      <c r="L2444" s="1257"/>
      <c r="P2444" s="1255"/>
    </row>
    <row r="2445" spans="6:16">
      <c r="F2445" s="1256"/>
      <c r="G2445" s="1257"/>
      <c r="I2445" s="1255"/>
      <c r="K2445" s="1257"/>
      <c r="L2445" s="1257"/>
      <c r="P2445" s="1255"/>
    </row>
    <row r="2446" spans="6:16">
      <c r="F2446" s="1256"/>
      <c r="G2446" s="1257"/>
      <c r="I2446" s="1255"/>
      <c r="K2446" s="1257"/>
      <c r="L2446" s="1257"/>
      <c r="P2446" s="1255"/>
    </row>
    <row r="2447" spans="6:16">
      <c r="F2447" s="1256"/>
      <c r="G2447" s="1257"/>
      <c r="I2447" s="1255"/>
      <c r="K2447" s="1257"/>
      <c r="L2447" s="1257"/>
      <c r="P2447" s="1255"/>
    </row>
    <row r="2448" spans="6:16">
      <c r="F2448" s="1256"/>
      <c r="G2448" s="1257"/>
      <c r="I2448" s="1255"/>
      <c r="K2448" s="1257"/>
      <c r="L2448" s="1257"/>
      <c r="P2448" s="1255"/>
    </row>
    <row r="2449" spans="6:16">
      <c r="F2449" s="1256"/>
      <c r="G2449" s="1257"/>
      <c r="I2449" s="1255"/>
      <c r="K2449" s="1257"/>
      <c r="L2449" s="1257"/>
      <c r="P2449" s="1255"/>
    </row>
    <row r="2450" spans="6:16">
      <c r="F2450" s="1256"/>
      <c r="G2450" s="1257"/>
      <c r="I2450" s="1255"/>
      <c r="K2450" s="1257"/>
      <c r="L2450" s="1257"/>
      <c r="P2450" s="1255"/>
    </row>
    <row r="2451" spans="6:16">
      <c r="F2451" s="1256"/>
      <c r="G2451" s="1257"/>
      <c r="I2451" s="1255"/>
      <c r="K2451" s="1257"/>
      <c r="L2451" s="1257"/>
      <c r="P2451" s="1255"/>
    </row>
    <row r="2452" spans="6:16">
      <c r="F2452" s="1256"/>
      <c r="G2452" s="1257"/>
      <c r="I2452" s="1255"/>
      <c r="K2452" s="1257"/>
      <c r="L2452" s="1257"/>
      <c r="P2452" s="1255"/>
    </row>
    <row r="2453" spans="6:16">
      <c r="F2453" s="1256"/>
      <c r="G2453" s="1257"/>
      <c r="I2453" s="1255"/>
      <c r="K2453" s="1257"/>
      <c r="L2453" s="1257"/>
      <c r="P2453" s="1255"/>
    </row>
    <row r="2454" spans="6:16">
      <c r="F2454" s="1256"/>
      <c r="G2454" s="1257"/>
      <c r="I2454" s="1255"/>
      <c r="K2454" s="1257"/>
      <c r="L2454" s="1257"/>
      <c r="P2454" s="1255"/>
    </row>
    <row r="2455" spans="6:16">
      <c r="F2455" s="1256"/>
      <c r="G2455" s="1257"/>
      <c r="I2455" s="1255"/>
      <c r="K2455" s="1257"/>
      <c r="L2455" s="1257"/>
      <c r="P2455" s="1255"/>
    </row>
    <row r="2456" spans="6:16">
      <c r="F2456" s="1256"/>
      <c r="G2456" s="1257"/>
      <c r="I2456" s="1255"/>
      <c r="K2456" s="1257"/>
      <c r="L2456" s="1257"/>
      <c r="P2456" s="1255"/>
    </row>
    <row r="2457" spans="6:16">
      <c r="F2457" s="1256"/>
      <c r="G2457" s="1257"/>
      <c r="I2457" s="1255"/>
      <c r="K2457" s="1257"/>
      <c r="L2457" s="1257"/>
      <c r="P2457" s="1255"/>
    </row>
    <row r="2458" spans="6:16">
      <c r="F2458" s="1256"/>
      <c r="G2458" s="1257"/>
      <c r="I2458" s="1255"/>
      <c r="K2458" s="1257"/>
      <c r="L2458" s="1257"/>
      <c r="P2458" s="1255"/>
    </row>
    <row r="2459" spans="6:16">
      <c r="F2459" s="1256"/>
      <c r="G2459" s="1257"/>
      <c r="I2459" s="1255"/>
      <c r="K2459" s="1257"/>
      <c r="L2459" s="1257"/>
      <c r="P2459" s="1255"/>
    </row>
    <row r="2460" spans="6:16">
      <c r="F2460" s="1256"/>
      <c r="G2460" s="1257"/>
      <c r="I2460" s="1255"/>
      <c r="K2460" s="1257"/>
      <c r="L2460" s="1257"/>
      <c r="P2460" s="1255"/>
    </row>
    <row r="2461" spans="6:16">
      <c r="F2461" s="1256"/>
      <c r="G2461" s="1257"/>
      <c r="I2461" s="1255"/>
      <c r="K2461" s="1257"/>
      <c r="L2461" s="1257"/>
      <c r="P2461" s="1255"/>
    </row>
    <row r="2462" spans="6:16">
      <c r="F2462" s="1256"/>
      <c r="G2462" s="1257"/>
      <c r="I2462" s="1255"/>
      <c r="K2462" s="1257"/>
      <c r="L2462" s="1257"/>
      <c r="P2462" s="1255"/>
    </row>
    <row r="2463" spans="6:16">
      <c r="F2463" s="1256"/>
      <c r="G2463" s="1257"/>
      <c r="I2463" s="1255"/>
      <c r="K2463" s="1257"/>
      <c r="L2463" s="1257"/>
      <c r="P2463" s="1255"/>
    </row>
    <row r="2464" spans="6:16">
      <c r="F2464" s="1256"/>
      <c r="G2464" s="1257"/>
      <c r="I2464" s="1255"/>
      <c r="K2464" s="1257"/>
      <c r="L2464" s="1257"/>
      <c r="P2464" s="1255"/>
    </row>
    <row r="2465" spans="6:16">
      <c r="F2465" s="1256"/>
      <c r="G2465" s="1257"/>
      <c r="I2465" s="1255"/>
      <c r="K2465" s="1257"/>
      <c r="L2465" s="1257"/>
      <c r="P2465" s="1255"/>
    </row>
    <row r="2466" spans="6:16">
      <c r="F2466" s="1256"/>
      <c r="G2466" s="1257"/>
      <c r="I2466" s="1255"/>
      <c r="K2466" s="1257"/>
      <c r="L2466" s="1257"/>
      <c r="P2466" s="1255"/>
    </row>
    <row r="2467" spans="6:16">
      <c r="F2467" s="1256"/>
      <c r="G2467" s="1257"/>
      <c r="I2467" s="1255"/>
      <c r="K2467" s="1257"/>
      <c r="L2467" s="1257"/>
      <c r="P2467" s="1255"/>
    </row>
    <row r="2468" spans="6:16">
      <c r="F2468" s="1256"/>
      <c r="G2468" s="1257"/>
      <c r="I2468" s="1255"/>
      <c r="K2468" s="1257"/>
      <c r="L2468" s="1257"/>
      <c r="P2468" s="1255"/>
    </row>
    <row r="2469" spans="6:16">
      <c r="F2469" s="1256"/>
      <c r="G2469" s="1257"/>
      <c r="I2469" s="1255"/>
      <c r="K2469" s="1257"/>
      <c r="L2469" s="1257"/>
      <c r="P2469" s="1255"/>
    </row>
    <row r="2470" spans="6:16">
      <c r="F2470" s="1256"/>
      <c r="G2470" s="1257"/>
      <c r="I2470" s="1255"/>
      <c r="K2470" s="1257"/>
      <c r="L2470" s="1257"/>
      <c r="P2470" s="1255"/>
    </row>
    <row r="2471" spans="6:16">
      <c r="F2471" s="1256"/>
      <c r="G2471" s="1257"/>
      <c r="I2471" s="1255"/>
      <c r="K2471" s="1257"/>
      <c r="L2471" s="1257"/>
      <c r="P2471" s="1255"/>
    </row>
    <row r="2472" spans="6:16">
      <c r="F2472" s="1256"/>
      <c r="G2472" s="1257"/>
      <c r="I2472" s="1255"/>
      <c r="K2472" s="1257"/>
      <c r="L2472" s="1257"/>
      <c r="P2472" s="1255"/>
    </row>
    <row r="2473" spans="6:16">
      <c r="F2473" s="1256"/>
      <c r="G2473" s="1257"/>
      <c r="I2473" s="1255"/>
      <c r="K2473" s="1257"/>
      <c r="L2473" s="1257"/>
      <c r="P2473" s="1255"/>
    </row>
    <row r="2474" spans="6:16">
      <c r="F2474" s="1256"/>
      <c r="G2474" s="1257"/>
      <c r="I2474" s="1255"/>
      <c r="K2474" s="1257"/>
      <c r="L2474" s="1257"/>
      <c r="P2474" s="1255"/>
    </row>
    <row r="2475" spans="6:16">
      <c r="F2475" s="1256"/>
      <c r="G2475" s="1257"/>
      <c r="I2475" s="1255"/>
      <c r="K2475" s="1257"/>
      <c r="L2475" s="1257"/>
      <c r="P2475" s="1255"/>
    </row>
    <row r="2476" spans="6:16">
      <c r="F2476" s="1256"/>
      <c r="G2476" s="1257"/>
      <c r="I2476" s="1255"/>
      <c r="K2476" s="1257"/>
      <c r="L2476" s="1257"/>
      <c r="P2476" s="1255"/>
    </row>
    <row r="2477" spans="6:16">
      <c r="F2477" s="1256"/>
      <c r="G2477" s="1257"/>
      <c r="I2477" s="1255"/>
      <c r="K2477" s="1257"/>
      <c r="L2477" s="1257"/>
      <c r="P2477" s="1255"/>
    </row>
    <row r="2478" spans="6:16">
      <c r="F2478" s="1256"/>
      <c r="G2478" s="1257"/>
      <c r="I2478" s="1255"/>
      <c r="K2478" s="1257"/>
      <c r="L2478" s="1257"/>
      <c r="P2478" s="1255"/>
    </row>
    <row r="2479" spans="6:16">
      <c r="F2479" s="1256"/>
      <c r="G2479" s="1257"/>
      <c r="I2479" s="1255"/>
      <c r="K2479" s="1257"/>
      <c r="L2479" s="1257"/>
      <c r="P2479" s="1255"/>
    </row>
    <row r="2480" spans="6:16">
      <c r="F2480" s="1256"/>
      <c r="G2480" s="1257"/>
      <c r="I2480" s="1255"/>
      <c r="K2480" s="1257"/>
      <c r="L2480" s="1257"/>
      <c r="P2480" s="1255"/>
    </row>
    <row r="2481" spans="6:16">
      <c r="F2481" s="1256"/>
      <c r="G2481" s="1257"/>
      <c r="I2481" s="1255"/>
      <c r="K2481" s="1257"/>
      <c r="L2481" s="1257"/>
      <c r="P2481" s="1255"/>
    </row>
    <row r="2482" spans="6:16">
      <c r="F2482" s="1256"/>
      <c r="G2482" s="1257"/>
      <c r="I2482" s="1255"/>
      <c r="K2482" s="1257"/>
      <c r="L2482" s="1257"/>
      <c r="P2482" s="1255"/>
    </row>
    <row r="2483" spans="6:16">
      <c r="F2483" s="1256"/>
      <c r="G2483" s="1257"/>
      <c r="I2483" s="1255"/>
      <c r="K2483" s="1257"/>
      <c r="L2483" s="1257"/>
      <c r="P2483" s="1255"/>
    </row>
    <row r="2484" spans="6:16">
      <c r="F2484" s="1256"/>
      <c r="G2484" s="1257"/>
      <c r="I2484" s="1255"/>
      <c r="K2484" s="1257"/>
      <c r="L2484" s="1257"/>
      <c r="P2484" s="1255"/>
    </row>
    <row r="2485" spans="6:16">
      <c r="F2485" s="1256"/>
      <c r="G2485" s="1257"/>
      <c r="I2485" s="1255"/>
      <c r="K2485" s="1257"/>
      <c r="L2485" s="1257"/>
      <c r="P2485" s="1255"/>
    </row>
    <row r="2486" spans="6:16">
      <c r="F2486" s="1256"/>
      <c r="G2486" s="1257"/>
      <c r="I2486" s="1255"/>
      <c r="K2486" s="1257"/>
      <c r="L2486" s="1257"/>
      <c r="P2486" s="1255"/>
    </row>
    <row r="2487" spans="6:16">
      <c r="F2487" s="1256"/>
      <c r="G2487" s="1257"/>
      <c r="I2487" s="1255"/>
      <c r="K2487" s="1257"/>
      <c r="L2487" s="1257"/>
      <c r="P2487" s="1255"/>
    </row>
    <row r="2488" spans="6:16">
      <c r="F2488" s="1256"/>
      <c r="G2488" s="1257"/>
      <c r="I2488" s="1255"/>
      <c r="K2488" s="1257"/>
      <c r="L2488" s="1257"/>
      <c r="P2488" s="1255"/>
    </row>
    <row r="2489" spans="6:16">
      <c r="F2489" s="1256"/>
      <c r="G2489" s="1257"/>
      <c r="I2489" s="1255"/>
      <c r="K2489" s="1257"/>
      <c r="L2489" s="1257"/>
      <c r="P2489" s="1255"/>
    </row>
    <row r="2490" spans="6:16">
      <c r="F2490" s="1256"/>
      <c r="G2490" s="1257"/>
      <c r="I2490" s="1255"/>
      <c r="K2490" s="1257"/>
      <c r="L2490" s="1257"/>
      <c r="P2490" s="1255"/>
    </row>
    <row r="2491" spans="6:16">
      <c r="F2491" s="1256"/>
      <c r="G2491" s="1257"/>
      <c r="I2491" s="1255"/>
      <c r="K2491" s="1257"/>
      <c r="L2491" s="1257"/>
      <c r="P2491" s="1255"/>
    </row>
    <row r="2492" spans="6:16">
      <c r="F2492" s="1256"/>
      <c r="G2492" s="1257"/>
      <c r="I2492" s="1255"/>
      <c r="K2492" s="1257"/>
      <c r="L2492" s="1257"/>
      <c r="P2492" s="1255"/>
    </row>
    <row r="2493" spans="6:16">
      <c r="F2493" s="1256"/>
      <c r="G2493" s="1257"/>
      <c r="I2493" s="1255"/>
      <c r="K2493" s="1257"/>
      <c r="L2493" s="1257"/>
      <c r="P2493" s="1255"/>
    </row>
    <row r="2494" spans="6:16">
      <c r="F2494" s="1256"/>
      <c r="G2494" s="1257"/>
      <c r="I2494" s="1255"/>
      <c r="K2494" s="1257"/>
      <c r="L2494" s="1257"/>
      <c r="P2494" s="1255"/>
    </row>
    <row r="2495" spans="6:16">
      <c r="F2495" s="1256"/>
      <c r="G2495" s="1257"/>
      <c r="I2495" s="1255"/>
      <c r="K2495" s="1257"/>
      <c r="L2495" s="1257"/>
      <c r="P2495" s="1255"/>
    </row>
    <row r="2496" spans="6:16">
      <c r="F2496" s="1256"/>
      <c r="G2496" s="1257"/>
      <c r="I2496" s="1255"/>
      <c r="K2496" s="1257"/>
      <c r="L2496" s="1257"/>
      <c r="P2496" s="1255"/>
    </row>
    <row r="2497" spans="6:16">
      <c r="F2497" s="1256"/>
      <c r="G2497" s="1257"/>
      <c r="I2497" s="1255"/>
      <c r="K2497" s="1257"/>
      <c r="L2497" s="1257"/>
      <c r="P2497" s="1255"/>
    </row>
    <row r="2498" spans="6:16">
      <c r="F2498" s="1256"/>
      <c r="G2498" s="1257"/>
      <c r="I2498" s="1255"/>
      <c r="K2498" s="1257"/>
      <c r="L2498" s="1257"/>
      <c r="P2498" s="1255"/>
    </row>
    <row r="2499" spans="6:16">
      <c r="F2499" s="1256"/>
      <c r="G2499" s="1257"/>
      <c r="I2499" s="1255"/>
      <c r="K2499" s="1257"/>
      <c r="L2499" s="1257"/>
      <c r="P2499" s="1255"/>
    </row>
    <row r="2500" spans="6:16">
      <c r="F2500" s="1256"/>
      <c r="G2500" s="1257"/>
      <c r="I2500" s="1255"/>
      <c r="K2500" s="1257"/>
      <c r="L2500" s="1257"/>
      <c r="P2500" s="1255"/>
    </row>
    <row r="2501" spans="6:16">
      <c r="F2501" s="1256"/>
      <c r="G2501" s="1257"/>
      <c r="I2501" s="1255"/>
      <c r="K2501" s="1257"/>
      <c r="L2501" s="1257"/>
      <c r="P2501" s="1255"/>
    </row>
    <row r="2502" spans="6:16">
      <c r="F2502" s="1256"/>
      <c r="G2502" s="1257"/>
      <c r="I2502" s="1255"/>
      <c r="K2502" s="1257"/>
      <c r="L2502" s="1257"/>
      <c r="P2502" s="1255"/>
    </row>
    <row r="2503" spans="6:16">
      <c r="F2503" s="1256"/>
      <c r="G2503" s="1257"/>
      <c r="I2503" s="1255"/>
      <c r="K2503" s="1257"/>
      <c r="L2503" s="1257"/>
      <c r="P2503" s="1255"/>
    </row>
    <row r="2504" spans="6:16">
      <c r="F2504" s="1256"/>
      <c r="G2504" s="1257"/>
      <c r="I2504" s="1255"/>
      <c r="K2504" s="1257"/>
      <c r="L2504" s="1257"/>
      <c r="P2504" s="1255"/>
    </row>
    <row r="2505" spans="6:16">
      <c r="F2505" s="1256"/>
      <c r="G2505" s="1257"/>
      <c r="I2505" s="1255"/>
      <c r="K2505" s="1257"/>
      <c r="L2505" s="1257"/>
      <c r="P2505" s="1255"/>
    </row>
    <row r="2506" spans="6:16">
      <c r="F2506" s="1256"/>
      <c r="G2506" s="1257"/>
      <c r="I2506" s="1255"/>
      <c r="K2506" s="1257"/>
      <c r="L2506" s="1257"/>
      <c r="P2506" s="1255"/>
    </row>
    <row r="2507" spans="6:16">
      <c r="F2507" s="1256"/>
      <c r="G2507" s="1257"/>
      <c r="I2507" s="1255"/>
      <c r="K2507" s="1257"/>
      <c r="L2507" s="1257"/>
      <c r="P2507" s="1255"/>
    </row>
    <row r="2508" spans="6:16">
      <c r="F2508" s="1256"/>
      <c r="G2508" s="1257"/>
      <c r="I2508" s="1255"/>
      <c r="K2508" s="1257"/>
      <c r="L2508" s="1257"/>
      <c r="P2508" s="1255"/>
    </row>
    <row r="2509" spans="6:16">
      <c r="F2509" s="1256"/>
      <c r="G2509" s="1257"/>
      <c r="I2509" s="1255"/>
      <c r="K2509" s="1257"/>
      <c r="L2509" s="1257"/>
      <c r="P2509" s="1255"/>
    </row>
    <row r="2510" spans="6:16">
      <c r="F2510" s="1256"/>
      <c r="G2510" s="1257"/>
      <c r="I2510" s="1255"/>
      <c r="K2510" s="1257"/>
      <c r="L2510" s="1257"/>
      <c r="P2510" s="1255"/>
    </row>
    <row r="2511" spans="6:16">
      <c r="F2511" s="1256"/>
      <c r="G2511" s="1257"/>
      <c r="I2511" s="1255"/>
      <c r="K2511" s="1257"/>
      <c r="L2511" s="1257"/>
      <c r="P2511" s="1255"/>
    </row>
    <row r="2512" spans="6:16">
      <c r="F2512" s="1256"/>
      <c r="G2512" s="1257"/>
      <c r="I2512" s="1255"/>
      <c r="K2512" s="1257"/>
      <c r="L2512" s="1257"/>
      <c r="P2512" s="1255"/>
    </row>
    <row r="2513" spans="6:16">
      <c r="F2513" s="1256"/>
      <c r="G2513" s="1257"/>
      <c r="I2513" s="1255"/>
      <c r="K2513" s="1257"/>
      <c r="L2513" s="1257"/>
      <c r="P2513" s="1255"/>
    </row>
    <row r="2514" spans="6:16">
      <c r="F2514" s="1256"/>
      <c r="G2514" s="1257"/>
      <c r="I2514" s="1255"/>
      <c r="K2514" s="1257"/>
      <c r="L2514" s="1257"/>
      <c r="P2514" s="1255"/>
    </row>
    <row r="2515" spans="6:16">
      <c r="F2515" s="1256"/>
      <c r="G2515" s="1257"/>
      <c r="I2515" s="1255"/>
      <c r="K2515" s="1257"/>
      <c r="L2515" s="1257"/>
      <c r="P2515" s="1255"/>
    </row>
    <row r="2516" spans="6:16">
      <c r="F2516" s="1256"/>
      <c r="G2516" s="1257"/>
      <c r="I2516" s="1255"/>
      <c r="K2516" s="1257"/>
      <c r="L2516" s="1257"/>
      <c r="P2516" s="1255"/>
    </row>
    <row r="2517" spans="6:16">
      <c r="F2517" s="1256"/>
      <c r="G2517" s="1257"/>
      <c r="I2517" s="1255"/>
      <c r="K2517" s="1257"/>
      <c r="L2517" s="1257"/>
      <c r="P2517" s="1255"/>
    </row>
    <row r="2518" spans="6:16">
      <c r="F2518" s="1256"/>
      <c r="G2518" s="1257"/>
      <c r="I2518" s="1255"/>
      <c r="K2518" s="1257"/>
      <c r="L2518" s="1257"/>
      <c r="P2518" s="1255"/>
    </row>
    <row r="2519" spans="6:16">
      <c r="F2519" s="1256"/>
      <c r="G2519" s="1257"/>
      <c r="I2519" s="1255"/>
      <c r="K2519" s="1257"/>
      <c r="L2519" s="1257"/>
      <c r="P2519" s="1255"/>
    </row>
    <row r="2520" spans="6:16">
      <c r="F2520" s="1256"/>
      <c r="G2520" s="1257"/>
      <c r="I2520" s="1255"/>
      <c r="K2520" s="1257"/>
      <c r="L2520" s="1257"/>
      <c r="P2520" s="1255"/>
    </row>
    <row r="2521" spans="6:16">
      <c r="F2521" s="1256"/>
      <c r="G2521" s="1257"/>
      <c r="I2521" s="1255"/>
      <c r="K2521" s="1257"/>
      <c r="L2521" s="1257"/>
      <c r="P2521" s="1255"/>
    </row>
    <row r="2522" spans="6:16">
      <c r="F2522" s="1256"/>
      <c r="G2522" s="1257"/>
      <c r="I2522" s="1255"/>
      <c r="K2522" s="1257"/>
      <c r="L2522" s="1257"/>
      <c r="P2522" s="1255"/>
    </row>
    <row r="2523" spans="6:16">
      <c r="F2523" s="1256"/>
      <c r="G2523" s="1257"/>
      <c r="I2523" s="1255"/>
      <c r="K2523" s="1257"/>
      <c r="L2523" s="1257"/>
      <c r="P2523" s="1255"/>
    </row>
    <row r="2524" spans="6:16">
      <c r="F2524" s="1256"/>
      <c r="G2524" s="1257"/>
      <c r="I2524" s="1255"/>
      <c r="K2524" s="1257"/>
      <c r="L2524" s="1257"/>
      <c r="P2524" s="1255"/>
    </row>
    <row r="2525" spans="6:16">
      <c r="F2525" s="1256"/>
      <c r="G2525" s="1257"/>
      <c r="I2525" s="1255"/>
      <c r="K2525" s="1257"/>
      <c r="L2525" s="1257"/>
      <c r="P2525" s="1255"/>
    </row>
    <row r="2526" spans="6:16">
      <c r="F2526" s="1256"/>
      <c r="G2526" s="1257"/>
      <c r="I2526" s="1255"/>
      <c r="K2526" s="1257"/>
      <c r="L2526" s="1257"/>
      <c r="P2526" s="1255"/>
    </row>
    <row r="2527" spans="6:16">
      <c r="F2527" s="1256"/>
      <c r="G2527" s="1257"/>
      <c r="I2527" s="1255"/>
      <c r="K2527" s="1257"/>
      <c r="L2527" s="1257"/>
      <c r="P2527" s="1255"/>
    </row>
    <row r="2528" spans="6:16">
      <c r="F2528" s="1256"/>
      <c r="G2528" s="1257"/>
      <c r="I2528" s="1255"/>
      <c r="K2528" s="1257"/>
      <c r="L2528" s="1257"/>
      <c r="P2528" s="1255"/>
    </row>
    <row r="2529" spans="6:16">
      <c r="F2529" s="1256"/>
      <c r="G2529" s="1257"/>
      <c r="I2529" s="1255"/>
      <c r="K2529" s="1257"/>
      <c r="L2529" s="1257"/>
      <c r="P2529" s="1255"/>
    </row>
    <row r="2530" spans="6:16">
      <c r="F2530" s="1256"/>
      <c r="G2530" s="1257"/>
      <c r="I2530" s="1255"/>
      <c r="K2530" s="1257"/>
      <c r="L2530" s="1257"/>
      <c r="P2530" s="1255"/>
    </row>
    <row r="2531" spans="6:16">
      <c r="F2531" s="1256"/>
      <c r="G2531" s="1257"/>
      <c r="I2531" s="1255"/>
      <c r="K2531" s="1257"/>
      <c r="L2531" s="1257"/>
      <c r="P2531" s="1255"/>
    </row>
    <row r="2532" spans="6:16">
      <c r="F2532" s="1256"/>
      <c r="G2532" s="1257"/>
      <c r="I2532" s="1255"/>
      <c r="K2532" s="1257"/>
      <c r="L2532" s="1257"/>
      <c r="P2532" s="1255"/>
    </row>
    <row r="2533" spans="6:16">
      <c r="F2533" s="1256"/>
      <c r="G2533" s="1257"/>
      <c r="I2533" s="1255"/>
      <c r="K2533" s="1257"/>
      <c r="L2533" s="1257"/>
      <c r="P2533" s="1255"/>
    </row>
    <row r="2534" spans="6:16">
      <c r="F2534" s="1256"/>
      <c r="G2534" s="1257"/>
      <c r="I2534" s="1255"/>
      <c r="K2534" s="1257"/>
      <c r="L2534" s="1257"/>
      <c r="P2534" s="1255"/>
    </row>
    <row r="2535" spans="6:16">
      <c r="F2535" s="1256"/>
      <c r="G2535" s="1257"/>
      <c r="I2535" s="1255"/>
      <c r="K2535" s="1257"/>
      <c r="L2535" s="1257"/>
      <c r="P2535" s="1255"/>
    </row>
    <row r="2536" spans="6:16">
      <c r="F2536" s="1256"/>
      <c r="G2536" s="1257"/>
      <c r="I2536" s="1255"/>
      <c r="K2536" s="1257"/>
      <c r="L2536" s="1257"/>
      <c r="P2536" s="1255"/>
    </row>
    <row r="2537" spans="6:16">
      <c r="F2537" s="1256"/>
      <c r="G2537" s="1257"/>
      <c r="I2537" s="1255"/>
      <c r="K2537" s="1257"/>
      <c r="L2537" s="1257"/>
      <c r="P2537" s="1255"/>
    </row>
    <row r="2538" spans="6:16">
      <c r="F2538" s="1256"/>
      <c r="G2538" s="1257"/>
      <c r="I2538" s="1255"/>
      <c r="K2538" s="1257"/>
      <c r="L2538" s="1257"/>
      <c r="P2538" s="1255"/>
    </row>
    <row r="2539" spans="6:16">
      <c r="F2539" s="1256"/>
      <c r="G2539" s="1257"/>
      <c r="I2539" s="1255"/>
      <c r="K2539" s="1257"/>
      <c r="L2539" s="1257"/>
      <c r="P2539" s="1255"/>
    </row>
    <row r="2540" spans="6:16">
      <c r="F2540" s="1256"/>
      <c r="G2540" s="1257"/>
      <c r="I2540" s="1255"/>
      <c r="K2540" s="1257"/>
      <c r="L2540" s="1257"/>
      <c r="P2540" s="1255"/>
    </row>
    <row r="2541" spans="6:16">
      <c r="F2541" s="1256"/>
      <c r="G2541" s="1257"/>
      <c r="I2541" s="1255"/>
      <c r="K2541" s="1257"/>
      <c r="L2541" s="1257"/>
      <c r="P2541" s="1255"/>
    </row>
    <row r="2542" spans="6:16">
      <c r="F2542" s="1256"/>
      <c r="G2542" s="1257"/>
      <c r="I2542" s="1255"/>
      <c r="K2542" s="1257"/>
      <c r="L2542" s="1257"/>
      <c r="P2542" s="1255"/>
    </row>
    <row r="2543" spans="6:16">
      <c r="F2543" s="1256"/>
      <c r="G2543" s="1257"/>
      <c r="I2543" s="1255"/>
      <c r="K2543" s="1257"/>
      <c r="L2543" s="1257"/>
      <c r="P2543" s="1255"/>
    </row>
    <row r="2544" spans="6:16">
      <c r="F2544" s="1256"/>
      <c r="G2544" s="1257"/>
      <c r="I2544" s="1255"/>
      <c r="K2544" s="1257"/>
      <c r="L2544" s="1257"/>
      <c r="P2544" s="1255"/>
    </row>
    <row r="2545" spans="6:16">
      <c r="F2545" s="1256"/>
      <c r="G2545" s="1257"/>
      <c r="I2545" s="1255"/>
      <c r="K2545" s="1257"/>
      <c r="L2545" s="1257"/>
      <c r="P2545" s="1255"/>
    </row>
    <row r="2546" spans="6:16">
      <c r="F2546" s="1256"/>
      <c r="G2546" s="1257"/>
      <c r="I2546" s="1255"/>
      <c r="K2546" s="1257"/>
      <c r="L2546" s="1257"/>
      <c r="P2546" s="1255"/>
    </row>
    <row r="2547" spans="6:16">
      <c r="F2547" s="1256"/>
      <c r="G2547" s="1257"/>
      <c r="I2547" s="1255"/>
      <c r="K2547" s="1257"/>
      <c r="L2547" s="1257"/>
      <c r="P2547" s="1255"/>
    </row>
    <row r="2548" spans="6:16">
      <c r="F2548" s="1256"/>
      <c r="G2548" s="1257"/>
      <c r="I2548" s="1255"/>
      <c r="K2548" s="1257"/>
      <c r="L2548" s="1257"/>
      <c r="P2548" s="1255"/>
    </row>
    <row r="2549" spans="6:16">
      <c r="F2549" s="1256"/>
      <c r="G2549" s="1257"/>
      <c r="I2549" s="1255"/>
      <c r="K2549" s="1257"/>
      <c r="L2549" s="1257"/>
      <c r="P2549" s="1255"/>
    </row>
    <row r="2550" spans="6:16">
      <c r="F2550" s="1256"/>
      <c r="G2550" s="1257"/>
      <c r="I2550" s="1255"/>
      <c r="K2550" s="1257"/>
      <c r="L2550" s="1257"/>
      <c r="P2550" s="1255"/>
    </row>
    <row r="2551" spans="6:16">
      <c r="F2551" s="1256"/>
      <c r="G2551" s="1257"/>
      <c r="I2551" s="1255"/>
      <c r="K2551" s="1257"/>
      <c r="L2551" s="1257"/>
      <c r="P2551" s="1255"/>
    </row>
    <row r="2552" spans="6:16">
      <c r="F2552" s="1256"/>
      <c r="G2552" s="1257"/>
      <c r="I2552" s="1255"/>
      <c r="K2552" s="1257"/>
      <c r="L2552" s="1257"/>
      <c r="P2552" s="1255"/>
    </row>
    <row r="2553" spans="6:16">
      <c r="F2553" s="1256"/>
      <c r="G2553" s="1257"/>
      <c r="I2553" s="1255"/>
      <c r="K2553" s="1257"/>
      <c r="L2553" s="1257"/>
      <c r="P2553" s="1255"/>
    </row>
    <row r="2554" spans="6:16">
      <c r="F2554" s="1256"/>
      <c r="G2554" s="1257"/>
      <c r="I2554" s="1255"/>
      <c r="K2554" s="1257"/>
      <c r="L2554" s="1257"/>
      <c r="P2554" s="1255"/>
    </row>
    <row r="2555" spans="6:16">
      <c r="F2555" s="1256"/>
      <c r="G2555" s="1257"/>
      <c r="I2555" s="1255"/>
      <c r="K2555" s="1257"/>
      <c r="L2555" s="1257"/>
      <c r="P2555" s="1255"/>
    </row>
    <row r="2556" spans="6:16">
      <c r="F2556" s="1256"/>
      <c r="G2556" s="1257"/>
      <c r="I2556" s="1255"/>
      <c r="K2556" s="1257"/>
      <c r="L2556" s="1257"/>
      <c r="P2556" s="1255"/>
    </row>
    <row r="2557" spans="6:16">
      <c r="F2557" s="1256"/>
      <c r="G2557" s="1257"/>
      <c r="I2557" s="1255"/>
      <c r="K2557" s="1257"/>
      <c r="L2557" s="1257"/>
      <c r="P2557" s="1255"/>
    </row>
    <row r="2558" spans="6:16">
      <c r="F2558" s="1256"/>
      <c r="G2558" s="1257"/>
      <c r="I2558" s="1255"/>
      <c r="K2558" s="1257"/>
      <c r="L2558" s="1257"/>
      <c r="P2558" s="1255"/>
    </row>
    <row r="2559" spans="6:16">
      <c r="F2559" s="1256"/>
      <c r="G2559" s="1257"/>
      <c r="I2559" s="1255"/>
      <c r="K2559" s="1257"/>
      <c r="L2559" s="1257"/>
      <c r="P2559" s="1255"/>
    </row>
    <row r="2560" spans="6:16">
      <c r="F2560" s="1256"/>
      <c r="G2560" s="1257"/>
      <c r="I2560" s="1255"/>
      <c r="K2560" s="1257"/>
      <c r="L2560" s="1257"/>
      <c r="P2560" s="1255"/>
    </row>
    <row r="2561" spans="6:16">
      <c r="F2561" s="1256"/>
      <c r="G2561" s="1257"/>
      <c r="I2561" s="1255"/>
      <c r="K2561" s="1257"/>
      <c r="L2561" s="1257"/>
      <c r="P2561" s="1255"/>
    </row>
    <row r="2562" spans="6:16">
      <c r="F2562" s="1256"/>
      <c r="G2562" s="1257"/>
      <c r="I2562" s="1255"/>
      <c r="K2562" s="1257"/>
      <c r="L2562" s="1257"/>
      <c r="P2562" s="1255"/>
    </row>
    <row r="2563" spans="6:16">
      <c r="F2563" s="1256"/>
      <c r="G2563" s="1257"/>
      <c r="I2563" s="1255"/>
      <c r="K2563" s="1257"/>
      <c r="L2563" s="1257"/>
      <c r="P2563" s="1255"/>
    </row>
    <row r="2564" spans="6:16">
      <c r="F2564" s="1256"/>
      <c r="G2564" s="1257"/>
      <c r="I2564" s="1255"/>
      <c r="K2564" s="1257"/>
      <c r="L2564" s="1257"/>
      <c r="P2564" s="1255"/>
    </row>
    <row r="2565" spans="6:16">
      <c r="F2565" s="1256"/>
      <c r="G2565" s="1257"/>
      <c r="I2565" s="1255"/>
      <c r="K2565" s="1257"/>
      <c r="L2565" s="1257"/>
      <c r="P2565" s="1255"/>
    </row>
    <row r="2566" spans="6:16">
      <c r="F2566" s="1256"/>
      <c r="G2566" s="1257"/>
      <c r="I2566" s="1255"/>
      <c r="K2566" s="1257"/>
      <c r="L2566" s="1257"/>
      <c r="P2566" s="1255"/>
    </row>
    <row r="2567" spans="6:16">
      <c r="F2567" s="1256"/>
      <c r="G2567" s="1257"/>
      <c r="I2567" s="1255"/>
      <c r="K2567" s="1257"/>
      <c r="L2567" s="1257"/>
      <c r="P2567" s="1255"/>
    </row>
    <row r="2568" spans="6:16">
      <c r="F2568" s="1256"/>
      <c r="G2568" s="1257"/>
      <c r="I2568" s="1255"/>
      <c r="K2568" s="1257"/>
      <c r="L2568" s="1257"/>
      <c r="P2568" s="1255"/>
    </row>
    <row r="2569" spans="6:16">
      <c r="F2569" s="1256"/>
      <c r="G2569" s="1257"/>
      <c r="I2569" s="1255"/>
      <c r="K2569" s="1257"/>
      <c r="L2569" s="1257"/>
      <c r="P2569" s="1255"/>
    </row>
    <row r="2570" spans="6:16">
      <c r="F2570" s="1256"/>
      <c r="G2570" s="1257"/>
      <c r="I2570" s="1255"/>
      <c r="K2570" s="1257"/>
      <c r="L2570" s="1257"/>
      <c r="P2570" s="1255"/>
    </row>
    <row r="2571" spans="6:16">
      <c r="F2571" s="1256"/>
      <c r="G2571" s="1257"/>
      <c r="I2571" s="1255"/>
      <c r="K2571" s="1257"/>
      <c r="L2571" s="1257"/>
      <c r="P2571" s="1255"/>
    </row>
    <row r="2572" spans="6:16">
      <c r="F2572" s="1256"/>
      <c r="G2572" s="1257"/>
      <c r="I2572" s="1255"/>
      <c r="K2572" s="1257"/>
      <c r="L2572" s="1257"/>
      <c r="P2572" s="1255"/>
    </row>
    <row r="2573" spans="6:16">
      <c r="F2573" s="1256"/>
      <c r="G2573" s="1257"/>
      <c r="I2573" s="1255"/>
      <c r="K2573" s="1257"/>
      <c r="L2573" s="1257"/>
      <c r="P2573" s="1255"/>
    </row>
    <row r="2574" spans="6:16">
      <c r="F2574" s="1256"/>
      <c r="G2574" s="1257"/>
      <c r="I2574" s="1255"/>
      <c r="K2574" s="1257"/>
      <c r="L2574" s="1257"/>
      <c r="P2574" s="1255"/>
    </row>
    <row r="2575" spans="6:16">
      <c r="F2575" s="1256"/>
      <c r="G2575" s="1257"/>
      <c r="I2575" s="1255"/>
      <c r="K2575" s="1257"/>
      <c r="L2575" s="1257"/>
      <c r="P2575" s="1255"/>
    </row>
    <row r="2576" spans="6:16">
      <c r="F2576" s="1256"/>
      <c r="G2576" s="1257"/>
      <c r="I2576" s="1255"/>
      <c r="K2576" s="1257"/>
      <c r="L2576" s="1257"/>
      <c r="P2576" s="1255"/>
    </row>
    <row r="2577" spans="6:16">
      <c r="F2577" s="1256"/>
      <c r="G2577" s="1257"/>
      <c r="I2577" s="1255"/>
      <c r="K2577" s="1257"/>
      <c r="L2577" s="1257"/>
      <c r="P2577" s="1255"/>
    </row>
    <row r="2578" spans="6:16">
      <c r="F2578" s="1256"/>
      <c r="G2578" s="1257"/>
      <c r="I2578" s="1255"/>
      <c r="K2578" s="1257"/>
      <c r="L2578" s="1257"/>
      <c r="P2578" s="1255"/>
    </row>
    <row r="2579" spans="6:16">
      <c r="F2579" s="1256"/>
      <c r="G2579" s="1257"/>
      <c r="I2579" s="1255"/>
      <c r="K2579" s="1257"/>
      <c r="L2579" s="1257"/>
      <c r="P2579" s="1255"/>
    </row>
    <row r="2580" spans="6:16">
      <c r="F2580" s="1256"/>
      <c r="G2580" s="1257"/>
      <c r="I2580" s="1255"/>
      <c r="K2580" s="1257"/>
      <c r="L2580" s="1257"/>
      <c r="P2580" s="1255"/>
    </row>
    <row r="2581" spans="6:16">
      <c r="F2581" s="1256"/>
      <c r="G2581" s="1257"/>
      <c r="I2581" s="1255"/>
      <c r="K2581" s="1257"/>
      <c r="L2581" s="1257"/>
      <c r="P2581" s="1255"/>
    </row>
    <row r="2582" spans="6:16">
      <c r="F2582" s="1256"/>
      <c r="G2582" s="1257"/>
      <c r="I2582" s="1255"/>
      <c r="K2582" s="1257"/>
      <c r="L2582" s="1257"/>
      <c r="P2582" s="1255"/>
    </row>
    <row r="2583" spans="6:16">
      <c r="F2583" s="1256"/>
      <c r="G2583" s="1257"/>
      <c r="I2583" s="1255"/>
      <c r="K2583" s="1257"/>
      <c r="L2583" s="1257"/>
      <c r="P2583" s="1255"/>
    </row>
    <row r="2584" spans="6:16">
      <c r="F2584" s="1256"/>
      <c r="G2584" s="1257"/>
      <c r="I2584" s="1255"/>
      <c r="K2584" s="1257"/>
      <c r="L2584" s="1257"/>
      <c r="P2584" s="1255"/>
    </row>
    <row r="2585" spans="6:16">
      <c r="F2585" s="1256"/>
      <c r="G2585" s="1257"/>
      <c r="I2585" s="1255"/>
      <c r="K2585" s="1257"/>
      <c r="L2585" s="1257"/>
      <c r="P2585" s="1255"/>
    </row>
    <row r="2586" spans="6:16">
      <c r="F2586" s="1256"/>
      <c r="G2586" s="1257"/>
      <c r="I2586" s="1255"/>
      <c r="K2586" s="1257"/>
      <c r="L2586" s="1257"/>
      <c r="P2586" s="1255"/>
    </row>
    <row r="2587" spans="6:16">
      <c r="F2587" s="1256"/>
      <c r="G2587" s="1257"/>
      <c r="I2587" s="1255"/>
      <c r="K2587" s="1257"/>
      <c r="L2587" s="1257"/>
      <c r="P2587" s="1255"/>
    </row>
    <row r="2588" spans="6:16">
      <c r="F2588" s="1256"/>
      <c r="G2588" s="1257"/>
      <c r="I2588" s="1255"/>
      <c r="K2588" s="1257"/>
      <c r="L2588" s="1257"/>
      <c r="P2588" s="1255"/>
    </row>
    <row r="2589" spans="6:16">
      <c r="F2589" s="1256"/>
      <c r="G2589" s="1257"/>
      <c r="I2589" s="1255"/>
      <c r="K2589" s="1257"/>
      <c r="L2589" s="1257"/>
      <c r="P2589" s="1255"/>
    </row>
    <row r="2590" spans="6:16">
      <c r="F2590" s="1256"/>
      <c r="G2590" s="1257"/>
      <c r="I2590" s="1255"/>
      <c r="K2590" s="1257"/>
      <c r="L2590" s="1257"/>
      <c r="P2590" s="1255"/>
    </row>
    <row r="2591" spans="6:16">
      <c r="F2591" s="1256"/>
      <c r="G2591" s="1257"/>
      <c r="I2591" s="1255"/>
      <c r="K2591" s="1257"/>
      <c r="L2591" s="1257"/>
      <c r="P2591" s="1255"/>
    </row>
    <row r="2592" spans="6:16">
      <c r="F2592" s="1256"/>
      <c r="G2592" s="1257"/>
      <c r="I2592" s="1255"/>
      <c r="K2592" s="1257"/>
      <c r="L2592" s="1257"/>
      <c r="P2592" s="1255"/>
    </row>
    <row r="2593" spans="6:16">
      <c r="F2593" s="1256"/>
      <c r="G2593" s="1257"/>
      <c r="I2593" s="1255"/>
      <c r="K2593" s="1257"/>
      <c r="L2593" s="1257"/>
      <c r="P2593" s="1255"/>
    </row>
    <row r="2594" spans="6:16">
      <c r="F2594" s="1256"/>
      <c r="G2594" s="1257"/>
      <c r="I2594" s="1255"/>
      <c r="K2594" s="1257"/>
      <c r="L2594" s="1257"/>
      <c r="P2594" s="1255"/>
    </row>
    <row r="2595" spans="6:16">
      <c r="F2595" s="1256"/>
      <c r="G2595" s="1257"/>
      <c r="I2595" s="1255"/>
      <c r="K2595" s="1257"/>
      <c r="L2595" s="1257"/>
      <c r="P2595" s="1255"/>
    </row>
    <row r="2596" spans="6:16">
      <c r="F2596" s="1256"/>
      <c r="G2596" s="1257"/>
      <c r="I2596" s="1255"/>
      <c r="K2596" s="1257"/>
      <c r="L2596" s="1257"/>
      <c r="P2596" s="1255"/>
    </row>
    <row r="2597" spans="6:16">
      <c r="F2597" s="1256"/>
      <c r="G2597" s="1257"/>
      <c r="I2597" s="1255"/>
      <c r="K2597" s="1257"/>
      <c r="L2597" s="1257"/>
      <c r="P2597" s="1255"/>
    </row>
    <row r="2598" spans="6:16">
      <c r="F2598" s="1256"/>
      <c r="G2598" s="1257"/>
      <c r="I2598" s="1255"/>
      <c r="K2598" s="1257"/>
      <c r="L2598" s="1257"/>
      <c r="P2598" s="1255"/>
    </row>
    <row r="2599" spans="6:16">
      <c r="F2599" s="1256"/>
      <c r="G2599" s="1257"/>
      <c r="I2599" s="1255"/>
      <c r="K2599" s="1257"/>
      <c r="L2599" s="1257"/>
      <c r="P2599" s="1255"/>
    </row>
    <row r="2600" spans="6:16">
      <c r="F2600" s="1256"/>
      <c r="G2600" s="1257"/>
      <c r="I2600" s="1255"/>
      <c r="K2600" s="1257"/>
      <c r="L2600" s="1257"/>
      <c r="P2600" s="1255"/>
    </row>
    <row r="2601" spans="6:16">
      <c r="F2601" s="1256"/>
      <c r="G2601" s="1257"/>
      <c r="I2601" s="1255"/>
      <c r="K2601" s="1257"/>
      <c r="L2601" s="1257"/>
      <c r="P2601" s="1255"/>
    </row>
    <row r="2602" spans="6:16">
      <c r="F2602" s="1256"/>
      <c r="G2602" s="1257"/>
      <c r="I2602" s="1255"/>
      <c r="K2602" s="1257"/>
      <c r="L2602" s="1257"/>
      <c r="P2602" s="1255"/>
    </row>
    <row r="2603" spans="6:16">
      <c r="F2603" s="1256"/>
      <c r="G2603" s="1257"/>
      <c r="I2603" s="1255"/>
      <c r="K2603" s="1257"/>
      <c r="L2603" s="1257"/>
      <c r="P2603" s="1255"/>
    </row>
    <row r="2604" spans="6:16">
      <c r="F2604" s="1256"/>
      <c r="G2604" s="1257"/>
      <c r="I2604" s="1255"/>
      <c r="K2604" s="1257"/>
      <c r="L2604" s="1257"/>
      <c r="P2604" s="1255"/>
    </row>
    <row r="2605" spans="6:16">
      <c r="F2605" s="1256"/>
      <c r="G2605" s="1257"/>
      <c r="I2605" s="1255"/>
      <c r="K2605" s="1257"/>
      <c r="L2605" s="1257"/>
      <c r="P2605" s="1255"/>
    </row>
    <row r="2606" spans="6:16">
      <c r="F2606" s="1256"/>
      <c r="G2606" s="1257"/>
      <c r="I2606" s="1255"/>
      <c r="K2606" s="1257"/>
      <c r="L2606" s="1257"/>
      <c r="P2606" s="1255"/>
    </row>
    <row r="2607" spans="6:16">
      <c r="F2607" s="1256"/>
      <c r="G2607" s="1257"/>
      <c r="I2607" s="1255"/>
      <c r="K2607" s="1257"/>
      <c r="L2607" s="1257"/>
      <c r="P2607" s="1255"/>
    </row>
    <row r="2608" spans="6:16">
      <c r="F2608" s="1256"/>
      <c r="G2608" s="1257"/>
      <c r="I2608" s="1255"/>
      <c r="K2608" s="1257"/>
      <c r="L2608" s="1257"/>
      <c r="P2608" s="1255"/>
    </row>
    <row r="2609" spans="6:16">
      <c r="F2609" s="1256"/>
      <c r="G2609" s="1257"/>
      <c r="I2609" s="1255"/>
      <c r="K2609" s="1257"/>
      <c r="L2609" s="1257"/>
      <c r="P2609" s="1255"/>
    </row>
    <row r="2610" spans="6:16">
      <c r="F2610" s="1256"/>
      <c r="G2610" s="1257"/>
      <c r="I2610" s="1255"/>
      <c r="K2610" s="1257"/>
      <c r="L2610" s="1257"/>
      <c r="P2610" s="1255"/>
    </row>
    <row r="2611" spans="6:16">
      <c r="F2611" s="1256"/>
      <c r="G2611" s="1257"/>
      <c r="I2611" s="1255"/>
      <c r="K2611" s="1257"/>
      <c r="L2611" s="1257"/>
      <c r="P2611" s="1255"/>
    </row>
    <row r="2612" spans="6:16">
      <c r="F2612" s="1256"/>
      <c r="G2612" s="1257"/>
      <c r="I2612" s="1255"/>
      <c r="K2612" s="1257"/>
      <c r="L2612" s="1257"/>
      <c r="P2612" s="1255"/>
    </row>
    <row r="2613" spans="6:16">
      <c r="F2613" s="1256"/>
      <c r="G2613" s="1257"/>
      <c r="I2613" s="1255"/>
      <c r="K2613" s="1257"/>
      <c r="L2613" s="1257"/>
      <c r="P2613" s="1255"/>
    </row>
    <row r="2614" spans="6:16">
      <c r="F2614" s="1256"/>
      <c r="G2614" s="1257"/>
      <c r="I2614" s="1255"/>
      <c r="K2614" s="1257"/>
      <c r="L2614" s="1257"/>
      <c r="P2614" s="1255"/>
    </row>
    <row r="2615" spans="6:16">
      <c r="F2615" s="1256"/>
      <c r="G2615" s="1257"/>
      <c r="I2615" s="1255"/>
      <c r="K2615" s="1257"/>
      <c r="L2615" s="1257"/>
      <c r="P2615" s="1255"/>
    </row>
    <row r="2616" spans="6:16">
      <c r="F2616" s="1256"/>
      <c r="G2616" s="1257"/>
      <c r="I2616" s="1255"/>
      <c r="K2616" s="1257"/>
      <c r="L2616" s="1257"/>
      <c r="P2616" s="1255"/>
    </row>
    <row r="2617" spans="6:16">
      <c r="F2617" s="1256"/>
      <c r="G2617" s="1257"/>
      <c r="I2617" s="1255"/>
      <c r="K2617" s="1257"/>
      <c r="L2617" s="1257"/>
      <c r="P2617" s="1255"/>
    </row>
    <row r="2618" spans="6:16">
      <c r="F2618" s="1256"/>
      <c r="G2618" s="1257"/>
      <c r="I2618" s="1255"/>
      <c r="K2618" s="1257"/>
      <c r="L2618" s="1257"/>
      <c r="P2618" s="1255"/>
    </row>
    <row r="2619" spans="6:16">
      <c r="F2619" s="1256"/>
      <c r="G2619" s="1257"/>
      <c r="I2619" s="1255"/>
      <c r="K2619" s="1257"/>
      <c r="L2619" s="1257"/>
      <c r="P2619" s="1255"/>
    </row>
    <row r="2620" spans="6:16">
      <c r="F2620" s="1256"/>
      <c r="G2620" s="1257"/>
      <c r="I2620" s="1255"/>
      <c r="K2620" s="1257"/>
      <c r="L2620" s="1257"/>
      <c r="P2620" s="1255"/>
    </row>
    <row r="2621" spans="6:16">
      <c r="F2621" s="1256"/>
      <c r="G2621" s="1257"/>
      <c r="I2621" s="1255"/>
      <c r="K2621" s="1257"/>
      <c r="L2621" s="1257"/>
      <c r="P2621" s="1255"/>
    </row>
    <row r="2622" spans="6:16">
      <c r="F2622" s="1256"/>
      <c r="G2622" s="1257"/>
      <c r="I2622" s="1255"/>
      <c r="K2622" s="1257"/>
      <c r="L2622" s="1257"/>
      <c r="P2622" s="1255"/>
    </row>
    <row r="2623" spans="6:16">
      <c r="F2623" s="1256"/>
      <c r="G2623" s="1257"/>
      <c r="I2623" s="1255"/>
      <c r="K2623" s="1257"/>
      <c r="L2623" s="1257"/>
      <c r="P2623" s="1255"/>
    </row>
    <row r="2624" spans="6:16">
      <c r="F2624" s="1256"/>
      <c r="G2624" s="1257"/>
      <c r="I2624" s="1255"/>
      <c r="K2624" s="1257"/>
      <c r="L2624" s="1257"/>
      <c r="P2624" s="1255"/>
    </row>
    <row r="2625" spans="6:16">
      <c r="F2625" s="1256"/>
      <c r="G2625" s="1257"/>
      <c r="I2625" s="1255"/>
      <c r="K2625" s="1257"/>
      <c r="L2625" s="1257"/>
      <c r="P2625" s="1255"/>
    </row>
    <row r="2626" spans="6:16">
      <c r="F2626" s="1256"/>
      <c r="G2626" s="1257"/>
      <c r="I2626" s="1255"/>
      <c r="K2626" s="1257"/>
      <c r="L2626" s="1257"/>
      <c r="P2626" s="1255"/>
    </row>
    <row r="2627" spans="6:16">
      <c r="F2627" s="1256"/>
      <c r="G2627" s="1257"/>
      <c r="I2627" s="1255"/>
      <c r="K2627" s="1257"/>
      <c r="L2627" s="1257"/>
      <c r="P2627" s="1255"/>
    </row>
    <row r="2628" spans="6:16">
      <c r="F2628" s="1256"/>
      <c r="G2628" s="1257"/>
      <c r="I2628" s="1255"/>
      <c r="K2628" s="1257"/>
      <c r="L2628" s="1257"/>
      <c r="P2628" s="1255"/>
    </row>
    <row r="2629" spans="6:16">
      <c r="F2629" s="1256"/>
      <c r="G2629" s="1257"/>
      <c r="I2629" s="1255"/>
      <c r="K2629" s="1257"/>
      <c r="L2629" s="1257"/>
      <c r="P2629" s="1255"/>
    </row>
    <row r="2630" spans="6:16">
      <c r="F2630" s="1256"/>
      <c r="G2630" s="1257"/>
      <c r="I2630" s="1255"/>
      <c r="K2630" s="1257"/>
      <c r="L2630" s="1257"/>
      <c r="P2630" s="1255"/>
    </row>
    <row r="2631" spans="6:16">
      <c r="F2631" s="1256"/>
      <c r="G2631" s="1257"/>
      <c r="I2631" s="1255"/>
      <c r="K2631" s="1257"/>
      <c r="L2631" s="1257"/>
      <c r="P2631" s="1255"/>
    </row>
    <row r="2632" spans="6:16">
      <c r="F2632" s="1256"/>
      <c r="G2632" s="1257"/>
      <c r="I2632" s="1255"/>
      <c r="K2632" s="1257"/>
      <c r="L2632" s="1257"/>
      <c r="P2632" s="1255"/>
    </row>
    <row r="2633" spans="6:16">
      <c r="F2633" s="1256"/>
      <c r="G2633" s="1257"/>
      <c r="I2633" s="1255"/>
      <c r="K2633" s="1257"/>
      <c r="L2633" s="1257"/>
      <c r="P2633" s="1255"/>
    </row>
    <row r="2634" spans="6:16">
      <c r="F2634" s="1256"/>
      <c r="G2634" s="1257"/>
      <c r="I2634" s="1255"/>
      <c r="K2634" s="1257"/>
      <c r="L2634" s="1257"/>
      <c r="P2634" s="1255"/>
    </row>
    <row r="2635" spans="6:16">
      <c r="F2635" s="1256"/>
      <c r="G2635" s="1257"/>
      <c r="I2635" s="1255"/>
      <c r="K2635" s="1257"/>
      <c r="L2635" s="1257"/>
      <c r="P2635" s="1255"/>
    </row>
    <row r="2636" spans="6:16">
      <c r="F2636" s="1256"/>
      <c r="G2636" s="1257"/>
      <c r="I2636" s="1255"/>
      <c r="K2636" s="1257"/>
      <c r="L2636" s="1257"/>
      <c r="P2636" s="1255"/>
    </row>
    <row r="2637" spans="6:16">
      <c r="F2637" s="1256"/>
      <c r="G2637" s="1257"/>
      <c r="I2637" s="1255"/>
      <c r="K2637" s="1257"/>
      <c r="L2637" s="1257"/>
      <c r="P2637" s="1255"/>
    </row>
    <row r="2638" spans="6:16">
      <c r="F2638" s="1256"/>
      <c r="G2638" s="1257"/>
      <c r="I2638" s="1255"/>
      <c r="K2638" s="1257"/>
      <c r="L2638" s="1257"/>
      <c r="P2638" s="1255"/>
    </row>
    <row r="2639" spans="6:16">
      <c r="F2639" s="1256"/>
      <c r="G2639" s="1257"/>
      <c r="I2639" s="1255"/>
      <c r="K2639" s="1257"/>
      <c r="L2639" s="1257"/>
      <c r="P2639" s="1255"/>
    </row>
    <row r="2640" spans="6:16">
      <c r="F2640" s="1256"/>
      <c r="G2640" s="1257"/>
      <c r="I2640" s="1255"/>
      <c r="K2640" s="1257"/>
      <c r="L2640" s="1257"/>
      <c r="P2640" s="1255"/>
    </row>
    <row r="2641" spans="6:16">
      <c r="F2641" s="1256"/>
      <c r="G2641" s="1257"/>
      <c r="I2641" s="1255"/>
      <c r="K2641" s="1257"/>
      <c r="L2641" s="1257"/>
      <c r="P2641" s="1255"/>
    </row>
    <row r="2642" spans="6:16">
      <c r="F2642" s="1256"/>
      <c r="G2642" s="1257"/>
      <c r="I2642" s="1255"/>
      <c r="K2642" s="1257"/>
      <c r="L2642" s="1257"/>
      <c r="P2642" s="1255"/>
    </row>
    <row r="2643" spans="6:16">
      <c r="F2643" s="1256"/>
      <c r="G2643" s="1257"/>
      <c r="I2643" s="1255"/>
      <c r="K2643" s="1257"/>
      <c r="L2643" s="1257"/>
      <c r="P2643" s="1255"/>
    </row>
    <row r="2644" spans="6:16">
      <c r="F2644" s="1256"/>
      <c r="G2644" s="1257"/>
      <c r="I2644" s="1255"/>
      <c r="K2644" s="1257"/>
      <c r="L2644" s="1257"/>
      <c r="P2644" s="1255"/>
    </row>
    <row r="2645" spans="6:16">
      <c r="F2645" s="1256"/>
      <c r="G2645" s="1257"/>
      <c r="I2645" s="1255"/>
      <c r="K2645" s="1257"/>
      <c r="L2645" s="1257"/>
      <c r="P2645" s="1255"/>
    </row>
    <row r="2646" spans="6:16">
      <c r="F2646" s="1256"/>
      <c r="G2646" s="1257"/>
      <c r="I2646" s="1255"/>
      <c r="K2646" s="1257"/>
      <c r="L2646" s="1257"/>
      <c r="P2646" s="1255"/>
    </row>
    <row r="2647" spans="6:16">
      <c r="F2647" s="1256"/>
      <c r="G2647" s="1257"/>
      <c r="I2647" s="1255"/>
      <c r="K2647" s="1257"/>
      <c r="L2647" s="1257"/>
      <c r="P2647" s="1255"/>
    </row>
    <row r="2648" spans="6:16">
      <c r="F2648" s="1256"/>
      <c r="G2648" s="1257"/>
      <c r="I2648" s="1255"/>
      <c r="K2648" s="1257"/>
      <c r="L2648" s="1257"/>
      <c r="P2648" s="1255"/>
    </row>
    <row r="2649" spans="6:16">
      <c r="F2649" s="1256"/>
      <c r="G2649" s="1257"/>
      <c r="I2649" s="1255"/>
      <c r="K2649" s="1257"/>
      <c r="L2649" s="1257"/>
      <c r="P2649" s="1255"/>
    </row>
    <row r="2650" spans="6:16">
      <c r="F2650" s="1256"/>
      <c r="G2650" s="1257"/>
      <c r="I2650" s="1255"/>
      <c r="K2650" s="1257"/>
      <c r="L2650" s="1257"/>
      <c r="P2650" s="1255"/>
    </row>
    <row r="2651" spans="6:16">
      <c r="F2651" s="1256"/>
      <c r="G2651" s="1257"/>
      <c r="I2651" s="1255"/>
      <c r="K2651" s="1257"/>
      <c r="L2651" s="1257"/>
      <c r="P2651" s="1255"/>
    </row>
    <row r="2652" spans="6:16">
      <c r="F2652" s="1256"/>
      <c r="G2652" s="1257"/>
      <c r="I2652" s="1255"/>
      <c r="K2652" s="1257"/>
      <c r="L2652" s="1257"/>
      <c r="P2652" s="1255"/>
    </row>
    <row r="2653" spans="6:16">
      <c r="F2653" s="1256"/>
      <c r="G2653" s="1257"/>
      <c r="I2653" s="1255"/>
      <c r="K2653" s="1257"/>
      <c r="L2653" s="1257"/>
      <c r="P2653" s="1255"/>
    </row>
    <row r="2654" spans="6:16">
      <c r="F2654" s="1256"/>
      <c r="G2654" s="1257"/>
      <c r="I2654" s="1255"/>
      <c r="K2654" s="1257"/>
      <c r="L2654" s="1257"/>
      <c r="P2654" s="1255"/>
    </row>
    <row r="2655" spans="6:16">
      <c r="F2655" s="1256"/>
      <c r="G2655" s="1257"/>
      <c r="I2655" s="1255"/>
      <c r="K2655" s="1257"/>
      <c r="L2655" s="1257"/>
      <c r="P2655" s="1255"/>
    </row>
    <row r="2656" spans="6:16">
      <c r="F2656" s="1256"/>
      <c r="G2656" s="1257"/>
      <c r="I2656" s="1255"/>
      <c r="K2656" s="1257"/>
      <c r="L2656" s="1257"/>
      <c r="P2656" s="1255"/>
    </row>
    <row r="2657" spans="6:16">
      <c r="F2657" s="1256"/>
      <c r="G2657" s="1257"/>
      <c r="I2657" s="1255"/>
      <c r="K2657" s="1257"/>
      <c r="L2657" s="1257"/>
      <c r="P2657" s="1255"/>
    </row>
    <row r="2658" spans="6:16">
      <c r="F2658" s="1256"/>
      <c r="G2658" s="1257"/>
      <c r="I2658" s="1255"/>
      <c r="K2658" s="1257"/>
      <c r="L2658" s="1257"/>
      <c r="P2658" s="1255"/>
    </row>
    <row r="2659" spans="6:16">
      <c r="F2659" s="1256"/>
      <c r="G2659" s="1257"/>
      <c r="I2659" s="1255"/>
      <c r="K2659" s="1257"/>
      <c r="L2659" s="1257"/>
      <c r="P2659" s="1255"/>
    </row>
    <row r="2660" spans="6:16">
      <c r="F2660" s="1256"/>
      <c r="G2660" s="1257"/>
      <c r="I2660" s="1255"/>
      <c r="K2660" s="1257"/>
      <c r="L2660" s="1257"/>
      <c r="P2660" s="1255"/>
    </row>
    <row r="2661" spans="6:16">
      <c r="F2661" s="1256"/>
      <c r="G2661" s="1257"/>
      <c r="I2661" s="1255"/>
      <c r="K2661" s="1257"/>
      <c r="L2661" s="1257"/>
      <c r="P2661" s="1255"/>
    </row>
    <row r="2662" spans="6:16">
      <c r="F2662" s="1256"/>
      <c r="G2662" s="1257"/>
      <c r="I2662" s="1255"/>
      <c r="K2662" s="1257"/>
      <c r="L2662" s="1257"/>
      <c r="P2662" s="1255"/>
    </row>
    <row r="2663" spans="6:16">
      <c r="F2663" s="1256"/>
      <c r="G2663" s="1257"/>
      <c r="I2663" s="1255"/>
      <c r="K2663" s="1257"/>
      <c r="L2663" s="1257"/>
      <c r="P2663" s="1255"/>
    </row>
    <row r="2664" spans="6:16">
      <c r="F2664" s="1256"/>
      <c r="G2664" s="1257"/>
      <c r="I2664" s="1255"/>
      <c r="K2664" s="1257"/>
      <c r="L2664" s="1257"/>
      <c r="P2664" s="1255"/>
    </row>
    <row r="2665" spans="6:16">
      <c r="F2665" s="1256"/>
      <c r="G2665" s="1257"/>
      <c r="I2665" s="1255"/>
      <c r="K2665" s="1257"/>
      <c r="L2665" s="1257"/>
      <c r="P2665" s="1255"/>
    </row>
    <row r="2666" spans="6:16">
      <c r="F2666" s="1256"/>
      <c r="G2666" s="1257"/>
      <c r="I2666" s="1255"/>
      <c r="K2666" s="1257"/>
      <c r="L2666" s="1257"/>
      <c r="P2666" s="1255"/>
    </row>
    <row r="2667" spans="6:16">
      <c r="F2667" s="1256"/>
      <c r="G2667" s="1257"/>
      <c r="I2667" s="1255"/>
      <c r="K2667" s="1257"/>
      <c r="L2667" s="1257"/>
      <c r="P2667" s="1255"/>
    </row>
    <row r="2668" spans="6:16">
      <c r="F2668" s="1256"/>
      <c r="G2668" s="1257"/>
      <c r="I2668" s="1255"/>
      <c r="K2668" s="1257"/>
      <c r="L2668" s="1257"/>
      <c r="P2668" s="1255"/>
    </row>
    <row r="2669" spans="6:16">
      <c r="F2669" s="1256"/>
      <c r="G2669" s="1257"/>
      <c r="I2669" s="1255"/>
      <c r="K2669" s="1257"/>
      <c r="L2669" s="1257"/>
      <c r="P2669" s="1255"/>
    </row>
    <row r="2670" spans="6:16">
      <c r="F2670" s="1256"/>
      <c r="G2670" s="1257"/>
      <c r="I2670" s="1255"/>
      <c r="K2670" s="1257"/>
      <c r="L2670" s="1257"/>
      <c r="P2670" s="1255"/>
    </row>
    <row r="2671" spans="6:16">
      <c r="F2671" s="1256"/>
      <c r="G2671" s="1257"/>
      <c r="I2671" s="1255"/>
      <c r="K2671" s="1257"/>
      <c r="L2671" s="1257"/>
      <c r="P2671" s="1255"/>
    </row>
    <row r="2672" spans="6:16">
      <c r="F2672" s="1256"/>
      <c r="G2672" s="1257"/>
      <c r="I2672" s="1255"/>
      <c r="K2672" s="1257"/>
      <c r="L2672" s="1257"/>
      <c r="P2672" s="1255"/>
    </row>
    <row r="2673" spans="6:16">
      <c r="F2673" s="1256"/>
      <c r="G2673" s="1257"/>
      <c r="I2673" s="1255"/>
      <c r="K2673" s="1257"/>
      <c r="L2673" s="1257"/>
      <c r="P2673" s="1255"/>
    </row>
    <row r="2674" spans="6:16">
      <c r="F2674" s="1256"/>
      <c r="G2674" s="1257"/>
      <c r="I2674" s="1255"/>
      <c r="K2674" s="1257"/>
      <c r="L2674" s="1257"/>
      <c r="P2674" s="1255"/>
    </row>
    <row r="2675" spans="6:16">
      <c r="F2675" s="1256"/>
      <c r="G2675" s="1257"/>
      <c r="I2675" s="1255"/>
      <c r="K2675" s="1257"/>
      <c r="L2675" s="1257"/>
      <c r="P2675" s="1255"/>
    </row>
    <row r="2676" spans="6:16">
      <c r="F2676" s="1256"/>
      <c r="G2676" s="1257"/>
      <c r="I2676" s="1255"/>
      <c r="K2676" s="1257"/>
      <c r="L2676" s="1257"/>
      <c r="P2676" s="1255"/>
    </row>
    <row r="2677" spans="6:16">
      <c r="F2677" s="1256"/>
      <c r="G2677" s="1257"/>
      <c r="I2677" s="1255"/>
      <c r="K2677" s="1257"/>
      <c r="L2677" s="1257"/>
      <c r="P2677" s="1255"/>
    </row>
    <row r="2678" spans="6:16">
      <c r="F2678" s="1256"/>
      <c r="G2678" s="1257"/>
      <c r="I2678" s="1255"/>
      <c r="K2678" s="1257"/>
      <c r="L2678" s="1257"/>
      <c r="P2678" s="1255"/>
    </row>
    <row r="2679" spans="6:16">
      <c r="F2679" s="1256"/>
      <c r="G2679" s="1257"/>
      <c r="I2679" s="1255"/>
      <c r="K2679" s="1257"/>
      <c r="L2679" s="1257"/>
      <c r="P2679" s="1255"/>
    </row>
    <row r="2680" spans="6:16">
      <c r="F2680" s="1256"/>
      <c r="G2680" s="1257"/>
      <c r="I2680" s="1255"/>
      <c r="K2680" s="1257"/>
      <c r="L2680" s="1257"/>
      <c r="P2680" s="1255"/>
    </row>
    <row r="2681" spans="6:16">
      <c r="F2681" s="1256"/>
      <c r="G2681" s="1257"/>
      <c r="I2681" s="1255"/>
      <c r="K2681" s="1257"/>
      <c r="L2681" s="1257"/>
      <c r="P2681" s="1255"/>
    </row>
    <row r="2682" spans="6:16">
      <c r="F2682" s="1256"/>
      <c r="G2682" s="1257"/>
      <c r="I2682" s="1255"/>
      <c r="K2682" s="1257"/>
      <c r="L2682" s="1257"/>
      <c r="P2682" s="1255"/>
    </row>
    <row r="2683" spans="6:16">
      <c r="F2683" s="1256"/>
      <c r="G2683" s="1257"/>
      <c r="I2683" s="1255"/>
      <c r="K2683" s="1257"/>
      <c r="L2683" s="1257"/>
      <c r="P2683" s="1255"/>
    </row>
    <row r="2684" spans="6:16">
      <c r="F2684" s="1256"/>
      <c r="G2684" s="1257"/>
      <c r="I2684" s="1255"/>
      <c r="K2684" s="1257"/>
      <c r="L2684" s="1257"/>
      <c r="P2684" s="1255"/>
    </row>
    <row r="2685" spans="6:16">
      <c r="F2685" s="1256"/>
      <c r="G2685" s="1257"/>
      <c r="I2685" s="1255"/>
      <c r="K2685" s="1257"/>
      <c r="L2685" s="1257"/>
      <c r="P2685" s="1255"/>
    </row>
    <row r="2686" spans="6:16">
      <c r="F2686" s="1256"/>
      <c r="G2686" s="1257"/>
      <c r="I2686" s="1255"/>
      <c r="K2686" s="1257"/>
      <c r="L2686" s="1257"/>
      <c r="P2686" s="1255"/>
    </row>
    <row r="2687" spans="6:16">
      <c r="F2687" s="1256"/>
      <c r="G2687" s="1257"/>
      <c r="I2687" s="1255"/>
      <c r="K2687" s="1257"/>
      <c r="L2687" s="1257"/>
      <c r="P2687" s="1255"/>
    </row>
    <row r="2688" spans="6:16">
      <c r="F2688" s="1256"/>
      <c r="G2688" s="1257"/>
      <c r="I2688" s="1255"/>
      <c r="K2688" s="1257"/>
      <c r="L2688" s="1257"/>
      <c r="P2688" s="1255"/>
    </row>
    <row r="2689" spans="6:16">
      <c r="F2689" s="1256"/>
      <c r="G2689" s="1257"/>
      <c r="I2689" s="1255"/>
      <c r="K2689" s="1257"/>
      <c r="L2689" s="1257"/>
      <c r="P2689" s="1255"/>
    </row>
    <row r="2690" spans="6:16">
      <c r="F2690" s="1256"/>
      <c r="G2690" s="1257"/>
      <c r="I2690" s="1255"/>
      <c r="K2690" s="1257"/>
      <c r="L2690" s="1257"/>
      <c r="P2690" s="1255"/>
    </row>
    <row r="2691" spans="6:16">
      <c r="F2691" s="1256"/>
      <c r="G2691" s="1257"/>
      <c r="I2691" s="1255"/>
      <c r="K2691" s="1257"/>
      <c r="L2691" s="1257"/>
      <c r="P2691" s="1255"/>
    </row>
    <row r="2692" spans="6:16">
      <c r="F2692" s="1256"/>
      <c r="G2692" s="1257"/>
      <c r="I2692" s="1255"/>
      <c r="K2692" s="1257"/>
      <c r="L2692" s="1257"/>
      <c r="P2692" s="1255"/>
    </row>
    <row r="2693" spans="6:16">
      <c r="F2693" s="1256"/>
      <c r="G2693" s="1257"/>
      <c r="I2693" s="1255"/>
      <c r="K2693" s="1257"/>
      <c r="L2693" s="1257"/>
      <c r="P2693" s="1255"/>
    </row>
    <row r="2694" spans="6:16">
      <c r="F2694" s="1256"/>
      <c r="G2694" s="1257"/>
      <c r="I2694" s="1255"/>
      <c r="K2694" s="1257"/>
      <c r="L2694" s="1257"/>
      <c r="P2694" s="1255"/>
    </row>
    <row r="2695" spans="6:16">
      <c r="F2695" s="1256"/>
      <c r="G2695" s="1257"/>
      <c r="I2695" s="1255"/>
      <c r="K2695" s="1257"/>
      <c r="L2695" s="1257"/>
      <c r="P2695" s="1255"/>
    </row>
    <row r="2696" spans="6:16">
      <c r="F2696" s="1256"/>
      <c r="G2696" s="1257"/>
      <c r="I2696" s="1255"/>
      <c r="K2696" s="1257"/>
      <c r="L2696" s="1257"/>
      <c r="P2696" s="1255"/>
    </row>
    <row r="2697" spans="6:16">
      <c r="F2697" s="1256"/>
      <c r="G2697" s="1257"/>
      <c r="I2697" s="1255"/>
      <c r="K2697" s="1257"/>
      <c r="L2697" s="1257"/>
      <c r="P2697" s="1255"/>
    </row>
    <row r="2698" spans="6:16">
      <c r="F2698" s="1256"/>
      <c r="G2698" s="1257"/>
      <c r="I2698" s="1255"/>
      <c r="K2698" s="1257"/>
      <c r="L2698" s="1257"/>
      <c r="P2698" s="1255"/>
    </row>
    <row r="2699" spans="6:16">
      <c r="F2699" s="1256"/>
      <c r="G2699" s="1257"/>
      <c r="I2699" s="1255"/>
      <c r="K2699" s="1257"/>
      <c r="L2699" s="1257"/>
      <c r="P2699" s="1255"/>
    </row>
    <row r="2700" spans="6:16">
      <c r="F2700" s="1256"/>
      <c r="G2700" s="1257"/>
      <c r="I2700" s="1255"/>
      <c r="K2700" s="1257"/>
      <c r="L2700" s="1257"/>
      <c r="P2700" s="1255"/>
    </row>
    <row r="2701" spans="6:16">
      <c r="F2701" s="1256"/>
      <c r="G2701" s="1257"/>
      <c r="I2701" s="1255"/>
      <c r="K2701" s="1257"/>
      <c r="L2701" s="1257"/>
      <c r="P2701" s="1255"/>
    </row>
    <row r="2702" spans="6:16">
      <c r="F2702" s="1256"/>
      <c r="G2702" s="1257"/>
      <c r="I2702" s="1255"/>
      <c r="K2702" s="1257"/>
      <c r="L2702" s="1257"/>
      <c r="P2702" s="1255"/>
    </row>
    <row r="2703" spans="6:16">
      <c r="F2703" s="1256"/>
      <c r="G2703" s="1257"/>
      <c r="I2703" s="1255"/>
      <c r="K2703" s="1257"/>
      <c r="L2703" s="1257"/>
      <c r="P2703" s="1255"/>
    </row>
    <row r="2704" spans="6:16">
      <c r="F2704" s="1256"/>
      <c r="G2704" s="1257"/>
      <c r="I2704" s="1255"/>
      <c r="K2704" s="1257"/>
      <c r="L2704" s="1257"/>
      <c r="P2704" s="1255"/>
    </row>
    <row r="2705" spans="6:16">
      <c r="F2705" s="1256"/>
      <c r="G2705" s="1257"/>
      <c r="I2705" s="1255"/>
      <c r="K2705" s="1257"/>
      <c r="L2705" s="1257"/>
      <c r="P2705" s="1255"/>
    </row>
    <row r="2706" spans="6:16">
      <c r="F2706" s="1256"/>
      <c r="G2706" s="1257"/>
      <c r="I2706" s="1255"/>
      <c r="K2706" s="1257"/>
      <c r="L2706" s="1257"/>
      <c r="P2706" s="1255"/>
    </row>
    <row r="2707" spans="6:16">
      <c r="F2707" s="1256"/>
      <c r="G2707" s="1257"/>
      <c r="I2707" s="1255"/>
      <c r="K2707" s="1257"/>
      <c r="L2707" s="1257"/>
      <c r="P2707" s="1255"/>
    </row>
    <row r="2708" spans="6:16">
      <c r="F2708" s="1256"/>
      <c r="G2708" s="1257"/>
      <c r="I2708" s="1255"/>
      <c r="K2708" s="1257"/>
      <c r="L2708" s="1257"/>
      <c r="P2708" s="1255"/>
    </row>
    <row r="2709" spans="6:16">
      <c r="F2709" s="1256"/>
      <c r="G2709" s="1257"/>
      <c r="I2709" s="1255"/>
      <c r="K2709" s="1257"/>
      <c r="L2709" s="1257"/>
      <c r="P2709" s="1255"/>
    </row>
    <row r="2710" spans="6:16">
      <c r="F2710" s="1256"/>
      <c r="G2710" s="1257"/>
      <c r="I2710" s="1255"/>
      <c r="K2710" s="1257"/>
      <c r="L2710" s="1257"/>
      <c r="P2710" s="1255"/>
    </row>
    <row r="2711" spans="6:16">
      <c r="F2711" s="1256"/>
      <c r="G2711" s="1257"/>
      <c r="I2711" s="1255"/>
      <c r="K2711" s="1257"/>
      <c r="L2711" s="1257"/>
      <c r="P2711" s="1255"/>
    </row>
    <row r="2712" spans="6:16">
      <c r="F2712" s="1256"/>
      <c r="G2712" s="1257"/>
      <c r="I2712" s="1255"/>
      <c r="K2712" s="1257"/>
      <c r="L2712" s="1257"/>
      <c r="P2712" s="1255"/>
    </row>
    <row r="2713" spans="6:16">
      <c r="F2713" s="1256"/>
      <c r="G2713" s="1257"/>
      <c r="I2713" s="1255"/>
      <c r="K2713" s="1257"/>
      <c r="L2713" s="1257"/>
      <c r="P2713" s="1255"/>
    </row>
    <row r="2714" spans="6:16">
      <c r="F2714" s="1256"/>
      <c r="G2714" s="1257"/>
      <c r="I2714" s="1255"/>
      <c r="K2714" s="1257"/>
      <c r="L2714" s="1257"/>
      <c r="P2714" s="1255"/>
    </row>
    <row r="2715" spans="6:16">
      <c r="F2715" s="1256"/>
      <c r="G2715" s="1257"/>
      <c r="I2715" s="1255"/>
      <c r="K2715" s="1257"/>
      <c r="L2715" s="1257"/>
      <c r="P2715" s="1255"/>
    </row>
    <row r="2716" spans="6:16">
      <c r="F2716" s="1256"/>
      <c r="G2716" s="1257"/>
      <c r="I2716" s="1255"/>
      <c r="K2716" s="1257"/>
      <c r="L2716" s="1257"/>
      <c r="P2716" s="1255"/>
    </row>
    <row r="2717" spans="6:16">
      <c r="F2717" s="1256"/>
      <c r="G2717" s="1257"/>
      <c r="I2717" s="1255"/>
      <c r="K2717" s="1257"/>
      <c r="L2717" s="1257"/>
      <c r="P2717" s="1255"/>
    </row>
    <row r="2718" spans="6:16">
      <c r="F2718" s="1256"/>
      <c r="G2718" s="1257"/>
      <c r="I2718" s="1255"/>
      <c r="K2718" s="1257"/>
      <c r="L2718" s="1257"/>
      <c r="P2718" s="1255"/>
    </row>
    <row r="2719" spans="6:16">
      <c r="F2719" s="1256"/>
      <c r="G2719" s="1257"/>
      <c r="I2719" s="1255"/>
      <c r="K2719" s="1257"/>
      <c r="L2719" s="1257"/>
      <c r="P2719" s="1255"/>
    </row>
    <row r="2720" spans="6:16">
      <c r="F2720" s="1256"/>
      <c r="G2720" s="1257"/>
      <c r="I2720" s="1255"/>
      <c r="K2720" s="1257"/>
      <c r="L2720" s="1257"/>
      <c r="P2720" s="1255"/>
    </row>
    <row r="2721" spans="6:16">
      <c r="F2721" s="1256"/>
      <c r="G2721" s="1257"/>
      <c r="I2721" s="1255"/>
      <c r="K2721" s="1257"/>
      <c r="L2721" s="1257"/>
      <c r="P2721" s="1255"/>
    </row>
    <row r="2722" spans="6:16">
      <c r="F2722" s="1256"/>
      <c r="G2722" s="1257"/>
      <c r="I2722" s="1255"/>
      <c r="K2722" s="1257"/>
      <c r="L2722" s="1257"/>
      <c r="P2722" s="1255"/>
    </row>
    <row r="2723" spans="6:16">
      <c r="F2723" s="1256"/>
      <c r="G2723" s="1257"/>
      <c r="I2723" s="1255"/>
      <c r="K2723" s="1257"/>
      <c r="L2723" s="1257"/>
      <c r="P2723" s="1255"/>
    </row>
    <row r="2724" spans="6:16">
      <c r="F2724" s="1256"/>
      <c r="G2724" s="1257"/>
      <c r="I2724" s="1255"/>
      <c r="K2724" s="1257"/>
      <c r="L2724" s="1257"/>
      <c r="P2724" s="1255"/>
    </row>
    <row r="2725" spans="6:16">
      <c r="F2725" s="1256"/>
      <c r="G2725" s="1257"/>
      <c r="I2725" s="1255"/>
      <c r="K2725" s="1257"/>
      <c r="L2725" s="1257"/>
      <c r="P2725" s="1255"/>
    </row>
    <row r="2726" spans="6:16">
      <c r="F2726" s="1256"/>
      <c r="G2726" s="1257"/>
      <c r="I2726" s="1255"/>
      <c r="K2726" s="1257"/>
      <c r="L2726" s="1257"/>
      <c r="P2726" s="1255"/>
    </row>
    <row r="2727" spans="6:16">
      <c r="F2727" s="1256"/>
      <c r="G2727" s="1257"/>
      <c r="I2727" s="1255"/>
      <c r="K2727" s="1257"/>
      <c r="L2727" s="1257"/>
      <c r="P2727" s="1255"/>
    </row>
    <row r="2728" spans="6:16">
      <c r="F2728" s="1256"/>
      <c r="G2728" s="1257"/>
      <c r="I2728" s="1255"/>
      <c r="K2728" s="1257"/>
      <c r="L2728" s="1257"/>
      <c r="P2728" s="1255"/>
    </row>
    <row r="2729" spans="6:16">
      <c r="F2729" s="1256"/>
      <c r="G2729" s="1257"/>
      <c r="I2729" s="1255"/>
      <c r="K2729" s="1257"/>
      <c r="L2729" s="1257"/>
      <c r="P2729" s="1255"/>
    </row>
    <row r="2730" spans="6:16">
      <c r="F2730" s="1256"/>
      <c r="G2730" s="1257"/>
      <c r="I2730" s="1255"/>
      <c r="K2730" s="1257"/>
      <c r="L2730" s="1257"/>
      <c r="P2730" s="1255"/>
    </row>
    <row r="2731" spans="6:16">
      <c r="F2731" s="1256"/>
      <c r="G2731" s="1257"/>
      <c r="I2731" s="1255"/>
      <c r="K2731" s="1257"/>
      <c r="L2731" s="1257"/>
      <c r="P2731" s="1255"/>
    </row>
    <row r="2732" spans="6:16">
      <c r="F2732" s="1256"/>
      <c r="G2732" s="1257"/>
      <c r="I2732" s="1255"/>
      <c r="K2732" s="1257"/>
      <c r="L2732" s="1257"/>
      <c r="P2732" s="1255"/>
    </row>
    <row r="2733" spans="6:16">
      <c r="F2733" s="1256"/>
      <c r="G2733" s="1257"/>
      <c r="I2733" s="1255"/>
      <c r="K2733" s="1257"/>
      <c r="L2733" s="1257"/>
      <c r="P2733" s="1255"/>
    </row>
    <row r="2734" spans="6:16">
      <c r="F2734" s="1256"/>
      <c r="G2734" s="1257"/>
      <c r="I2734" s="1255"/>
      <c r="K2734" s="1257"/>
      <c r="L2734" s="1257"/>
      <c r="P2734" s="1255"/>
    </row>
    <row r="2735" spans="6:16">
      <c r="F2735" s="1256"/>
      <c r="G2735" s="1257"/>
      <c r="I2735" s="1255"/>
      <c r="K2735" s="1257"/>
      <c r="L2735" s="1257"/>
      <c r="P2735" s="1255"/>
    </row>
    <row r="2736" spans="6:16">
      <c r="F2736" s="1256"/>
      <c r="G2736" s="1257"/>
      <c r="I2736" s="1255"/>
      <c r="K2736" s="1257"/>
      <c r="L2736" s="1257"/>
      <c r="P2736" s="1255"/>
    </row>
    <row r="2737" spans="6:16">
      <c r="F2737" s="1256"/>
      <c r="G2737" s="1257"/>
      <c r="I2737" s="1255"/>
      <c r="K2737" s="1257"/>
      <c r="L2737" s="1257"/>
      <c r="P2737" s="1255"/>
    </row>
    <row r="2738" spans="6:16">
      <c r="F2738" s="1256"/>
      <c r="G2738" s="1257"/>
      <c r="I2738" s="1255"/>
      <c r="K2738" s="1257"/>
      <c r="L2738" s="1257"/>
      <c r="P2738" s="1255"/>
    </row>
    <row r="2739" spans="6:16">
      <c r="F2739" s="1256"/>
      <c r="G2739" s="1257"/>
      <c r="I2739" s="1255"/>
      <c r="K2739" s="1257"/>
      <c r="L2739" s="1257"/>
      <c r="P2739" s="1255"/>
    </row>
    <row r="2740" spans="6:16">
      <c r="F2740" s="1256"/>
      <c r="G2740" s="1257"/>
      <c r="I2740" s="1255"/>
      <c r="K2740" s="1257"/>
      <c r="L2740" s="1257"/>
      <c r="P2740" s="1255"/>
    </row>
    <row r="2741" spans="6:16">
      <c r="F2741" s="1256"/>
      <c r="G2741" s="1257"/>
      <c r="I2741" s="1255"/>
      <c r="K2741" s="1257"/>
      <c r="L2741" s="1257"/>
      <c r="P2741" s="1255"/>
    </row>
    <row r="2742" spans="6:16">
      <c r="F2742" s="1256"/>
      <c r="G2742" s="1257"/>
      <c r="I2742" s="1255"/>
      <c r="K2742" s="1257"/>
      <c r="L2742" s="1257"/>
      <c r="P2742" s="1255"/>
    </row>
    <row r="2743" spans="6:16">
      <c r="F2743" s="1256"/>
      <c r="G2743" s="1257"/>
      <c r="I2743" s="1255"/>
      <c r="K2743" s="1257"/>
      <c r="L2743" s="1257"/>
      <c r="P2743" s="1255"/>
    </row>
    <row r="2744" spans="6:16">
      <c r="F2744" s="1256"/>
      <c r="G2744" s="1257"/>
      <c r="I2744" s="1255"/>
      <c r="K2744" s="1257"/>
      <c r="L2744" s="1257"/>
      <c r="P2744" s="1255"/>
    </row>
    <row r="2745" spans="6:16">
      <c r="F2745" s="1256"/>
      <c r="G2745" s="1257"/>
      <c r="I2745" s="1255"/>
      <c r="K2745" s="1257"/>
      <c r="L2745" s="1257"/>
      <c r="P2745" s="1255"/>
    </row>
    <row r="2746" spans="6:16">
      <c r="F2746" s="1256"/>
      <c r="G2746" s="1257"/>
      <c r="I2746" s="1255"/>
      <c r="K2746" s="1257"/>
      <c r="L2746" s="1257"/>
      <c r="P2746" s="1255"/>
    </row>
    <row r="2747" spans="6:16">
      <c r="F2747" s="1256"/>
      <c r="G2747" s="1257"/>
      <c r="I2747" s="1255"/>
      <c r="K2747" s="1257"/>
      <c r="L2747" s="1257"/>
      <c r="P2747" s="1255"/>
    </row>
    <row r="2748" spans="6:16">
      <c r="F2748" s="1256"/>
      <c r="G2748" s="1257"/>
      <c r="I2748" s="1255"/>
      <c r="K2748" s="1257"/>
      <c r="L2748" s="1257"/>
      <c r="P2748" s="1255"/>
    </row>
    <row r="2749" spans="6:16">
      <c r="F2749" s="1256"/>
      <c r="G2749" s="1257"/>
      <c r="I2749" s="1255"/>
      <c r="K2749" s="1257"/>
      <c r="L2749" s="1257"/>
      <c r="P2749" s="1255"/>
    </row>
    <row r="2750" spans="6:16">
      <c r="F2750" s="1256"/>
      <c r="G2750" s="1257"/>
      <c r="I2750" s="1255"/>
      <c r="K2750" s="1257"/>
      <c r="L2750" s="1257"/>
      <c r="P2750" s="1255"/>
    </row>
    <row r="2751" spans="6:16">
      <c r="F2751" s="1256"/>
      <c r="G2751" s="1257"/>
      <c r="I2751" s="1255"/>
      <c r="K2751" s="1257"/>
      <c r="L2751" s="1257"/>
      <c r="P2751" s="1255"/>
    </row>
    <row r="2752" spans="6:16">
      <c r="F2752" s="1256"/>
      <c r="G2752" s="1257"/>
      <c r="I2752" s="1255"/>
      <c r="K2752" s="1257"/>
      <c r="L2752" s="1257"/>
      <c r="P2752" s="1255"/>
    </row>
    <row r="2753" spans="6:16">
      <c r="F2753" s="1256"/>
      <c r="G2753" s="1257"/>
      <c r="I2753" s="1255"/>
      <c r="K2753" s="1257"/>
      <c r="L2753" s="1257"/>
      <c r="P2753" s="1255"/>
    </row>
    <row r="2754" spans="6:16">
      <c r="F2754" s="1256"/>
      <c r="G2754" s="1257"/>
      <c r="I2754" s="1255"/>
      <c r="K2754" s="1257"/>
      <c r="L2754" s="1257"/>
      <c r="P2754" s="1255"/>
    </row>
    <row r="2755" spans="6:16">
      <c r="F2755" s="1256"/>
      <c r="G2755" s="1257"/>
      <c r="I2755" s="1255"/>
      <c r="K2755" s="1257"/>
      <c r="L2755" s="1257"/>
      <c r="P2755" s="1255"/>
    </row>
    <row r="2756" spans="6:16">
      <c r="F2756" s="1256"/>
      <c r="G2756" s="1257"/>
      <c r="I2756" s="1255"/>
      <c r="K2756" s="1257"/>
      <c r="L2756" s="1257"/>
      <c r="P2756" s="1255"/>
    </row>
    <row r="2757" spans="6:16">
      <c r="F2757" s="1256"/>
      <c r="G2757" s="1257"/>
      <c r="I2757" s="1255"/>
      <c r="K2757" s="1257"/>
      <c r="L2757" s="1257"/>
      <c r="P2757" s="1255"/>
    </row>
    <row r="2758" spans="6:16">
      <c r="F2758" s="1256"/>
      <c r="G2758" s="1257"/>
      <c r="I2758" s="1255"/>
      <c r="K2758" s="1257"/>
      <c r="L2758" s="1257"/>
      <c r="P2758" s="1255"/>
    </row>
    <row r="2759" spans="6:16">
      <c r="F2759" s="1256"/>
      <c r="G2759" s="1257"/>
      <c r="I2759" s="1255"/>
      <c r="K2759" s="1257"/>
      <c r="L2759" s="1257"/>
      <c r="P2759" s="1255"/>
    </row>
    <row r="2760" spans="6:16">
      <c r="F2760" s="1256"/>
      <c r="G2760" s="1257"/>
      <c r="I2760" s="1255"/>
      <c r="K2760" s="1257"/>
      <c r="L2760" s="1257"/>
      <c r="P2760" s="1255"/>
    </row>
    <row r="2761" spans="6:16">
      <c r="F2761" s="1256"/>
      <c r="G2761" s="1257"/>
      <c r="I2761" s="1255"/>
      <c r="K2761" s="1257"/>
      <c r="L2761" s="1257"/>
      <c r="P2761" s="1255"/>
    </row>
    <row r="2762" spans="6:16">
      <c r="F2762" s="1256"/>
      <c r="G2762" s="1257"/>
      <c r="I2762" s="1255"/>
      <c r="K2762" s="1257"/>
      <c r="L2762" s="1257"/>
      <c r="P2762" s="1255"/>
    </row>
    <row r="2763" spans="6:16">
      <c r="F2763" s="1256"/>
      <c r="G2763" s="1257"/>
      <c r="I2763" s="1255"/>
      <c r="K2763" s="1257"/>
      <c r="L2763" s="1257"/>
      <c r="P2763" s="1255"/>
    </row>
    <row r="2764" spans="6:16">
      <c r="F2764" s="1256"/>
      <c r="G2764" s="1257"/>
      <c r="I2764" s="1255"/>
      <c r="K2764" s="1257"/>
      <c r="L2764" s="1257"/>
      <c r="P2764" s="1255"/>
    </row>
    <row r="2765" spans="6:16">
      <c r="F2765" s="1256"/>
      <c r="G2765" s="1257"/>
      <c r="I2765" s="1255"/>
      <c r="K2765" s="1257"/>
      <c r="L2765" s="1257"/>
      <c r="P2765" s="1255"/>
    </row>
    <row r="2766" spans="6:16">
      <c r="F2766" s="1256"/>
      <c r="G2766" s="1257"/>
      <c r="I2766" s="1255"/>
      <c r="K2766" s="1257"/>
      <c r="L2766" s="1257"/>
      <c r="P2766" s="1255"/>
    </row>
    <row r="2767" spans="6:16">
      <c r="F2767" s="1256"/>
      <c r="G2767" s="1257"/>
      <c r="I2767" s="1255"/>
      <c r="K2767" s="1257"/>
      <c r="L2767" s="1257"/>
      <c r="P2767" s="1255"/>
    </row>
    <row r="2768" spans="6:16">
      <c r="F2768" s="1256"/>
      <c r="G2768" s="1257"/>
      <c r="I2768" s="1255"/>
      <c r="K2768" s="1257"/>
      <c r="L2768" s="1257"/>
      <c r="P2768" s="1255"/>
    </row>
    <row r="2769" spans="6:16">
      <c r="F2769" s="1256"/>
      <c r="G2769" s="1257"/>
      <c r="I2769" s="1255"/>
      <c r="K2769" s="1257"/>
      <c r="L2769" s="1257"/>
      <c r="P2769" s="1255"/>
    </row>
    <row r="2770" spans="6:16">
      <c r="F2770" s="1256"/>
      <c r="G2770" s="1257"/>
      <c r="I2770" s="1255"/>
      <c r="K2770" s="1257"/>
      <c r="L2770" s="1257"/>
      <c r="P2770" s="1255"/>
    </row>
    <row r="2771" spans="6:16">
      <c r="F2771" s="1256"/>
      <c r="G2771" s="1257"/>
      <c r="I2771" s="1255"/>
      <c r="K2771" s="1257"/>
      <c r="L2771" s="1257"/>
      <c r="P2771" s="1255"/>
    </row>
    <row r="2772" spans="6:16">
      <c r="F2772" s="1256"/>
      <c r="G2772" s="1257"/>
      <c r="I2772" s="1255"/>
      <c r="K2772" s="1257"/>
      <c r="L2772" s="1257"/>
      <c r="P2772" s="1255"/>
    </row>
    <row r="2773" spans="6:16">
      <c r="F2773" s="1256"/>
      <c r="G2773" s="1257"/>
      <c r="I2773" s="1255"/>
      <c r="K2773" s="1257"/>
      <c r="L2773" s="1257"/>
      <c r="P2773" s="1255"/>
    </row>
    <row r="2774" spans="6:16">
      <c r="F2774" s="1256"/>
      <c r="G2774" s="1257"/>
      <c r="I2774" s="1255"/>
      <c r="K2774" s="1257"/>
      <c r="L2774" s="1257"/>
      <c r="P2774" s="1255"/>
    </row>
    <row r="2775" spans="6:16">
      <c r="F2775" s="1256"/>
      <c r="G2775" s="1257"/>
      <c r="I2775" s="1255"/>
      <c r="K2775" s="1257"/>
      <c r="L2775" s="1257"/>
      <c r="P2775" s="1255"/>
    </row>
    <row r="2776" spans="6:16">
      <c r="F2776" s="1256"/>
      <c r="G2776" s="1257"/>
      <c r="I2776" s="1255"/>
      <c r="K2776" s="1257"/>
      <c r="L2776" s="1257"/>
      <c r="P2776" s="1255"/>
    </row>
    <row r="2777" spans="6:16">
      <c r="F2777" s="1256"/>
      <c r="G2777" s="1257"/>
      <c r="I2777" s="1255"/>
      <c r="K2777" s="1257"/>
      <c r="L2777" s="1257"/>
      <c r="P2777" s="1255"/>
    </row>
    <row r="2778" spans="6:16">
      <c r="F2778" s="1256"/>
      <c r="G2778" s="1257"/>
      <c r="I2778" s="1255"/>
      <c r="K2778" s="1257"/>
      <c r="L2778" s="1257"/>
      <c r="P2778" s="1255"/>
    </row>
    <row r="2779" spans="6:16">
      <c r="F2779" s="1256"/>
      <c r="G2779" s="1257"/>
      <c r="I2779" s="1255"/>
      <c r="K2779" s="1257"/>
      <c r="L2779" s="1257"/>
      <c r="P2779" s="1255"/>
    </row>
    <row r="2780" spans="6:16">
      <c r="F2780" s="1256"/>
      <c r="G2780" s="1257"/>
      <c r="I2780" s="1255"/>
      <c r="K2780" s="1257"/>
      <c r="L2780" s="1257"/>
      <c r="P2780" s="1255"/>
    </row>
    <row r="2781" spans="6:16">
      <c r="F2781" s="1256"/>
      <c r="G2781" s="1257"/>
      <c r="I2781" s="1255"/>
      <c r="K2781" s="1257"/>
      <c r="L2781" s="1257"/>
      <c r="P2781" s="1255"/>
    </row>
    <row r="2782" spans="6:16">
      <c r="F2782" s="1256"/>
      <c r="G2782" s="1257"/>
      <c r="I2782" s="1255"/>
      <c r="K2782" s="1257"/>
      <c r="L2782" s="1257"/>
      <c r="P2782" s="1255"/>
    </row>
    <row r="2783" spans="6:16">
      <c r="F2783" s="1256"/>
      <c r="G2783" s="1257"/>
      <c r="I2783" s="1255"/>
      <c r="K2783" s="1257"/>
      <c r="L2783" s="1257"/>
      <c r="P2783" s="1255"/>
    </row>
    <row r="2784" spans="6:16">
      <c r="F2784" s="1256"/>
      <c r="G2784" s="1257"/>
      <c r="I2784" s="1255"/>
      <c r="K2784" s="1257"/>
      <c r="L2784" s="1257"/>
      <c r="P2784" s="1255"/>
    </row>
    <row r="2785" spans="6:16">
      <c r="F2785" s="1256"/>
      <c r="G2785" s="1257"/>
      <c r="I2785" s="1255"/>
      <c r="K2785" s="1257"/>
      <c r="L2785" s="1257"/>
      <c r="P2785" s="1255"/>
    </row>
    <row r="2786" spans="6:16">
      <c r="F2786" s="1256"/>
      <c r="G2786" s="1257"/>
      <c r="I2786" s="1255"/>
      <c r="K2786" s="1257"/>
      <c r="L2786" s="1257"/>
      <c r="P2786" s="1255"/>
    </row>
    <row r="2787" spans="6:16">
      <c r="F2787" s="1256"/>
      <c r="G2787" s="1257"/>
      <c r="I2787" s="1255"/>
      <c r="K2787" s="1257"/>
      <c r="L2787" s="1257"/>
      <c r="P2787" s="1255"/>
    </row>
    <row r="2788" spans="6:16">
      <c r="F2788" s="1256"/>
      <c r="G2788" s="1257"/>
      <c r="I2788" s="1255"/>
      <c r="K2788" s="1257"/>
      <c r="L2788" s="1257"/>
      <c r="P2788" s="1255"/>
    </row>
    <row r="2789" spans="6:16">
      <c r="F2789" s="1256"/>
      <c r="G2789" s="1257"/>
      <c r="I2789" s="1255"/>
      <c r="K2789" s="1257"/>
      <c r="L2789" s="1257"/>
      <c r="P2789" s="1255"/>
    </row>
    <row r="2790" spans="6:16">
      <c r="F2790" s="1256"/>
      <c r="G2790" s="1257"/>
      <c r="I2790" s="1255"/>
      <c r="K2790" s="1257"/>
      <c r="L2790" s="1257"/>
      <c r="P2790" s="1255"/>
    </row>
    <row r="2791" spans="6:16">
      <c r="F2791" s="1256"/>
      <c r="G2791" s="1257"/>
      <c r="I2791" s="1255"/>
      <c r="K2791" s="1257"/>
      <c r="L2791" s="1257"/>
      <c r="P2791" s="1255"/>
    </row>
    <row r="2792" spans="6:16">
      <c r="F2792" s="1256"/>
      <c r="G2792" s="1257"/>
      <c r="I2792" s="1255"/>
      <c r="K2792" s="1257"/>
      <c r="L2792" s="1257"/>
      <c r="P2792" s="1255"/>
    </row>
    <row r="2793" spans="6:16">
      <c r="F2793" s="1256"/>
      <c r="G2793" s="1257"/>
      <c r="I2793" s="1255"/>
      <c r="K2793" s="1257"/>
      <c r="L2793" s="1257"/>
      <c r="P2793" s="1255"/>
    </row>
    <row r="2794" spans="6:16">
      <c r="F2794" s="1256"/>
      <c r="G2794" s="1257"/>
      <c r="I2794" s="1255"/>
      <c r="K2794" s="1257"/>
      <c r="L2794" s="1257"/>
      <c r="P2794" s="1255"/>
    </row>
    <row r="2795" spans="6:16">
      <c r="F2795" s="1256"/>
      <c r="G2795" s="1257"/>
      <c r="I2795" s="1255"/>
      <c r="K2795" s="1257"/>
      <c r="L2795" s="1257"/>
      <c r="P2795" s="1255"/>
    </row>
    <row r="2796" spans="6:16">
      <c r="F2796" s="1256"/>
      <c r="G2796" s="1257"/>
      <c r="I2796" s="1255"/>
      <c r="K2796" s="1257"/>
      <c r="L2796" s="1257"/>
      <c r="P2796" s="1255"/>
    </row>
    <row r="2797" spans="6:16">
      <c r="F2797" s="1256"/>
      <c r="G2797" s="1257"/>
      <c r="I2797" s="1255"/>
      <c r="K2797" s="1257"/>
      <c r="L2797" s="1257"/>
      <c r="P2797" s="1255"/>
    </row>
    <row r="2798" spans="6:16">
      <c r="F2798" s="1256"/>
      <c r="G2798" s="1257"/>
      <c r="I2798" s="1255"/>
      <c r="K2798" s="1257"/>
      <c r="L2798" s="1257"/>
      <c r="P2798" s="1255"/>
    </row>
    <row r="2799" spans="6:16">
      <c r="F2799" s="1256"/>
      <c r="G2799" s="1257"/>
      <c r="I2799" s="1255"/>
      <c r="K2799" s="1257"/>
      <c r="L2799" s="1257"/>
      <c r="P2799" s="1255"/>
    </row>
    <row r="2800" spans="6:16">
      <c r="F2800" s="1256"/>
      <c r="G2800" s="1257"/>
      <c r="I2800" s="1255"/>
      <c r="K2800" s="1257"/>
      <c r="L2800" s="1257"/>
      <c r="P2800" s="1255"/>
    </row>
    <row r="2801" spans="6:16">
      <c r="F2801" s="1256"/>
      <c r="G2801" s="1257"/>
      <c r="I2801" s="1255"/>
      <c r="K2801" s="1257"/>
      <c r="L2801" s="1257"/>
      <c r="P2801" s="1255"/>
    </row>
    <row r="2802" spans="6:16">
      <c r="F2802" s="1256"/>
      <c r="G2802" s="1257"/>
      <c r="I2802" s="1255"/>
      <c r="K2802" s="1257"/>
      <c r="L2802" s="1257"/>
      <c r="P2802" s="1255"/>
    </row>
    <row r="2803" spans="6:16">
      <c r="F2803" s="1256"/>
      <c r="G2803" s="1257"/>
      <c r="I2803" s="1255"/>
      <c r="K2803" s="1257"/>
      <c r="L2803" s="1257"/>
      <c r="P2803" s="1255"/>
    </row>
    <row r="2804" spans="6:16">
      <c r="F2804" s="1256"/>
      <c r="G2804" s="1257"/>
      <c r="I2804" s="1255"/>
      <c r="K2804" s="1257"/>
      <c r="L2804" s="1257"/>
      <c r="P2804" s="1255"/>
    </row>
    <row r="2805" spans="6:16">
      <c r="F2805" s="1256"/>
      <c r="G2805" s="1257"/>
      <c r="I2805" s="1255"/>
      <c r="K2805" s="1257"/>
      <c r="L2805" s="1257"/>
      <c r="P2805" s="1255"/>
    </row>
    <row r="2806" spans="6:16">
      <c r="F2806" s="1256"/>
      <c r="G2806" s="1257"/>
      <c r="I2806" s="1255"/>
      <c r="K2806" s="1257"/>
      <c r="L2806" s="1257"/>
      <c r="P2806" s="1255"/>
    </row>
    <row r="2807" spans="6:16">
      <c r="F2807" s="1256"/>
      <c r="G2807" s="1257"/>
      <c r="I2807" s="1255"/>
      <c r="K2807" s="1257"/>
      <c r="L2807" s="1257"/>
      <c r="P2807" s="1255"/>
    </row>
    <row r="2808" spans="6:16">
      <c r="F2808" s="1256"/>
      <c r="G2808" s="1257"/>
      <c r="I2808" s="1255"/>
      <c r="K2808" s="1257"/>
      <c r="L2808" s="1257"/>
      <c r="P2808" s="1255"/>
    </row>
    <row r="2809" spans="6:16">
      <c r="F2809" s="1256"/>
      <c r="G2809" s="1257"/>
      <c r="I2809" s="1255"/>
      <c r="K2809" s="1257"/>
      <c r="L2809" s="1257"/>
      <c r="P2809" s="1255"/>
    </row>
    <row r="2810" spans="6:16">
      <c r="F2810" s="1256"/>
      <c r="G2810" s="1257"/>
      <c r="I2810" s="1255"/>
      <c r="K2810" s="1257"/>
      <c r="L2810" s="1257"/>
      <c r="P2810" s="1255"/>
    </row>
    <row r="2811" spans="6:16">
      <c r="F2811" s="1256"/>
      <c r="G2811" s="1257"/>
      <c r="I2811" s="1255"/>
      <c r="K2811" s="1257"/>
      <c r="L2811" s="1257"/>
      <c r="P2811" s="1255"/>
    </row>
    <row r="2812" spans="6:16">
      <c r="F2812" s="1256"/>
      <c r="G2812" s="1257"/>
      <c r="I2812" s="1255"/>
      <c r="K2812" s="1257"/>
      <c r="L2812" s="1257"/>
      <c r="P2812" s="1255"/>
    </row>
    <row r="2813" spans="6:16">
      <c r="F2813" s="1256"/>
      <c r="G2813" s="1257"/>
      <c r="I2813" s="1255"/>
      <c r="K2813" s="1257"/>
      <c r="L2813" s="1257"/>
      <c r="P2813" s="1255"/>
    </row>
    <row r="2814" spans="6:16">
      <c r="F2814" s="1256"/>
      <c r="G2814" s="1257"/>
      <c r="I2814" s="1255"/>
      <c r="K2814" s="1257"/>
      <c r="L2814" s="1257"/>
      <c r="P2814" s="1255"/>
    </row>
    <row r="2815" spans="6:16">
      <c r="F2815" s="1256"/>
      <c r="G2815" s="1257"/>
      <c r="I2815" s="1255"/>
      <c r="K2815" s="1257"/>
      <c r="L2815" s="1257"/>
      <c r="P2815" s="1255"/>
    </row>
    <row r="2816" spans="6:16">
      <c r="F2816" s="1256"/>
      <c r="G2816" s="1257"/>
      <c r="I2816" s="1255"/>
      <c r="K2816" s="1257"/>
      <c r="L2816" s="1257"/>
      <c r="P2816" s="1255"/>
    </row>
    <row r="2817" spans="6:16">
      <c r="F2817" s="1256"/>
      <c r="G2817" s="1257"/>
      <c r="I2817" s="1255"/>
      <c r="K2817" s="1257"/>
      <c r="L2817" s="1257"/>
      <c r="P2817" s="1255"/>
    </row>
    <row r="2818" spans="6:16">
      <c r="F2818" s="1256"/>
      <c r="G2818" s="1257"/>
      <c r="I2818" s="1255"/>
      <c r="K2818" s="1257"/>
      <c r="L2818" s="1257"/>
      <c r="P2818" s="1255"/>
    </row>
    <row r="2819" spans="6:16">
      <c r="F2819" s="1256"/>
      <c r="G2819" s="1257"/>
      <c r="I2819" s="1255"/>
      <c r="K2819" s="1257"/>
      <c r="L2819" s="1257"/>
      <c r="P2819" s="1255"/>
    </row>
    <row r="2820" spans="6:16">
      <c r="F2820" s="1256"/>
      <c r="G2820" s="1257"/>
      <c r="I2820" s="1255"/>
      <c r="K2820" s="1257"/>
      <c r="L2820" s="1257"/>
      <c r="P2820" s="1255"/>
    </row>
    <row r="2821" spans="6:16">
      <c r="F2821" s="1256"/>
      <c r="G2821" s="1257"/>
      <c r="I2821" s="1255"/>
      <c r="K2821" s="1257"/>
      <c r="L2821" s="1257"/>
      <c r="P2821" s="1255"/>
    </row>
    <row r="2822" spans="6:16">
      <c r="F2822" s="1256"/>
      <c r="G2822" s="1257"/>
      <c r="I2822" s="1255"/>
      <c r="K2822" s="1257"/>
      <c r="L2822" s="1257"/>
      <c r="P2822" s="1255"/>
    </row>
    <row r="2823" spans="6:16">
      <c r="F2823" s="1256"/>
      <c r="G2823" s="1257"/>
      <c r="I2823" s="1255"/>
      <c r="K2823" s="1257"/>
      <c r="L2823" s="1257"/>
      <c r="P2823" s="1255"/>
    </row>
    <row r="2824" spans="6:16">
      <c r="F2824" s="1256"/>
      <c r="G2824" s="1257"/>
      <c r="I2824" s="1255"/>
      <c r="K2824" s="1257"/>
      <c r="L2824" s="1257"/>
      <c r="P2824" s="1255"/>
    </row>
    <row r="2825" spans="6:16">
      <c r="F2825" s="1256"/>
      <c r="G2825" s="1257"/>
      <c r="I2825" s="1255"/>
      <c r="K2825" s="1257"/>
      <c r="L2825" s="1257"/>
      <c r="P2825" s="1255"/>
    </row>
    <row r="2826" spans="6:16">
      <c r="F2826" s="1256"/>
      <c r="G2826" s="1257"/>
      <c r="I2826" s="1255"/>
      <c r="K2826" s="1257"/>
      <c r="L2826" s="1257"/>
      <c r="P2826" s="1255"/>
    </row>
    <row r="2827" spans="6:16">
      <c r="F2827" s="1256"/>
      <c r="G2827" s="1257"/>
      <c r="I2827" s="1255"/>
      <c r="K2827" s="1257"/>
      <c r="L2827" s="1257"/>
      <c r="P2827" s="1255"/>
    </row>
    <row r="2828" spans="6:16">
      <c r="F2828" s="1256"/>
      <c r="G2828" s="1257"/>
      <c r="I2828" s="1255"/>
      <c r="K2828" s="1257"/>
      <c r="L2828" s="1257"/>
      <c r="P2828" s="1255"/>
    </row>
    <row r="2829" spans="6:16">
      <c r="F2829" s="1256"/>
      <c r="G2829" s="1257"/>
      <c r="I2829" s="1255"/>
      <c r="K2829" s="1257"/>
      <c r="L2829" s="1257"/>
      <c r="P2829" s="1255"/>
    </row>
    <row r="2830" spans="6:16">
      <c r="F2830" s="1256"/>
      <c r="G2830" s="1257"/>
      <c r="I2830" s="1255"/>
      <c r="K2830" s="1257"/>
      <c r="L2830" s="1257"/>
      <c r="P2830" s="1255"/>
    </row>
    <row r="2831" spans="6:16">
      <c r="F2831" s="1256"/>
      <c r="G2831" s="1257"/>
      <c r="I2831" s="1255"/>
      <c r="K2831" s="1257"/>
      <c r="L2831" s="1257"/>
      <c r="P2831" s="1255"/>
    </row>
    <row r="2832" spans="6:16">
      <c r="F2832" s="1256"/>
      <c r="G2832" s="1257"/>
      <c r="I2832" s="1255"/>
      <c r="K2832" s="1257"/>
      <c r="L2832" s="1257"/>
      <c r="P2832" s="1255"/>
    </row>
    <row r="2833" spans="6:16">
      <c r="F2833" s="1256"/>
      <c r="G2833" s="1257"/>
      <c r="I2833" s="1255"/>
      <c r="K2833" s="1257"/>
      <c r="L2833" s="1257"/>
      <c r="P2833" s="1255"/>
    </row>
    <row r="2834" spans="6:16">
      <c r="F2834" s="1256"/>
      <c r="G2834" s="1257"/>
      <c r="I2834" s="1255"/>
      <c r="K2834" s="1257"/>
      <c r="L2834" s="1257"/>
      <c r="P2834" s="1255"/>
    </row>
    <row r="2835" spans="6:16">
      <c r="F2835" s="1256"/>
      <c r="G2835" s="1257"/>
      <c r="I2835" s="1255"/>
      <c r="K2835" s="1257"/>
      <c r="L2835" s="1257"/>
      <c r="P2835" s="1255"/>
    </row>
    <row r="2836" spans="6:16">
      <c r="F2836" s="1256"/>
      <c r="G2836" s="1257"/>
      <c r="I2836" s="1255"/>
      <c r="K2836" s="1257"/>
      <c r="L2836" s="1257"/>
      <c r="P2836" s="1255"/>
    </row>
    <row r="2837" spans="6:16">
      <c r="F2837" s="1256"/>
      <c r="G2837" s="1257"/>
      <c r="I2837" s="1255"/>
      <c r="K2837" s="1257"/>
      <c r="L2837" s="1257"/>
      <c r="P2837" s="1255"/>
    </row>
    <row r="2838" spans="6:16">
      <c r="F2838" s="1256"/>
      <c r="G2838" s="1257"/>
      <c r="I2838" s="1255"/>
      <c r="K2838" s="1257"/>
      <c r="L2838" s="1257"/>
      <c r="P2838" s="1255"/>
    </row>
    <row r="2839" spans="6:16">
      <c r="F2839" s="1256"/>
      <c r="G2839" s="1257"/>
      <c r="I2839" s="1255"/>
      <c r="K2839" s="1257"/>
      <c r="L2839" s="1257"/>
      <c r="P2839" s="1255"/>
    </row>
    <row r="2840" spans="6:16">
      <c r="F2840" s="1256"/>
      <c r="G2840" s="1257"/>
      <c r="I2840" s="1255"/>
      <c r="K2840" s="1257"/>
      <c r="L2840" s="1257"/>
      <c r="P2840" s="1255"/>
    </row>
    <row r="2841" spans="6:16">
      <c r="F2841" s="1256"/>
      <c r="G2841" s="1257"/>
      <c r="I2841" s="1255"/>
      <c r="K2841" s="1257"/>
      <c r="L2841" s="1257"/>
      <c r="P2841" s="1255"/>
    </row>
    <row r="2842" spans="6:16">
      <c r="F2842" s="1256"/>
      <c r="G2842" s="1257"/>
      <c r="I2842" s="1255"/>
      <c r="K2842" s="1257"/>
      <c r="L2842" s="1257"/>
      <c r="P2842" s="1255"/>
    </row>
    <row r="2843" spans="6:16">
      <c r="F2843" s="1256"/>
      <c r="G2843" s="1257"/>
      <c r="I2843" s="1255"/>
      <c r="K2843" s="1257"/>
      <c r="L2843" s="1257"/>
      <c r="P2843" s="1255"/>
    </row>
    <row r="2844" spans="6:16">
      <c r="F2844" s="1256"/>
      <c r="G2844" s="1257"/>
      <c r="I2844" s="1255"/>
      <c r="K2844" s="1257"/>
      <c r="L2844" s="1257"/>
      <c r="P2844" s="1255"/>
    </row>
    <row r="2845" spans="6:16">
      <c r="F2845" s="1256"/>
      <c r="G2845" s="1257"/>
      <c r="I2845" s="1255"/>
      <c r="K2845" s="1257"/>
      <c r="L2845" s="1257"/>
      <c r="P2845" s="1255"/>
    </row>
    <row r="2846" spans="6:16">
      <c r="F2846" s="1256"/>
      <c r="G2846" s="1257"/>
      <c r="I2846" s="1255"/>
      <c r="K2846" s="1257"/>
      <c r="L2846" s="1257"/>
      <c r="P2846" s="1255"/>
    </row>
    <row r="2847" spans="6:16">
      <c r="F2847" s="1256"/>
      <c r="G2847" s="1257"/>
      <c r="I2847" s="1255"/>
      <c r="K2847" s="1257"/>
      <c r="L2847" s="1257"/>
      <c r="P2847" s="1255"/>
    </row>
    <row r="2848" spans="6:16">
      <c r="F2848" s="1256"/>
      <c r="G2848" s="1257"/>
      <c r="I2848" s="1255"/>
      <c r="K2848" s="1257"/>
      <c r="L2848" s="1257"/>
      <c r="P2848" s="1255"/>
    </row>
    <row r="2849" spans="6:16">
      <c r="F2849" s="1256"/>
      <c r="G2849" s="1257"/>
      <c r="I2849" s="1255"/>
      <c r="K2849" s="1257"/>
      <c r="L2849" s="1257"/>
      <c r="P2849" s="1255"/>
    </row>
    <row r="2850" spans="6:16">
      <c r="F2850" s="1256"/>
      <c r="G2850" s="1257"/>
      <c r="I2850" s="1255"/>
      <c r="K2850" s="1257"/>
      <c r="L2850" s="1257"/>
      <c r="P2850" s="1255"/>
    </row>
    <row r="2851" spans="6:16">
      <c r="F2851" s="1256"/>
      <c r="G2851" s="1257"/>
      <c r="I2851" s="1255"/>
      <c r="K2851" s="1257"/>
      <c r="L2851" s="1257"/>
      <c r="P2851" s="1255"/>
    </row>
    <row r="2852" spans="6:16">
      <c r="F2852" s="1256"/>
      <c r="G2852" s="1257"/>
      <c r="I2852" s="1255"/>
      <c r="K2852" s="1257"/>
      <c r="L2852" s="1257"/>
      <c r="P2852" s="1255"/>
    </row>
    <row r="2853" spans="6:16">
      <c r="F2853" s="1256"/>
      <c r="G2853" s="1257"/>
      <c r="I2853" s="1255"/>
      <c r="K2853" s="1257"/>
      <c r="L2853" s="1257"/>
      <c r="P2853" s="1255"/>
    </row>
    <row r="2854" spans="6:16">
      <c r="F2854" s="1256"/>
      <c r="G2854" s="1257"/>
      <c r="I2854" s="1255"/>
      <c r="K2854" s="1257"/>
      <c r="L2854" s="1257"/>
      <c r="P2854" s="1255"/>
    </row>
    <row r="2855" spans="6:16">
      <c r="F2855" s="1256"/>
      <c r="G2855" s="1257"/>
      <c r="I2855" s="1255"/>
      <c r="K2855" s="1257"/>
      <c r="L2855" s="1257"/>
      <c r="P2855" s="1255"/>
    </row>
    <row r="2856" spans="6:16">
      <c r="F2856" s="1256"/>
      <c r="G2856" s="1257"/>
      <c r="I2856" s="1255"/>
      <c r="K2856" s="1257"/>
      <c r="L2856" s="1257"/>
      <c r="P2856" s="1255"/>
    </row>
    <row r="2857" spans="6:16">
      <c r="F2857" s="1256"/>
      <c r="G2857" s="1257"/>
      <c r="I2857" s="1255"/>
      <c r="K2857" s="1257"/>
      <c r="L2857" s="1257"/>
      <c r="P2857" s="1255"/>
    </row>
    <row r="2858" spans="6:16">
      <c r="F2858" s="1256"/>
      <c r="G2858" s="1257"/>
      <c r="I2858" s="1255"/>
      <c r="K2858" s="1257"/>
      <c r="L2858" s="1257"/>
      <c r="P2858" s="1255"/>
    </row>
    <row r="2859" spans="6:16">
      <c r="F2859" s="1256"/>
      <c r="G2859" s="1257"/>
      <c r="I2859" s="1255"/>
      <c r="K2859" s="1257"/>
      <c r="L2859" s="1257"/>
      <c r="P2859" s="1255"/>
    </row>
    <row r="2860" spans="6:16">
      <c r="F2860" s="1256"/>
      <c r="G2860" s="1257"/>
      <c r="I2860" s="1255"/>
      <c r="K2860" s="1257"/>
      <c r="L2860" s="1257"/>
      <c r="P2860" s="1255"/>
    </row>
    <row r="2861" spans="6:16">
      <c r="F2861" s="1256"/>
      <c r="G2861" s="1257"/>
      <c r="I2861" s="1255"/>
      <c r="K2861" s="1257"/>
      <c r="L2861" s="1257"/>
      <c r="P2861" s="1255"/>
    </row>
    <row r="2862" spans="6:16">
      <c r="F2862" s="1256"/>
      <c r="G2862" s="1257"/>
      <c r="I2862" s="1255"/>
      <c r="K2862" s="1257"/>
      <c r="L2862" s="1257"/>
      <c r="P2862" s="1255"/>
    </row>
    <row r="2863" spans="6:16">
      <c r="F2863" s="1256"/>
      <c r="G2863" s="1257"/>
      <c r="I2863" s="1255"/>
      <c r="K2863" s="1257"/>
      <c r="L2863" s="1257"/>
      <c r="P2863" s="1255"/>
    </row>
    <row r="2864" spans="6:16">
      <c r="F2864" s="1256"/>
      <c r="G2864" s="1257"/>
      <c r="I2864" s="1255"/>
      <c r="K2864" s="1257"/>
      <c r="L2864" s="1257"/>
      <c r="P2864" s="1255"/>
    </row>
    <row r="2865" spans="6:16">
      <c r="F2865" s="1256"/>
      <c r="G2865" s="1257"/>
      <c r="I2865" s="1255"/>
      <c r="K2865" s="1257"/>
      <c r="L2865" s="1257"/>
      <c r="P2865" s="1255"/>
    </row>
    <row r="2866" spans="6:16">
      <c r="F2866" s="1256"/>
      <c r="G2866" s="1257"/>
      <c r="I2866" s="1255"/>
      <c r="K2866" s="1257"/>
      <c r="L2866" s="1257"/>
      <c r="P2866" s="1255"/>
    </row>
    <row r="2867" spans="6:16">
      <c r="F2867" s="1256"/>
      <c r="G2867" s="1257"/>
      <c r="I2867" s="1255"/>
      <c r="K2867" s="1257"/>
      <c r="L2867" s="1257"/>
      <c r="P2867" s="1255"/>
    </row>
    <row r="2868" spans="6:16">
      <c r="F2868" s="1256"/>
      <c r="G2868" s="1257"/>
      <c r="I2868" s="1255"/>
      <c r="K2868" s="1257"/>
      <c r="L2868" s="1257"/>
      <c r="P2868" s="1255"/>
    </row>
    <row r="2869" spans="6:16">
      <c r="F2869" s="1256"/>
      <c r="G2869" s="1257"/>
      <c r="I2869" s="1255"/>
      <c r="K2869" s="1257"/>
      <c r="L2869" s="1257"/>
      <c r="P2869" s="1255"/>
    </row>
    <row r="2870" spans="6:16">
      <c r="F2870" s="1256"/>
      <c r="G2870" s="1257"/>
      <c r="I2870" s="1255"/>
      <c r="K2870" s="1257"/>
      <c r="L2870" s="1257"/>
      <c r="P2870" s="1255"/>
    </row>
    <row r="2871" spans="6:16">
      <c r="F2871" s="1256"/>
      <c r="G2871" s="1257"/>
      <c r="I2871" s="1255"/>
      <c r="K2871" s="1257"/>
      <c r="L2871" s="1257"/>
      <c r="P2871" s="1255"/>
    </row>
    <row r="2872" spans="6:16">
      <c r="F2872" s="1256"/>
      <c r="G2872" s="1257"/>
      <c r="I2872" s="1255"/>
      <c r="K2872" s="1257"/>
      <c r="L2872" s="1257"/>
      <c r="P2872" s="1255"/>
    </row>
    <row r="2873" spans="6:16">
      <c r="F2873" s="1256"/>
      <c r="G2873" s="1257"/>
      <c r="I2873" s="1255"/>
      <c r="K2873" s="1257"/>
      <c r="L2873" s="1257"/>
      <c r="P2873" s="1255"/>
    </row>
    <row r="2874" spans="6:16">
      <c r="F2874" s="1256"/>
      <c r="G2874" s="1257"/>
      <c r="I2874" s="1255"/>
      <c r="K2874" s="1257"/>
      <c r="L2874" s="1257"/>
      <c r="P2874" s="1255"/>
    </row>
    <row r="2875" spans="6:16">
      <c r="F2875" s="1256"/>
      <c r="G2875" s="1257"/>
      <c r="I2875" s="1255"/>
      <c r="K2875" s="1257"/>
      <c r="L2875" s="1257"/>
      <c r="P2875" s="1255"/>
    </row>
    <row r="2876" spans="6:16">
      <c r="F2876" s="1256"/>
      <c r="G2876" s="1257"/>
      <c r="I2876" s="1255"/>
      <c r="K2876" s="1257"/>
      <c r="L2876" s="1257"/>
      <c r="P2876" s="1255"/>
    </row>
    <row r="2877" spans="6:16">
      <c r="F2877" s="1256"/>
      <c r="G2877" s="1257"/>
      <c r="I2877" s="1255"/>
      <c r="K2877" s="1257"/>
      <c r="L2877" s="1257"/>
      <c r="P2877" s="1255"/>
    </row>
    <row r="2878" spans="6:16">
      <c r="F2878" s="1256"/>
      <c r="G2878" s="1257"/>
      <c r="I2878" s="1255"/>
      <c r="K2878" s="1257"/>
      <c r="L2878" s="1257"/>
      <c r="P2878" s="1255"/>
    </row>
    <row r="2879" spans="6:16">
      <c r="F2879" s="1256"/>
      <c r="G2879" s="1257"/>
      <c r="I2879" s="1255"/>
      <c r="K2879" s="1257"/>
      <c r="L2879" s="1257"/>
      <c r="P2879" s="1255"/>
    </row>
    <row r="2880" spans="6:16">
      <c r="F2880" s="1256"/>
      <c r="G2880" s="1257"/>
      <c r="I2880" s="1255"/>
      <c r="K2880" s="1257"/>
      <c r="L2880" s="1257"/>
      <c r="P2880" s="1255"/>
    </row>
    <row r="2881" spans="6:16">
      <c r="F2881" s="1256"/>
      <c r="G2881" s="1257"/>
      <c r="I2881" s="1255"/>
      <c r="K2881" s="1257"/>
      <c r="L2881" s="1257"/>
      <c r="P2881" s="1255"/>
    </row>
    <row r="2882" spans="6:16">
      <c r="F2882" s="1256"/>
      <c r="G2882" s="1257"/>
      <c r="I2882" s="1255"/>
      <c r="K2882" s="1257"/>
      <c r="L2882" s="1257"/>
      <c r="P2882" s="1255"/>
    </row>
    <row r="2883" spans="6:16">
      <c r="F2883" s="1256"/>
      <c r="G2883" s="1257"/>
      <c r="I2883" s="1255"/>
      <c r="K2883" s="1257"/>
      <c r="L2883" s="1257"/>
      <c r="P2883" s="1255"/>
    </row>
    <row r="2884" spans="6:16">
      <c r="F2884" s="1256"/>
      <c r="G2884" s="1257"/>
      <c r="I2884" s="1255"/>
      <c r="K2884" s="1257"/>
      <c r="L2884" s="1257"/>
      <c r="P2884" s="1255"/>
    </row>
    <row r="2885" spans="6:16">
      <c r="F2885" s="1256"/>
      <c r="G2885" s="1257"/>
      <c r="I2885" s="1255"/>
      <c r="K2885" s="1257"/>
      <c r="L2885" s="1257"/>
      <c r="P2885" s="1255"/>
    </row>
    <row r="2886" spans="6:16">
      <c r="F2886" s="1256"/>
      <c r="G2886" s="1257"/>
      <c r="I2886" s="1255"/>
      <c r="K2886" s="1257"/>
      <c r="L2886" s="1257"/>
      <c r="P2886" s="1255"/>
    </row>
    <row r="2887" spans="6:16">
      <c r="F2887" s="1256"/>
      <c r="G2887" s="1257"/>
      <c r="I2887" s="1255"/>
      <c r="K2887" s="1257"/>
      <c r="L2887" s="1257"/>
      <c r="P2887" s="1255"/>
    </row>
    <row r="2888" spans="6:16">
      <c r="F2888" s="1256"/>
      <c r="G2888" s="1257"/>
      <c r="I2888" s="1255"/>
      <c r="K2888" s="1257"/>
      <c r="L2888" s="1257"/>
      <c r="P2888" s="1255"/>
    </row>
    <row r="2889" spans="6:16">
      <c r="F2889" s="1256"/>
      <c r="G2889" s="1257"/>
      <c r="I2889" s="1255"/>
      <c r="K2889" s="1257"/>
      <c r="L2889" s="1257"/>
      <c r="P2889" s="1255"/>
    </row>
    <row r="2890" spans="6:16">
      <c r="F2890" s="1256"/>
      <c r="G2890" s="1257"/>
      <c r="I2890" s="1255"/>
      <c r="K2890" s="1257"/>
      <c r="L2890" s="1257"/>
      <c r="P2890" s="1255"/>
    </row>
    <row r="2891" spans="6:16">
      <c r="F2891" s="1256"/>
      <c r="G2891" s="1257"/>
      <c r="I2891" s="1255"/>
      <c r="K2891" s="1257"/>
      <c r="L2891" s="1257"/>
      <c r="P2891" s="1255"/>
    </row>
    <row r="2892" spans="6:16">
      <c r="F2892" s="1256"/>
      <c r="G2892" s="1257"/>
      <c r="I2892" s="1255"/>
      <c r="K2892" s="1257"/>
      <c r="L2892" s="1257"/>
      <c r="P2892" s="1255"/>
    </row>
    <row r="2893" spans="6:16">
      <c r="F2893" s="1256"/>
      <c r="G2893" s="1257"/>
      <c r="I2893" s="1255"/>
      <c r="K2893" s="1257"/>
      <c r="L2893" s="1257"/>
      <c r="P2893" s="1255"/>
    </row>
    <row r="2894" spans="6:16">
      <c r="F2894" s="1256"/>
      <c r="G2894" s="1257"/>
      <c r="I2894" s="1255"/>
      <c r="K2894" s="1257"/>
      <c r="L2894" s="1257"/>
      <c r="P2894" s="1255"/>
    </row>
    <row r="2895" spans="6:16">
      <c r="F2895" s="1256"/>
      <c r="G2895" s="1257"/>
      <c r="I2895" s="1255"/>
      <c r="K2895" s="1257"/>
      <c r="L2895" s="1257"/>
      <c r="P2895" s="1255"/>
    </row>
    <row r="2896" spans="6:16">
      <c r="F2896" s="1256"/>
      <c r="G2896" s="1257"/>
      <c r="I2896" s="1255"/>
      <c r="K2896" s="1257"/>
      <c r="L2896" s="1257"/>
      <c r="P2896" s="1255"/>
    </row>
    <row r="2897" spans="6:16">
      <c r="F2897" s="1256"/>
      <c r="G2897" s="1257"/>
      <c r="I2897" s="1255"/>
      <c r="K2897" s="1257"/>
      <c r="L2897" s="1257"/>
      <c r="P2897" s="1255"/>
    </row>
    <row r="2898" spans="6:16">
      <c r="F2898" s="1256"/>
      <c r="G2898" s="1257"/>
      <c r="I2898" s="1255"/>
      <c r="K2898" s="1257"/>
      <c r="L2898" s="1257"/>
      <c r="P2898" s="1255"/>
    </row>
    <row r="2899" spans="6:16">
      <c r="F2899" s="1256"/>
      <c r="G2899" s="1257"/>
      <c r="I2899" s="1255"/>
      <c r="K2899" s="1257"/>
      <c r="L2899" s="1257"/>
      <c r="P2899" s="1255"/>
    </row>
    <row r="2900" spans="6:16">
      <c r="F2900" s="1256"/>
      <c r="G2900" s="1257"/>
      <c r="I2900" s="1255"/>
      <c r="K2900" s="1257"/>
      <c r="L2900" s="1257"/>
      <c r="P2900" s="1255"/>
    </row>
    <row r="2901" spans="6:16">
      <c r="F2901" s="1256"/>
      <c r="G2901" s="1257"/>
      <c r="I2901" s="1255"/>
      <c r="K2901" s="1257"/>
      <c r="L2901" s="1257"/>
      <c r="P2901" s="1255"/>
    </row>
    <row r="2902" spans="6:16">
      <c r="F2902" s="1256"/>
      <c r="G2902" s="1257"/>
      <c r="I2902" s="1255"/>
      <c r="K2902" s="1257"/>
      <c r="L2902" s="1257"/>
      <c r="P2902" s="1255"/>
    </row>
    <row r="2903" spans="6:16">
      <c r="F2903" s="1256"/>
      <c r="G2903" s="1257"/>
      <c r="I2903" s="1255"/>
      <c r="K2903" s="1257"/>
      <c r="L2903" s="1257"/>
      <c r="P2903" s="1255"/>
    </row>
    <row r="2904" spans="6:16">
      <c r="F2904" s="1256"/>
      <c r="G2904" s="1257"/>
      <c r="I2904" s="1255"/>
      <c r="K2904" s="1257"/>
      <c r="L2904" s="1257"/>
      <c r="P2904" s="1255"/>
    </row>
    <row r="2905" spans="6:16">
      <c r="F2905" s="1256"/>
      <c r="G2905" s="1257"/>
      <c r="I2905" s="1255"/>
      <c r="K2905" s="1257"/>
      <c r="L2905" s="1257"/>
      <c r="P2905" s="1255"/>
    </row>
    <row r="2906" spans="6:16">
      <c r="F2906" s="1256"/>
      <c r="G2906" s="1257"/>
      <c r="I2906" s="1255"/>
      <c r="K2906" s="1257"/>
      <c r="L2906" s="1257"/>
      <c r="P2906" s="1255"/>
    </row>
    <row r="2907" spans="6:16">
      <c r="F2907" s="1256"/>
      <c r="G2907" s="1257"/>
      <c r="I2907" s="1255"/>
      <c r="K2907" s="1257"/>
      <c r="L2907" s="1257"/>
      <c r="P2907" s="1255"/>
    </row>
    <row r="2908" spans="6:16">
      <c r="F2908" s="1256"/>
      <c r="G2908" s="1257"/>
      <c r="I2908" s="1255"/>
      <c r="K2908" s="1257"/>
      <c r="L2908" s="1257"/>
      <c r="P2908" s="1255"/>
    </row>
    <row r="2909" spans="6:16">
      <c r="F2909" s="1256"/>
      <c r="G2909" s="1257"/>
      <c r="I2909" s="1255"/>
      <c r="K2909" s="1257"/>
      <c r="L2909" s="1257"/>
      <c r="P2909" s="1255"/>
    </row>
    <row r="2910" spans="6:16">
      <c r="F2910" s="1256"/>
      <c r="G2910" s="1257"/>
      <c r="I2910" s="1255"/>
      <c r="K2910" s="1257"/>
      <c r="L2910" s="1257"/>
      <c r="P2910" s="1255"/>
    </row>
    <row r="2911" spans="6:16">
      <c r="F2911" s="1256"/>
      <c r="G2911" s="1257"/>
      <c r="I2911" s="1255"/>
      <c r="K2911" s="1257"/>
      <c r="L2911" s="1257"/>
      <c r="P2911" s="1255"/>
    </row>
    <row r="2912" spans="6:16">
      <c r="F2912" s="1256"/>
      <c r="G2912" s="1257"/>
      <c r="I2912" s="1255"/>
      <c r="K2912" s="1257"/>
      <c r="L2912" s="1257"/>
      <c r="P2912" s="1255"/>
    </row>
    <row r="2913" spans="6:16">
      <c r="F2913" s="1256"/>
      <c r="G2913" s="1257"/>
      <c r="I2913" s="1255"/>
      <c r="K2913" s="1257"/>
      <c r="L2913" s="1257"/>
      <c r="P2913" s="1255"/>
    </row>
    <row r="2914" spans="6:16">
      <c r="F2914" s="1256"/>
      <c r="G2914" s="1257"/>
      <c r="I2914" s="1255"/>
      <c r="K2914" s="1257"/>
      <c r="L2914" s="1257"/>
      <c r="P2914" s="1255"/>
    </row>
    <row r="2915" spans="6:16">
      <c r="F2915" s="1256"/>
      <c r="G2915" s="1257"/>
      <c r="I2915" s="1255"/>
      <c r="K2915" s="1257"/>
      <c r="L2915" s="1257"/>
      <c r="P2915" s="1255"/>
    </row>
    <row r="2916" spans="6:16">
      <c r="F2916" s="1256"/>
      <c r="G2916" s="1257"/>
      <c r="I2916" s="1255"/>
      <c r="K2916" s="1257"/>
      <c r="L2916" s="1257"/>
      <c r="P2916" s="1255"/>
    </row>
    <row r="2917" spans="6:16">
      <c r="F2917" s="1256"/>
      <c r="G2917" s="1257"/>
      <c r="I2917" s="1255"/>
      <c r="K2917" s="1257"/>
      <c r="L2917" s="1257"/>
      <c r="P2917" s="1255"/>
    </row>
    <row r="2918" spans="6:16">
      <c r="F2918" s="1256"/>
      <c r="G2918" s="1257"/>
      <c r="I2918" s="1255"/>
      <c r="K2918" s="1257"/>
      <c r="L2918" s="1257"/>
      <c r="P2918" s="1255"/>
    </row>
    <row r="2919" spans="6:16">
      <c r="F2919" s="1256"/>
      <c r="G2919" s="1257"/>
      <c r="I2919" s="1255"/>
      <c r="K2919" s="1257"/>
      <c r="L2919" s="1257"/>
      <c r="P2919" s="1255"/>
    </row>
    <row r="2920" spans="6:16">
      <c r="F2920" s="1256"/>
      <c r="G2920" s="1257"/>
      <c r="I2920" s="1255"/>
      <c r="K2920" s="1257"/>
      <c r="L2920" s="1257"/>
      <c r="P2920" s="1255"/>
    </row>
    <row r="2921" spans="6:16">
      <c r="F2921" s="1256"/>
      <c r="G2921" s="1257"/>
      <c r="I2921" s="1255"/>
      <c r="K2921" s="1257"/>
      <c r="L2921" s="1257"/>
      <c r="P2921" s="1255"/>
    </row>
    <row r="2922" spans="6:16">
      <c r="F2922" s="1256"/>
      <c r="G2922" s="1257"/>
      <c r="I2922" s="1255"/>
      <c r="K2922" s="1257"/>
      <c r="L2922" s="1257"/>
      <c r="P2922" s="1255"/>
    </row>
    <row r="2923" spans="6:16">
      <c r="F2923" s="1256"/>
      <c r="G2923" s="1257"/>
      <c r="I2923" s="1255"/>
      <c r="K2923" s="1257"/>
      <c r="L2923" s="1257"/>
      <c r="P2923" s="1255"/>
    </row>
    <row r="2924" spans="6:16">
      <c r="F2924" s="1256"/>
      <c r="G2924" s="1257"/>
      <c r="I2924" s="1255"/>
      <c r="K2924" s="1257"/>
      <c r="L2924" s="1257"/>
      <c r="P2924" s="1255"/>
    </row>
    <row r="2925" spans="6:16">
      <c r="F2925" s="1256"/>
      <c r="G2925" s="1257"/>
      <c r="I2925" s="1255"/>
      <c r="K2925" s="1257"/>
      <c r="L2925" s="1257"/>
      <c r="P2925" s="1255"/>
    </row>
    <row r="2926" spans="6:16">
      <c r="F2926" s="1256"/>
      <c r="G2926" s="1257"/>
      <c r="I2926" s="1255"/>
      <c r="K2926" s="1257"/>
      <c r="L2926" s="1257"/>
      <c r="P2926" s="1255"/>
    </row>
    <row r="2927" spans="6:16">
      <c r="F2927" s="1256"/>
      <c r="G2927" s="1257"/>
      <c r="I2927" s="1255"/>
      <c r="K2927" s="1257"/>
      <c r="L2927" s="1257"/>
      <c r="P2927" s="1255"/>
    </row>
    <row r="2928" spans="6:16">
      <c r="F2928" s="1256"/>
      <c r="G2928" s="1257"/>
      <c r="I2928" s="1255"/>
      <c r="K2928" s="1257"/>
      <c r="L2928" s="1257"/>
      <c r="P2928" s="1255"/>
    </row>
    <row r="2929" spans="6:16">
      <c r="F2929" s="1256"/>
      <c r="G2929" s="1257"/>
      <c r="I2929" s="1255"/>
      <c r="K2929" s="1257"/>
      <c r="L2929" s="1257"/>
      <c r="P2929" s="1255"/>
    </row>
    <row r="2930" spans="6:16">
      <c r="F2930" s="1256"/>
      <c r="G2930" s="1257"/>
      <c r="I2930" s="1255"/>
      <c r="K2930" s="1257"/>
      <c r="L2930" s="1257"/>
      <c r="P2930" s="1255"/>
    </row>
    <row r="2931" spans="6:16">
      <c r="F2931" s="1256"/>
      <c r="G2931" s="1257"/>
      <c r="I2931" s="1255"/>
      <c r="K2931" s="1257"/>
      <c r="L2931" s="1257"/>
      <c r="P2931" s="1255"/>
    </row>
    <row r="2932" spans="6:16">
      <c r="F2932" s="1256"/>
      <c r="G2932" s="1257"/>
      <c r="I2932" s="1255"/>
      <c r="K2932" s="1257"/>
      <c r="L2932" s="1257"/>
      <c r="P2932" s="1255"/>
    </row>
    <row r="2933" spans="6:16">
      <c r="F2933" s="1256"/>
      <c r="G2933" s="1257"/>
      <c r="I2933" s="1255"/>
      <c r="K2933" s="1257"/>
      <c r="L2933" s="1257"/>
      <c r="P2933" s="1255"/>
    </row>
    <row r="2934" spans="6:16">
      <c r="F2934" s="1256"/>
      <c r="G2934" s="1257"/>
      <c r="I2934" s="1255"/>
      <c r="K2934" s="1257"/>
      <c r="L2934" s="1257"/>
      <c r="P2934" s="1255"/>
    </row>
    <row r="2935" spans="6:16">
      <c r="F2935" s="1256"/>
      <c r="G2935" s="1257"/>
      <c r="I2935" s="1255"/>
      <c r="K2935" s="1257"/>
      <c r="L2935" s="1257"/>
      <c r="P2935" s="1255"/>
    </row>
    <row r="2936" spans="6:16">
      <c r="F2936" s="1256"/>
      <c r="G2936" s="1257"/>
      <c r="I2936" s="1255"/>
      <c r="K2936" s="1257"/>
      <c r="L2936" s="1257"/>
      <c r="P2936" s="1255"/>
    </row>
    <row r="2937" spans="6:16">
      <c r="F2937" s="1256"/>
      <c r="G2937" s="1257"/>
      <c r="I2937" s="1255"/>
      <c r="K2937" s="1257"/>
      <c r="L2937" s="1257"/>
      <c r="P2937" s="1255"/>
    </row>
    <row r="2938" spans="6:16">
      <c r="F2938" s="1256"/>
      <c r="G2938" s="1257"/>
      <c r="I2938" s="1255"/>
      <c r="K2938" s="1257"/>
      <c r="L2938" s="1257"/>
      <c r="P2938" s="1255"/>
    </row>
    <row r="2939" spans="6:16">
      <c r="F2939" s="1256"/>
      <c r="G2939" s="1257"/>
      <c r="I2939" s="1255"/>
      <c r="K2939" s="1257"/>
      <c r="L2939" s="1257"/>
      <c r="P2939" s="1255"/>
    </row>
    <row r="2940" spans="6:16">
      <c r="F2940" s="1256"/>
      <c r="G2940" s="1257"/>
      <c r="I2940" s="1255"/>
      <c r="K2940" s="1257"/>
      <c r="L2940" s="1257"/>
      <c r="P2940" s="1255"/>
    </row>
    <row r="2941" spans="6:16">
      <c r="F2941" s="1256"/>
      <c r="G2941" s="1257"/>
      <c r="I2941" s="1255"/>
      <c r="K2941" s="1257"/>
      <c r="L2941" s="1257"/>
      <c r="P2941" s="1255"/>
    </row>
    <row r="2942" spans="6:16">
      <c r="F2942" s="1256"/>
      <c r="G2942" s="1257"/>
      <c r="I2942" s="1255"/>
      <c r="K2942" s="1257"/>
      <c r="L2942" s="1257"/>
      <c r="P2942" s="1255"/>
    </row>
    <row r="2943" spans="6:16">
      <c r="F2943" s="1256"/>
      <c r="G2943" s="1257"/>
      <c r="I2943" s="1255"/>
      <c r="K2943" s="1257"/>
      <c r="L2943" s="1257"/>
      <c r="P2943" s="1255"/>
    </row>
    <row r="2944" spans="6:16">
      <c r="F2944" s="1256"/>
      <c r="G2944" s="1257"/>
      <c r="I2944" s="1255"/>
      <c r="K2944" s="1257"/>
      <c r="L2944" s="1257"/>
      <c r="P2944" s="1255"/>
    </row>
    <row r="2945" spans="6:16">
      <c r="F2945" s="1256"/>
      <c r="G2945" s="1257"/>
      <c r="I2945" s="1255"/>
      <c r="K2945" s="1257"/>
      <c r="L2945" s="1257"/>
      <c r="P2945" s="1255"/>
    </row>
    <row r="2946" spans="6:16">
      <c r="F2946" s="1256"/>
      <c r="G2946" s="1257"/>
      <c r="I2946" s="1255"/>
      <c r="K2946" s="1257"/>
      <c r="L2946" s="1257"/>
      <c r="P2946" s="1255"/>
    </row>
    <row r="2947" spans="6:16">
      <c r="F2947" s="1256"/>
      <c r="G2947" s="1257"/>
      <c r="I2947" s="1255"/>
      <c r="K2947" s="1257"/>
      <c r="L2947" s="1257"/>
      <c r="P2947" s="1255"/>
    </row>
    <row r="2948" spans="6:16">
      <c r="F2948" s="1256"/>
      <c r="G2948" s="1257"/>
      <c r="I2948" s="1255"/>
      <c r="K2948" s="1257"/>
      <c r="L2948" s="1257"/>
      <c r="P2948" s="1255"/>
    </row>
    <row r="2949" spans="6:16">
      <c r="F2949" s="1256"/>
      <c r="G2949" s="1257"/>
      <c r="I2949" s="1255"/>
      <c r="K2949" s="1257"/>
      <c r="L2949" s="1257"/>
      <c r="P2949" s="1255"/>
    </row>
    <row r="2950" spans="6:16">
      <c r="F2950" s="1256"/>
      <c r="G2950" s="1257"/>
      <c r="I2950" s="1255"/>
      <c r="K2950" s="1257"/>
      <c r="L2950" s="1257"/>
      <c r="P2950" s="1255"/>
    </row>
    <row r="2951" spans="6:16">
      <c r="F2951" s="1256"/>
      <c r="G2951" s="1257"/>
      <c r="I2951" s="1255"/>
      <c r="K2951" s="1257"/>
      <c r="L2951" s="1257"/>
      <c r="P2951" s="1255"/>
    </row>
    <row r="2952" spans="6:16">
      <c r="F2952" s="1256"/>
      <c r="G2952" s="1257"/>
      <c r="I2952" s="1255"/>
      <c r="K2952" s="1257"/>
      <c r="L2952" s="1257"/>
      <c r="P2952" s="1255"/>
    </row>
    <row r="2953" spans="6:16">
      <c r="F2953" s="1256"/>
      <c r="G2953" s="1257"/>
      <c r="I2953" s="1255"/>
      <c r="K2953" s="1257"/>
      <c r="L2953" s="1257"/>
      <c r="P2953" s="1255"/>
    </row>
    <row r="2954" spans="6:16">
      <c r="F2954" s="1256"/>
      <c r="G2954" s="1257"/>
      <c r="I2954" s="1255"/>
      <c r="K2954" s="1257"/>
      <c r="L2954" s="1257"/>
      <c r="P2954" s="1255"/>
    </row>
    <row r="2955" spans="6:16">
      <c r="F2955" s="1256"/>
      <c r="G2955" s="1257"/>
      <c r="I2955" s="1255"/>
      <c r="K2955" s="1257"/>
      <c r="L2955" s="1257"/>
      <c r="P2955" s="1255"/>
    </row>
    <row r="2956" spans="6:16">
      <c r="F2956" s="1256"/>
      <c r="G2956" s="1257"/>
      <c r="I2956" s="1255"/>
      <c r="K2956" s="1257"/>
      <c r="L2956" s="1257"/>
      <c r="P2956" s="1255"/>
    </row>
    <row r="2957" spans="6:16">
      <c r="F2957" s="1256"/>
      <c r="G2957" s="1257"/>
      <c r="I2957" s="1255"/>
      <c r="K2957" s="1257"/>
      <c r="L2957" s="1257"/>
      <c r="P2957" s="1255"/>
    </row>
    <row r="2958" spans="6:16">
      <c r="F2958" s="1256"/>
      <c r="G2958" s="1257"/>
      <c r="I2958" s="1255"/>
      <c r="K2958" s="1257"/>
      <c r="L2958" s="1257"/>
      <c r="P2958" s="1255"/>
    </row>
    <row r="2959" spans="6:16">
      <c r="F2959" s="1256"/>
      <c r="G2959" s="1257"/>
      <c r="I2959" s="1255"/>
      <c r="K2959" s="1257"/>
      <c r="L2959" s="1257"/>
      <c r="P2959" s="1255"/>
    </row>
    <row r="2960" spans="6:16">
      <c r="F2960" s="1256"/>
      <c r="G2960" s="1257"/>
      <c r="I2960" s="1255"/>
      <c r="K2960" s="1257"/>
      <c r="L2960" s="1257"/>
      <c r="P2960" s="1255"/>
    </row>
    <row r="2961" spans="6:16">
      <c r="F2961" s="1256"/>
      <c r="G2961" s="1257"/>
      <c r="I2961" s="1255"/>
      <c r="K2961" s="1257"/>
      <c r="L2961" s="1257"/>
      <c r="P2961" s="1255"/>
    </row>
    <row r="2962" spans="6:16">
      <c r="F2962" s="1256"/>
      <c r="G2962" s="1257"/>
      <c r="I2962" s="1255"/>
      <c r="K2962" s="1257"/>
      <c r="L2962" s="1257"/>
      <c r="P2962" s="1255"/>
    </row>
    <row r="2963" spans="6:16">
      <c r="F2963" s="1256"/>
      <c r="G2963" s="1257"/>
      <c r="I2963" s="1255"/>
      <c r="K2963" s="1257"/>
      <c r="L2963" s="1257"/>
      <c r="P2963" s="1255"/>
    </row>
    <row r="2964" spans="6:16">
      <c r="F2964" s="1256"/>
      <c r="G2964" s="1257"/>
      <c r="I2964" s="1255"/>
      <c r="K2964" s="1257"/>
      <c r="L2964" s="1257"/>
      <c r="P2964" s="1255"/>
    </row>
    <row r="2965" spans="6:16">
      <c r="F2965" s="1256"/>
      <c r="G2965" s="1257"/>
      <c r="I2965" s="1255"/>
      <c r="K2965" s="1257"/>
      <c r="L2965" s="1257"/>
      <c r="P2965" s="1255"/>
    </row>
    <row r="2966" spans="6:16">
      <c r="F2966" s="1256"/>
      <c r="G2966" s="1257"/>
      <c r="I2966" s="1255"/>
      <c r="K2966" s="1257"/>
      <c r="L2966" s="1257"/>
      <c r="P2966" s="1255"/>
    </row>
    <row r="2967" spans="6:16">
      <c r="F2967" s="1256"/>
      <c r="G2967" s="1257"/>
      <c r="I2967" s="1255"/>
      <c r="K2967" s="1257"/>
      <c r="L2967" s="1257"/>
      <c r="P2967" s="1255"/>
    </row>
    <row r="2968" spans="6:16">
      <c r="F2968" s="1256"/>
      <c r="G2968" s="1257"/>
      <c r="I2968" s="1255"/>
      <c r="K2968" s="1257"/>
      <c r="L2968" s="1257"/>
      <c r="P2968" s="1255"/>
    </row>
    <row r="2969" spans="6:16">
      <c r="F2969" s="1256"/>
      <c r="G2969" s="1257"/>
      <c r="I2969" s="1255"/>
      <c r="K2969" s="1257"/>
      <c r="L2969" s="1257"/>
      <c r="P2969" s="1255"/>
    </row>
    <row r="2970" spans="6:16">
      <c r="F2970" s="1256"/>
      <c r="G2970" s="1257"/>
      <c r="I2970" s="1255"/>
      <c r="K2970" s="1257"/>
      <c r="L2970" s="1257"/>
      <c r="P2970" s="1255"/>
    </row>
    <row r="2971" spans="6:16">
      <c r="F2971" s="1256"/>
      <c r="G2971" s="1257"/>
      <c r="I2971" s="1255"/>
      <c r="K2971" s="1257"/>
      <c r="L2971" s="1257"/>
      <c r="P2971" s="1255"/>
    </row>
    <row r="2972" spans="6:16">
      <c r="F2972" s="1256"/>
      <c r="G2972" s="1257"/>
      <c r="I2972" s="1255"/>
      <c r="K2972" s="1257"/>
      <c r="L2972" s="1257"/>
      <c r="P2972" s="1255"/>
    </row>
    <row r="2973" spans="6:16">
      <c r="F2973" s="1256"/>
      <c r="G2973" s="1257"/>
      <c r="I2973" s="1255"/>
      <c r="K2973" s="1257"/>
      <c r="L2973" s="1257"/>
      <c r="P2973" s="1255"/>
    </row>
    <row r="2974" spans="6:16">
      <c r="F2974" s="1256"/>
      <c r="G2974" s="1257"/>
      <c r="I2974" s="1255"/>
      <c r="K2974" s="1257"/>
      <c r="L2974" s="1257"/>
      <c r="P2974" s="1255"/>
    </row>
    <row r="2975" spans="6:16">
      <c r="F2975" s="1256"/>
      <c r="G2975" s="1257"/>
      <c r="I2975" s="1255"/>
      <c r="K2975" s="1257"/>
      <c r="L2975" s="1257"/>
      <c r="P2975" s="1255"/>
    </row>
    <row r="2976" spans="6:16">
      <c r="F2976" s="1256"/>
      <c r="G2976" s="1257"/>
      <c r="I2976" s="1255"/>
      <c r="K2976" s="1257"/>
      <c r="L2976" s="1257"/>
      <c r="P2976" s="1255"/>
    </row>
    <row r="2977" spans="6:16">
      <c r="F2977" s="1256"/>
      <c r="G2977" s="1257"/>
      <c r="I2977" s="1255"/>
      <c r="K2977" s="1257"/>
      <c r="L2977" s="1257"/>
      <c r="P2977" s="1255"/>
    </row>
    <row r="2978" spans="6:16">
      <c r="F2978" s="1256"/>
      <c r="G2978" s="1257"/>
      <c r="I2978" s="1255"/>
      <c r="K2978" s="1257"/>
      <c r="L2978" s="1257"/>
      <c r="P2978" s="1255"/>
    </row>
    <row r="2979" spans="6:16">
      <c r="F2979" s="1256"/>
      <c r="G2979" s="1257"/>
      <c r="I2979" s="1255"/>
      <c r="K2979" s="1257"/>
      <c r="L2979" s="1257"/>
      <c r="P2979" s="1255"/>
    </row>
    <row r="2980" spans="6:16">
      <c r="F2980" s="1256"/>
      <c r="G2980" s="1257"/>
      <c r="I2980" s="1255"/>
      <c r="K2980" s="1257"/>
      <c r="L2980" s="1257"/>
      <c r="P2980" s="1255"/>
    </row>
    <row r="2981" spans="6:16">
      <c r="F2981" s="1256"/>
      <c r="G2981" s="1257"/>
      <c r="I2981" s="1255"/>
      <c r="K2981" s="1257"/>
      <c r="L2981" s="1257"/>
      <c r="P2981" s="1255"/>
    </row>
    <row r="2982" spans="6:16">
      <c r="F2982" s="1256"/>
      <c r="G2982" s="1257"/>
      <c r="I2982" s="1255"/>
      <c r="K2982" s="1257"/>
      <c r="L2982" s="1257"/>
      <c r="P2982" s="1255"/>
    </row>
    <row r="2983" spans="6:16">
      <c r="F2983" s="1256"/>
      <c r="G2983" s="1257"/>
      <c r="I2983" s="1255"/>
      <c r="K2983" s="1257"/>
      <c r="L2983" s="1257"/>
      <c r="P2983" s="1255"/>
    </row>
    <row r="2984" spans="6:16">
      <c r="F2984" s="1256"/>
      <c r="G2984" s="1257"/>
      <c r="I2984" s="1255"/>
      <c r="K2984" s="1257"/>
      <c r="L2984" s="1257"/>
      <c r="P2984" s="1255"/>
    </row>
    <row r="2985" spans="6:16">
      <c r="F2985" s="1256"/>
      <c r="G2985" s="1257"/>
      <c r="I2985" s="1255"/>
      <c r="K2985" s="1257"/>
      <c r="L2985" s="1257"/>
      <c r="P2985" s="1255"/>
    </row>
    <row r="2986" spans="6:16">
      <c r="F2986" s="1256"/>
      <c r="G2986" s="1257"/>
      <c r="I2986" s="1255"/>
      <c r="K2986" s="1257"/>
      <c r="L2986" s="1257"/>
      <c r="P2986" s="1255"/>
    </row>
    <row r="2987" spans="6:16">
      <c r="F2987" s="1256"/>
      <c r="G2987" s="1257"/>
      <c r="I2987" s="1255"/>
      <c r="K2987" s="1257"/>
      <c r="L2987" s="1257"/>
      <c r="P2987" s="1255"/>
    </row>
    <row r="2988" spans="6:16">
      <c r="F2988" s="1256"/>
      <c r="G2988" s="1257"/>
      <c r="I2988" s="1255"/>
      <c r="K2988" s="1257"/>
      <c r="L2988" s="1257"/>
      <c r="P2988" s="1255"/>
    </row>
    <row r="2989" spans="6:16">
      <c r="F2989" s="1256"/>
      <c r="G2989" s="1257"/>
      <c r="I2989" s="1255"/>
      <c r="K2989" s="1257"/>
      <c r="L2989" s="1257"/>
      <c r="P2989" s="1255"/>
    </row>
    <row r="2990" spans="6:16">
      <c r="F2990" s="1256"/>
      <c r="G2990" s="1257"/>
      <c r="I2990" s="1255"/>
      <c r="K2990" s="1257"/>
      <c r="L2990" s="1257"/>
      <c r="P2990" s="1255"/>
    </row>
    <row r="2991" spans="6:16">
      <c r="F2991" s="1256"/>
      <c r="G2991" s="1257"/>
      <c r="I2991" s="1255"/>
      <c r="K2991" s="1257"/>
      <c r="L2991" s="1257"/>
      <c r="P2991" s="1255"/>
    </row>
    <row r="2992" spans="6:16">
      <c r="F2992" s="1256"/>
      <c r="G2992" s="1257"/>
      <c r="I2992" s="1255"/>
      <c r="K2992" s="1257"/>
      <c r="L2992" s="1257"/>
      <c r="P2992" s="1255"/>
    </row>
    <row r="2993" spans="6:16">
      <c r="F2993" s="1256"/>
      <c r="G2993" s="1257"/>
      <c r="I2993" s="1255"/>
      <c r="K2993" s="1257"/>
      <c r="L2993" s="1257"/>
      <c r="P2993" s="1255"/>
    </row>
    <row r="2994" spans="6:16">
      <c r="F2994" s="1256"/>
      <c r="G2994" s="1257"/>
      <c r="I2994" s="1255"/>
      <c r="K2994" s="1257"/>
      <c r="L2994" s="1257"/>
      <c r="P2994" s="1255"/>
    </row>
    <row r="2995" spans="6:16">
      <c r="F2995" s="1256"/>
      <c r="G2995" s="1257"/>
      <c r="I2995" s="1255"/>
      <c r="K2995" s="1257"/>
      <c r="L2995" s="1257"/>
      <c r="P2995" s="1255"/>
    </row>
    <row r="2996" spans="6:16">
      <c r="F2996" s="1256"/>
      <c r="G2996" s="1257"/>
      <c r="I2996" s="1255"/>
      <c r="K2996" s="1257"/>
      <c r="L2996" s="1257"/>
      <c r="P2996" s="1255"/>
    </row>
    <row r="2997" spans="6:16">
      <c r="F2997" s="1256"/>
      <c r="G2997" s="1257"/>
      <c r="I2997" s="1255"/>
      <c r="K2997" s="1257"/>
      <c r="L2997" s="1257"/>
      <c r="P2997" s="1255"/>
    </row>
    <row r="2998" spans="6:16">
      <c r="F2998" s="1256"/>
      <c r="G2998" s="1257"/>
      <c r="I2998" s="1255"/>
      <c r="K2998" s="1257"/>
      <c r="L2998" s="1257"/>
      <c r="P2998" s="1255"/>
    </row>
    <row r="2999" spans="6:16">
      <c r="F2999" s="1256"/>
      <c r="G2999" s="1257"/>
      <c r="I2999" s="1255"/>
      <c r="K2999" s="1257"/>
      <c r="L2999" s="1257"/>
      <c r="P2999" s="1255"/>
    </row>
    <row r="3000" spans="6:16">
      <c r="F3000" s="1256"/>
      <c r="G3000" s="1257"/>
      <c r="I3000" s="1255"/>
      <c r="K3000" s="1257"/>
      <c r="L3000" s="1257"/>
      <c r="P3000" s="1255"/>
    </row>
    <row r="3001" spans="6:16">
      <c r="F3001" s="1256"/>
      <c r="G3001" s="1257"/>
      <c r="I3001" s="1255"/>
      <c r="K3001" s="1257"/>
      <c r="L3001" s="1257"/>
      <c r="P3001" s="1255"/>
    </row>
    <row r="3002" spans="6:16">
      <c r="F3002" s="1256"/>
      <c r="G3002" s="1257"/>
      <c r="I3002" s="1255"/>
      <c r="K3002" s="1257"/>
      <c r="L3002" s="1257"/>
      <c r="P3002" s="1255"/>
    </row>
    <row r="3003" spans="6:16">
      <c r="F3003" s="1256"/>
      <c r="G3003" s="1257"/>
      <c r="I3003" s="1255"/>
      <c r="K3003" s="1257"/>
      <c r="L3003" s="1257"/>
      <c r="P3003" s="1255"/>
    </row>
    <row r="3004" spans="6:16">
      <c r="F3004" s="1256"/>
      <c r="G3004" s="1257"/>
      <c r="I3004" s="1255"/>
      <c r="K3004" s="1257"/>
      <c r="L3004" s="1257"/>
      <c r="P3004" s="1255"/>
    </row>
    <row r="3005" spans="6:16">
      <c r="F3005" s="1256"/>
      <c r="G3005" s="1257"/>
      <c r="I3005" s="1255"/>
      <c r="K3005" s="1257"/>
      <c r="L3005" s="1257"/>
      <c r="P3005" s="1255"/>
    </row>
    <row r="3006" spans="6:16">
      <c r="F3006" s="1256"/>
      <c r="G3006" s="1257"/>
      <c r="I3006" s="1255"/>
      <c r="K3006" s="1257"/>
      <c r="L3006" s="1257"/>
      <c r="P3006" s="1255"/>
    </row>
    <row r="3007" spans="6:16">
      <c r="F3007" s="1256"/>
      <c r="G3007" s="1257"/>
      <c r="I3007" s="1255"/>
      <c r="K3007" s="1257"/>
      <c r="L3007" s="1257"/>
      <c r="P3007" s="1255"/>
    </row>
    <row r="3008" spans="6:16">
      <c r="F3008" s="1256"/>
      <c r="G3008" s="1257"/>
      <c r="I3008" s="1255"/>
      <c r="K3008" s="1257"/>
      <c r="L3008" s="1257"/>
      <c r="P3008" s="1255"/>
    </row>
    <row r="3009" spans="6:16">
      <c r="F3009" s="1256"/>
      <c r="G3009" s="1257"/>
      <c r="I3009" s="1255"/>
      <c r="K3009" s="1257"/>
      <c r="L3009" s="1257"/>
      <c r="P3009" s="1255"/>
    </row>
    <row r="3010" spans="6:16">
      <c r="F3010" s="1256"/>
      <c r="G3010" s="1257"/>
      <c r="I3010" s="1255"/>
      <c r="K3010" s="1257"/>
      <c r="L3010" s="1257"/>
      <c r="P3010" s="1255"/>
    </row>
    <row r="3011" spans="6:16">
      <c r="F3011" s="1256"/>
      <c r="G3011" s="1257"/>
      <c r="I3011" s="1255"/>
      <c r="K3011" s="1257"/>
      <c r="L3011" s="1257"/>
      <c r="P3011" s="1255"/>
    </row>
    <row r="3012" spans="6:16">
      <c r="F3012" s="1256"/>
      <c r="G3012" s="1257"/>
      <c r="I3012" s="1255"/>
      <c r="K3012" s="1257"/>
      <c r="L3012" s="1257"/>
      <c r="P3012" s="1255"/>
    </row>
    <row r="3013" spans="6:16">
      <c r="F3013" s="1256"/>
      <c r="G3013" s="1257"/>
      <c r="I3013" s="1255"/>
      <c r="K3013" s="1257"/>
      <c r="L3013" s="1257"/>
      <c r="P3013" s="1255"/>
    </row>
    <row r="3014" spans="6:16">
      <c r="F3014" s="1256"/>
      <c r="G3014" s="1257"/>
      <c r="I3014" s="1255"/>
      <c r="K3014" s="1257"/>
      <c r="L3014" s="1257"/>
      <c r="P3014" s="1255"/>
    </row>
    <row r="3015" spans="6:16">
      <c r="F3015" s="1256"/>
      <c r="G3015" s="1257"/>
      <c r="I3015" s="1255"/>
      <c r="K3015" s="1257"/>
      <c r="L3015" s="1257"/>
      <c r="P3015" s="1255"/>
    </row>
    <row r="3016" spans="6:16">
      <c r="F3016" s="1256"/>
      <c r="G3016" s="1257"/>
      <c r="I3016" s="1255"/>
      <c r="K3016" s="1257"/>
      <c r="L3016" s="1257"/>
      <c r="P3016" s="1255"/>
    </row>
    <row r="3017" spans="6:16">
      <c r="F3017" s="1256"/>
      <c r="G3017" s="1257"/>
      <c r="I3017" s="1255"/>
      <c r="K3017" s="1257"/>
      <c r="L3017" s="1257"/>
      <c r="P3017" s="1255"/>
    </row>
    <row r="3018" spans="6:16">
      <c r="F3018" s="1256"/>
      <c r="G3018" s="1257"/>
      <c r="I3018" s="1255"/>
      <c r="K3018" s="1257"/>
      <c r="L3018" s="1257"/>
      <c r="P3018" s="1255"/>
    </row>
    <row r="3019" spans="6:16">
      <c r="F3019" s="1256"/>
      <c r="G3019" s="1257"/>
      <c r="I3019" s="1255"/>
      <c r="K3019" s="1257"/>
      <c r="L3019" s="1257"/>
      <c r="P3019" s="1255"/>
    </row>
    <row r="3020" spans="6:16">
      <c r="F3020" s="1256"/>
      <c r="G3020" s="1257"/>
      <c r="I3020" s="1255"/>
      <c r="K3020" s="1257"/>
      <c r="L3020" s="1257"/>
      <c r="P3020" s="1255"/>
    </row>
    <row r="3021" spans="6:16">
      <c r="F3021" s="1256"/>
      <c r="G3021" s="1257"/>
      <c r="I3021" s="1255"/>
      <c r="K3021" s="1257"/>
      <c r="L3021" s="1257"/>
      <c r="P3021" s="1255"/>
    </row>
    <row r="3022" spans="6:16">
      <c r="F3022" s="1256"/>
      <c r="G3022" s="1257"/>
      <c r="I3022" s="1255"/>
      <c r="K3022" s="1257"/>
      <c r="L3022" s="1257"/>
      <c r="P3022" s="1255"/>
    </row>
    <row r="3023" spans="6:16">
      <c r="F3023" s="1256"/>
      <c r="G3023" s="1257"/>
      <c r="I3023" s="1255"/>
      <c r="K3023" s="1257"/>
      <c r="L3023" s="1257"/>
      <c r="P3023" s="1255"/>
    </row>
    <row r="3024" spans="6:16">
      <c r="F3024" s="1256"/>
      <c r="G3024" s="1257"/>
      <c r="I3024" s="1255"/>
      <c r="K3024" s="1257"/>
      <c r="L3024" s="1257"/>
      <c r="P3024" s="1255"/>
    </row>
    <row r="3025" spans="6:16">
      <c r="F3025" s="1256"/>
      <c r="G3025" s="1257"/>
      <c r="I3025" s="1255"/>
      <c r="K3025" s="1257"/>
      <c r="L3025" s="1257"/>
      <c r="P3025" s="1255"/>
    </row>
    <row r="3026" spans="6:16">
      <c r="F3026" s="1256"/>
      <c r="G3026" s="1257"/>
      <c r="I3026" s="1255"/>
      <c r="K3026" s="1257"/>
      <c r="L3026" s="1257"/>
      <c r="P3026" s="1255"/>
    </row>
    <row r="3027" spans="6:16">
      <c r="F3027" s="1256"/>
      <c r="G3027" s="1257"/>
      <c r="I3027" s="1255"/>
      <c r="K3027" s="1257"/>
      <c r="L3027" s="1257"/>
      <c r="P3027" s="1255"/>
    </row>
    <row r="3028" spans="6:16">
      <c r="F3028" s="1256"/>
      <c r="G3028" s="1257"/>
      <c r="I3028" s="1255"/>
      <c r="K3028" s="1257"/>
      <c r="L3028" s="1257"/>
      <c r="P3028" s="1255"/>
    </row>
    <row r="3029" spans="6:16">
      <c r="F3029" s="1256"/>
      <c r="G3029" s="1257"/>
      <c r="I3029" s="1255"/>
      <c r="K3029" s="1257"/>
      <c r="L3029" s="1257"/>
      <c r="P3029" s="1255"/>
    </row>
    <row r="3030" spans="6:16">
      <c r="F3030" s="1256"/>
      <c r="G3030" s="1257"/>
      <c r="I3030" s="1255"/>
      <c r="K3030" s="1257"/>
      <c r="L3030" s="1257"/>
      <c r="P3030" s="1255"/>
    </row>
    <row r="3031" spans="6:16">
      <c r="F3031" s="1256"/>
      <c r="G3031" s="1257"/>
      <c r="I3031" s="1255"/>
      <c r="K3031" s="1257"/>
      <c r="L3031" s="1257"/>
      <c r="P3031" s="1255"/>
    </row>
    <row r="3032" spans="6:16">
      <c r="F3032" s="1256"/>
      <c r="G3032" s="1257"/>
      <c r="I3032" s="1255"/>
      <c r="K3032" s="1257"/>
      <c r="L3032" s="1257"/>
      <c r="P3032" s="1255"/>
    </row>
    <row r="3033" spans="6:16">
      <c r="F3033" s="1256"/>
      <c r="G3033" s="1257"/>
      <c r="I3033" s="1255"/>
      <c r="K3033" s="1257"/>
      <c r="L3033" s="1257"/>
      <c r="P3033" s="1255"/>
    </row>
    <row r="3034" spans="6:16">
      <c r="F3034" s="1256"/>
      <c r="G3034" s="1257"/>
      <c r="I3034" s="1255"/>
      <c r="K3034" s="1257"/>
      <c r="L3034" s="1257"/>
      <c r="P3034" s="1255"/>
    </row>
    <row r="3035" spans="6:16">
      <c r="F3035" s="1256"/>
      <c r="G3035" s="1257"/>
      <c r="I3035" s="1255"/>
      <c r="K3035" s="1257"/>
      <c r="L3035" s="1257"/>
      <c r="P3035" s="1255"/>
    </row>
    <row r="3036" spans="6:16">
      <c r="F3036" s="1256"/>
      <c r="G3036" s="1257"/>
      <c r="I3036" s="1255"/>
      <c r="K3036" s="1257"/>
      <c r="L3036" s="1257"/>
      <c r="P3036" s="1255"/>
    </row>
    <row r="3037" spans="6:16">
      <c r="F3037" s="1256"/>
      <c r="G3037" s="1257"/>
      <c r="I3037" s="1255"/>
      <c r="K3037" s="1257"/>
      <c r="L3037" s="1257"/>
      <c r="P3037" s="1255"/>
    </row>
    <row r="3038" spans="6:16">
      <c r="F3038" s="1256"/>
      <c r="G3038" s="1257"/>
      <c r="I3038" s="1255"/>
      <c r="K3038" s="1257"/>
      <c r="L3038" s="1257"/>
      <c r="P3038" s="1255"/>
    </row>
    <row r="3039" spans="6:16">
      <c r="F3039" s="1256"/>
      <c r="G3039" s="1257"/>
      <c r="I3039" s="1255"/>
      <c r="K3039" s="1257"/>
      <c r="L3039" s="1257"/>
      <c r="P3039" s="1255"/>
    </row>
    <row r="3040" spans="6:16">
      <c r="F3040" s="1256"/>
      <c r="G3040" s="1257"/>
      <c r="I3040" s="1255"/>
      <c r="K3040" s="1257"/>
      <c r="L3040" s="1257"/>
      <c r="P3040" s="1255"/>
    </row>
    <row r="3041" spans="6:16">
      <c r="F3041" s="1256"/>
      <c r="G3041" s="1257"/>
      <c r="I3041" s="1255"/>
      <c r="K3041" s="1257"/>
      <c r="L3041" s="1257"/>
      <c r="P3041" s="1255"/>
    </row>
    <row r="3042" spans="6:16">
      <c r="F3042" s="1256"/>
      <c r="G3042" s="1257"/>
      <c r="I3042" s="1255"/>
      <c r="K3042" s="1257"/>
      <c r="L3042" s="1257"/>
      <c r="P3042" s="1255"/>
    </row>
    <row r="3043" spans="6:16">
      <c r="F3043" s="1256"/>
      <c r="G3043" s="1257"/>
      <c r="I3043" s="1255"/>
      <c r="K3043" s="1257"/>
      <c r="L3043" s="1257"/>
      <c r="P3043" s="1255"/>
    </row>
    <row r="3044" spans="6:16">
      <c r="F3044" s="1256"/>
      <c r="G3044" s="1257"/>
      <c r="I3044" s="1255"/>
      <c r="K3044" s="1257"/>
      <c r="L3044" s="1257"/>
      <c r="P3044" s="1255"/>
    </row>
    <row r="3045" spans="6:16">
      <c r="F3045" s="1256"/>
      <c r="G3045" s="1257"/>
      <c r="I3045" s="1255"/>
      <c r="K3045" s="1257"/>
      <c r="L3045" s="1257"/>
      <c r="P3045" s="1255"/>
    </row>
    <row r="3046" spans="6:16">
      <c r="F3046" s="1256"/>
      <c r="G3046" s="1257"/>
      <c r="I3046" s="1255"/>
      <c r="K3046" s="1257"/>
      <c r="L3046" s="1257"/>
      <c r="P3046" s="1255"/>
    </row>
    <row r="3047" spans="6:16">
      <c r="F3047" s="1256"/>
      <c r="G3047" s="1257"/>
      <c r="I3047" s="1255"/>
      <c r="K3047" s="1257"/>
      <c r="L3047" s="1257"/>
      <c r="P3047" s="1255"/>
    </row>
    <row r="3048" spans="6:16">
      <c r="F3048" s="1256"/>
      <c r="G3048" s="1257"/>
      <c r="I3048" s="1255"/>
      <c r="K3048" s="1257"/>
      <c r="L3048" s="1257"/>
      <c r="P3048" s="1255"/>
    </row>
    <row r="3049" spans="6:16">
      <c r="F3049" s="1256"/>
      <c r="G3049" s="1257"/>
      <c r="I3049" s="1255"/>
      <c r="K3049" s="1257"/>
      <c r="L3049" s="1257"/>
      <c r="P3049" s="1255"/>
    </row>
    <row r="3050" spans="6:16">
      <c r="F3050" s="1256"/>
      <c r="G3050" s="1257"/>
      <c r="I3050" s="1255"/>
      <c r="K3050" s="1257"/>
      <c r="L3050" s="1257"/>
      <c r="P3050" s="1255"/>
    </row>
    <row r="3051" spans="6:16">
      <c r="F3051" s="1256"/>
      <c r="G3051" s="1257"/>
      <c r="I3051" s="1255"/>
      <c r="K3051" s="1257"/>
      <c r="L3051" s="1257"/>
      <c r="P3051" s="1255"/>
    </row>
    <row r="3052" spans="6:16">
      <c r="F3052" s="1256"/>
      <c r="G3052" s="1257"/>
      <c r="I3052" s="1255"/>
      <c r="K3052" s="1257"/>
      <c r="L3052" s="1257"/>
      <c r="P3052" s="1255"/>
    </row>
    <row r="3053" spans="6:16">
      <c r="F3053" s="1256"/>
      <c r="G3053" s="1257"/>
      <c r="I3053" s="1255"/>
      <c r="K3053" s="1257"/>
      <c r="L3053" s="1257"/>
      <c r="P3053" s="1255"/>
    </row>
    <row r="3054" spans="6:16">
      <c r="F3054" s="1256"/>
      <c r="G3054" s="1257"/>
      <c r="I3054" s="1255"/>
      <c r="K3054" s="1257"/>
      <c r="L3054" s="1257"/>
      <c r="P3054" s="1255"/>
    </row>
    <row r="3055" spans="6:16">
      <c r="F3055" s="1256"/>
      <c r="G3055" s="1257"/>
      <c r="I3055" s="1255"/>
      <c r="K3055" s="1257"/>
      <c r="L3055" s="1257"/>
      <c r="P3055" s="1255"/>
    </row>
    <row r="3056" spans="6:16">
      <c r="F3056" s="1256"/>
      <c r="G3056" s="1257"/>
      <c r="I3056" s="1255"/>
      <c r="K3056" s="1257"/>
      <c r="L3056" s="1257"/>
      <c r="P3056" s="1255"/>
    </row>
    <row r="3057" spans="6:16">
      <c r="F3057" s="1256"/>
      <c r="G3057" s="1257"/>
      <c r="I3057" s="1255"/>
      <c r="K3057" s="1257"/>
      <c r="L3057" s="1257"/>
      <c r="P3057" s="1255"/>
    </row>
    <row r="3058" spans="6:16">
      <c r="F3058" s="1256"/>
      <c r="G3058" s="1257"/>
      <c r="I3058" s="1255"/>
      <c r="K3058" s="1257"/>
      <c r="L3058" s="1257"/>
      <c r="P3058" s="1255"/>
    </row>
    <row r="3059" spans="6:16">
      <c r="F3059" s="1256"/>
      <c r="G3059" s="1257"/>
      <c r="I3059" s="1255"/>
      <c r="K3059" s="1257"/>
      <c r="L3059" s="1257"/>
      <c r="P3059" s="1255"/>
    </row>
    <row r="3060" spans="6:16">
      <c r="F3060" s="1256"/>
      <c r="G3060" s="1257"/>
      <c r="I3060" s="1255"/>
      <c r="K3060" s="1257"/>
      <c r="L3060" s="1257"/>
      <c r="P3060" s="1255"/>
    </row>
    <row r="3061" spans="6:16">
      <c r="F3061" s="1256"/>
      <c r="G3061" s="1257"/>
      <c r="I3061" s="1255"/>
      <c r="K3061" s="1257"/>
      <c r="L3061" s="1257"/>
      <c r="P3061" s="1255"/>
    </row>
    <row r="3062" spans="6:16">
      <c r="F3062" s="1256"/>
      <c r="G3062" s="1257"/>
      <c r="I3062" s="1255"/>
      <c r="K3062" s="1257"/>
      <c r="L3062" s="1257"/>
      <c r="P3062" s="1255"/>
    </row>
    <row r="3063" spans="6:16">
      <c r="F3063" s="1256"/>
      <c r="G3063" s="1257"/>
      <c r="I3063" s="1255"/>
      <c r="K3063" s="1257"/>
      <c r="L3063" s="1257"/>
      <c r="P3063" s="1255"/>
    </row>
    <row r="3064" spans="6:16">
      <c r="F3064" s="1256"/>
      <c r="G3064" s="1257"/>
      <c r="I3064" s="1255"/>
      <c r="K3064" s="1257"/>
      <c r="L3064" s="1257"/>
      <c r="P3064" s="1255"/>
    </row>
    <row r="3065" spans="6:16">
      <c r="F3065" s="1256"/>
      <c r="G3065" s="1257"/>
      <c r="I3065" s="1255"/>
      <c r="K3065" s="1257"/>
      <c r="L3065" s="1257"/>
      <c r="P3065" s="1255"/>
    </row>
    <row r="3066" spans="6:16">
      <c r="F3066" s="1256"/>
      <c r="G3066" s="1257"/>
      <c r="I3066" s="1255"/>
      <c r="K3066" s="1257"/>
      <c r="L3066" s="1257"/>
      <c r="P3066" s="1255"/>
    </row>
    <row r="3067" spans="6:16">
      <c r="F3067" s="1256"/>
      <c r="G3067" s="1257"/>
      <c r="I3067" s="1255"/>
      <c r="K3067" s="1257"/>
      <c r="L3067" s="1257"/>
      <c r="P3067" s="1255"/>
    </row>
    <row r="3068" spans="6:16">
      <c r="F3068" s="1256"/>
      <c r="G3068" s="1257"/>
      <c r="I3068" s="1255"/>
      <c r="K3068" s="1257"/>
      <c r="L3068" s="1257"/>
      <c r="P3068" s="1255"/>
    </row>
    <row r="3069" spans="6:16">
      <c r="F3069" s="1256"/>
      <c r="G3069" s="1257"/>
      <c r="I3069" s="1255"/>
      <c r="K3069" s="1257"/>
      <c r="L3069" s="1257"/>
      <c r="P3069" s="1255"/>
    </row>
    <row r="3070" spans="6:16">
      <c r="F3070" s="1256"/>
      <c r="G3070" s="1257"/>
      <c r="I3070" s="1255"/>
      <c r="K3070" s="1257"/>
      <c r="L3070" s="1257"/>
      <c r="P3070" s="1255"/>
    </row>
    <row r="3071" spans="6:16">
      <c r="F3071" s="1256"/>
      <c r="G3071" s="1257"/>
      <c r="I3071" s="1255"/>
      <c r="K3071" s="1257"/>
      <c r="L3071" s="1257"/>
      <c r="P3071" s="1255"/>
    </row>
    <row r="3072" spans="6:16">
      <c r="F3072" s="1256"/>
      <c r="G3072" s="1257"/>
      <c r="I3072" s="1255"/>
      <c r="K3072" s="1257"/>
      <c r="L3072" s="1257"/>
      <c r="P3072" s="1255"/>
    </row>
    <row r="3073" spans="6:16">
      <c r="F3073" s="1256"/>
      <c r="G3073" s="1257"/>
      <c r="I3073" s="1255"/>
      <c r="K3073" s="1257"/>
      <c r="L3073" s="1257"/>
      <c r="P3073" s="1255"/>
    </row>
    <row r="3074" spans="6:16">
      <c r="F3074" s="1256"/>
      <c r="G3074" s="1257"/>
      <c r="I3074" s="1255"/>
      <c r="K3074" s="1257"/>
      <c r="L3074" s="1257"/>
      <c r="P3074" s="1255"/>
    </row>
    <row r="3075" spans="6:16">
      <c r="F3075" s="1256"/>
      <c r="G3075" s="1257"/>
      <c r="I3075" s="1255"/>
      <c r="K3075" s="1257"/>
      <c r="L3075" s="1257"/>
      <c r="P3075" s="1255"/>
    </row>
    <row r="3076" spans="6:16">
      <c r="F3076" s="1256"/>
      <c r="G3076" s="1257"/>
      <c r="I3076" s="1255"/>
      <c r="K3076" s="1257"/>
      <c r="L3076" s="1257"/>
      <c r="P3076" s="1255"/>
    </row>
    <row r="3077" spans="6:16">
      <c r="F3077" s="1256"/>
      <c r="G3077" s="1257"/>
      <c r="I3077" s="1255"/>
      <c r="K3077" s="1257"/>
      <c r="L3077" s="1257"/>
      <c r="P3077" s="1255"/>
    </row>
    <row r="3078" spans="6:16">
      <c r="F3078" s="1256"/>
      <c r="G3078" s="1257"/>
      <c r="I3078" s="1255"/>
      <c r="K3078" s="1257"/>
      <c r="L3078" s="1257"/>
      <c r="P3078" s="1255"/>
    </row>
    <row r="3079" spans="6:16">
      <c r="F3079" s="1256"/>
      <c r="G3079" s="1257"/>
      <c r="I3079" s="1255"/>
      <c r="K3079" s="1257"/>
      <c r="L3079" s="1257"/>
      <c r="P3079" s="1255"/>
    </row>
    <row r="3080" spans="6:16">
      <c r="F3080" s="1256"/>
      <c r="G3080" s="1257"/>
      <c r="I3080" s="1255"/>
      <c r="K3080" s="1257"/>
      <c r="L3080" s="1257"/>
      <c r="P3080" s="1255"/>
    </row>
    <row r="3081" spans="6:16">
      <c r="F3081" s="1256"/>
      <c r="G3081" s="1257"/>
      <c r="I3081" s="1255"/>
      <c r="K3081" s="1257"/>
      <c r="L3081" s="1257"/>
      <c r="P3081" s="1255"/>
    </row>
    <row r="3082" spans="6:16">
      <c r="F3082" s="1256"/>
      <c r="G3082" s="1257"/>
      <c r="I3082" s="1255"/>
      <c r="K3082" s="1257"/>
      <c r="L3082" s="1257"/>
      <c r="P3082" s="1255"/>
    </row>
    <row r="3083" spans="6:16">
      <c r="F3083" s="1256"/>
      <c r="G3083" s="1257"/>
      <c r="I3083" s="1255"/>
      <c r="K3083" s="1257"/>
      <c r="L3083" s="1257"/>
      <c r="P3083" s="1255"/>
    </row>
    <row r="3084" spans="6:16">
      <c r="F3084" s="1256"/>
      <c r="G3084" s="1257"/>
      <c r="I3084" s="1255"/>
      <c r="K3084" s="1257"/>
      <c r="L3084" s="1257"/>
      <c r="P3084" s="1255"/>
    </row>
    <row r="3085" spans="6:16">
      <c r="F3085" s="1256"/>
      <c r="G3085" s="1257"/>
      <c r="I3085" s="1255"/>
      <c r="K3085" s="1257"/>
      <c r="L3085" s="1257"/>
      <c r="P3085" s="1255"/>
    </row>
    <row r="3086" spans="6:16">
      <c r="F3086" s="1256"/>
      <c r="G3086" s="1257"/>
      <c r="I3086" s="1255"/>
      <c r="K3086" s="1257"/>
      <c r="L3086" s="1257"/>
      <c r="P3086" s="1255"/>
    </row>
    <row r="3087" spans="6:16">
      <c r="F3087" s="1256"/>
      <c r="G3087" s="1257"/>
      <c r="I3087" s="1255"/>
      <c r="K3087" s="1257"/>
      <c r="L3087" s="1257"/>
      <c r="P3087" s="1255"/>
    </row>
    <row r="3088" spans="6:16">
      <c r="F3088" s="1256"/>
      <c r="G3088" s="1257"/>
      <c r="I3088" s="1255"/>
      <c r="K3088" s="1257"/>
      <c r="L3088" s="1257"/>
      <c r="P3088" s="1255"/>
    </row>
    <row r="3089" spans="6:16">
      <c r="F3089" s="1256"/>
      <c r="G3089" s="1257"/>
      <c r="I3089" s="1255"/>
      <c r="K3089" s="1257"/>
      <c r="L3089" s="1257"/>
      <c r="P3089" s="1255"/>
    </row>
    <row r="3090" spans="6:16">
      <c r="F3090" s="1256"/>
      <c r="G3090" s="1257"/>
      <c r="I3090" s="1255"/>
      <c r="K3090" s="1257"/>
      <c r="L3090" s="1257"/>
      <c r="P3090" s="1255"/>
    </row>
    <row r="3091" spans="6:16">
      <c r="F3091" s="1256"/>
      <c r="G3091" s="1257"/>
      <c r="I3091" s="1255"/>
      <c r="K3091" s="1257"/>
      <c r="L3091" s="1257"/>
      <c r="P3091" s="1255"/>
    </row>
    <row r="3092" spans="6:16">
      <c r="F3092" s="1256"/>
      <c r="G3092" s="1257"/>
      <c r="I3092" s="1255"/>
      <c r="K3092" s="1257"/>
      <c r="L3092" s="1257"/>
      <c r="P3092" s="1255"/>
    </row>
    <row r="3093" spans="6:16">
      <c r="F3093" s="1256"/>
      <c r="G3093" s="1257"/>
      <c r="I3093" s="1255"/>
      <c r="K3093" s="1257"/>
      <c r="L3093" s="1257"/>
      <c r="P3093" s="1255"/>
    </row>
    <row r="3094" spans="6:16">
      <c r="F3094" s="1256"/>
      <c r="G3094" s="1257"/>
      <c r="I3094" s="1255"/>
      <c r="K3094" s="1257"/>
      <c r="L3094" s="1257"/>
      <c r="P3094" s="1255"/>
    </row>
    <row r="3095" spans="6:16">
      <c r="F3095" s="1256"/>
      <c r="G3095" s="1257"/>
      <c r="I3095" s="1255"/>
      <c r="K3095" s="1257"/>
      <c r="L3095" s="1257"/>
      <c r="P3095" s="1255"/>
    </row>
    <row r="3096" spans="6:16">
      <c r="F3096" s="1256"/>
      <c r="G3096" s="1257"/>
      <c r="I3096" s="1255"/>
      <c r="K3096" s="1257"/>
      <c r="L3096" s="1257"/>
      <c r="P3096" s="1255"/>
    </row>
    <row r="3097" spans="6:16">
      <c r="F3097" s="1256"/>
      <c r="G3097" s="1257"/>
      <c r="I3097" s="1255"/>
      <c r="K3097" s="1257"/>
      <c r="L3097" s="1257"/>
      <c r="P3097" s="1255"/>
    </row>
    <row r="3098" spans="6:16">
      <c r="F3098" s="1256"/>
      <c r="G3098" s="1257"/>
      <c r="I3098" s="1255"/>
      <c r="K3098" s="1257"/>
      <c r="L3098" s="1257"/>
      <c r="P3098" s="1255"/>
    </row>
    <row r="3099" spans="6:16">
      <c r="F3099" s="1256"/>
      <c r="G3099" s="1257"/>
      <c r="I3099" s="1255"/>
      <c r="K3099" s="1257"/>
      <c r="L3099" s="1257"/>
      <c r="P3099" s="1255"/>
    </row>
    <row r="3100" spans="6:16">
      <c r="F3100" s="1256"/>
      <c r="G3100" s="1257"/>
      <c r="I3100" s="1255"/>
      <c r="K3100" s="1257"/>
      <c r="L3100" s="1257"/>
      <c r="P3100" s="1255"/>
    </row>
    <row r="3101" spans="6:16">
      <c r="F3101" s="1256"/>
      <c r="G3101" s="1257"/>
      <c r="I3101" s="1255"/>
      <c r="K3101" s="1257"/>
      <c r="L3101" s="1257"/>
      <c r="P3101" s="1255"/>
    </row>
    <row r="3102" spans="6:16">
      <c r="F3102" s="1256"/>
      <c r="G3102" s="1257"/>
      <c r="I3102" s="1255"/>
      <c r="K3102" s="1257"/>
      <c r="L3102" s="1257"/>
      <c r="P3102" s="1255"/>
    </row>
    <row r="3103" spans="6:16">
      <c r="F3103" s="1256"/>
      <c r="G3103" s="1257"/>
      <c r="I3103" s="1255"/>
      <c r="K3103" s="1257"/>
      <c r="L3103" s="1257"/>
      <c r="P3103" s="1255"/>
    </row>
    <row r="3104" spans="6:16">
      <c r="F3104" s="1256"/>
      <c r="G3104" s="1257"/>
      <c r="I3104" s="1255"/>
      <c r="K3104" s="1257"/>
      <c r="L3104" s="1257"/>
      <c r="P3104" s="1255"/>
    </row>
    <row r="3105" spans="6:16">
      <c r="F3105" s="1256"/>
      <c r="G3105" s="1257"/>
      <c r="I3105" s="1255"/>
      <c r="K3105" s="1257"/>
      <c r="L3105" s="1257"/>
      <c r="P3105" s="1255"/>
    </row>
    <row r="3106" spans="6:16">
      <c r="F3106" s="1256"/>
      <c r="G3106" s="1257"/>
      <c r="I3106" s="1255"/>
      <c r="K3106" s="1257"/>
      <c r="L3106" s="1257"/>
      <c r="P3106" s="1255"/>
    </row>
    <row r="3107" spans="6:16">
      <c r="F3107" s="1256"/>
      <c r="G3107" s="1257"/>
      <c r="I3107" s="1255"/>
      <c r="K3107" s="1257"/>
      <c r="L3107" s="1257"/>
      <c r="P3107" s="1255"/>
    </row>
    <row r="3108" spans="6:16">
      <c r="F3108" s="1256"/>
      <c r="G3108" s="1257"/>
      <c r="I3108" s="1255"/>
      <c r="K3108" s="1257"/>
      <c r="L3108" s="1257"/>
      <c r="P3108" s="1255"/>
    </row>
    <row r="3109" spans="6:16">
      <c r="F3109" s="1256"/>
      <c r="G3109" s="1257"/>
      <c r="I3109" s="1255"/>
      <c r="K3109" s="1257"/>
      <c r="L3109" s="1257"/>
      <c r="P3109" s="1255"/>
    </row>
    <row r="3110" spans="6:16">
      <c r="F3110" s="1256"/>
      <c r="G3110" s="1257"/>
      <c r="I3110" s="1255"/>
      <c r="K3110" s="1257"/>
      <c r="L3110" s="1257"/>
      <c r="P3110" s="1255"/>
    </row>
    <row r="3111" spans="6:16">
      <c r="F3111" s="1256"/>
      <c r="G3111" s="1257"/>
      <c r="I3111" s="1255"/>
      <c r="K3111" s="1257"/>
      <c r="L3111" s="1257"/>
      <c r="P3111" s="1255"/>
    </row>
    <row r="3112" spans="6:16">
      <c r="F3112" s="1256"/>
      <c r="G3112" s="1257"/>
      <c r="I3112" s="1255"/>
      <c r="K3112" s="1257"/>
      <c r="L3112" s="1257"/>
      <c r="P3112" s="1255"/>
    </row>
    <row r="3113" spans="6:16">
      <c r="F3113" s="1256"/>
      <c r="G3113" s="1257"/>
      <c r="I3113" s="1255"/>
      <c r="K3113" s="1257"/>
      <c r="L3113" s="1257"/>
      <c r="P3113" s="1255"/>
    </row>
    <row r="3114" spans="6:16">
      <c r="F3114" s="1256"/>
      <c r="G3114" s="1257"/>
      <c r="I3114" s="1255"/>
      <c r="K3114" s="1257"/>
      <c r="L3114" s="1257"/>
      <c r="P3114" s="1255"/>
    </row>
    <row r="3115" spans="6:16">
      <c r="F3115" s="1256"/>
      <c r="G3115" s="1257"/>
      <c r="I3115" s="1255"/>
      <c r="K3115" s="1257"/>
      <c r="L3115" s="1257"/>
      <c r="P3115" s="1255"/>
    </row>
    <row r="3116" spans="6:16">
      <c r="F3116" s="1256"/>
      <c r="G3116" s="1257"/>
      <c r="I3116" s="1255"/>
      <c r="K3116" s="1257"/>
      <c r="L3116" s="1257"/>
      <c r="P3116" s="1255"/>
    </row>
    <row r="3117" spans="6:16">
      <c r="F3117" s="1256"/>
      <c r="G3117" s="1257"/>
      <c r="I3117" s="1255"/>
      <c r="K3117" s="1257"/>
      <c r="L3117" s="1257"/>
      <c r="P3117" s="1255"/>
    </row>
    <row r="3118" spans="6:16">
      <c r="F3118" s="1256"/>
      <c r="G3118" s="1257"/>
      <c r="I3118" s="1255"/>
      <c r="K3118" s="1257"/>
      <c r="L3118" s="1257"/>
      <c r="P3118" s="1255"/>
    </row>
    <row r="3119" spans="6:16">
      <c r="F3119" s="1256"/>
      <c r="G3119" s="1257"/>
      <c r="I3119" s="1255"/>
      <c r="K3119" s="1257"/>
      <c r="L3119" s="1257"/>
      <c r="P3119" s="1255"/>
    </row>
    <row r="3120" spans="6:16">
      <c r="F3120" s="1256"/>
      <c r="G3120" s="1257"/>
      <c r="I3120" s="1255"/>
      <c r="K3120" s="1257"/>
      <c r="L3120" s="1257"/>
      <c r="P3120" s="1255"/>
    </row>
    <row r="3121" spans="6:16">
      <c r="F3121" s="1256"/>
      <c r="G3121" s="1257"/>
      <c r="I3121" s="1255"/>
      <c r="K3121" s="1257"/>
      <c r="L3121" s="1257"/>
      <c r="P3121" s="1255"/>
    </row>
    <row r="3122" spans="6:16">
      <c r="F3122" s="1256"/>
      <c r="G3122" s="1257"/>
      <c r="I3122" s="1255"/>
      <c r="K3122" s="1257"/>
      <c r="L3122" s="1257"/>
      <c r="P3122" s="1255"/>
    </row>
    <row r="3123" spans="6:16">
      <c r="F3123" s="1256"/>
      <c r="G3123" s="1257"/>
      <c r="I3123" s="1255"/>
      <c r="K3123" s="1257"/>
      <c r="L3123" s="1257"/>
      <c r="P3123" s="1255"/>
    </row>
    <row r="3124" spans="6:16">
      <c r="F3124" s="1256"/>
      <c r="G3124" s="1257"/>
      <c r="I3124" s="1255"/>
      <c r="K3124" s="1257"/>
      <c r="L3124" s="1257"/>
      <c r="P3124" s="1255"/>
    </row>
    <row r="3125" spans="6:16">
      <c r="F3125" s="1256"/>
      <c r="G3125" s="1257"/>
      <c r="I3125" s="1255"/>
      <c r="K3125" s="1257"/>
      <c r="L3125" s="1257"/>
      <c r="P3125" s="1255"/>
    </row>
    <row r="3126" spans="6:16">
      <c r="F3126" s="1256"/>
      <c r="G3126" s="1257"/>
      <c r="I3126" s="1255"/>
      <c r="K3126" s="1257"/>
      <c r="L3126" s="1257"/>
      <c r="P3126" s="1255"/>
    </row>
    <row r="3127" spans="6:16">
      <c r="F3127" s="1256"/>
      <c r="G3127" s="1257"/>
      <c r="I3127" s="1255"/>
      <c r="K3127" s="1257"/>
      <c r="L3127" s="1257"/>
      <c r="P3127" s="1255"/>
    </row>
    <row r="3128" spans="6:16">
      <c r="F3128" s="1256"/>
      <c r="G3128" s="1257"/>
      <c r="I3128" s="1255"/>
      <c r="K3128" s="1257"/>
      <c r="L3128" s="1257"/>
      <c r="P3128" s="1255"/>
    </row>
    <row r="3129" spans="6:16">
      <c r="F3129" s="1256"/>
      <c r="G3129" s="1257"/>
      <c r="I3129" s="1255"/>
      <c r="K3129" s="1257"/>
      <c r="L3129" s="1257"/>
      <c r="P3129" s="1255"/>
    </row>
    <row r="3130" spans="6:16">
      <c r="F3130" s="1256"/>
      <c r="G3130" s="1257"/>
      <c r="I3130" s="1255"/>
      <c r="K3130" s="1257"/>
      <c r="L3130" s="1257"/>
      <c r="P3130" s="1255"/>
    </row>
    <row r="3131" spans="6:16">
      <c r="F3131" s="1256"/>
      <c r="G3131" s="1257"/>
      <c r="I3131" s="1255"/>
      <c r="K3131" s="1257"/>
      <c r="L3131" s="1257"/>
      <c r="P3131" s="1255"/>
    </row>
    <row r="3132" spans="6:16">
      <c r="F3132" s="1256"/>
      <c r="G3132" s="1257"/>
      <c r="I3132" s="1255"/>
      <c r="K3132" s="1257"/>
      <c r="L3132" s="1257"/>
      <c r="P3132" s="1255"/>
    </row>
    <row r="3133" spans="6:16">
      <c r="F3133" s="1256"/>
      <c r="G3133" s="1257"/>
      <c r="I3133" s="1255"/>
      <c r="K3133" s="1257"/>
      <c r="L3133" s="1257"/>
      <c r="P3133" s="1255"/>
    </row>
    <row r="3134" spans="6:16">
      <c r="F3134" s="1256"/>
      <c r="G3134" s="1257"/>
      <c r="I3134" s="1255"/>
      <c r="K3134" s="1257"/>
      <c r="L3134" s="1257"/>
      <c r="P3134" s="1255"/>
    </row>
    <row r="3135" spans="6:16">
      <c r="F3135" s="1256"/>
      <c r="G3135" s="1257"/>
      <c r="I3135" s="1255"/>
      <c r="K3135" s="1257"/>
      <c r="L3135" s="1257"/>
      <c r="P3135" s="1255"/>
    </row>
    <row r="3136" spans="6:16">
      <c r="F3136" s="1256"/>
      <c r="G3136" s="1257"/>
      <c r="I3136" s="1255"/>
      <c r="K3136" s="1257"/>
      <c r="L3136" s="1257"/>
      <c r="P3136" s="1255"/>
    </row>
    <row r="3137" spans="6:16">
      <c r="F3137" s="1256"/>
      <c r="G3137" s="1257"/>
      <c r="I3137" s="1255"/>
      <c r="K3137" s="1257"/>
      <c r="L3137" s="1257"/>
      <c r="P3137" s="1255"/>
    </row>
    <row r="3138" spans="6:16">
      <c r="F3138" s="1256"/>
      <c r="G3138" s="1257"/>
      <c r="I3138" s="1255"/>
      <c r="K3138" s="1257"/>
      <c r="L3138" s="1257"/>
      <c r="P3138" s="1255"/>
    </row>
    <row r="3139" spans="6:16">
      <c r="F3139" s="1256"/>
      <c r="G3139" s="1257"/>
      <c r="I3139" s="1255"/>
      <c r="K3139" s="1257"/>
      <c r="L3139" s="1257"/>
      <c r="P3139" s="1255"/>
    </row>
    <row r="3140" spans="6:16">
      <c r="F3140" s="1256"/>
      <c r="G3140" s="1257"/>
      <c r="I3140" s="1255"/>
      <c r="K3140" s="1257"/>
      <c r="L3140" s="1257"/>
      <c r="P3140" s="1255"/>
    </row>
    <row r="3141" spans="6:16">
      <c r="F3141" s="1256"/>
      <c r="G3141" s="1257"/>
      <c r="I3141" s="1255"/>
      <c r="K3141" s="1257"/>
      <c r="L3141" s="1257"/>
      <c r="P3141" s="1255"/>
    </row>
    <row r="3142" spans="6:16">
      <c r="F3142" s="1256"/>
      <c r="G3142" s="1257"/>
      <c r="I3142" s="1255"/>
      <c r="K3142" s="1257"/>
      <c r="L3142" s="1257"/>
      <c r="P3142" s="1255"/>
    </row>
    <row r="3143" spans="6:16">
      <c r="F3143" s="1256"/>
      <c r="G3143" s="1257"/>
      <c r="I3143" s="1255"/>
      <c r="K3143" s="1257"/>
      <c r="L3143" s="1257"/>
      <c r="P3143" s="1255"/>
    </row>
    <row r="3144" spans="6:16">
      <c r="F3144" s="1256"/>
      <c r="G3144" s="1257"/>
      <c r="I3144" s="1255"/>
      <c r="K3144" s="1257"/>
      <c r="L3144" s="1257"/>
      <c r="P3144" s="1255"/>
    </row>
    <row r="3145" spans="6:16">
      <c r="F3145" s="1256"/>
      <c r="G3145" s="1257"/>
      <c r="I3145" s="1255"/>
      <c r="K3145" s="1257"/>
      <c r="L3145" s="1257"/>
      <c r="P3145" s="1255"/>
    </row>
    <row r="3146" spans="6:16">
      <c r="F3146" s="1256"/>
      <c r="G3146" s="1257"/>
      <c r="I3146" s="1255"/>
      <c r="K3146" s="1257"/>
      <c r="L3146" s="1257"/>
      <c r="P3146" s="1255"/>
    </row>
    <row r="3147" spans="6:16">
      <c r="F3147" s="1256"/>
      <c r="G3147" s="1257"/>
      <c r="I3147" s="1255"/>
      <c r="K3147" s="1257"/>
      <c r="L3147" s="1257"/>
      <c r="P3147" s="1255"/>
    </row>
    <row r="3148" spans="6:16">
      <c r="F3148" s="1256"/>
      <c r="G3148" s="1257"/>
      <c r="I3148" s="1255"/>
      <c r="K3148" s="1257"/>
      <c r="L3148" s="1257"/>
      <c r="P3148" s="1255"/>
    </row>
    <row r="3149" spans="6:16">
      <c r="F3149" s="1256"/>
      <c r="G3149" s="1257"/>
      <c r="I3149" s="1255"/>
      <c r="K3149" s="1257"/>
      <c r="L3149" s="1257"/>
      <c r="P3149" s="1255"/>
    </row>
    <row r="3150" spans="6:16">
      <c r="F3150" s="1256"/>
      <c r="G3150" s="1257"/>
      <c r="I3150" s="1255"/>
      <c r="K3150" s="1257"/>
      <c r="L3150" s="1257"/>
      <c r="P3150" s="1255"/>
    </row>
    <row r="3151" spans="6:16">
      <c r="F3151" s="1256"/>
      <c r="G3151" s="1257"/>
      <c r="I3151" s="1255"/>
      <c r="K3151" s="1257"/>
      <c r="L3151" s="1257"/>
      <c r="P3151" s="1255"/>
    </row>
    <row r="3152" spans="6:16">
      <c r="F3152" s="1256"/>
      <c r="G3152" s="1257"/>
      <c r="I3152" s="1255"/>
      <c r="K3152" s="1257"/>
      <c r="L3152" s="1257"/>
      <c r="P3152" s="1255"/>
    </row>
    <row r="3153" spans="6:16">
      <c r="F3153" s="1256"/>
      <c r="G3153" s="1257"/>
      <c r="I3153" s="1255"/>
      <c r="K3153" s="1257"/>
      <c r="L3153" s="1257"/>
      <c r="P3153" s="1255"/>
    </row>
    <row r="3154" spans="6:16">
      <c r="F3154" s="1256"/>
      <c r="G3154" s="1257"/>
      <c r="I3154" s="1255"/>
      <c r="K3154" s="1257"/>
      <c r="L3154" s="1257"/>
      <c r="P3154" s="1255"/>
    </row>
    <row r="3155" spans="6:16">
      <c r="F3155" s="1256"/>
      <c r="G3155" s="1257"/>
      <c r="I3155" s="1255"/>
      <c r="K3155" s="1257"/>
      <c r="L3155" s="1257"/>
      <c r="P3155" s="1255"/>
    </row>
    <row r="3156" spans="6:16">
      <c r="F3156" s="1256"/>
      <c r="G3156" s="1257"/>
      <c r="I3156" s="1255"/>
      <c r="K3156" s="1257"/>
      <c r="L3156" s="1257"/>
      <c r="P3156" s="1255"/>
    </row>
    <row r="3157" spans="6:16">
      <c r="F3157" s="1256"/>
      <c r="G3157" s="1257"/>
      <c r="I3157" s="1255"/>
      <c r="K3157" s="1257"/>
      <c r="L3157" s="1257"/>
      <c r="P3157" s="1255"/>
    </row>
    <row r="3158" spans="6:16">
      <c r="F3158" s="1256"/>
      <c r="G3158" s="1257"/>
      <c r="I3158" s="1255"/>
      <c r="K3158" s="1257"/>
      <c r="L3158" s="1257"/>
      <c r="P3158" s="1255"/>
    </row>
    <row r="3159" spans="6:16">
      <c r="F3159" s="1256"/>
      <c r="G3159" s="1257"/>
      <c r="I3159" s="1255"/>
      <c r="K3159" s="1257"/>
      <c r="L3159" s="1257"/>
      <c r="P3159" s="1255"/>
    </row>
    <row r="3160" spans="6:16">
      <c r="F3160" s="1256"/>
      <c r="G3160" s="1257"/>
      <c r="I3160" s="1255"/>
      <c r="K3160" s="1257"/>
      <c r="L3160" s="1257"/>
      <c r="P3160" s="1255"/>
    </row>
    <row r="3161" spans="6:16">
      <c r="F3161" s="1256"/>
      <c r="G3161" s="1257"/>
      <c r="I3161" s="1255"/>
      <c r="K3161" s="1257"/>
      <c r="L3161" s="1257"/>
      <c r="P3161" s="1255"/>
    </row>
    <row r="3162" spans="6:16">
      <c r="F3162" s="1256"/>
      <c r="G3162" s="1257"/>
      <c r="I3162" s="1255"/>
      <c r="K3162" s="1257"/>
      <c r="L3162" s="1257"/>
      <c r="P3162" s="1255"/>
    </row>
    <row r="3163" spans="6:16">
      <c r="F3163" s="1256"/>
      <c r="G3163" s="1257"/>
      <c r="I3163" s="1255"/>
      <c r="K3163" s="1257"/>
      <c r="L3163" s="1257"/>
      <c r="P3163" s="1255"/>
    </row>
    <row r="3164" spans="6:16">
      <c r="F3164" s="1256"/>
      <c r="G3164" s="1257"/>
      <c r="I3164" s="1255"/>
      <c r="K3164" s="1257"/>
      <c r="L3164" s="1257"/>
      <c r="P3164" s="1255"/>
    </row>
    <row r="3165" spans="6:16">
      <c r="F3165" s="1256"/>
      <c r="G3165" s="1257"/>
      <c r="I3165" s="1255"/>
      <c r="K3165" s="1257"/>
      <c r="L3165" s="1257"/>
      <c r="P3165" s="1255"/>
    </row>
    <row r="3166" spans="6:16">
      <c r="F3166" s="1256"/>
      <c r="G3166" s="1257"/>
      <c r="I3166" s="1255"/>
      <c r="K3166" s="1257"/>
      <c r="L3166" s="1257"/>
      <c r="P3166" s="1255"/>
    </row>
    <row r="3167" spans="6:16">
      <c r="F3167" s="1256"/>
      <c r="G3167" s="1257"/>
      <c r="I3167" s="1255"/>
      <c r="K3167" s="1257"/>
      <c r="L3167" s="1257"/>
      <c r="P3167" s="1255"/>
    </row>
    <row r="3168" spans="6:16">
      <c r="F3168" s="1256"/>
      <c r="G3168" s="1257"/>
      <c r="I3168" s="1255"/>
      <c r="K3168" s="1257"/>
      <c r="L3168" s="1257"/>
      <c r="P3168" s="1255"/>
    </row>
    <row r="3169" spans="6:16">
      <c r="F3169" s="1256"/>
      <c r="G3169" s="1257"/>
      <c r="I3169" s="1255"/>
      <c r="K3169" s="1257"/>
      <c r="L3169" s="1257"/>
      <c r="P3169" s="1255"/>
    </row>
    <row r="3170" spans="6:16">
      <c r="F3170" s="1256"/>
      <c r="G3170" s="1257"/>
      <c r="I3170" s="1255"/>
      <c r="K3170" s="1257"/>
      <c r="L3170" s="1257"/>
      <c r="P3170" s="1255"/>
    </row>
    <row r="3171" spans="6:16">
      <c r="F3171" s="1256"/>
      <c r="G3171" s="1257"/>
      <c r="I3171" s="1255"/>
      <c r="K3171" s="1257"/>
      <c r="L3171" s="1257"/>
      <c r="P3171" s="1255"/>
    </row>
    <row r="3172" spans="6:16">
      <c r="F3172" s="1256"/>
      <c r="G3172" s="1257"/>
      <c r="I3172" s="1255"/>
      <c r="K3172" s="1257"/>
      <c r="L3172" s="1257"/>
      <c r="P3172" s="1255"/>
    </row>
    <row r="3173" spans="6:16">
      <c r="F3173" s="1256"/>
      <c r="G3173" s="1257"/>
      <c r="I3173" s="1255"/>
      <c r="K3173" s="1257"/>
      <c r="L3173" s="1257"/>
      <c r="P3173" s="1255"/>
    </row>
    <row r="3174" spans="6:16">
      <c r="F3174" s="1256"/>
      <c r="G3174" s="1257"/>
      <c r="I3174" s="1255"/>
      <c r="K3174" s="1257"/>
      <c r="L3174" s="1257"/>
      <c r="P3174" s="1255"/>
    </row>
    <row r="3175" spans="6:16">
      <c r="F3175" s="1256"/>
      <c r="G3175" s="1257"/>
      <c r="I3175" s="1255"/>
      <c r="K3175" s="1257"/>
      <c r="L3175" s="1257"/>
      <c r="P3175" s="1255"/>
    </row>
    <row r="3176" spans="6:16">
      <c r="F3176" s="1256"/>
      <c r="G3176" s="1257"/>
      <c r="I3176" s="1255"/>
      <c r="K3176" s="1257"/>
      <c r="L3176" s="1257"/>
      <c r="P3176" s="1255"/>
    </row>
    <row r="3177" spans="6:16">
      <c r="F3177" s="1256"/>
      <c r="G3177" s="1257"/>
      <c r="I3177" s="1255"/>
      <c r="K3177" s="1257"/>
      <c r="L3177" s="1257"/>
      <c r="P3177" s="1255"/>
    </row>
    <row r="3178" spans="6:16">
      <c r="F3178" s="1256"/>
      <c r="G3178" s="1257"/>
      <c r="I3178" s="1255"/>
      <c r="K3178" s="1257"/>
      <c r="L3178" s="1257"/>
      <c r="P3178" s="1255"/>
    </row>
    <row r="3179" spans="6:16">
      <c r="F3179" s="1256"/>
      <c r="G3179" s="1257"/>
      <c r="I3179" s="1255"/>
      <c r="K3179" s="1257"/>
      <c r="L3179" s="1257"/>
      <c r="P3179" s="1255"/>
    </row>
    <row r="3180" spans="6:16">
      <c r="F3180" s="1256"/>
      <c r="G3180" s="1257"/>
      <c r="I3180" s="1255"/>
      <c r="K3180" s="1257"/>
      <c r="L3180" s="1257"/>
      <c r="P3180" s="1255"/>
    </row>
    <row r="3181" spans="6:16">
      <c r="F3181" s="1256"/>
      <c r="G3181" s="1257"/>
      <c r="I3181" s="1255"/>
      <c r="K3181" s="1257"/>
      <c r="L3181" s="1257"/>
      <c r="P3181" s="1255"/>
    </row>
    <row r="3182" spans="6:16">
      <c r="F3182" s="1256"/>
      <c r="G3182" s="1257"/>
      <c r="I3182" s="1255"/>
      <c r="K3182" s="1257"/>
      <c r="L3182" s="1257"/>
      <c r="P3182" s="1255"/>
    </row>
    <row r="3183" spans="6:16">
      <c r="F3183" s="1256"/>
      <c r="G3183" s="1257"/>
      <c r="I3183" s="1255"/>
      <c r="K3183" s="1257"/>
      <c r="L3183" s="1257"/>
      <c r="P3183" s="1255"/>
    </row>
    <row r="3184" spans="6:16">
      <c r="F3184" s="1256"/>
      <c r="G3184" s="1257"/>
      <c r="I3184" s="1255"/>
      <c r="K3184" s="1257"/>
      <c r="L3184" s="1257"/>
      <c r="P3184" s="1255"/>
    </row>
    <row r="3185" spans="6:16">
      <c r="F3185" s="1256"/>
      <c r="G3185" s="1257"/>
      <c r="I3185" s="1255"/>
      <c r="K3185" s="1257"/>
      <c r="L3185" s="1257"/>
      <c r="P3185" s="1255"/>
    </row>
    <row r="3186" spans="6:16">
      <c r="F3186" s="1256"/>
      <c r="G3186" s="1257"/>
      <c r="I3186" s="1255"/>
      <c r="K3186" s="1257"/>
      <c r="L3186" s="1257"/>
      <c r="P3186" s="1255"/>
    </row>
    <row r="3187" spans="6:16">
      <c r="F3187" s="1256"/>
      <c r="G3187" s="1257"/>
      <c r="I3187" s="1255"/>
      <c r="K3187" s="1257"/>
      <c r="L3187" s="1257"/>
      <c r="P3187" s="1255"/>
    </row>
    <row r="3188" spans="6:16">
      <c r="F3188" s="1256"/>
      <c r="G3188" s="1257"/>
      <c r="I3188" s="1255"/>
      <c r="K3188" s="1257"/>
      <c r="L3188" s="1257"/>
      <c r="P3188" s="1255"/>
    </row>
    <row r="3189" spans="6:16">
      <c r="F3189" s="1256"/>
      <c r="G3189" s="1257"/>
      <c r="I3189" s="1255"/>
      <c r="K3189" s="1257"/>
      <c r="L3189" s="1257"/>
      <c r="P3189" s="1255"/>
    </row>
    <row r="3190" spans="6:16">
      <c r="F3190" s="1256"/>
      <c r="G3190" s="1257"/>
      <c r="I3190" s="1255"/>
      <c r="K3190" s="1257"/>
      <c r="L3190" s="1257"/>
      <c r="P3190" s="1255"/>
    </row>
    <row r="3191" spans="6:16">
      <c r="F3191" s="1256"/>
      <c r="G3191" s="1257"/>
      <c r="I3191" s="1255"/>
      <c r="K3191" s="1257"/>
      <c r="L3191" s="1257"/>
      <c r="P3191" s="1255"/>
    </row>
    <row r="3192" spans="6:16">
      <c r="F3192" s="1256"/>
      <c r="G3192" s="1257"/>
      <c r="I3192" s="1255"/>
      <c r="K3192" s="1257"/>
      <c r="L3192" s="1257"/>
      <c r="P3192" s="1255"/>
    </row>
    <row r="3193" spans="6:16">
      <c r="F3193" s="1256"/>
      <c r="G3193" s="1257"/>
      <c r="I3193" s="1255"/>
      <c r="K3193" s="1257"/>
      <c r="L3193" s="1257"/>
      <c r="P3193" s="1255"/>
    </row>
    <row r="3194" spans="6:16">
      <c r="F3194" s="1256"/>
      <c r="G3194" s="1257"/>
      <c r="I3194" s="1255"/>
      <c r="K3194" s="1257"/>
      <c r="L3194" s="1257"/>
      <c r="P3194" s="1255"/>
    </row>
    <row r="3195" spans="6:16">
      <c r="F3195" s="1256"/>
      <c r="G3195" s="1257"/>
      <c r="I3195" s="1255"/>
      <c r="K3195" s="1257"/>
      <c r="L3195" s="1257"/>
      <c r="P3195" s="1255"/>
    </row>
    <row r="3196" spans="6:16">
      <c r="F3196" s="1256"/>
      <c r="G3196" s="1257"/>
      <c r="I3196" s="1255"/>
      <c r="K3196" s="1257"/>
      <c r="L3196" s="1257"/>
      <c r="P3196" s="1255"/>
    </row>
    <row r="3197" spans="6:16">
      <c r="F3197" s="1256"/>
      <c r="G3197" s="1257"/>
      <c r="I3197" s="1255"/>
      <c r="K3197" s="1257"/>
      <c r="L3197" s="1257"/>
      <c r="P3197" s="1255"/>
    </row>
    <row r="3198" spans="6:16">
      <c r="F3198" s="1256"/>
      <c r="G3198" s="1257"/>
      <c r="I3198" s="1255"/>
      <c r="K3198" s="1257"/>
      <c r="L3198" s="1257"/>
      <c r="P3198" s="1255"/>
    </row>
    <row r="3199" spans="6:16">
      <c r="F3199" s="1256"/>
      <c r="G3199" s="1257"/>
      <c r="I3199" s="1255"/>
      <c r="K3199" s="1257"/>
      <c r="L3199" s="1257"/>
      <c r="P3199" s="1255"/>
    </row>
    <row r="3200" spans="6:16">
      <c r="F3200" s="1256"/>
      <c r="G3200" s="1257"/>
      <c r="I3200" s="1255"/>
      <c r="K3200" s="1257"/>
      <c r="L3200" s="1257"/>
      <c r="P3200" s="1255"/>
    </row>
    <row r="3201" spans="6:16">
      <c r="F3201" s="1256"/>
      <c r="G3201" s="1257"/>
      <c r="I3201" s="1255"/>
      <c r="K3201" s="1257"/>
      <c r="L3201" s="1257"/>
      <c r="P3201" s="1255"/>
    </row>
    <row r="3202" spans="6:16">
      <c r="F3202" s="1256"/>
      <c r="G3202" s="1257"/>
      <c r="I3202" s="1255"/>
      <c r="K3202" s="1257"/>
      <c r="L3202" s="1257"/>
      <c r="P3202" s="1255"/>
    </row>
    <row r="3203" spans="6:16">
      <c r="F3203" s="1256"/>
      <c r="G3203" s="1257"/>
      <c r="I3203" s="1255"/>
      <c r="K3203" s="1257"/>
      <c r="L3203" s="1257"/>
      <c r="P3203" s="1255"/>
    </row>
    <row r="3204" spans="6:16">
      <c r="F3204" s="1256"/>
      <c r="G3204" s="1257"/>
      <c r="I3204" s="1255"/>
      <c r="K3204" s="1257"/>
      <c r="L3204" s="1257"/>
      <c r="P3204" s="1255"/>
    </row>
    <row r="3205" spans="6:16">
      <c r="F3205" s="1256"/>
      <c r="G3205" s="1257"/>
      <c r="I3205" s="1255"/>
      <c r="K3205" s="1257"/>
      <c r="L3205" s="1257"/>
      <c r="P3205" s="1255"/>
    </row>
    <row r="3206" spans="6:16">
      <c r="F3206" s="1256"/>
      <c r="G3206" s="1257"/>
      <c r="I3206" s="1255"/>
      <c r="K3206" s="1257"/>
      <c r="L3206" s="1257"/>
      <c r="P3206" s="1255"/>
    </row>
    <row r="3207" spans="6:16">
      <c r="F3207" s="1256"/>
      <c r="G3207" s="1257"/>
      <c r="I3207" s="1255"/>
      <c r="K3207" s="1257"/>
      <c r="L3207" s="1257"/>
      <c r="P3207" s="1255"/>
    </row>
    <row r="3208" spans="6:16">
      <c r="F3208" s="1256"/>
      <c r="G3208" s="1257"/>
      <c r="I3208" s="1255"/>
      <c r="K3208" s="1257"/>
      <c r="L3208" s="1257"/>
      <c r="P3208" s="1255"/>
    </row>
    <row r="3209" spans="6:16">
      <c r="F3209" s="1256"/>
      <c r="G3209" s="1257"/>
      <c r="I3209" s="1255"/>
      <c r="K3209" s="1257"/>
      <c r="L3209" s="1257"/>
      <c r="P3209" s="1255"/>
    </row>
    <row r="3210" spans="6:16">
      <c r="F3210" s="1256"/>
      <c r="G3210" s="1257"/>
      <c r="I3210" s="1255"/>
      <c r="K3210" s="1257"/>
      <c r="L3210" s="1257"/>
      <c r="P3210" s="1255"/>
    </row>
    <row r="3211" spans="6:16">
      <c r="F3211" s="1256"/>
      <c r="G3211" s="1257"/>
      <c r="I3211" s="1255"/>
      <c r="K3211" s="1257"/>
      <c r="L3211" s="1257"/>
      <c r="P3211" s="1255"/>
    </row>
    <row r="3212" spans="6:16">
      <c r="F3212" s="1256"/>
      <c r="G3212" s="1257"/>
      <c r="I3212" s="1255"/>
      <c r="K3212" s="1257"/>
      <c r="L3212" s="1257"/>
      <c r="P3212" s="1255"/>
    </row>
    <row r="3213" spans="6:16">
      <c r="F3213" s="1256"/>
      <c r="G3213" s="1257"/>
      <c r="I3213" s="1255"/>
      <c r="K3213" s="1257"/>
      <c r="L3213" s="1257"/>
      <c r="P3213" s="1255"/>
    </row>
    <row r="3214" spans="6:16">
      <c r="F3214" s="1256"/>
      <c r="G3214" s="1257"/>
      <c r="I3214" s="1255"/>
      <c r="K3214" s="1257"/>
      <c r="L3214" s="1257"/>
      <c r="P3214" s="1255"/>
    </row>
    <row r="3215" spans="6:16">
      <c r="F3215" s="1256"/>
      <c r="G3215" s="1257"/>
      <c r="I3215" s="1255"/>
      <c r="K3215" s="1257"/>
      <c r="L3215" s="1257"/>
      <c r="P3215" s="1255"/>
    </row>
    <row r="3216" spans="6:16">
      <c r="F3216" s="1256"/>
      <c r="G3216" s="1257"/>
      <c r="I3216" s="1255"/>
      <c r="K3216" s="1257"/>
      <c r="L3216" s="1257"/>
      <c r="P3216" s="1255"/>
    </row>
    <row r="3217" spans="6:16">
      <c r="F3217" s="1256"/>
      <c r="G3217" s="1257"/>
      <c r="I3217" s="1255"/>
      <c r="K3217" s="1257"/>
      <c r="L3217" s="1257"/>
      <c r="P3217" s="1255"/>
    </row>
    <row r="3218" spans="6:16">
      <c r="F3218" s="1256"/>
      <c r="G3218" s="1257"/>
      <c r="I3218" s="1255"/>
      <c r="K3218" s="1257"/>
      <c r="L3218" s="1257"/>
      <c r="P3218" s="1255"/>
    </row>
    <row r="3219" spans="6:16">
      <c r="F3219" s="1256"/>
      <c r="G3219" s="1257"/>
      <c r="I3219" s="1255"/>
      <c r="K3219" s="1257"/>
      <c r="L3219" s="1257"/>
      <c r="P3219" s="1255"/>
    </row>
    <row r="3220" spans="6:16">
      <c r="F3220" s="1256"/>
      <c r="G3220" s="1257"/>
      <c r="I3220" s="1255"/>
      <c r="K3220" s="1257"/>
      <c r="L3220" s="1257"/>
      <c r="P3220" s="1255"/>
    </row>
    <row r="3221" spans="6:16">
      <c r="F3221" s="1256"/>
      <c r="G3221" s="1257"/>
      <c r="I3221" s="1255"/>
      <c r="K3221" s="1257"/>
      <c r="L3221" s="1257"/>
      <c r="P3221" s="1255"/>
    </row>
    <row r="3222" spans="6:16">
      <c r="F3222" s="1256"/>
      <c r="G3222" s="1257"/>
      <c r="I3222" s="1255"/>
      <c r="K3222" s="1257"/>
      <c r="L3222" s="1257"/>
      <c r="P3222" s="1255"/>
    </row>
    <row r="3223" spans="6:16">
      <c r="F3223" s="1256"/>
      <c r="G3223" s="1257"/>
      <c r="I3223" s="1255"/>
      <c r="K3223" s="1257"/>
      <c r="L3223" s="1257"/>
      <c r="P3223" s="1255"/>
    </row>
    <row r="3224" spans="6:16">
      <c r="F3224" s="1256"/>
      <c r="G3224" s="1257"/>
      <c r="I3224" s="1255"/>
      <c r="K3224" s="1257"/>
      <c r="L3224" s="1257"/>
      <c r="P3224" s="1255"/>
    </row>
    <row r="3225" spans="6:16">
      <c r="F3225" s="1256"/>
      <c r="G3225" s="1257"/>
      <c r="I3225" s="1255"/>
      <c r="K3225" s="1257"/>
      <c r="L3225" s="1257"/>
      <c r="P3225" s="1255"/>
    </row>
    <row r="3226" spans="6:16">
      <c r="F3226" s="1256"/>
      <c r="G3226" s="1257"/>
      <c r="I3226" s="1255"/>
      <c r="K3226" s="1257"/>
      <c r="L3226" s="1257"/>
      <c r="P3226" s="1255"/>
    </row>
    <row r="3227" spans="6:16">
      <c r="F3227" s="1256"/>
      <c r="G3227" s="1257"/>
      <c r="I3227" s="1255"/>
      <c r="K3227" s="1257"/>
      <c r="L3227" s="1257"/>
      <c r="P3227" s="1255"/>
    </row>
    <row r="3228" spans="6:16">
      <c r="F3228" s="1256"/>
      <c r="G3228" s="1257"/>
      <c r="I3228" s="1255"/>
      <c r="K3228" s="1257"/>
      <c r="L3228" s="1257"/>
      <c r="P3228" s="1255"/>
    </row>
    <row r="3229" spans="6:16">
      <c r="F3229" s="1256"/>
      <c r="G3229" s="1257"/>
      <c r="I3229" s="1255"/>
      <c r="K3229" s="1257"/>
      <c r="L3229" s="1257"/>
      <c r="P3229" s="1255"/>
    </row>
    <row r="3230" spans="6:16">
      <c r="F3230" s="1256"/>
      <c r="G3230" s="1257"/>
      <c r="I3230" s="1255"/>
      <c r="K3230" s="1257"/>
      <c r="L3230" s="1257"/>
      <c r="P3230" s="1255"/>
    </row>
    <row r="3231" spans="6:16">
      <c r="F3231" s="1256"/>
      <c r="G3231" s="1257"/>
      <c r="I3231" s="1255"/>
      <c r="K3231" s="1257"/>
      <c r="L3231" s="1257"/>
      <c r="P3231" s="1255"/>
    </row>
    <row r="3232" spans="6:16">
      <c r="F3232" s="1256"/>
      <c r="G3232" s="1257"/>
      <c r="I3232" s="1255"/>
      <c r="K3232" s="1257"/>
      <c r="L3232" s="1257"/>
      <c r="P3232" s="1255"/>
    </row>
    <row r="3233" spans="6:16">
      <c r="F3233" s="1256"/>
      <c r="G3233" s="1257"/>
      <c r="I3233" s="1255"/>
      <c r="K3233" s="1257"/>
      <c r="L3233" s="1257"/>
      <c r="P3233" s="1255"/>
    </row>
    <row r="3234" spans="6:16">
      <c r="F3234" s="1256"/>
      <c r="G3234" s="1257"/>
      <c r="I3234" s="1255"/>
      <c r="K3234" s="1257"/>
      <c r="L3234" s="1257"/>
      <c r="P3234" s="1255"/>
    </row>
    <row r="3235" spans="6:16">
      <c r="F3235" s="1256"/>
      <c r="G3235" s="1257"/>
      <c r="I3235" s="1255"/>
      <c r="K3235" s="1257"/>
      <c r="L3235" s="1257"/>
      <c r="P3235" s="1255"/>
    </row>
    <row r="3236" spans="6:16">
      <c r="F3236" s="1256"/>
      <c r="G3236" s="1257"/>
      <c r="I3236" s="1255"/>
      <c r="K3236" s="1257"/>
      <c r="L3236" s="1257"/>
      <c r="P3236" s="1255"/>
    </row>
    <row r="3237" spans="6:16">
      <c r="F3237" s="1256"/>
      <c r="G3237" s="1257"/>
      <c r="I3237" s="1255"/>
      <c r="K3237" s="1257"/>
      <c r="L3237" s="1257"/>
      <c r="P3237" s="1255"/>
    </row>
    <row r="3238" spans="6:16">
      <c r="F3238" s="1256"/>
      <c r="G3238" s="1257"/>
      <c r="I3238" s="1255"/>
      <c r="K3238" s="1257"/>
      <c r="L3238" s="1257"/>
      <c r="P3238" s="1255"/>
    </row>
    <row r="3239" spans="6:16">
      <c r="F3239" s="1256"/>
      <c r="G3239" s="1257"/>
      <c r="I3239" s="1255"/>
      <c r="K3239" s="1257"/>
      <c r="L3239" s="1257"/>
      <c r="P3239" s="1255"/>
    </row>
    <row r="3240" spans="6:16">
      <c r="F3240" s="1256"/>
      <c r="G3240" s="1257"/>
      <c r="I3240" s="1255"/>
      <c r="K3240" s="1257"/>
      <c r="L3240" s="1257"/>
      <c r="P3240" s="1255"/>
    </row>
    <row r="3241" spans="6:16">
      <c r="F3241" s="1256"/>
      <c r="G3241" s="1257"/>
      <c r="I3241" s="1255"/>
      <c r="K3241" s="1257"/>
      <c r="L3241" s="1257"/>
      <c r="P3241" s="1255"/>
    </row>
    <row r="3242" spans="6:16">
      <c r="F3242" s="1256"/>
      <c r="G3242" s="1257"/>
      <c r="I3242" s="1255"/>
      <c r="K3242" s="1257"/>
      <c r="L3242" s="1257"/>
      <c r="P3242" s="1255"/>
    </row>
    <row r="3243" spans="6:16">
      <c r="F3243" s="1256"/>
      <c r="G3243" s="1257"/>
      <c r="I3243" s="1255"/>
      <c r="K3243" s="1257"/>
      <c r="L3243" s="1257"/>
      <c r="P3243" s="1255"/>
    </row>
    <row r="3244" spans="6:16">
      <c r="F3244" s="1256"/>
      <c r="G3244" s="1257"/>
      <c r="I3244" s="1255"/>
      <c r="K3244" s="1257"/>
      <c r="L3244" s="1257"/>
      <c r="P3244" s="1255"/>
    </row>
    <row r="3245" spans="6:16">
      <c r="F3245" s="1256"/>
      <c r="G3245" s="1257"/>
      <c r="I3245" s="1255"/>
      <c r="K3245" s="1257"/>
      <c r="L3245" s="1257"/>
      <c r="P3245" s="1255"/>
    </row>
    <row r="3246" spans="6:16">
      <c r="F3246" s="1256"/>
      <c r="G3246" s="1257"/>
      <c r="I3246" s="1255"/>
      <c r="K3246" s="1257"/>
      <c r="L3246" s="1257"/>
      <c r="P3246" s="1255"/>
    </row>
    <row r="3247" spans="6:16">
      <c r="F3247" s="1256"/>
      <c r="G3247" s="1257"/>
      <c r="I3247" s="1255"/>
      <c r="K3247" s="1257"/>
      <c r="L3247" s="1257"/>
      <c r="P3247" s="1255"/>
    </row>
    <row r="3248" spans="6:16">
      <c r="F3248" s="1256"/>
      <c r="G3248" s="1257"/>
      <c r="I3248" s="1255"/>
      <c r="K3248" s="1257"/>
      <c r="L3248" s="1257"/>
      <c r="P3248" s="1255"/>
    </row>
    <row r="3249" spans="6:16">
      <c r="F3249" s="1256"/>
      <c r="G3249" s="1257"/>
      <c r="I3249" s="1255"/>
      <c r="K3249" s="1257"/>
      <c r="L3249" s="1257"/>
      <c r="P3249" s="1255"/>
    </row>
    <row r="3250" spans="6:16">
      <c r="F3250" s="1256"/>
      <c r="G3250" s="1257"/>
      <c r="I3250" s="1255"/>
      <c r="K3250" s="1257"/>
      <c r="L3250" s="1257"/>
      <c r="P3250" s="1255"/>
    </row>
    <row r="3251" spans="6:16">
      <c r="F3251" s="1256"/>
      <c r="G3251" s="1257"/>
      <c r="I3251" s="1255"/>
      <c r="K3251" s="1257"/>
      <c r="L3251" s="1257"/>
      <c r="P3251" s="1255"/>
    </row>
    <row r="3252" spans="6:16">
      <c r="F3252" s="1256"/>
      <c r="G3252" s="1257"/>
      <c r="I3252" s="1255"/>
      <c r="K3252" s="1257"/>
      <c r="L3252" s="1257"/>
      <c r="P3252" s="1255"/>
    </row>
    <row r="3253" spans="6:16">
      <c r="F3253" s="1256"/>
      <c r="G3253" s="1257"/>
      <c r="I3253" s="1255"/>
      <c r="K3253" s="1257"/>
      <c r="L3253" s="1257"/>
      <c r="P3253" s="1255"/>
    </row>
    <row r="3254" spans="6:16">
      <c r="F3254" s="1256"/>
      <c r="G3254" s="1257"/>
      <c r="I3254" s="1255"/>
      <c r="K3254" s="1257"/>
      <c r="L3254" s="1257"/>
      <c r="P3254" s="1255"/>
    </row>
    <row r="3255" spans="6:16">
      <c r="F3255" s="1256"/>
      <c r="G3255" s="1257"/>
      <c r="I3255" s="1255"/>
      <c r="K3255" s="1257"/>
      <c r="L3255" s="1257"/>
      <c r="P3255" s="1255"/>
    </row>
    <row r="3256" spans="6:16">
      <c r="F3256" s="1256"/>
      <c r="G3256" s="1257"/>
      <c r="I3256" s="1255"/>
      <c r="K3256" s="1257"/>
      <c r="L3256" s="1257"/>
      <c r="P3256" s="1255"/>
    </row>
    <row r="3257" spans="6:16">
      <c r="F3257" s="1256"/>
      <c r="G3257" s="1257"/>
      <c r="I3257" s="1255"/>
      <c r="K3257" s="1257"/>
      <c r="L3257" s="1257"/>
      <c r="P3257" s="1255"/>
    </row>
    <row r="3258" spans="6:16">
      <c r="F3258" s="1256"/>
      <c r="G3258" s="1257"/>
      <c r="I3258" s="1255"/>
      <c r="K3258" s="1257"/>
      <c r="L3258" s="1257"/>
      <c r="P3258" s="1255"/>
    </row>
    <row r="3259" spans="6:16">
      <c r="F3259" s="1256"/>
      <c r="G3259" s="1257"/>
      <c r="I3259" s="1255"/>
      <c r="K3259" s="1257"/>
      <c r="L3259" s="1257"/>
      <c r="P3259" s="1255"/>
    </row>
    <row r="3260" spans="6:16">
      <c r="F3260" s="1256"/>
      <c r="G3260" s="1257"/>
      <c r="I3260" s="1255"/>
      <c r="K3260" s="1257"/>
      <c r="L3260" s="1257"/>
      <c r="P3260" s="1255"/>
    </row>
    <row r="3261" spans="6:16">
      <c r="F3261" s="1256"/>
      <c r="G3261" s="1257"/>
      <c r="I3261" s="1255"/>
      <c r="K3261" s="1257"/>
      <c r="L3261" s="1257"/>
      <c r="P3261" s="1255"/>
    </row>
    <row r="3262" spans="6:16">
      <c r="F3262" s="1256"/>
      <c r="G3262" s="1257"/>
      <c r="I3262" s="1255"/>
      <c r="K3262" s="1257"/>
      <c r="L3262" s="1257"/>
      <c r="P3262" s="1255"/>
    </row>
    <row r="3263" spans="6:16">
      <c r="F3263" s="1256"/>
      <c r="G3263" s="1257"/>
      <c r="I3263" s="1255"/>
      <c r="K3263" s="1257"/>
      <c r="L3263" s="1257"/>
      <c r="P3263" s="1255"/>
    </row>
    <row r="3264" spans="6:16">
      <c r="F3264" s="1256"/>
      <c r="G3264" s="1257"/>
      <c r="I3264" s="1255"/>
      <c r="K3264" s="1257"/>
      <c r="L3264" s="1257"/>
      <c r="P3264" s="1255"/>
    </row>
    <row r="3265" spans="6:16">
      <c r="F3265" s="1256"/>
      <c r="G3265" s="1257"/>
      <c r="I3265" s="1255"/>
      <c r="K3265" s="1257"/>
      <c r="L3265" s="1257"/>
      <c r="P3265" s="1255"/>
    </row>
    <row r="3266" spans="6:16">
      <c r="F3266" s="1256"/>
      <c r="G3266" s="1257"/>
      <c r="I3266" s="1255"/>
      <c r="K3266" s="1257"/>
      <c r="L3266" s="1257"/>
      <c r="P3266" s="1255"/>
    </row>
    <row r="3267" spans="6:16">
      <c r="F3267" s="1256"/>
      <c r="G3267" s="1257"/>
      <c r="I3267" s="1255"/>
      <c r="K3267" s="1257"/>
      <c r="L3267" s="1257"/>
      <c r="P3267" s="1255"/>
    </row>
    <row r="3268" spans="6:16">
      <c r="F3268" s="1256"/>
      <c r="G3268" s="1257"/>
      <c r="I3268" s="1255"/>
      <c r="K3268" s="1257"/>
      <c r="L3268" s="1257"/>
      <c r="P3268" s="1255"/>
    </row>
    <row r="3269" spans="6:16">
      <c r="F3269" s="1256"/>
      <c r="G3269" s="1257"/>
      <c r="I3269" s="1255"/>
      <c r="K3269" s="1257"/>
      <c r="L3269" s="1257"/>
      <c r="P3269" s="1255"/>
    </row>
    <row r="3270" spans="6:16">
      <c r="F3270" s="1256"/>
      <c r="G3270" s="1257"/>
      <c r="I3270" s="1255"/>
      <c r="K3270" s="1257"/>
      <c r="L3270" s="1257"/>
      <c r="P3270" s="1255"/>
    </row>
    <row r="3271" spans="6:16">
      <c r="F3271" s="1256"/>
      <c r="G3271" s="1257"/>
      <c r="I3271" s="1255"/>
      <c r="K3271" s="1257"/>
      <c r="L3271" s="1257"/>
      <c r="P3271" s="1255"/>
    </row>
    <row r="3272" spans="6:16">
      <c r="F3272" s="1256"/>
      <c r="G3272" s="1257"/>
      <c r="I3272" s="1255"/>
      <c r="K3272" s="1257"/>
      <c r="L3272" s="1257"/>
      <c r="P3272" s="1255"/>
    </row>
    <row r="3273" spans="6:16">
      <c r="F3273" s="1256"/>
      <c r="G3273" s="1257"/>
      <c r="I3273" s="1255"/>
      <c r="K3273" s="1257"/>
      <c r="L3273" s="1257"/>
      <c r="P3273" s="1255"/>
    </row>
    <row r="3274" spans="6:16">
      <c r="F3274" s="1256"/>
      <c r="G3274" s="1257"/>
      <c r="I3274" s="1255"/>
      <c r="K3274" s="1257"/>
      <c r="L3274" s="1257"/>
      <c r="P3274" s="1255"/>
    </row>
    <row r="3275" spans="6:16">
      <c r="F3275" s="1256"/>
      <c r="G3275" s="1257"/>
      <c r="I3275" s="1255"/>
      <c r="K3275" s="1257"/>
      <c r="L3275" s="1257"/>
      <c r="P3275" s="1255"/>
    </row>
    <row r="3276" spans="6:16">
      <c r="F3276" s="1256"/>
      <c r="G3276" s="1257"/>
      <c r="I3276" s="1255"/>
      <c r="K3276" s="1257"/>
      <c r="L3276" s="1257"/>
      <c r="P3276" s="1255"/>
    </row>
    <row r="3277" spans="6:16">
      <c r="F3277" s="1256"/>
      <c r="G3277" s="1257"/>
      <c r="I3277" s="1255"/>
      <c r="K3277" s="1257"/>
      <c r="L3277" s="1257"/>
      <c r="P3277" s="1255"/>
    </row>
    <row r="3278" spans="6:16">
      <c r="F3278" s="1256"/>
      <c r="G3278" s="1257"/>
      <c r="I3278" s="1255"/>
      <c r="K3278" s="1257"/>
      <c r="L3278" s="1257"/>
      <c r="P3278" s="1255"/>
    </row>
    <row r="3279" spans="6:16">
      <c r="F3279" s="1256"/>
      <c r="G3279" s="1257"/>
      <c r="I3279" s="1255"/>
      <c r="K3279" s="1257"/>
      <c r="L3279" s="1257"/>
      <c r="P3279" s="1255"/>
    </row>
    <row r="3280" spans="6:16">
      <c r="F3280" s="1256"/>
      <c r="G3280" s="1257"/>
      <c r="I3280" s="1255"/>
      <c r="K3280" s="1257"/>
      <c r="L3280" s="1257"/>
      <c r="P3280" s="1255"/>
    </row>
    <row r="3281" spans="6:16">
      <c r="F3281" s="1256"/>
      <c r="G3281" s="1257"/>
      <c r="I3281" s="1255"/>
      <c r="K3281" s="1257"/>
      <c r="L3281" s="1257"/>
      <c r="P3281" s="1255"/>
    </row>
    <row r="3282" spans="6:16">
      <c r="F3282" s="1256"/>
      <c r="G3282" s="1257"/>
      <c r="I3282" s="1255"/>
      <c r="K3282" s="1257"/>
      <c r="L3282" s="1257"/>
      <c r="P3282" s="1255"/>
    </row>
    <row r="3283" spans="6:16">
      <c r="F3283" s="1256"/>
      <c r="G3283" s="1257"/>
      <c r="I3283" s="1255"/>
      <c r="K3283" s="1257"/>
      <c r="L3283" s="1257"/>
      <c r="P3283" s="1255"/>
    </row>
    <row r="3284" spans="6:16">
      <c r="F3284" s="1256"/>
      <c r="G3284" s="1257"/>
      <c r="I3284" s="1255"/>
      <c r="K3284" s="1257"/>
      <c r="L3284" s="1257"/>
      <c r="P3284" s="1255"/>
    </row>
    <row r="3285" spans="6:16">
      <c r="F3285" s="1256"/>
      <c r="G3285" s="1257"/>
      <c r="I3285" s="1255"/>
      <c r="K3285" s="1257"/>
      <c r="L3285" s="1257"/>
      <c r="P3285" s="1255"/>
    </row>
    <row r="3286" spans="6:16">
      <c r="F3286" s="1256"/>
      <c r="G3286" s="1257"/>
      <c r="I3286" s="1255"/>
      <c r="K3286" s="1257"/>
      <c r="L3286" s="1257"/>
      <c r="P3286" s="1255"/>
    </row>
    <row r="3287" spans="6:16">
      <c r="F3287" s="1256"/>
      <c r="G3287" s="1257"/>
      <c r="I3287" s="1255"/>
      <c r="K3287" s="1257"/>
      <c r="L3287" s="1257"/>
      <c r="P3287" s="1255"/>
    </row>
    <row r="3288" spans="6:16">
      <c r="F3288" s="1256"/>
      <c r="G3288" s="1257"/>
      <c r="I3288" s="1255"/>
      <c r="K3288" s="1257"/>
      <c r="L3288" s="1257"/>
      <c r="P3288" s="1255"/>
    </row>
    <row r="3289" spans="6:16">
      <c r="F3289" s="1256"/>
      <c r="G3289" s="1257"/>
      <c r="I3289" s="1255"/>
      <c r="K3289" s="1257"/>
      <c r="L3289" s="1257"/>
      <c r="P3289" s="1255"/>
    </row>
    <row r="3290" spans="6:16">
      <c r="F3290" s="1256"/>
      <c r="G3290" s="1257"/>
      <c r="I3290" s="1255"/>
      <c r="K3290" s="1257"/>
      <c r="L3290" s="1257"/>
      <c r="P3290" s="1255"/>
    </row>
    <row r="3291" spans="6:16">
      <c r="F3291" s="1256"/>
      <c r="G3291" s="1257"/>
      <c r="I3291" s="1255"/>
      <c r="K3291" s="1257"/>
      <c r="L3291" s="1257"/>
      <c r="P3291" s="1255"/>
    </row>
    <row r="3292" spans="6:16">
      <c r="F3292" s="1256"/>
      <c r="G3292" s="1257"/>
      <c r="I3292" s="1255"/>
      <c r="K3292" s="1257"/>
      <c r="L3292" s="1257"/>
      <c r="P3292" s="1255"/>
    </row>
    <row r="3293" spans="6:16">
      <c r="F3293" s="1256"/>
      <c r="G3293" s="1257"/>
      <c r="I3293" s="1255"/>
      <c r="K3293" s="1257"/>
      <c r="L3293" s="1257"/>
      <c r="P3293" s="1255"/>
    </row>
    <row r="3294" spans="6:16">
      <c r="F3294" s="1256"/>
      <c r="G3294" s="1257"/>
      <c r="I3294" s="1255"/>
      <c r="K3294" s="1257"/>
      <c r="L3294" s="1257"/>
      <c r="P3294" s="1255"/>
    </row>
    <row r="3295" spans="6:16">
      <c r="F3295" s="1256"/>
      <c r="G3295" s="1257"/>
      <c r="I3295" s="1255"/>
      <c r="K3295" s="1257"/>
      <c r="L3295" s="1257"/>
      <c r="P3295" s="1255"/>
    </row>
    <row r="3296" spans="6:16">
      <c r="F3296" s="1256"/>
      <c r="G3296" s="1257"/>
      <c r="I3296" s="1255"/>
      <c r="K3296" s="1257"/>
      <c r="L3296" s="1257"/>
      <c r="P3296" s="1255"/>
    </row>
    <row r="3297" spans="6:16">
      <c r="F3297" s="1256"/>
      <c r="G3297" s="1257"/>
      <c r="I3297" s="1255"/>
      <c r="K3297" s="1257"/>
      <c r="L3297" s="1257"/>
      <c r="P3297" s="1255"/>
    </row>
    <row r="3298" spans="6:16">
      <c r="F3298" s="1256"/>
      <c r="G3298" s="1257"/>
      <c r="I3298" s="1255"/>
      <c r="K3298" s="1257"/>
      <c r="L3298" s="1257"/>
      <c r="P3298" s="1255"/>
    </row>
    <row r="3299" spans="6:16">
      <c r="F3299" s="1256"/>
      <c r="G3299" s="1257"/>
      <c r="I3299" s="1255"/>
      <c r="K3299" s="1257"/>
      <c r="L3299" s="1257"/>
      <c r="P3299" s="1255"/>
    </row>
    <row r="3300" spans="6:16">
      <c r="F3300" s="1256"/>
      <c r="G3300" s="1257"/>
      <c r="I3300" s="1255"/>
      <c r="K3300" s="1257"/>
      <c r="L3300" s="1257"/>
      <c r="P3300" s="1255"/>
    </row>
    <row r="3301" spans="6:16">
      <c r="F3301" s="1256"/>
      <c r="G3301" s="1257"/>
      <c r="I3301" s="1255"/>
      <c r="K3301" s="1257"/>
      <c r="L3301" s="1257"/>
      <c r="P3301" s="1255"/>
    </row>
    <row r="3302" spans="6:16">
      <c r="F3302" s="1256"/>
      <c r="G3302" s="1257"/>
      <c r="I3302" s="1255"/>
      <c r="K3302" s="1257"/>
      <c r="L3302" s="1257"/>
      <c r="P3302" s="1255"/>
    </row>
    <row r="3303" spans="6:16">
      <c r="F3303" s="1256"/>
      <c r="G3303" s="1257"/>
      <c r="I3303" s="1255"/>
      <c r="K3303" s="1257"/>
      <c r="L3303" s="1257"/>
      <c r="P3303" s="1255"/>
    </row>
    <row r="3304" spans="6:16">
      <c r="F3304" s="1256"/>
      <c r="G3304" s="1257"/>
      <c r="I3304" s="1255"/>
      <c r="K3304" s="1257"/>
      <c r="L3304" s="1257"/>
      <c r="P3304" s="1255"/>
    </row>
    <row r="3305" spans="6:16">
      <c r="F3305" s="1256"/>
      <c r="G3305" s="1257"/>
      <c r="I3305" s="1255"/>
      <c r="K3305" s="1257"/>
      <c r="L3305" s="1257"/>
      <c r="P3305" s="1255"/>
    </row>
    <row r="3306" spans="6:16">
      <c r="F3306" s="1256"/>
      <c r="G3306" s="1257"/>
      <c r="I3306" s="1255"/>
      <c r="K3306" s="1257"/>
      <c r="L3306" s="1257"/>
      <c r="P3306" s="1255"/>
    </row>
    <row r="3307" spans="6:16">
      <c r="F3307" s="1256"/>
      <c r="G3307" s="1257"/>
      <c r="I3307" s="1255"/>
      <c r="K3307" s="1257"/>
      <c r="L3307" s="1257"/>
      <c r="P3307" s="1255"/>
    </row>
    <row r="3308" spans="6:16">
      <c r="F3308" s="1256"/>
      <c r="G3308" s="1257"/>
      <c r="I3308" s="1255"/>
      <c r="K3308" s="1257"/>
      <c r="L3308" s="1257"/>
      <c r="P3308" s="1255"/>
    </row>
    <row r="3309" spans="6:16">
      <c r="F3309" s="1256"/>
      <c r="G3309" s="1257"/>
      <c r="I3309" s="1255"/>
      <c r="K3309" s="1257"/>
      <c r="L3309" s="1257"/>
      <c r="P3309" s="1255"/>
    </row>
    <row r="3310" spans="6:16">
      <c r="F3310" s="1256"/>
      <c r="G3310" s="1257"/>
      <c r="I3310" s="1255"/>
      <c r="K3310" s="1257"/>
      <c r="L3310" s="1257"/>
      <c r="P3310" s="1255"/>
    </row>
    <row r="3311" spans="6:16">
      <c r="F3311" s="1256"/>
      <c r="G3311" s="1257"/>
      <c r="I3311" s="1255"/>
      <c r="K3311" s="1257"/>
      <c r="L3311" s="1257"/>
      <c r="P3311" s="1255"/>
    </row>
    <row r="3312" spans="6:16">
      <c r="F3312" s="1256"/>
      <c r="G3312" s="1257"/>
      <c r="I3312" s="1255"/>
      <c r="K3312" s="1257"/>
      <c r="L3312" s="1257"/>
      <c r="P3312" s="1255"/>
    </row>
    <row r="3313" spans="6:16">
      <c r="F3313" s="1256"/>
      <c r="G3313" s="1257"/>
      <c r="I3313" s="1255"/>
      <c r="K3313" s="1257"/>
      <c r="L3313" s="1257"/>
      <c r="P3313" s="1255"/>
    </row>
    <row r="3314" spans="6:16">
      <c r="F3314" s="1256"/>
      <c r="G3314" s="1257"/>
      <c r="I3314" s="1255"/>
      <c r="K3314" s="1257"/>
      <c r="L3314" s="1257"/>
      <c r="P3314" s="1255"/>
    </row>
    <row r="3315" spans="6:16">
      <c r="F3315" s="1256"/>
      <c r="G3315" s="1257"/>
      <c r="I3315" s="1255"/>
      <c r="K3315" s="1257"/>
      <c r="L3315" s="1257"/>
      <c r="P3315" s="1255"/>
    </row>
    <row r="3316" spans="6:16">
      <c r="F3316" s="1256"/>
      <c r="G3316" s="1257"/>
      <c r="I3316" s="1255"/>
      <c r="K3316" s="1257"/>
      <c r="L3316" s="1257"/>
      <c r="P3316" s="1255"/>
    </row>
    <row r="3317" spans="6:16">
      <c r="F3317" s="1256"/>
      <c r="G3317" s="1257"/>
      <c r="I3317" s="1255"/>
      <c r="K3317" s="1257"/>
      <c r="L3317" s="1257"/>
      <c r="P3317" s="1255"/>
    </row>
    <row r="3318" spans="6:16">
      <c r="F3318" s="1256"/>
      <c r="G3318" s="1257"/>
      <c r="I3318" s="1255"/>
      <c r="K3318" s="1257"/>
      <c r="L3318" s="1257"/>
      <c r="P3318" s="1255"/>
    </row>
    <row r="3319" spans="6:16">
      <c r="F3319" s="1256"/>
      <c r="G3319" s="1257"/>
      <c r="I3319" s="1255"/>
      <c r="K3319" s="1257"/>
      <c r="L3319" s="1257"/>
      <c r="P3319" s="1255"/>
    </row>
    <row r="3320" spans="6:16">
      <c r="F3320" s="1256"/>
      <c r="G3320" s="1257"/>
      <c r="I3320" s="1255"/>
      <c r="K3320" s="1257"/>
      <c r="L3320" s="1257"/>
      <c r="P3320" s="1255"/>
    </row>
    <row r="3321" spans="6:16">
      <c r="F3321" s="1256"/>
      <c r="G3321" s="1257"/>
      <c r="I3321" s="1255"/>
      <c r="K3321" s="1257"/>
      <c r="L3321" s="1257"/>
      <c r="P3321" s="1255"/>
    </row>
    <row r="3322" spans="6:16">
      <c r="F3322" s="1256"/>
      <c r="G3322" s="1257"/>
      <c r="I3322" s="1255"/>
      <c r="K3322" s="1257"/>
      <c r="L3322" s="1257"/>
      <c r="P3322" s="1255"/>
    </row>
    <row r="3323" spans="6:16">
      <c r="F3323" s="1256"/>
      <c r="G3323" s="1257"/>
      <c r="I3323" s="1255"/>
      <c r="K3323" s="1257"/>
      <c r="L3323" s="1257"/>
      <c r="P3323" s="1255"/>
    </row>
    <row r="3324" spans="6:16">
      <c r="F3324" s="1256"/>
      <c r="G3324" s="1257"/>
      <c r="I3324" s="1255"/>
      <c r="K3324" s="1257"/>
      <c r="L3324" s="1257"/>
      <c r="P3324" s="1255"/>
    </row>
    <row r="3325" spans="6:16">
      <c r="F3325" s="1256"/>
      <c r="G3325" s="1257"/>
      <c r="I3325" s="1255"/>
      <c r="K3325" s="1257"/>
      <c r="L3325" s="1257"/>
      <c r="P3325" s="1255"/>
    </row>
    <row r="3326" spans="6:16">
      <c r="F3326" s="1256"/>
      <c r="G3326" s="1257"/>
      <c r="I3326" s="1255"/>
      <c r="K3326" s="1257"/>
      <c r="L3326" s="1257"/>
      <c r="P3326" s="1255"/>
    </row>
    <row r="3327" spans="6:16">
      <c r="F3327" s="1256"/>
      <c r="G3327" s="1257"/>
      <c r="I3327" s="1255"/>
      <c r="K3327" s="1257"/>
      <c r="L3327" s="1257"/>
      <c r="P3327" s="1255"/>
    </row>
    <row r="3328" spans="6:16">
      <c r="F3328" s="1256"/>
      <c r="G3328" s="1257"/>
      <c r="I3328" s="1255"/>
      <c r="K3328" s="1257"/>
      <c r="L3328" s="1257"/>
      <c r="P3328" s="1255"/>
    </row>
    <row r="3329" spans="6:16">
      <c r="F3329" s="1256"/>
      <c r="G3329" s="1257"/>
      <c r="I3329" s="1255"/>
      <c r="K3329" s="1257"/>
      <c r="L3329" s="1257"/>
      <c r="P3329" s="1255"/>
    </row>
    <row r="3330" spans="6:16">
      <c r="F3330" s="1256"/>
      <c r="G3330" s="1257"/>
      <c r="I3330" s="1255"/>
      <c r="K3330" s="1257"/>
      <c r="L3330" s="1257"/>
      <c r="P3330" s="1255"/>
    </row>
    <row r="3331" spans="6:16">
      <c r="F3331" s="1256"/>
      <c r="G3331" s="1257"/>
      <c r="I3331" s="1255"/>
      <c r="K3331" s="1257"/>
      <c r="L3331" s="1257"/>
      <c r="P3331" s="1255"/>
    </row>
    <row r="3332" spans="6:16">
      <c r="F3332" s="1256"/>
      <c r="G3332" s="1257"/>
      <c r="I3332" s="1255"/>
      <c r="K3332" s="1257"/>
      <c r="L3332" s="1257"/>
      <c r="P3332" s="1255"/>
    </row>
    <row r="3333" spans="6:16">
      <c r="F3333" s="1256"/>
      <c r="G3333" s="1257"/>
      <c r="I3333" s="1255"/>
      <c r="K3333" s="1257"/>
      <c r="L3333" s="1257"/>
      <c r="P3333" s="1255"/>
    </row>
    <row r="3334" spans="6:16">
      <c r="F3334" s="1256"/>
      <c r="G3334" s="1257"/>
      <c r="I3334" s="1255"/>
      <c r="K3334" s="1257"/>
      <c r="L3334" s="1257"/>
      <c r="P3334" s="1255"/>
    </row>
    <row r="3335" spans="6:16">
      <c r="F3335" s="1256"/>
      <c r="G3335" s="1257"/>
      <c r="I3335" s="1255"/>
      <c r="K3335" s="1257"/>
      <c r="L3335" s="1257"/>
      <c r="P3335" s="1255"/>
    </row>
    <row r="3336" spans="6:16">
      <c r="F3336" s="1256"/>
      <c r="G3336" s="1257"/>
      <c r="I3336" s="1255"/>
      <c r="K3336" s="1257"/>
      <c r="L3336" s="1257"/>
      <c r="P3336" s="1255"/>
    </row>
    <row r="3337" spans="6:16">
      <c r="F3337" s="1256"/>
      <c r="G3337" s="1257"/>
      <c r="I3337" s="1255"/>
      <c r="K3337" s="1257"/>
      <c r="L3337" s="1257"/>
      <c r="P3337" s="1255"/>
    </row>
    <row r="3338" spans="6:16">
      <c r="F3338" s="1256"/>
      <c r="G3338" s="1257"/>
      <c r="I3338" s="1255"/>
      <c r="K3338" s="1257"/>
      <c r="L3338" s="1257"/>
      <c r="P3338" s="1255"/>
    </row>
    <row r="3339" spans="6:16">
      <c r="F3339" s="1256"/>
      <c r="G3339" s="1257"/>
      <c r="I3339" s="1255"/>
      <c r="K3339" s="1257"/>
      <c r="L3339" s="1257"/>
      <c r="P3339" s="1255"/>
    </row>
    <row r="3340" spans="6:16">
      <c r="F3340" s="1256"/>
      <c r="G3340" s="1257"/>
      <c r="I3340" s="1255"/>
      <c r="K3340" s="1257"/>
      <c r="L3340" s="1257"/>
      <c r="P3340" s="1255"/>
    </row>
    <row r="3341" spans="6:16">
      <c r="F3341" s="1256"/>
      <c r="G3341" s="1257"/>
      <c r="I3341" s="1255"/>
      <c r="K3341" s="1257"/>
      <c r="L3341" s="1257"/>
      <c r="P3341" s="1255"/>
    </row>
    <row r="3342" spans="6:16">
      <c r="F3342" s="1256"/>
      <c r="G3342" s="1257"/>
      <c r="I3342" s="1255"/>
      <c r="K3342" s="1257"/>
      <c r="L3342" s="1257"/>
      <c r="P3342" s="1255"/>
    </row>
    <row r="3343" spans="6:16">
      <c r="F3343" s="1256"/>
      <c r="G3343" s="1257"/>
      <c r="I3343" s="1255"/>
      <c r="K3343" s="1257"/>
      <c r="L3343" s="1257"/>
      <c r="P3343" s="1255"/>
    </row>
    <row r="3344" spans="6:16">
      <c r="F3344" s="1256"/>
      <c r="G3344" s="1257"/>
      <c r="I3344" s="1255"/>
      <c r="K3344" s="1257"/>
      <c r="L3344" s="1257"/>
      <c r="P3344" s="1255"/>
    </row>
    <row r="3345" spans="6:16">
      <c r="F3345" s="1256"/>
      <c r="G3345" s="1257"/>
      <c r="I3345" s="1255"/>
      <c r="K3345" s="1257"/>
      <c r="L3345" s="1257"/>
      <c r="P3345" s="1255"/>
    </row>
    <row r="3346" spans="6:16">
      <c r="F3346" s="1256"/>
      <c r="G3346" s="1257"/>
      <c r="I3346" s="1255"/>
      <c r="K3346" s="1257"/>
      <c r="L3346" s="1257"/>
      <c r="P3346" s="1255"/>
    </row>
    <row r="3347" spans="6:16">
      <c r="F3347" s="1256"/>
      <c r="G3347" s="1257"/>
      <c r="I3347" s="1255"/>
      <c r="K3347" s="1257"/>
      <c r="L3347" s="1257"/>
      <c r="P3347" s="1255"/>
    </row>
    <row r="3348" spans="6:16">
      <c r="F3348" s="1256"/>
      <c r="G3348" s="1257"/>
      <c r="I3348" s="1255"/>
      <c r="K3348" s="1257"/>
      <c r="L3348" s="1257"/>
      <c r="P3348" s="1255"/>
    </row>
    <row r="3349" spans="6:16">
      <c r="F3349" s="1256"/>
      <c r="G3349" s="1257"/>
      <c r="I3349" s="1255"/>
      <c r="K3349" s="1257"/>
      <c r="L3349" s="1257"/>
      <c r="P3349" s="1255"/>
    </row>
    <row r="3350" spans="6:16">
      <c r="F3350" s="1256"/>
      <c r="G3350" s="1257"/>
      <c r="I3350" s="1255"/>
      <c r="K3350" s="1257"/>
      <c r="L3350" s="1257"/>
      <c r="P3350" s="1255"/>
    </row>
    <row r="3351" spans="6:16">
      <c r="F3351" s="1256"/>
      <c r="G3351" s="1257"/>
      <c r="I3351" s="1255"/>
      <c r="K3351" s="1257"/>
      <c r="L3351" s="1257"/>
      <c r="P3351" s="1255"/>
    </row>
    <row r="3352" spans="6:16">
      <c r="F3352" s="1256"/>
      <c r="G3352" s="1257"/>
      <c r="I3352" s="1255"/>
      <c r="K3352" s="1257"/>
      <c r="L3352" s="1257"/>
      <c r="P3352" s="1255"/>
    </row>
    <row r="3353" spans="6:16">
      <c r="F3353" s="1256"/>
      <c r="G3353" s="1257"/>
      <c r="I3353" s="1255"/>
      <c r="K3353" s="1257"/>
      <c r="L3353" s="1257"/>
      <c r="P3353" s="1255"/>
    </row>
    <row r="3354" spans="6:16">
      <c r="F3354" s="1256"/>
      <c r="G3354" s="1257"/>
      <c r="I3354" s="1255"/>
      <c r="K3354" s="1257"/>
      <c r="L3354" s="1257"/>
      <c r="P3354" s="1255"/>
    </row>
    <row r="3355" spans="6:16">
      <c r="F3355" s="1256"/>
      <c r="G3355" s="1257"/>
      <c r="I3355" s="1255"/>
      <c r="K3355" s="1257"/>
      <c r="L3355" s="1257"/>
      <c r="P3355" s="1255"/>
    </row>
    <row r="3356" spans="6:16">
      <c r="F3356" s="1256"/>
      <c r="G3356" s="1257"/>
      <c r="I3356" s="1255"/>
      <c r="K3356" s="1257"/>
      <c r="L3356" s="1257"/>
      <c r="P3356" s="1255"/>
    </row>
    <row r="3357" spans="6:16">
      <c r="F3357" s="1256"/>
      <c r="G3357" s="1257"/>
      <c r="I3357" s="1255"/>
      <c r="K3357" s="1257"/>
      <c r="L3357" s="1257"/>
      <c r="P3357" s="1255"/>
    </row>
    <row r="3358" spans="6:16">
      <c r="F3358" s="1256"/>
      <c r="G3358" s="1257"/>
      <c r="I3358" s="1255"/>
      <c r="K3358" s="1257"/>
      <c r="L3358" s="1257"/>
      <c r="P3358" s="1255"/>
    </row>
    <row r="3359" spans="6:16">
      <c r="F3359" s="1256"/>
      <c r="G3359" s="1257"/>
      <c r="I3359" s="1255"/>
      <c r="K3359" s="1257"/>
      <c r="L3359" s="1257"/>
      <c r="P3359" s="1255"/>
    </row>
    <row r="3360" spans="6:16">
      <c r="F3360" s="1256"/>
      <c r="G3360" s="1257"/>
      <c r="I3360" s="1255"/>
      <c r="K3360" s="1257"/>
      <c r="L3360" s="1257"/>
      <c r="P3360" s="1255"/>
    </row>
    <row r="3361" spans="6:16">
      <c r="F3361" s="1256"/>
      <c r="G3361" s="1257"/>
      <c r="I3361" s="1255"/>
      <c r="K3361" s="1257"/>
      <c r="L3361" s="1257"/>
      <c r="P3361" s="1255"/>
    </row>
    <row r="3362" spans="6:16">
      <c r="F3362" s="1256"/>
      <c r="G3362" s="1257"/>
      <c r="I3362" s="1255"/>
      <c r="K3362" s="1257"/>
      <c r="L3362" s="1257"/>
      <c r="P3362" s="1255"/>
    </row>
    <row r="3363" spans="6:16">
      <c r="F3363" s="1256"/>
      <c r="G3363" s="1257"/>
      <c r="I3363" s="1255"/>
      <c r="K3363" s="1257"/>
      <c r="L3363" s="1257"/>
      <c r="P3363" s="1255"/>
    </row>
    <row r="3364" spans="6:16">
      <c r="F3364" s="1256"/>
      <c r="G3364" s="1257"/>
      <c r="I3364" s="1255"/>
      <c r="K3364" s="1257"/>
      <c r="L3364" s="1257"/>
      <c r="P3364" s="1255"/>
    </row>
    <row r="3365" spans="6:16">
      <c r="F3365" s="1256"/>
      <c r="G3365" s="1257"/>
      <c r="I3365" s="1255"/>
      <c r="K3365" s="1257"/>
      <c r="L3365" s="1257"/>
      <c r="P3365" s="1255"/>
    </row>
    <row r="3366" spans="6:16">
      <c r="F3366" s="1256"/>
      <c r="G3366" s="1257"/>
      <c r="I3366" s="1255"/>
      <c r="K3366" s="1257"/>
      <c r="L3366" s="1257"/>
      <c r="P3366" s="1255"/>
    </row>
    <row r="3367" spans="6:16">
      <c r="F3367" s="1256"/>
      <c r="G3367" s="1257"/>
      <c r="I3367" s="1255"/>
      <c r="K3367" s="1257"/>
      <c r="L3367" s="1257"/>
      <c r="P3367" s="1255"/>
    </row>
    <row r="3368" spans="6:16">
      <c r="F3368" s="1256"/>
      <c r="G3368" s="1257"/>
      <c r="I3368" s="1255"/>
      <c r="K3368" s="1257"/>
      <c r="L3368" s="1257"/>
      <c r="P3368" s="1255"/>
    </row>
    <row r="3369" spans="6:16">
      <c r="F3369" s="1256"/>
      <c r="G3369" s="1257"/>
      <c r="I3369" s="1255"/>
      <c r="K3369" s="1257"/>
      <c r="L3369" s="1257"/>
      <c r="P3369" s="1255"/>
    </row>
    <row r="3370" spans="6:16">
      <c r="F3370" s="1256"/>
      <c r="G3370" s="1257"/>
      <c r="I3370" s="1255"/>
      <c r="K3370" s="1257"/>
      <c r="L3370" s="1257"/>
      <c r="P3370" s="1255"/>
    </row>
    <row r="3371" spans="6:16">
      <c r="F3371" s="1256"/>
      <c r="G3371" s="1257"/>
      <c r="I3371" s="1255"/>
      <c r="K3371" s="1257"/>
      <c r="L3371" s="1257"/>
      <c r="P3371" s="1255"/>
    </row>
    <row r="3372" spans="6:16">
      <c r="F3372" s="1256"/>
      <c r="G3372" s="1257"/>
      <c r="I3372" s="1255"/>
      <c r="K3372" s="1257"/>
      <c r="L3372" s="1257"/>
      <c r="P3372" s="1255"/>
    </row>
    <row r="3373" spans="6:16">
      <c r="F3373" s="1256"/>
      <c r="G3373" s="1257"/>
      <c r="I3373" s="1255"/>
      <c r="K3373" s="1257"/>
      <c r="L3373" s="1257"/>
      <c r="P3373" s="1255"/>
    </row>
    <row r="3374" spans="6:16">
      <c r="F3374" s="1256"/>
      <c r="G3374" s="1257"/>
      <c r="I3374" s="1255"/>
      <c r="K3374" s="1257"/>
      <c r="L3374" s="1257"/>
      <c r="P3374" s="1255"/>
    </row>
    <row r="3375" spans="6:16">
      <c r="F3375" s="1256"/>
      <c r="G3375" s="1257"/>
      <c r="I3375" s="1255"/>
      <c r="K3375" s="1257"/>
      <c r="L3375" s="1257"/>
      <c r="P3375" s="1255"/>
    </row>
    <row r="3376" spans="6:16">
      <c r="F3376" s="1256"/>
      <c r="G3376" s="1257"/>
      <c r="I3376" s="1255"/>
      <c r="K3376" s="1257"/>
      <c r="L3376" s="1257"/>
      <c r="P3376" s="1255"/>
    </row>
    <row r="3377" spans="6:16">
      <c r="F3377" s="1256"/>
      <c r="G3377" s="1257"/>
      <c r="I3377" s="1255"/>
      <c r="K3377" s="1257"/>
      <c r="L3377" s="1257"/>
      <c r="P3377" s="1255"/>
    </row>
    <row r="3378" spans="6:16">
      <c r="F3378" s="1256"/>
      <c r="G3378" s="1257"/>
      <c r="I3378" s="1255"/>
      <c r="K3378" s="1257"/>
      <c r="L3378" s="1257"/>
      <c r="P3378" s="1255"/>
    </row>
    <row r="3379" spans="6:16">
      <c r="F3379" s="1256"/>
      <c r="G3379" s="1257"/>
      <c r="I3379" s="1255"/>
      <c r="K3379" s="1257"/>
      <c r="L3379" s="1257"/>
      <c r="P3379" s="1255"/>
    </row>
    <row r="3380" spans="6:16">
      <c r="F3380" s="1256"/>
      <c r="G3380" s="1257"/>
      <c r="I3380" s="1255"/>
      <c r="K3380" s="1257"/>
      <c r="L3380" s="1257"/>
      <c r="P3380" s="1255"/>
    </row>
    <row r="3381" spans="6:16">
      <c r="F3381" s="1256"/>
      <c r="G3381" s="1257"/>
      <c r="I3381" s="1255"/>
      <c r="K3381" s="1257"/>
      <c r="L3381" s="1257"/>
      <c r="P3381" s="1255"/>
    </row>
    <row r="3382" spans="6:16">
      <c r="F3382" s="1256"/>
      <c r="G3382" s="1257"/>
      <c r="I3382" s="1255"/>
      <c r="K3382" s="1257"/>
      <c r="L3382" s="1257"/>
      <c r="P3382" s="1255"/>
    </row>
    <row r="3383" spans="6:16">
      <c r="F3383" s="1256"/>
      <c r="G3383" s="1257"/>
      <c r="I3383" s="1255"/>
      <c r="K3383" s="1257"/>
      <c r="L3383" s="1257"/>
      <c r="P3383" s="1255"/>
    </row>
    <row r="3384" spans="6:16">
      <c r="F3384" s="1256"/>
      <c r="G3384" s="1257"/>
      <c r="I3384" s="1255"/>
      <c r="K3384" s="1257"/>
      <c r="L3384" s="1257"/>
      <c r="P3384" s="1255"/>
    </row>
    <row r="3385" spans="6:16">
      <c r="F3385" s="1256"/>
      <c r="G3385" s="1257"/>
      <c r="I3385" s="1255"/>
      <c r="K3385" s="1257"/>
      <c r="L3385" s="1257"/>
      <c r="P3385" s="1255"/>
    </row>
    <row r="3386" spans="6:16">
      <c r="F3386" s="1256"/>
      <c r="G3386" s="1257"/>
      <c r="I3386" s="1255"/>
      <c r="K3386" s="1257"/>
      <c r="L3386" s="1257"/>
      <c r="P3386" s="1255"/>
    </row>
    <row r="3387" spans="6:16">
      <c r="F3387" s="1256"/>
      <c r="G3387" s="1257"/>
      <c r="I3387" s="1255"/>
      <c r="K3387" s="1257"/>
      <c r="L3387" s="1257"/>
      <c r="P3387" s="1255"/>
    </row>
    <row r="3388" spans="6:16">
      <c r="F3388" s="1256"/>
      <c r="G3388" s="1257"/>
      <c r="I3388" s="1255"/>
      <c r="K3388" s="1257"/>
      <c r="L3388" s="1257"/>
      <c r="P3388" s="1255"/>
    </row>
    <row r="3389" spans="6:16">
      <c r="F3389" s="1256"/>
      <c r="G3389" s="1257"/>
      <c r="I3389" s="1255"/>
      <c r="K3389" s="1257"/>
      <c r="L3389" s="1257"/>
      <c r="P3389" s="1255"/>
    </row>
    <row r="3390" spans="6:16">
      <c r="F3390" s="1256"/>
      <c r="G3390" s="1257"/>
      <c r="I3390" s="1255"/>
      <c r="K3390" s="1257"/>
      <c r="L3390" s="1257"/>
      <c r="P3390" s="1255"/>
    </row>
    <row r="3391" spans="6:16">
      <c r="F3391" s="1256"/>
      <c r="G3391" s="1257"/>
      <c r="I3391" s="1255"/>
      <c r="K3391" s="1257"/>
      <c r="L3391" s="1257"/>
      <c r="P3391" s="1255"/>
    </row>
    <row r="3392" spans="6:16">
      <c r="F3392" s="1256"/>
      <c r="G3392" s="1257"/>
      <c r="I3392" s="1255"/>
      <c r="K3392" s="1257"/>
      <c r="L3392" s="1257"/>
      <c r="P3392" s="1255"/>
    </row>
    <row r="3393" spans="6:16">
      <c r="F3393" s="1256"/>
      <c r="G3393" s="1257"/>
      <c r="I3393" s="1255"/>
      <c r="K3393" s="1257"/>
      <c r="L3393" s="1257"/>
      <c r="P3393" s="1255"/>
    </row>
    <row r="3394" spans="6:16">
      <c r="F3394" s="1256"/>
      <c r="G3394" s="1257"/>
      <c r="I3394" s="1255"/>
      <c r="K3394" s="1257"/>
      <c r="L3394" s="1257"/>
      <c r="P3394" s="1255"/>
    </row>
    <row r="3395" spans="6:16">
      <c r="F3395" s="1256"/>
      <c r="G3395" s="1257"/>
      <c r="I3395" s="1255"/>
      <c r="K3395" s="1257"/>
      <c r="L3395" s="1257"/>
      <c r="P3395" s="1255"/>
    </row>
    <row r="3396" spans="6:16">
      <c r="F3396" s="1256"/>
      <c r="G3396" s="1257"/>
      <c r="I3396" s="1255"/>
      <c r="K3396" s="1257"/>
      <c r="L3396" s="1257"/>
      <c r="P3396" s="1255"/>
    </row>
    <row r="3397" spans="6:16">
      <c r="F3397" s="1256"/>
      <c r="G3397" s="1257"/>
      <c r="I3397" s="1255"/>
      <c r="K3397" s="1257"/>
      <c r="L3397" s="1257"/>
      <c r="P3397" s="1255"/>
    </row>
    <row r="3398" spans="6:16">
      <c r="F3398" s="1256"/>
      <c r="G3398" s="1257"/>
      <c r="I3398" s="1255"/>
      <c r="K3398" s="1257"/>
      <c r="L3398" s="1257"/>
      <c r="P3398" s="1255"/>
    </row>
    <row r="3399" spans="6:16">
      <c r="F3399" s="1256"/>
      <c r="G3399" s="1257"/>
      <c r="I3399" s="1255"/>
      <c r="K3399" s="1257"/>
      <c r="L3399" s="1257"/>
      <c r="P3399" s="1255"/>
    </row>
    <row r="3400" spans="6:16">
      <c r="F3400" s="1256"/>
      <c r="G3400" s="1257"/>
      <c r="I3400" s="1255"/>
      <c r="K3400" s="1257"/>
      <c r="L3400" s="1257"/>
      <c r="P3400" s="1255"/>
    </row>
    <row r="3401" spans="6:16">
      <c r="F3401" s="1256"/>
      <c r="G3401" s="1257"/>
      <c r="I3401" s="1255"/>
      <c r="K3401" s="1257"/>
      <c r="L3401" s="1257"/>
      <c r="P3401" s="1255"/>
    </row>
    <row r="3402" spans="6:16">
      <c r="F3402" s="1256"/>
      <c r="G3402" s="1257"/>
      <c r="I3402" s="1255"/>
      <c r="K3402" s="1257"/>
      <c r="L3402" s="1257"/>
      <c r="P3402" s="1255"/>
    </row>
    <row r="3403" spans="6:16">
      <c r="F3403" s="1256"/>
      <c r="G3403" s="1257"/>
      <c r="I3403" s="1255"/>
      <c r="K3403" s="1257"/>
      <c r="L3403" s="1257"/>
      <c r="P3403" s="1255"/>
    </row>
    <row r="3404" spans="6:16">
      <c r="F3404" s="1256"/>
      <c r="G3404" s="1257"/>
      <c r="I3404" s="1255"/>
      <c r="K3404" s="1257"/>
      <c r="L3404" s="1257"/>
      <c r="P3404" s="1255"/>
    </row>
    <row r="3405" spans="6:16">
      <c r="F3405" s="1256"/>
      <c r="G3405" s="1257"/>
      <c r="I3405" s="1255"/>
      <c r="K3405" s="1257"/>
      <c r="L3405" s="1257"/>
      <c r="P3405" s="1255"/>
    </row>
    <row r="3406" spans="6:16">
      <c r="F3406" s="1256"/>
      <c r="G3406" s="1257"/>
      <c r="I3406" s="1255"/>
      <c r="K3406" s="1257"/>
      <c r="L3406" s="1257"/>
      <c r="P3406" s="1255"/>
    </row>
    <row r="3407" spans="6:16">
      <c r="F3407" s="1256"/>
      <c r="G3407" s="1257"/>
      <c r="I3407" s="1255"/>
      <c r="K3407" s="1257"/>
      <c r="L3407" s="1257"/>
      <c r="P3407" s="1255"/>
    </row>
    <row r="3408" spans="6:16">
      <c r="F3408" s="1256"/>
      <c r="G3408" s="1257"/>
      <c r="I3408" s="1255"/>
      <c r="K3408" s="1257"/>
      <c r="L3408" s="1257"/>
      <c r="P3408" s="1255"/>
    </row>
    <row r="3409" spans="6:16">
      <c r="F3409" s="1256"/>
      <c r="G3409" s="1257"/>
      <c r="I3409" s="1255"/>
      <c r="K3409" s="1257"/>
      <c r="L3409" s="1257"/>
      <c r="P3409" s="1255"/>
    </row>
    <row r="3410" spans="6:16">
      <c r="F3410" s="1256"/>
      <c r="G3410" s="1257"/>
      <c r="I3410" s="1255"/>
      <c r="K3410" s="1257"/>
      <c r="L3410" s="1257"/>
      <c r="P3410" s="1255"/>
    </row>
    <row r="3411" spans="6:16">
      <c r="F3411" s="1256"/>
      <c r="G3411" s="1257"/>
      <c r="I3411" s="1255"/>
      <c r="K3411" s="1257"/>
      <c r="L3411" s="1257"/>
      <c r="P3411" s="1255"/>
    </row>
    <row r="3412" spans="6:16">
      <c r="F3412" s="1256"/>
      <c r="G3412" s="1257"/>
      <c r="I3412" s="1255"/>
      <c r="K3412" s="1257"/>
      <c r="L3412" s="1257"/>
      <c r="P3412" s="1255"/>
    </row>
    <row r="3413" spans="6:16">
      <c r="F3413" s="1256"/>
      <c r="G3413" s="1257"/>
      <c r="I3413" s="1255"/>
      <c r="K3413" s="1257"/>
      <c r="L3413" s="1257"/>
      <c r="P3413" s="1255"/>
    </row>
    <row r="3414" spans="6:16">
      <c r="F3414" s="1256"/>
      <c r="G3414" s="1257"/>
      <c r="I3414" s="1255"/>
      <c r="K3414" s="1257"/>
      <c r="L3414" s="1257"/>
      <c r="P3414" s="1255"/>
    </row>
    <row r="3415" spans="6:16">
      <c r="F3415" s="1256"/>
      <c r="G3415" s="1257"/>
      <c r="I3415" s="1255"/>
      <c r="K3415" s="1257"/>
      <c r="L3415" s="1257"/>
      <c r="P3415" s="1255"/>
    </row>
    <row r="3416" spans="6:16">
      <c r="F3416" s="1256"/>
      <c r="G3416" s="1257"/>
      <c r="I3416" s="1255"/>
      <c r="K3416" s="1257"/>
      <c r="L3416" s="1257"/>
      <c r="P3416" s="1255"/>
    </row>
    <row r="3417" spans="6:16">
      <c r="F3417" s="1256"/>
      <c r="G3417" s="1257"/>
      <c r="I3417" s="1255"/>
      <c r="K3417" s="1257"/>
      <c r="L3417" s="1257"/>
      <c r="P3417" s="1255"/>
    </row>
    <row r="3418" spans="6:16">
      <c r="F3418" s="1256"/>
      <c r="G3418" s="1257"/>
      <c r="I3418" s="1255"/>
      <c r="K3418" s="1257"/>
      <c r="L3418" s="1257"/>
      <c r="P3418" s="1255"/>
    </row>
    <row r="3419" spans="6:16">
      <c r="F3419" s="1256"/>
      <c r="G3419" s="1257"/>
      <c r="I3419" s="1255"/>
      <c r="K3419" s="1257"/>
      <c r="L3419" s="1257"/>
      <c r="P3419" s="1255"/>
    </row>
    <row r="3420" spans="6:16">
      <c r="F3420" s="1256"/>
      <c r="G3420" s="1257"/>
      <c r="I3420" s="1255"/>
      <c r="K3420" s="1257"/>
      <c r="L3420" s="1257"/>
      <c r="P3420" s="1255"/>
    </row>
    <row r="3421" spans="6:16">
      <c r="F3421" s="1256"/>
      <c r="G3421" s="1257"/>
      <c r="I3421" s="1255"/>
      <c r="K3421" s="1257"/>
      <c r="L3421" s="1257"/>
      <c r="P3421" s="1255"/>
    </row>
    <row r="3422" spans="6:16">
      <c r="F3422" s="1256"/>
      <c r="G3422" s="1257"/>
      <c r="I3422" s="1255"/>
      <c r="K3422" s="1257"/>
      <c r="L3422" s="1257"/>
      <c r="P3422" s="1255"/>
    </row>
    <row r="3423" spans="6:16">
      <c r="F3423" s="1256"/>
      <c r="G3423" s="1257"/>
      <c r="I3423" s="1255"/>
      <c r="K3423" s="1257"/>
      <c r="L3423" s="1257"/>
      <c r="P3423" s="1255"/>
    </row>
    <row r="3424" spans="6:16">
      <c r="F3424" s="1256"/>
      <c r="G3424" s="1257"/>
      <c r="I3424" s="1255"/>
      <c r="K3424" s="1257"/>
      <c r="L3424" s="1257"/>
      <c r="P3424" s="1255"/>
    </row>
    <row r="3425" spans="6:16">
      <c r="F3425" s="1256"/>
      <c r="G3425" s="1257"/>
      <c r="I3425" s="1255"/>
      <c r="K3425" s="1257"/>
      <c r="L3425" s="1257"/>
      <c r="P3425" s="1255"/>
    </row>
    <row r="3426" spans="6:16">
      <c r="F3426" s="1256"/>
      <c r="G3426" s="1257"/>
      <c r="I3426" s="1255"/>
      <c r="K3426" s="1257"/>
      <c r="L3426" s="1257"/>
      <c r="P3426" s="1255"/>
    </row>
    <row r="3427" spans="6:16">
      <c r="F3427" s="1256"/>
      <c r="G3427" s="1257"/>
      <c r="I3427" s="1255"/>
      <c r="K3427" s="1257"/>
      <c r="L3427" s="1257"/>
      <c r="P3427" s="1255"/>
    </row>
    <row r="3428" spans="6:16">
      <c r="F3428" s="1256"/>
      <c r="G3428" s="1257"/>
      <c r="I3428" s="1255"/>
      <c r="K3428" s="1257"/>
      <c r="L3428" s="1257"/>
      <c r="P3428" s="1255"/>
    </row>
    <row r="3429" spans="6:16">
      <c r="F3429" s="1256"/>
      <c r="G3429" s="1257"/>
      <c r="I3429" s="1255"/>
      <c r="K3429" s="1257"/>
      <c r="L3429" s="1257"/>
      <c r="P3429" s="1255"/>
    </row>
    <row r="3430" spans="6:16">
      <c r="F3430" s="1256"/>
      <c r="G3430" s="1257"/>
      <c r="I3430" s="1255"/>
      <c r="K3430" s="1257"/>
      <c r="L3430" s="1257"/>
      <c r="P3430" s="1255"/>
    </row>
    <row r="3431" spans="6:16">
      <c r="F3431" s="1256"/>
      <c r="G3431" s="1257"/>
      <c r="I3431" s="1255"/>
      <c r="K3431" s="1257"/>
      <c r="L3431" s="1257"/>
      <c r="P3431" s="1255"/>
    </row>
    <row r="3432" spans="6:16">
      <c r="F3432" s="1256"/>
      <c r="G3432" s="1257"/>
      <c r="I3432" s="1255"/>
      <c r="K3432" s="1257"/>
      <c r="L3432" s="1257"/>
      <c r="P3432" s="1255"/>
    </row>
    <row r="3433" spans="6:16">
      <c r="F3433" s="1256"/>
      <c r="G3433" s="1257"/>
      <c r="I3433" s="1255"/>
      <c r="K3433" s="1257"/>
      <c r="L3433" s="1257"/>
      <c r="P3433" s="1255"/>
    </row>
    <row r="3434" spans="6:16">
      <c r="F3434" s="1256"/>
      <c r="G3434" s="1257"/>
      <c r="I3434" s="1255"/>
      <c r="K3434" s="1257"/>
      <c r="L3434" s="1257"/>
      <c r="P3434" s="1255"/>
    </row>
    <row r="3435" spans="6:16">
      <c r="F3435" s="1256"/>
      <c r="G3435" s="1257"/>
      <c r="I3435" s="1255"/>
      <c r="K3435" s="1257"/>
      <c r="L3435" s="1257"/>
      <c r="P3435" s="1255"/>
    </row>
    <row r="3436" spans="6:16">
      <c r="F3436" s="1256"/>
      <c r="G3436" s="1257"/>
      <c r="I3436" s="1255"/>
      <c r="K3436" s="1257"/>
      <c r="L3436" s="1257"/>
      <c r="P3436" s="1255"/>
    </row>
    <row r="3437" spans="6:16">
      <c r="F3437" s="1256"/>
      <c r="G3437" s="1257"/>
      <c r="I3437" s="1255"/>
      <c r="K3437" s="1257"/>
      <c r="L3437" s="1257"/>
      <c r="P3437" s="1255"/>
    </row>
    <row r="3438" spans="6:16">
      <c r="F3438" s="1256"/>
      <c r="G3438" s="1257"/>
      <c r="I3438" s="1255"/>
      <c r="K3438" s="1257"/>
      <c r="L3438" s="1257"/>
      <c r="P3438" s="1255"/>
    </row>
    <row r="3439" spans="6:16">
      <c r="F3439" s="1256"/>
      <c r="G3439" s="1257"/>
      <c r="I3439" s="1255"/>
      <c r="K3439" s="1257"/>
      <c r="L3439" s="1257"/>
      <c r="P3439" s="1255"/>
    </row>
    <row r="3440" spans="6:16">
      <c r="F3440" s="1256"/>
      <c r="G3440" s="1257"/>
      <c r="I3440" s="1255"/>
      <c r="K3440" s="1257"/>
      <c r="L3440" s="1257"/>
      <c r="P3440" s="1255"/>
    </row>
    <row r="3441" spans="6:16">
      <c r="F3441" s="1256"/>
      <c r="G3441" s="1257"/>
      <c r="I3441" s="1255"/>
      <c r="K3441" s="1257"/>
      <c r="L3441" s="1257"/>
      <c r="P3441" s="1255"/>
    </row>
    <row r="3442" spans="6:16">
      <c r="F3442" s="1256"/>
      <c r="G3442" s="1257"/>
      <c r="I3442" s="1255"/>
      <c r="K3442" s="1257"/>
      <c r="L3442" s="1257"/>
      <c r="P3442" s="1255"/>
    </row>
    <row r="3443" spans="6:16">
      <c r="F3443" s="1256"/>
      <c r="G3443" s="1257"/>
      <c r="I3443" s="1255"/>
      <c r="K3443" s="1257"/>
      <c r="L3443" s="1257"/>
      <c r="P3443" s="1255"/>
    </row>
    <row r="3444" spans="6:16">
      <c r="F3444" s="1256"/>
      <c r="G3444" s="1257"/>
      <c r="I3444" s="1255"/>
      <c r="K3444" s="1257"/>
      <c r="L3444" s="1257"/>
      <c r="P3444" s="1255"/>
    </row>
    <row r="3445" spans="6:16">
      <c r="F3445" s="1256"/>
      <c r="G3445" s="1257"/>
      <c r="I3445" s="1255"/>
      <c r="K3445" s="1257"/>
      <c r="L3445" s="1257"/>
      <c r="P3445" s="1255"/>
    </row>
    <row r="3446" spans="6:16">
      <c r="F3446" s="1256"/>
      <c r="G3446" s="1257"/>
      <c r="I3446" s="1255"/>
      <c r="K3446" s="1257"/>
      <c r="L3446" s="1257"/>
      <c r="P3446" s="1255"/>
    </row>
    <row r="3447" spans="6:16">
      <c r="F3447" s="1256"/>
      <c r="G3447" s="1257"/>
      <c r="I3447" s="1255"/>
      <c r="K3447" s="1257"/>
      <c r="L3447" s="1257"/>
      <c r="P3447" s="1255"/>
    </row>
    <row r="3448" spans="6:16">
      <c r="F3448" s="1256"/>
      <c r="G3448" s="1257"/>
      <c r="I3448" s="1255"/>
      <c r="K3448" s="1257"/>
      <c r="L3448" s="1257"/>
      <c r="P3448" s="1255"/>
    </row>
    <row r="3449" spans="6:16">
      <c r="F3449" s="1256"/>
      <c r="G3449" s="1257"/>
      <c r="I3449" s="1255"/>
      <c r="K3449" s="1257"/>
      <c r="L3449" s="1257"/>
      <c r="P3449" s="1255"/>
    </row>
    <row r="3450" spans="6:16">
      <c r="F3450" s="1256"/>
      <c r="G3450" s="1257"/>
      <c r="I3450" s="1255"/>
      <c r="K3450" s="1257"/>
      <c r="L3450" s="1257"/>
      <c r="P3450" s="1255"/>
    </row>
    <row r="3451" spans="6:16">
      <c r="F3451" s="1256"/>
      <c r="G3451" s="1257"/>
      <c r="I3451" s="1255"/>
      <c r="K3451" s="1257"/>
      <c r="L3451" s="1257"/>
      <c r="P3451" s="1255"/>
    </row>
    <row r="3452" spans="6:16">
      <c r="F3452" s="1256"/>
      <c r="G3452" s="1257"/>
      <c r="I3452" s="1255"/>
      <c r="K3452" s="1257"/>
      <c r="L3452" s="1257"/>
      <c r="P3452" s="1255"/>
    </row>
    <row r="3453" spans="6:16">
      <c r="F3453" s="1256"/>
      <c r="G3453" s="1257"/>
      <c r="I3453" s="1255"/>
      <c r="K3453" s="1257"/>
      <c r="L3453" s="1257"/>
      <c r="P3453" s="1255"/>
    </row>
    <row r="3454" spans="6:16">
      <c r="F3454" s="1256"/>
      <c r="G3454" s="1257"/>
      <c r="I3454" s="1255"/>
      <c r="K3454" s="1257"/>
      <c r="L3454" s="1257"/>
      <c r="P3454" s="1255"/>
    </row>
    <row r="3455" spans="6:16">
      <c r="F3455" s="1256"/>
      <c r="G3455" s="1257"/>
      <c r="I3455" s="1255"/>
      <c r="K3455" s="1257"/>
      <c r="L3455" s="1257"/>
      <c r="P3455" s="1255"/>
    </row>
    <row r="3456" spans="6:16">
      <c r="F3456" s="1256"/>
      <c r="G3456" s="1257"/>
      <c r="I3456" s="1255"/>
      <c r="K3456" s="1257"/>
      <c r="L3456" s="1257"/>
      <c r="P3456" s="1255"/>
    </row>
    <row r="3457" spans="6:16">
      <c r="F3457" s="1256"/>
      <c r="G3457" s="1257"/>
      <c r="I3457" s="1255"/>
      <c r="K3457" s="1257"/>
      <c r="L3457" s="1257"/>
      <c r="P3457" s="1255"/>
    </row>
    <row r="3458" spans="6:16">
      <c r="F3458" s="1256"/>
      <c r="G3458" s="1257"/>
      <c r="I3458" s="1255"/>
      <c r="K3458" s="1257"/>
      <c r="L3458" s="1257"/>
      <c r="P3458" s="1255"/>
    </row>
    <row r="3459" spans="6:16">
      <c r="F3459" s="1256"/>
      <c r="G3459" s="1257"/>
      <c r="I3459" s="1255"/>
      <c r="K3459" s="1257"/>
      <c r="L3459" s="1257"/>
      <c r="P3459" s="1255"/>
    </row>
    <row r="3460" spans="6:16">
      <c r="F3460" s="1256"/>
      <c r="G3460" s="1257"/>
      <c r="I3460" s="1255"/>
      <c r="K3460" s="1257"/>
      <c r="L3460" s="1257"/>
      <c r="P3460" s="1255"/>
    </row>
    <row r="3461" spans="6:16">
      <c r="F3461" s="1256"/>
      <c r="G3461" s="1257"/>
      <c r="I3461" s="1255"/>
      <c r="K3461" s="1257"/>
      <c r="L3461" s="1257"/>
      <c r="P3461" s="1255"/>
    </row>
    <row r="3462" spans="6:16">
      <c r="F3462" s="1256"/>
      <c r="G3462" s="1257"/>
      <c r="I3462" s="1255"/>
      <c r="K3462" s="1257"/>
      <c r="L3462" s="1257"/>
      <c r="P3462" s="1255"/>
    </row>
    <row r="3463" spans="6:16">
      <c r="F3463" s="1256"/>
      <c r="G3463" s="1257"/>
      <c r="I3463" s="1255"/>
      <c r="K3463" s="1257"/>
      <c r="L3463" s="1257"/>
      <c r="P3463" s="1255"/>
    </row>
    <row r="3464" spans="6:16">
      <c r="F3464" s="1256"/>
      <c r="G3464" s="1257"/>
      <c r="I3464" s="1255"/>
      <c r="K3464" s="1257"/>
      <c r="L3464" s="1257"/>
      <c r="P3464" s="1255"/>
    </row>
    <row r="3465" spans="6:16">
      <c r="F3465" s="1256"/>
      <c r="G3465" s="1257"/>
      <c r="I3465" s="1255"/>
      <c r="K3465" s="1257"/>
      <c r="L3465" s="1257"/>
      <c r="P3465" s="1255"/>
    </row>
    <row r="3466" spans="6:16">
      <c r="F3466" s="1256"/>
      <c r="G3466" s="1257"/>
      <c r="I3466" s="1255"/>
      <c r="K3466" s="1257"/>
      <c r="L3466" s="1257"/>
      <c r="P3466" s="1255"/>
    </row>
    <row r="3467" spans="6:16">
      <c r="F3467" s="1256"/>
      <c r="G3467" s="1257"/>
      <c r="I3467" s="1255"/>
      <c r="K3467" s="1257"/>
      <c r="L3467" s="1257"/>
      <c r="P3467" s="1255"/>
    </row>
    <row r="3468" spans="6:16">
      <c r="F3468" s="1256"/>
      <c r="G3468" s="1257"/>
      <c r="I3468" s="1255"/>
      <c r="K3468" s="1257"/>
      <c r="L3468" s="1257"/>
      <c r="P3468" s="1255"/>
    </row>
    <row r="3469" spans="6:16">
      <c r="F3469" s="1256"/>
      <c r="G3469" s="1257"/>
      <c r="I3469" s="1255"/>
      <c r="K3469" s="1257"/>
      <c r="L3469" s="1257"/>
      <c r="P3469" s="1255"/>
    </row>
    <row r="3470" spans="6:16">
      <c r="F3470" s="1256"/>
      <c r="G3470" s="1257"/>
      <c r="I3470" s="1255"/>
      <c r="K3470" s="1257"/>
      <c r="L3470" s="1257"/>
      <c r="P3470" s="1255"/>
    </row>
    <row r="3471" spans="6:16">
      <c r="F3471" s="1256"/>
      <c r="G3471" s="1257"/>
      <c r="I3471" s="1255"/>
      <c r="K3471" s="1257"/>
      <c r="L3471" s="1257"/>
      <c r="P3471" s="1255"/>
    </row>
    <row r="3472" spans="6:16">
      <c r="F3472" s="1256"/>
      <c r="G3472" s="1257"/>
      <c r="I3472" s="1255"/>
      <c r="K3472" s="1257"/>
      <c r="L3472" s="1257"/>
      <c r="P3472" s="1255"/>
    </row>
    <row r="3473" spans="6:16">
      <c r="F3473" s="1256"/>
      <c r="G3473" s="1257"/>
      <c r="I3473" s="1255"/>
      <c r="K3473" s="1257"/>
      <c r="L3473" s="1257"/>
      <c r="P3473" s="1255"/>
    </row>
    <row r="3474" spans="6:16">
      <c r="F3474" s="1256"/>
      <c r="G3474" s="1257"/>
      <c r="I3474" s="1255"/>
      <c r="K3474" s="1257"/>
      <c r="L3474" s="1257"/>
      <c r="P3474" s="1255"/>
    </row>
    <row r="3475" spans="6:16">
      <c r="F3475" s="1256"/>
      <c r="G3475" s="1257"/>
      <c r="I3475" s="1255"/>
      <c r="K3475" s="1257"/>
      <c r="L3475" s="1257"/>
      <c r="P3475" s="1255"/>
    </row>
    <row r="3476" spans="6:16">
      <c r="F3476" s="1256"/>
      <c r="G3476" s="1257"/>
      <c r="I3476" s="1255"/>
      <c r="K3476" s="1257"/>
      <c r="L3476" s="1257"/>
      <c r="P3476" s="1255"/>
    </row>
    <row r="3477" spans="6:16">
      <c r="F3477" s="1256"/>
      <c r="G3477" s="1257"/>
      <c r="I3477" s="1255"/>
      <c r="K3477" s="1257"/>
      <c r="L3477" s="1257"/>
      <c r="P3477" s="1255"/>
    </row>
    <row r="3478" spans="6:16">
      <c r="F3478" s="1256"/>
      <c r="G3478" s="1257"/>
      <c r="I3478" s="1255"/>
      <c r="K3478" s="1257"/>
      <c r="L3478" s="1257"/>
      <c r="P3478" s="1255"/>
    </row>
    <row r="3479" spans="6:16">
      <c r="F3479" s="1256"/>
      <c r="G3479" s="1257"/>
      <c r="I3479" s="1255"/>
      <c r="K3479" s="1257"/>
      <c r="L3479" s="1257"/>
      <c r="P3479" s="1255"/>
    </row>
    <row r="3480" spans="6:16">
      <c r="F3480" s="1256"/>
      <c r="G3480" s="1257"/>
      <c r="I3480" s="1255"/>
      <c r="K3480" s="1257"/>
      <c r="L3480" s="1257"/>
      <c r="P3480" s="1255"/>
    </row>
    <row r="3481" spans="6:16">
      <c r="F3481" s="1256"/>
      <c r="G3481" s="1257"/>
      <c r="I3481" s="1255"/>
      <c r="K3481" s="1257"/>
      <c r="L3481" s="1257"/>
      <c r="P3481" s="1255"/>
    </row>
    <row r="3482" spans="6:16">
      <c r="F3482" s="1256"/>
      <c r="G3482" s="1257"/>
      <c r="I3482" s="1255"/>
      <c r="K3482" s="1257"/>
      <c r="L3482" s="1257"/>
      <c r="P3482" s="1255"/>
    </row>
    <row r="3483" spans="6:16">
      <c r="F3483" s="1256"/>
      <c r="G3483" s="1257"/>
      <c r="I3483" s="1255"/>
      <c r="K3483" s="1257"/>
      <c r="L3483" s="1257"/>
      <c r="P3483" s="1255"/>
    </row>
    <row r="3484" spans="6:16">
      <c r="F3484" s="1256"/>
      <c r="G3484" s="1257"/>
      <c r="I3484" s="1255"/>
      <c r="K3484" s="1257"/>
      <c r="L3484" s="1257"/>
      <c r="P3484" s="1255"/>
    </row>
    <row r="3485" spans="6:16">
      <c r="F3485" s="1256"/>
      <c r="G3485" s="1257"/>
      <c r="I3485" s="1255"/>
      <c r="K3485" s="1257"/>
      <c r="L3485" s="1257"/>
      <c r="P3485" s="1255"/>
    </row>
    <row r="3486" spans="6:16">
      <c r="F3486" s="1256"/>
      <c r="G3486" s="1257"/>
      <c r="I3486" s="1255"/>
      <c r="K3486" s="1257"/>
      <c r="L3486" s="1257"/>
      <c r="P3486" s="1255"/>
    </row>
    <row r="3487" spans="6:16">
      <c r="F3487" s="1256"/>
      <c r="G3487" s="1257"/>
      <c r="I3487" s="1255"/>
      <c r="K3487" s="1257"/>
      <c r="L3487" s="1257"/>
      <c r="P3487" s="1255"/>
    </row>
    <row r="3488" spans="6:16">
      <c r="F3488" s="1256"/>
      <c r="G3488" s="1257"/>
      <c r="I3488" s="1255"/>
      <c r="K3488" s="1257"/>
      <c r="L3488" s="1257"/>
      <c r="P3488" s="1255"/>
    </row>
    <row r="3489" spans="6:16">
      <c r="F3489" s="1256"/>
      <c r="G3489" s="1257"/>
      <c r="I3489" s="1255"/>
      <c r="K3489" s="1257"/>
      <c r="L3489" s="1257"/>
      <c r="P3489" s="1255"/>
    </row>
    <row r="3490" spans="6:16">
      <c r="F3490" s="1256"/>
      <c r="G3490" s="1257"/>
      <c r="I3490" s="1255"/>
      <c r="K3490" s="1257"/>
      <c r="L3490" s="1257"/>
      <c r="P3490" s="1255"/>
    </row>
    <row r="3491" spans="6:16">
      <c r="F3491" s="1256"/>
      <c r="G3491" s="1257"/>
      <c r="I3491" s="1255"/>
      <c r="K3491" s="1257"/>
      <c r="L3491" s="1257"/>
      <c r="P3491" s="1255"/>
    </row>
    <row r="3492" spans="6:16">
      <c r="F3492" s="1256"/>
      <c r="G3492" s="1257"/>
      <c r="I3492" s="1255"/>
      <c r="K3492" s="1257"/>
      <c r="L3492" s="1257"/>
      <c r="P3492" s="1255"/>
    </row>
    <row r="3493" spans="6:16">
      <c r="F3493" s="1256"/>
      <c r="G3493" s="1257"/>
      <c r="I3493" s="1255"/>
      <c r="K3493" s="1257"/>
      <c r="L3493" s="1257"/>
      <c r="P3493" s="1255"/>
    </row>
    <row r="3494" spans="6:16">
      <c r="F3494" s="1256"/>
      <c r="G3494" s="1257"/>
      <c r="I3494" s="1255"/>
      <c r="K3494" s="1257"/>
      <c r="L3494" s="1257"/>
      <c r="P3494" s="1255"/>
    </row>
    <row r="3495" spans="6:16">
      <c r="F3495" s="1256"/>
      <c r="G3495" s="1257"/>
      <c r="I3495" s="1255"/>
      <c r="K3495" s="1257"/>
      <c r="L3495" s="1257"/>
      <c r="P3495" s="1255"/>
    </row>
    <row r="3496" spans="6:16">
      <c r="F3496" s="1256"/>
      <c r="G3496" s="1257"/>
      <c r="I3496" s="1255"/>
      <c r="K3496" s="1257"/>
      <c r="L3496" s="1257"/>
      <c r="P3496" s="1255"/>
    </row>
    <row r="3497" spans="6:16">
      <c r="F3497" s="1256"/>
      <c r="G3497" s="1257"/>
      <c r="I3497" s="1255"/>
      <c r="K3497" s="1257"/>
      <c r="L3497" s="1257"/>
      <c r="P3497" s="1255"/>
    </row>
    <row r="3498" spans="6:16">
      <c r="F3498" s="1256"/>
      <c r="G3498" s="1257"/>
      <c r="I3498" s="1255"/>
      <c r="K3498" s="1257"/>
      <c r="L3498" s="1257"/>
      <c r="P3498" s="1255"/>
    </row>
    <row r="3499" spans="6:16">
      <c r="F3499" s="1256"/>
      <c r="G3499" s="1257"/>
      <c r="I3499" s="1255"/>
      <c r="K3499" s="1257"/>
      <c r="L3499" s="1257"/>
      <c r="P3499" s="1255"/>
    </row>
    <row r="3500" spans="6:16">
      <c r="F3500" s="1256"/>
      <c r="G3500" s="1257"/>
      <c r="I3500" s="1255"/>
      <c r="K3500" s="1257"/>
      <c r="L3500" s="1257"/>
      <c r="P3500" s="1255"/>
    </row>
    <row r="3501" spans="6:16">
      <c r="F3501" s="1256"/>
      <c r="G3501" s="1257"/>
      <c r="I3501" s="1255"/>
      <c r="K3501" s="1257"/>
      <c r="L3501" s="1257"/>
      <c r="P3501" s="1255"/>
    </row>
    <row r="3502" spans="6:16">
      <c r="F3502" s="1256"/>
      <c r="G3502" s="1257"/>
      <c r="I3502" s="1255"/>
      <c r="K3502" s="1257"/>
      <c r="L3502" s="1257"/>
      <c r="P3502" s="1255"/>
    </row>
    <row r="3503" spans="6:16">
      <c r="F3503" s="1256"/>
      <c r="G3503" s="1257"/>
      <c r="I3503" s="1255"/>
      <c r="K3503" s="1257"/>
      <c r="L3503" s="1257"/>
      <c r="P3503" s="1255"/>
    </row>
    <row r="3504" spans="6:16">
      <c r="F3504" s="1256"/>
      <c r="G3504" s="1257"/>
      <c r="I3504" s="1255"/>
      <c r="K3504" s="1257"/>
      <c r="L3504" s="1257"/>
      <c r="P3504" s="1255"/>
    </row>
    <row r="3505" spans="6:16">
      <c r="F3505" s="1256"/>
      <c r="G3505" s="1257"/>
      <c r="I3505" s="1255"/>
      <c r="K3505" s="1257"/>
      <c r="L3505" s="1257"/>
      <c r="P3505" s="1255"/>
    </row>
    <row r="3506" spans="6:16">
      <c r="F3506" s="1256"/>
      <c r="G3506" s="1257"/>
      <c r="I3506" s="1255"/>
      <c r="K3506" s="1257"/>
      <c r="L3506" s="1257"/>
      <c r="P3506" s="1255"/>
    </row>
    <row r="3507" spans="6:16">
      <c r="F3507" s="1256"/>
      <c r="G3507" s="1257"/>
      <c r="I3507" s="1255"/>
      <c r="K3507" s="1257"/>
      <c r="L3507" s="1257"/>
      <c r="P3507" s="1255"/>
    </row>
    <row r="3508" spans="6:16">
      <c r="F3508" s="1256"/>
      <c r="G3508" s="1257"/>
      <c r="I3508" s="1255"/>
      <c r="K3508" s="1257"/>
      <c r="L3508" s="1257"/>
      <c r="P3508" s="1255"/>
    </row>
    <row r="3509" spans="6:16">
      <c r="F3509" s="1256"/>
      <c r="G3509" s="1257"/>
      <c r="I3509" s="1255"/>
      <c r="K3509" s="1257"/>
      <c r="L3509" s="1257"/>
      <c r="P3509" s="1255"/>
    </row>
    <row r="3510" spans="6:16">
      <c r="F3510" s="1256"/>
      <c r="G3510" s="1257"/>
      <c r="I3510" s="1255"/>
      <c r="K3510" s="1257"/>
      <c r="L3510" s="1257"/>
      <c r="P3510" s="1255"/>
    </row>
    <row r="3511" spans="6:16">
      <c r="F3511" s="1256"/>
      <c r="G3511" s="1257"/>
      <c r="I3511" s="1255"/>
      <c r="K3511" s="1257"/>
      <c r="L3511" s="1257"/>
      <c r="P3511" s="1255"/>
    </row>
    <row r="3512" spans="6:16">
      <c r="F3512" s="1256"/>
      <c r="G3512" s="1257"/>
      <c r="I3512" s="1255"/>
      <c r="K3512" s="1257"/>
      <c r="L3512" s="1257"/>
      <c r="P3512" s="1255"/>
    </row>
    <row r="3513" spans="6:16">
      <c r="F3513" s="1256"/>
      <c r="G3513" s="1257"/>
      <c r="I3513" s="1255"/>
      <c r="K3513" s="1257"/>
      <c r="L3513" s="1257"/>
      <c r="P3513" s="1255"/>
    </row>
    <row r="3514" spans="6:16">
      <c r="F3514" s="1256"/>
      <c r="G3514" s="1257"/>
      <c r="I3514" s="1255"/>
      <c r="K3514" s="1257"/>
      <c r="L3514" s="1257"/>
      <c r="P3514" s="1255"/>
    </row>
    <row r="3515" spans="6:16">
      <c r="F3515" s="1256"/>
      <c r="G3515" s="1257"/>
      <c r="I3515" s="1255"/>
      <c r="K3515" s="1257"/>
      <c r="L3515" s="1257"/>
      <c r="P3515" s="1255"/>
    </row>
    <row r="3516" spans="6:16">
      <c r="F3516" s="1256"/>
      <c r="G3516" s="1257"/>
      <c r="I3516" s="1255"/>
      <c r="K3516" s="1257"/>
      <c r="L3516" s="1257"/>
      <c r="P3516" s="1255"/>
    </row>
    <row r="3517" spans="6:16">
      <c r="F3517" s="1256"/>
      <c r="G3517" s="1257"/>
      <c r="I3517" s="1255"/>
      <c r="K3517" s="1257"/>
      <c r="L3517" s="1257"/>
      <c r="P3517" s="1255"/>
    </row>
    <row r="3518" spans="6:16">
      <c r="F3518" s="1256"/>
      <c r="G3518" s="1257"/>
      <c r="I3518" s="1255"/>
      <c r="K3518" s="1257"/>
      <c r="L3518" s="1257"/>
      <c r="P3518" s="1255"/>
    </row>
    <row r="3519" spans="6:16">
      <c r="F3519" s="1256"/>
      <c r="G3519" s="1257"/>
      <c r="I3519" s="1255"/>
      <c r="K3519" s="1257"/>
      <c r="L3519" s="1257"/>
      <c r="P3519" s="1255"/>
    </row>
    <row r="3520" spans="6:16">
      <c r="F3520" s="1256"/>
      <c r="G3520" s="1257"/>
      <c r="I3520" s="1255"/>
      <c r="K3520" s="1257"/>
      <c r="L3520" s="1257"/>
      <c r="P3520" s="1255"/>
    </row>
    <row r="3521" spans="6:16">
      <c r="F3521" s="1256"/>
      <c r="G3521" s="1257"/>
      <c r="I3521" s="1255"/>
      <c r="K3521" s="1257"/>
      <c r="L3521" s="1257"/>
      <c r="P3521" s="1255"/>
    </row>
    <row r="3522" spans="6:16">
      <c r="F3522" s="1256"/>
      <c r="G3522" s="1257"/>
      <c r="I3522" s="1255"/>
      <c r="K3522" s="1257"/>
      <c r="L3522" s="1257"/>
      <c r="P3522" s="1255"/>
    </row>
    <row r="3523" spans="6:16">
      <c r="F3523" s="1256"/>
      <c r="G3523" s="1257"/>
      <c r="I3523" s="1255"/>
      <c r="K3523" s="1257"/>
      <c r="L3523" s="1257"/>
      <c r="P3523" s="1255"/>
    </row>
    <row r="3524" spans="6:16">
      <c r="F3524" s="1256"/>
      <c r="G3524" s="1257"/>
      <c r="I3524" s="1255"/>
      <c r="K3524" s="1257"/>
      <c r="L3524" s="1257"/>
      <c r="P3524" s="1255"/>
    </row>
    <row r="3525" spans="6:16">
      <c r="F3525" s="1256"/>
      <c r="G3525" s="1257"/>
      <c r="I3525" s="1255"/>
      <c r="K3525" s="1257"/>
      <c r="L3525" s="1257"/>
      <c r="P3525" s="1255"/>
    </row>
    <row r="3526" spans="6:16">
      <c r="F3526" s="1256"/>
      <c r="G3526" s="1257"/>
      <c r="I3526" s="1255"/>
      <c r="K3526" s="1257"/>
      <c r="L3526" s="1257"/>
      <c r="P3526" s="1255"/>
    </row>
    <row r="3527" spans="6:16">
      <c r="F3527" s="1256"/>
      <c r="G3527" s="1257"/>
      <c r="I3527" s="1255"/>
      <c r="K3527" s="1257"/>
      <c r="L3527" s="1257"/>
      <c r="P3527" s="1255"/>
    </row>
    <row r="3528" spans="6:16">
      <c r="F3528" s="1256"/>
      <c r="G3528" s="1257"/>
      <c r="I3528" s="1255"/>
      <c r="K3528" s="1257"/>
      <c r="L3528" s="1257"/>
      <c r="P3528" s="1255"/>
    </row>
    <row r="3529" spans="6:16">
      <c r="F3529" s="1256"/>
      <c r="G3529" s="1257"/>
      <c r="I3529" s="1255"/>
      <c r="K3529" s="1257"/>
      <c r="L3529" s="1257"/>
      <c r="P3529" s="1255"/>
    </row>
    <row r="3530" spans="6:16">
      <c r="F3530" s="1256"/>
      <c r="G3530" s="1257"/>
      <c r="I3530" s="1255"/>
      <c r="K3530" s="1257"/>
      <c r="L3530" s="1257"/>
      <c r="P3530" s="1255"/>
    </row>
    <row r="3531" spans="6:16">
      <c r="F3531" s="1256"/>
      <c r="G3531" s="1257"/>
      <c r="I3531" s="1255"/>
      <c r="K3531" s="1257"/>
      <c r="L3531" s="1257"/>
      <c r="P3531" s="1255"/>
    </row>
    <row r="3532" spans="6:16">
      <c r="F3532" s="1256"/>
      <c r="G3532" s="1257"/>
      <c r="I3532" s="1255"/>
      <c r="K3532" s="1257"/>
      <c r="L3532" s="1257"/>
      <c r="P3532" s="1255"/>
    </row>
    <row r="3533" spans="6:16">
      <c r="F3533" s="1256"/>
      <c r="G3533" s="1257"/>
      <c r="I3533" s="1255"/>
      <c r="K3533" s="1257"/>
      <c r="L3533" s="1257"/>
      <c r="P3533" s="1255"/>
    </row>
    <row r="3534" spans="6:16">
      <c r="F3534" s="1256"/>
      <c r="G3534" s="1257"/>
      <c r="I3534" s="1255"/>
      <c r="K3534" s="1257"/>
      <c r="L3534" s="1257"/>
      <c r="P3534" s="1255"/>
    </row>
    <row r="3535" spans="6:16">
      <c r="F3535" s="1256"/>
      <c r="G3535" s="1257"/>
      <c r="I3535" s="1255"/>
      <c r="K3535" s="1257"/>
      <c r="L3535" s="1257"/>
      <c r="P3535" s="1255"/>
    </row>
    <row r="3536" spans="6:16">
      <c r="F3536" s="1256"/>
      <c r="G3536" s="1257"/>
      <c r="I3536" s="1255"/>
      <c r="K3536" s="1257"/>
      <c r="L3536" s="1257"/>
      <c r="P3536" s="1255"/>
    </row>
    <row r="3537" spans="6:16">
      <c r="F3537" s="1256"/>
      <c r="G3537" s="1257"/>
      <c r="I3537" s="1255"/>
      <c r="K3537" s="1257"/>
      <c r="L3537" s="1257"/>
      <c r="P3537" s="1255"/>
    </row>
    <row r="3538" spans="6:16">
      <c r="F3538" s="1256"/>
      <c r="G3538" s="1257"/>
      <c r="I3538" s="1255"/>
      <c r="K3538" s="1257"/>
      <c r="L3538" s="1257"/>
      <c r="P3538" s="1255"/>
    </row>
    <row r="3539" spans="6:16">
      <c r="F3539" s="1256"/>
      <c r="G3539" s="1257"/>
      <c r="I3539" s="1255"/>
      <c r="K3539" s="1257"/>
      <c r="L3539" s="1257"/>
      <c r="P3539" s="1255"/>
    </row>
    <row r="3540" spans="6:16">
      <c r="F3540" s="1256"/>
      <c r="G3540" s="1257"/>
      <c r="I3540" s="1255"/>
      <c r="K3540" s="1257"/>
      <c r="L3540" s="1257"/>
      <c r="P3540" s="1255"/>
    </row>
    <row r="3541" spans="6:16">
      <c r="F3541" s="1256"/>
      <c r="G3541" s="1257"/>
      <c r="I3541" s="1255"/>
      <c r="K3541" s="1257"/>
      <c r="L3541" s="1257"/>
      <c r="P3541" s="1255"/>
    </row>
    <row r="3542" spans="6:16">
      <c r="F3542" s="1256"/>
      <c r="G3542" s="1257"/>
      <c r="I3542" s="1255"/>
      <c r="K3542" s="1257"/>
      <c r="L3542" s="1257"/>
      <c r="P3542" s="1255"/>
    </row>
    <row r="3543" spans="6:16">
      <c r="F3543" s="1256"/>
      <c r="G3543" s="1257"/>
      <c r="I3543" s="1255"/>
      <c r="K3543" s="1257"/>
      <c r="L3543" s="1257"/>
      <c r="P3543" s="1255"/>
    </row>
    <row r="3544" spans="6:16">
      <c r="F3544" s="1256"/>
      <c r="G3544" s="1257"/>
      <c r="I3544" s="1255"/>
      <c r="K3544" s="1257"/>
      <c r="L3544" s="1257"/>
      <c r="P3544" s="1255"/>
    </row>
    <row r="3545" spans="6:16">
      <c r="F3545" s="1256"/>
      <c r="G3545" s="1257"/>
      <c r="I3545" s="1255"/>
      <c r="K3545" s="1257"/>
      <c r="L3545" s="1257"/>
      <c r="P3545" s="1255"/>
    </row>
    <row r="3546" spans="6:16">
      <c r="F3546" s="1256"/>
      <c r="G3546" s="1257"/>
      <c r="I3546" s="1255"/>
      <c r="K3546" s="1257"/>
      <c r="L3546" s="1257"/>
      <c r="P3546" s="1255"/>
    </row>
    <row r="3547" spans="6:16">
      <c r="F3547" s="1256"/>
      <c r="G3547" s="1257"/>
      <c r="I3547" s="1255"/>
      <c r="K3547" s="1257"/>
      <c r="L3547" s="1257"/>
      <c r="P3547" s="1255"/>
    </row>
    <row r="3548" spans="6:16">
      <c r="F3548" s="1256"/>
      <c r="G3548" s="1257"/>
      <c r="I3548" s="1255"/>
      <c r="K3548" s="1257"/>
      <c r="L3548" s="1257"/>
      <c r="P3548" s="1255"/>
    </row>
    <row r="3549" spans="6:16">
      <c r="F3549" s="1256"/>
      <c r="G3549" s="1257"/>
      <c r="I3549" s="1255"/>
      <c r="K3549" s="1257"/>
      <c r="L3549" s="1257"/>
      <c r="P3549" s="1255"/>
    </row>
    <row r="3550" spans="6:16">
      <c r="F3550" s="1256"/>
      <c r="G3550" s="1257"/>
      <c r="I3550" s="1255"/>
      <c r="K3550" s="1257"/>
      <c r="L3550" s="1257"/>
      <c r="P3550" s="1255"/>
    </row>
    <row r="3551" spans="6:16">
      <c r="F3551" s="1256"/>
      <c r="G3551" s="1257"/>
      <c r="I3551" s="1255"/>
      <c r="K3551" s="1257"/>
      <c r="L3551" s="1257"/>
      <c r="P3551" s="1255"/>
    </row>
    <row r="3552" spans="6:16">
      <c r="F3552" s="1256"/>
      <c r="G3552" s="1257"/>
      <c r="I3552" s="1255"/>
      <c r="K3552" s="1257"/>
      <c r="L3552" s="1257"/>
      <c r="P3552" s="1255"/>
    </row>
    <row r="3553" spans="6:16">
      <c r="F3553" s="1256"/>
      <c r="G3553" s="1257"/>
      <c r="I3553" s="1255"/>
      <c r="K3553" s="1257"/>
      <c r="L3553" s="1257"/>
      <c r="P3553" s="1255"/>
    </row>
    <row r="3554" spans="6:16">
      <c r="F3554" s="1256"/>
      <c r="G3554" s="1257"/>
      <c r="I3554" s="1255"/>
      <c r="K3554" s="1257"/>
      <c r="L3554" s="1257"/>
      <c r="P3554" s="1255"/>
    </row>
    <row r="3555" spans="6:16">
      <c r="F3555" s="1256"/>
      <c r="G3555" s="1257"/>
      <c r="I3555" s="1255"/>
      <c r="K3555" s="1257"/>
      <c r="L3555" s="1257"/>
      <c r="P3555" s="1255"/>
    </row>
    <row r="3556" spans="6:16">
      <c r="F3556" s="1256"/>
      <c r="G3556" s="1257"/>
      <c r="I3556" s="1255"/>
      <c r="K3556" s="1257"/>
      <c r="L3556" s="1257"/>
      <c r="P3556" s="1255"/>
    </row>
    <row r="3557" spans="6:16">
      <c r="F3557" s="1256"/>
      <c r="G3557" s="1257"/>
      <c r="I3557" s="1255"/>
      <c r="K3557" s="1257"/>
      <c r="L3557" s="1257"/>
      <c r="P3557" s="1255"/>
    </row>
    <row r="3558" spans="6:16">
      <c r="F3558" s="1256"/>
      <c r="G3558" s="1257"/>
      <c r="I3558" s="1255"/>
      <c r="K3558" s="1257"/>
      <c r="L3558" s="1257"/>
      <c r="P3558" s="1255"/>
    </row>
    <row r="3559" spans="6:16">
      <c r="F3559" s="1256"/>
      <c r="G3559" s="1257"/>
      <c r="I3559" s="1255"/>
      <c r="K3559" s="1257"/>
      <c r="L3559" s="1257"/>
      <c r="P3559" s="1255"/>
    </row>
    <row r="3560" spans="6:16">
      <c r="F3560" s="1256"/>
      <c r="G3560" s="1257"/>
      <c r="I3560" s="1255"/>
      <c r="K3560" s="1257"/>
      <c r="L3560" s="1257"/>
      <c r="P3560" s="1255"/>
    </row>
    <row r="3561" spans="6:16">
      <c r="F3561" s="1256"/>
      <c r="G3561" s="1257"/>
      <c r="I3561" s="1255"/>
      <c r="K3561" s="1257"/>
      <c r="L3561" s="1257"/>
      <c r="P3561" s="1255"/>
    </row>
    <row r="3562" spans="6:16">
      <c r="F3562" s="1256"/>
      <c r="G3562" s="1257"/>
      <c r="I3562" s="1255"/>
      <c r="K3562" s="1257"/>
      <c r="L3562" s="1257"/>
      <c r="P3562" s="1255"/>
    </row>
    <row r="3563" spans="6:16">
      <c r="F3563" s="1256"/>
      <c r="G3563" s="1257"/>
      <c r="I3563" s="1255"/>
      <c r="K3563" s="1257"/>
      <c r="L3563" s="1257"/>
      <c r="P3563" s="1255"/>
    </row>
    <row r="3564" spans="6:16">
      <c r="F3564" s="1256"/>
      <c r="G3564" s="1257"/>
      <c r="I3564" s="1255"/>
      <c r="K3564" s="1257"/>
      <c r="L3564" s="1257"/>
      <c r="P3564" s="1255"/>
    </row>
    <row r="3565" spans="6:16">
      <c r="F3565" s="1256"/>
      <c r="G3565" s="1257"/>
      <c r="I3565" s="1255"/>
      <c r="K3565" s="1257"/>
      <c r="L3565" s="1257"/>
      <c r="P3565" s="1255"/>
    </row>
    <row r="3566" spans="6:16">
      <c r="F3566" s="1256"/>
      <c r="G3566" s="1257"/>
      <c r="I3566" s="1255"/>
      <c r="K3566" s="1257"/>
      <c r="L3566" s="1257"/>
      <c r="P3566" s="1255"/>
    </row>
    <row r="3567" spans="6:16">
      <c r="F3567" s="1256"/>
      <c r="G3567" s="1257"/>
      <c r="I3567" s="1255"/>
      <c r="K3567" s="1257"/>
      <c r="L3567" s="1257"/>
      <c r="P3567" s="1255"/>
    </row>
    <row r="3568" spans="6:16">
      <c r="F3568" s="1256"/>
      <c r="G3568" s="1257"/>
      <c r="I3568" s="1255"/>
      <c r="K3568" s="1257"/>
      <c r="L3568" s="1257"/>
      <c r="P3568" s="1255"/>
    </row>
    <row r="3569" spans="6:16">
      <c r="F3569" s="1256"/>
      <c r="G3569" s="1257"/>
      <c r="I3569" s="1255"/>
      <c r="K3569" s="1257"/>
      <c r="L3569" s="1257"/>
      <c r="P3569" s="1255"/>
    </row>
    <row r="3570" spans="6:16">
      <c r="F3570" s="1256"/>
      <c r="G3570" s="1257"/>
      <c r="I3570" s="1255"/>
      <c r="K3570" s="1257"/>
      <c r="L3570" s="1257"/>
      <c r="P3570" s="1255"/>
    </row>
    <row r="3571" spans="6:16">
      <c r="F3571" s="1256"/>
      <c r="G3571" s="1257"/>
      <c r="I3571" s="1255"/>
      <c r="K3571" s="1257"/>
      <c r="L3571" s="1257"/>
      <c r="P3571" s="1255"/>
    </row>
    <row r="3572" spans="6:16">
      <c r="F3572" s="1256"/>
      <c r="G3572" s="1257"/>
      <c r="I3572" s="1255"/>
      <c r="K3572" s="1257"/>
      <c r="L3572" s="1257"/>
      <c r="P3572" s="1255"/>
    </row>
    <row r="3573" spans="6:16">
      <c r="F3573" s="1256"/>
      <c r="G3573" s="1257"/>
      <c r="I3573" s="1255"/>
      <c r="K3573" s="1257"/>
      <c r="L3573" s="1257"/>
      <c r="P3573" s="1255"/>
    </row>
    <row r="3574" spans="6:16">
      <c r="F3574" s="1256"/>
      <c r="G3574" s="1257"/>
      <c r="I3574" s="1255"/>
      <c r="K3574" s="1257"/>
      <c r="L3574" s="1257"/>
      <c r="P3574" s="1255"/>
    </row>
    <row r="3575" spans="6:16">
      <c r="F3575" s="1256"/>
      <c r="G3575" s="1257"/>
      <c r="I3575" s="1255"/>
      <c r="K3575" s="1257"/>
      <c r="L3575" s="1257"/>
      <c r="P3575" s="1255"/>
    </row>
    <row r="3576" spans="6:16">
      <c r="F3576" s="1256"/>
      <c r="G3576" s="1257"/>
      <c r="I3576" s="1255"/>
      <c r="K3576" s="1257"/>
      <c r="L3576" s="1257"/>
      <c r="P3576" s="1255"/>
    </row>
    <row r="3577" spans="6:16">
      <c r="F3577" s="1256"/>
      <c r="G3577" s="1257"/>
      <c r="I3577" s="1255"/>
      <c r="K3577" s="1257"/>
      <c r="L3577" s="1257"/>
      <c r="P3577" s="1255"/>
    </row>
    <row r="3578" spans="6:16">
      <c r="F3578" s="1256"/>
      <c r="G3578" s="1257"/>
      <c r="I3578" s="1255"/>
      <c r="K3578" s="1257"/>
      <c r="L3578" s="1257"/>
      <c r="P3578" s="1255"/>
    </row>
    <row r="3579" spans="6:16">
      <c r="F3579" s="1256"/>
      <c r="G3579" s="1257"/>
      <c r="I3579" s="1255"/>
      <c r="K3579" s="1257"/>
      <c r="L3579" s="1257"/>
      <c r="P3579" s="1255"/>
    </row>
    <row r="3580" spans="6:16">
      <c r="F3580" s="1256"/>
      <c r="G3580" s="1257"/>
      <c r="I3580" s="1255"/>
      <c r="K3580" s="1257"/>
      <c r="L3580" s="1257"/>
      <c r="P3580" s="1255"/>
    </row>
    <row r="3581" spans="6:16">
      <c r="F3581" s="1256"/>
      <c r="G3581" s="1257"/>
      <c r="I3581" s="1255"/>
      <c r="K3581" s="1257"/>
      <c r="L3581" s="1257"/>
      <c r="P3581" s="1255"/>
    </row>
    <row r="3582" spans="6:16">
      <c r="F3582" s="1256"/>
      <c r="G3582" s="1257"/>
      <c r="I3582" s="1255"/>
      <c r="K3582" s="1257"/>
      <c r="L3582" s="1257"/>
      <c r="P3582" s="1255"/>
    </row>
    <row r="3583" spans="6:16">
      <c r="F3583" s="1256"/>
      <c r="G3583" s="1257"/>
      <c r="I3583" s="1255"/>
      <c r="K3583" s="1257"/>
      <c r="L3583" s="1257"/>
      <c r="P3583" s="1255"/>
    </row>
    <row r="3584" spans="6:16">
      <c r="F3584" s="1256"/>
      <c r="G3584" s="1257"/>
      <c r="I3584" s="1255"/>
      <c r="K3584" s="1257"/>
      <c r="L3584" s="1257"/>
      <c r="P3584" s="1255"/>
    </row>
    <row r="3585" spans="6:16">
      <c r="F3585" s="1256"/>
      <c r="G3585" s="1257"/>
      <c r="I3585" s="1255"/>
      <c r="K3585" s="1257"/>
      <c r="L3585" s="1257"/>
      <c r="P3585" s="1255"/>
    </row>
    <row r="3586" spans="6:16">
      <c r="F3586" s="1256"/>
      <c r="G3586" s="1257"/>
      <c r="I3586" s="1255"/>
      <c r="K3586" s="1257"/>
      <c r="L3586" s="1257"/>
      <c r="P3586" s="1255"/>
    </row>
    <row r="3587" spans="6:16">
      <c r="F3587" s="1256"/>
      <c r="G3587" s="1257"/>
      <c r="I3587" s="1255"/>
      <c r="K3587" s="1257"/>
      <c r="L3587" s="1257"/>
      <c r="P3587" s="1255"/>
    </row>
    <row r="3588" spans="6:16">
      <c r="F3588" s="1256"/>
      <c r="G3588" s="1257"/>
      <c r="I3588" s="1255"/>
      <c r="K3588" s="1257"/>
      <c r="L3588" s="1257"/>
      <c r="P3588" s="1255"/>
    </row>
    <row r="3589" spans="6:16">
      <c r="F3589" s="1256"/>
      <c r="G3589" s="1257"/>
      <c r="I3589" s="1255"/>
      <c r="K3589" s="1257"/>
      <c r="L3589" s="1257"/>
      <c r="P3589" s="1255"/>
    </row>
    <row r="3590" spans="6:16">
      <c r="F3590" s="1256"/>
      <c r="G3590" s="1257"/>
      <c r="I3590" s="1255"/>
      <c r="K3590" s="1257"/>
      <c r="L3590" s="1257"/>
      <c r="P3590" s="1255"/>
    </row>
    <row r="3591" spans="6:16">
      <c r="F3591" s="1256"/>
      <c r="G3591" s="1257"/>
      <c r="I3591" s="1255"/>
      <c r="K3591" s="1257"/>
      <c r="L3591" s="1257"/>
      <c r="P3591" s="1255"/>
    </row>
    <row r="3592" spans="6:16">
      <c r="F3592" s="1256"/>
      <c r="G3592" s="1257"/>
      <c r="I3592" s="1255"/>
      <c r="K3592" s="1257"/>
      <c r="L3592" s="1257"/>
      <c r="P3592" s="1255"/>
    </row>
    <row r="3593" spans="6:16">
      <c r="F3593" s="1256"/>
      <c r="G3593" s="1257"/>
      <c r="I3593" s="1255"/>
      <c r="K3593" s="1257"/>
      <c r="L3593" s="1257"/>
      <c r="P3593" s="1255"/>
    </row>
    <row r="3594" spans="6:16">
      <c r="F3594" s="1256"/>
      <c r="G3594" s="1257"/>
      <c r="I3594" s="1255"/>
      <c r="K3594" s="1257"/>
      <c r="L3594" s="1257"/>
      <c r="P3594" s="1255"/>
    </row>
    <row r="3595" spans="6:16">
      <c r="F3595" s="1256"/>
      <c r="G3595" s="1257"/>
      <c r="I3595" s="1255"/>
      <c r="K3595" s="1257"/>
      <c r="L3595" s="1257"/>
      <c r="P3595" s="1255"/>
    </row>
    <row r="3596" spans="6:16">
      <c r="F3596" s="1256"/>
      <c r="G3596" s="1257"/>
      <c r="I3596" s="1255"/>
      <c r="K3596" s="1257"/>
      <c r="L3596" s="1257"/>
      <c r="P3596" s="1255"/>
    </row>
    <row r="3597" spans="6:16">
      <c r="F3597" s="1256"/>
      <c r="G3597" s="1257"/>
      <c r="I3597" s="1255"/>
      <c r="K3597" s="1257"/>
      <c r="L3597" s="1257"/>
      <c r="P3597" s="1255"/>
    </row>
    <row r="3598" spans="6:16">
      <c r="F3598" s="1256"/>
      <c r="G3598" s="1257"/>
      <c r="I3598" s="1255"/>
      <c r="K3598" s="1257"/>
      <c r="L3598" s="1257"/>
      <c r="P3598" s="1255"/>
    </row>
    <row r="3599" spans="6:16">
      <c r="F3599" s="1256"/>
      <c r="G3599" s="1257"/>
      <c r="I3599" s="1255"/>
      <c r="K3599" s="1257"/>
      <c r="L3599" s="1257"/>
      <c r="P3599" s="1255"/>
    </row>
    <row r="3600" spans="6:16">
      <c r="F3600" s="1256"/>
      <c r="G3600" s="1257"/>
      <c r="I3600" s="1255"/>
      <c r="K3600" s="1257"/>
      <c r="L3600" s="1257"/>
      <c r="P3600" s="1255"/>
    </row>
    <row r="3601" spans="6:16">
      <c r="F3601" s="1256"/>
      <c r="G3601" s="1257"/>
      <c r="I3601" s="1255"/>
      <c r="K3601" s="1257"/>
      <c r="L3601" s="1257"/>
      <c r="P3601" s="1255"/>
    </row>
    <row r="3602" spans="6:16">
      <c r="F3602" s="1256"/>
      <c r="G3602" s="1257"/>
      <c r="I3602" s="1255"/>
      <c r="K3602" s="1257"/>
      <c r="L3602" s="1257"/>
      <c r="P3602" s="1255"/>
    </row>
    <row r="3603" spans="6:16">
      <c r="F3603" s="1256"/>
      <c r="G3603" s="1257"/>
      <c r="I3603" s="1255"/>
      <c r="K3603" s="1257"/>
      <c r="L3603" s="1257"/>
      <c r="P3603" s="1255"/>
    </row>
    <row r="3604" spans="6:16">
      <c r="F3604" s="1256"/>
      <c r="G3604" s="1257"/>
      <c r="I3604" s="1255"/>
      <c r="K3604" s="1257"/>
      <c r="L3604" s="1257"/>
      <c r="P3604" s="1255"/>
    </row>
    <row r="3605" spans="6:16">
      <c r="F3605" s="1256"/>
      <c r="G3605" s="1257"/>
      <c r="I3605" s="1255"/>
      <c r="K3605" s="1257"/>
      <c r="L3605" s="1257"/>
      <c r="P3605" s="1255"/>
    </row>
    <row r="3606" spans="6:16">
      <c r="F3606" s="1256"/>
      <c r="G3606" s="1257"/>
      <c r="I3606" s="1255"/>
      <c r="K3606" s="1257"/>
      <c r="L3606" s="1257"/>
      <c r="P3606" s="1255"/>
    </row>
    <row r="3607" spans="6:16">
      <c r="F3607" s="1256"/>
      <c r="G3607" s="1257"/>
      <c r="I3607" s="1255"/>
      <c r="K3607" s="1257"/>
      <c r="L3607" s="1257"/>
      <c r="P3607" s="1255"/>
    </row>
    <row r="3608" spans="6:16">
      <c r="F3608" s="1256"/>
      <c r="G3608" s="1257"/>
      <c r="I3608" s="1255"/>
      <c r="K3608" s="1257"/>
      <c r="L3608" s="1257"/>
      <c r="P3608" s="1255"/>
    </row>
    <row r="3609" spans="6:16">
      <c r="F3609" s="1256"/>
      <c r="G3609" s="1257"/>
      <c r="I3609" s="1255"/>
      <c r="K3609" s="1257"/>
      <c r="L3609" s="1257"/>
      <c r="P3609" s="1255"/>
    </row>
    <row r="3610" spans="6:16">
      <c r="F3610" s="1256"/>
      <c r="G3610" s="1257"/>
      <c r="I3610" s="1255"/>
      <c r="K3610" s="1257"/>
      <c r="L3610" s="1257"/>
      <c r="P3610" s="1255"/>
    </row>
    <row r="3611" spans="6:16">
      <c r="F3611" s="1256"/>
      <c r="G3611" s="1257"/>
      <c r="I3611" s="1255"/>
      <c r="K3611" s="1257"/>
      <c r="L3611" s="1257"/>
      <c r="P3611" s="1255"/>
    </row>
    <row r="3612" spans="6:16">
      <c r="F3612" s="1256"/>
      <c r="G3612" s="1257"/>
      <c r="I3612" s="1255"/>
      <c r="K3612" s="1257"/>
      <c r="L3612" s="1257"/>
      <c r="P3612" s="1255"/>
    </row>
    <row r="3613" spans="6:16">
      <c r="F3613" s="1256"/>
      <c r="G3613" s="1257"/>
      <c r="I3613" s="1255"/>
      <c r="K3613" s="1257"/>
      <c r="L3613" s="1257"/>
      <c r="P3613" s="1255"/>
    </row>
    <row r="3614" spans="6:16">
      <c r="F3614" s="1256"/>
      <c r="G3614" s="1257"/>
      <c r="I3614" s="1255"/>
      <c r="K3614" s="1257"/>
      <c r="L3614" s="1257"/>
      <c r="P3614" s="1255"/>
    </row>
    <row r="3615" spans="6:16">
      <c r="F3615" s="1256"/>
      <c r="G3615" s="1257"/>
      <c r="I3615" s="1255"/>
      <c r="K3615" s="1257"/>
      <c r="L3615" s="1257"/>
      <c r="P3615" s="1255"/>
    </row>
    <row r="3616" spans="6:16">
      <c r="F3616" s="1256"/>
      <c r="G3616" s="1257"/>
      <c r="I3616" s="1255"/>
      <c r="K3616" s="1257"/>
      <c r="L3616" s="1257"/>
      <c r="P3616" s="1255"/>
    </row>
    <row r="3617" spans="6:16">
      <c r="F3617" s="1256"/>
      <c r="G3617" s="1257"/>
      <c r="I3617" s="1255"/>
      <c r="K3617" s="1257"/>
      <c r="L3617" s="1257"/>
      <c r="P3617" s="1255"/>
    </row>
    <row r="3618" spans="6:16">
      <c r="F3618" s="1256"/>
      <c r="G3618" s="1257"/>
      <c r="I3618" s="1255"/>
      <c r="K3618" s="1257"/>
      <c r="L3618" s="1257"/>
      <c r="P3618" s="1255"/>
    </row>
    <row r="3619" spans="6:16">
      <c r="F3619" s="1256"/>
      <c r="G3619" s="1257"/>
      <c r="I3619" s="1255"/>
      <c r="K3619" s="1257"/>
      <c r="L3619" s="1257"/>
      <c r="P3619" s="1255"/>
    </row>
    <row r="3620" spans="6:16">
      <c r="F3620" s="1256"/>
      <c r="G3620" s="1257"/>
      <c r="I3620" s="1255"/>
      <c r="K3620" s="1257"/>
      <c r="L3620" s="1257"/>
      <c r="P3620" s="1255"/>
    </row>
    <row r="3621" spans="6:16">
      <c r="F3621" s="1256"/>
      <c r="G3621" s="1257"/>
      <c r="I3621" s="1255"/>
      <c r="K3621" s="1257"/>
      <c r="L3621" s="1257"/>
      <c r="P3621" s="1255"/>
    </row>
    <row r="3622" spans="6:16">
      <c r="F3622" s="1256"/>
      <c r="G3622" s="1257"/>
      <c r="I3622" s="1255"/>
      <c r="K3622" s="1257"/>
      <c r="L3622" s="1257"/>
      <c r="P3622" s="1255"/>
    </row>
    <row r="3623" spans="6:16">
      <c r="F3623" s="1256"/>
      <c r="G3623" s="1257"/>
      <c r="I3623" s="1255"/>
      <c r="K3623" s="1257"/>
      <c r="L3623" s="1257"/>
      <c r="P3623" s="1255"/>
    </row>
    <row r="3624" spans="6:16">
      <c r="F3624" s="1256"/>
      <c r="G3624" s="1257"/>
      <c r="I3624" s="1255"/>
      <c r="K3624" s="1257"/>
      <c r="L3624" s="1257"/>
      <c r="P3624" s="1255"/>
    </row>
    <row r="3625" spans="6:16">
      <c r="F3625" s="1256"/>
      <c r="G3625" s="1257"/>
      <c r="I3625" s="1255"/>
      <c r="K3625" s="1257"/>
      <c r="L3625" s="1257"/>
      <c r="P3625" s="1255"/>
    </row>
    <row r="3626" spans="6:16">
      <c r="F3626" s="1256"/>
      <c r="G3626" s="1257"/>
      <c r="I3626" s="1255"/>
      <c r="K3626" s="1257"/>
      <c r="L3626" s="1257"/>
      <c r="P3626" s="1255"/>
    </row>
    <row r="3627" spans="6:16">
      <c r="F3627" s="1256"/>
      <c r="G3627" s="1257"/>
      <c r="I3627" s="1255"/>
      <c r="K3627" s="1257"/>
      <c r="L3627" s="1257"/>
      <c r="P3627" s="1255"/>
    </row>
    <row r="3628" spans="6:16">
      <c r="F3628" s="1256"/>
      <c r="G3628" s="1257"/>
      <c r="I3628" s="1255"/>
      <c r="K3628" s="1257"/>
      <c r="L3628" s="1257"/>
      <c r="P3628" s="1255"/>
    </row>
    <row r="3629" spans="6:16">
      <c r="F3629" s="1256"/>
      <c r="G3629" s="1257"/>
      <c r="I3629" s="1255"/>
      <c r="K3629" s="1257"/>
      <c r="L3629" s="1257"/>
      <c r="P3629" s="1255"/>
    </row>
    <row r="3630" spans="6:16">
      <c r="F3630" s="1256"/>
      <c r="G3630" s="1257"/>
      <c r="I3630" s="1255"/>
      <c r="K3630" s="1257"/>
      <c r="L3630" s="1257"/>
      <c r="P3630" s="1255"/>
    </row>
    <row r="3631" spans="6:16">
      <c r="F3631" s="1256"/>
      <c r="G3631" s="1257"/>
      <c r="I3631" s="1255"/>
      <c r="K3631" s="1257"/>
      <c r="L3631" s="1257"/>
      <c r="P3631" s="1255"/>
    </row>
    <row r="3632" spans="6:16">
      <c r="F3632" s="1256"/>
      <c r="G3632" s="1257"/>
      <c r="I3632" s="1255"/>
      <c r="K3632" s="1257"/>
      <c r="L3632" s="1257"/>
      <c r="P3632" s="1255"/>
    </row>
    <row r="3633" spans="6:16">
      <c r="F3633" s="1256"/>
      <c r="G3633" s="1257"/>
      <c r="I3633" s="1255"/>
      <c r="K3633" s="1257"/>
      <c r="L3633" s="1257"/>
      <c r="P3633" s="1255"/>
    </row>
    <row r="3634" spans="6:16">
      <c r="F3634" s="1256"/>
      <c r="G3634" s="1257"/>
      <c r="I3634" s="1255"/>
      <c r="K3634" s="1257"/>
      <c r="L3634" s="1257"/>
      <c r="P3634" s="1255"/>
    </row>
    <row r="3635" spans="6:16">
      <c r="F3635" s="1256"/>
      <c r="G3635" s="1257"/>
      <c r="I3635" s="1255"/>
      <c r="K3635" s="1257"/>
      <c r="L3635" s="1257"/>
      <c r="P3635" s="1255"/>
    </row>
    <row r="3636" spans="6:16">
      <c r="F3636" s="1256"/>
      <c r="G3636" s="1257"/>
      <c r="I3636" s="1255"/>
      <c r="K3636" s="1257"/>
      <c r="L3636" s="1257"/>
      <c r="P3636" s="1255"/>
    </row>
    <row r="3637" spans="6:16">
      <c r="F3637" s="1256"/>
      <c r="G3637" s="1257"/>
      <c r="I3637" s="1255"/>
      <c r="K3637" s="1257"/>
      <c r="L3637" s="1257"/>
      <c r="P3637" s="1255"/>
    </row>
    <row r="3638" spans="6:16">
      <c r="F3638" s="1256"/>
      <c r="G3638" s="1257"/>
      <c r="I3638" s="1255"/>
      <c r="K3638" s="1257"/>
      <c r="L3638" s="1257"/>
      <c r="P3638" s="1255"/>
    </row>
    <row r="3639" spans="6:16">
      <c r="F3639" s="1256"/>
      <c r="G3639" s="1257"/>
      <c r="I3639" s="1255"/>
      <c r="K3639" s="1257"/>
      <c r="L3639" s="1257"/>
      <c r="P3639" s="1255"/>
    </row>
    <row r="3640" spans="6:16">
      <c r="F3640" s="1256"/>
      <c r="G3640" s="1257"/>
      <c r="I3640" s="1255"/>
      <c r="K3640" s="1257"/>
      <c r="L3640" s="1257"/>
      <c r="P3640" s="1255"/>
    </row>
    <row r="3641" spans="6:16">
      <c r="F3641" s="1256"/>
      <c r="G3641" s="1257"/>
      <c r="I3641" s="1255"/>
      <c r="K3641" s="1257"/>
      <c r="L3641" s="1257"/>
      <c r="P3641" s="1255"/>
    </row>
    <row r="3642" spans="6:16">
      <c r="F3642" s="1256"/>
      <c r="G3642" s="1257"/>
      <c r="I3642" s="1255"/>
      <c r="K3642" s="1257"/>
      <c r="L3642" s="1257"/>
      <c r="P3642" s="1255"/>
    </row>
    <row r="3643" spans="6:16">
      <c r="F3643" s="1256"/>
      <c r="G3643" s="1257"/>
      <c r="I3643" s="1255"/>
      <c r="K3643" s="1257"/>
      <c r="L3643" s="1257"/>
      <c r="P3643" s="1255"/>
    </row>
    <row r="3644" spans="6:16">
      <c r="F3644" s="1256"/>
      <c r="G3644" s="1257"/>
      <c r="I3644" s="1255"/>
      <c r="K3644" s="1257"/>
      <c r="L3644" s="1257"/>
      <c r="P3644" s="1255"/>
    </row>
    <row r="3645" spans="6:16">
      <c r="F3645" s="1256"/>
      <c r="G3645" s="1257"/>
      <c r="I3645" s="1255"/>
      <c r="K3645" s="1257"/>
      <c r="L3645" s="1257"/>
      <c r="P3645" s="1255"/>
    </row>
    <row r="3646" spans="6:16">
      <c r="F3646" s="1256"/>
      <c r="G3646" s="1257"/>
      <c r="I3646" s="1255"/>
      <c r="K3646" s="1257"/>
      <c r="L3646" s="1257"/>
      <c r="P3646" s="1255"/>
    </row>
    <row r="3647" spans="6:16">
      <c r="F3647" s="1256"/>
      <c r="G3647" s="1257"/>
      <c r="I3647" s="1255"/>
      <c r="K3647" s="1257"/>
      <c r="L3647" s="1257"/>
      <c r="P3647" s="1255"/>
    </row>
    <row r="3648" spans="6:16">
      <c r="F3648" s="1256"/>
      <c r="G3648" s="1257"/>
      <c r="I3648" s="1255"/>
      <c r="K3648" s="1257"/>
      <c r="L3648" s="1257"/>
      <c r="P3648" s="1255"/>
    </row>
    <row r="3649" spans="6:16">
      <c r="F3649" s="1256"/>
      <c r="G3649" s="1257"/>
      <c r="I3649" s="1255"/>
      <c r="K3649" s="1257"/>
      <c r="L3649" s="1257"/>
      <c r="P3649" s="1255"/>
    </row>
    <row r="3650" spans="6:16">
      <c r="F3650" s="1256"/>
      <c r="G3650" s="1257"/>
      <c r="I3650" s="1255"/>
      <c r="K3650" s="1257"/>
      <c r="L3650" s="1257"/>
      <c r="P3650" s="1255"/>
    </row>
    <row r="3651" spans="6:16">
      <c r="F3651" s="1256"/>
      <c r="G3651" s="1257"/>
      <c r="I3651" s="1255"/>
      <c r="K3651" s="1257"/>
      <c r="L3651" s="1257"/>
      <c r="P3651" s="1255"/>
    </row>
    <row r="3652" spans="6:16">
      <c r="F3652" s="1256"/>
      <c r="G3652" s="1257"/>
      <c r="I3652" s="1255"/>
      <c r="K3652" s="1257"/>
      <c r="L3652" s="1257"/>
      <c r="P3652" s="1255"/>
    </row>
    <row r="3653" spans="6:16">
      <c r="F3653" s="1256"/>
      <c r="G3653" s="1257"/>
      <c r="I3653" s="1255"/>
      <c r="K3653" s="1257"/>
      <c r="L3653" s="1257"/>
      <c r="P3653" s="1255"/>
    </row>
    <row r="3654" spans="6:16">
      <c r="F3654" s="1256"/>
      <c r="G3654" s="1257"/>
      <c r="I3654" s="1255"/>
      <c r="K3654" s="1257"/>
      <c r="L3654" s="1257"/>
      <c r="P3654" s="1255"/>
    </row>
    <row r="3655" spans="6:16">
      <c r="F3655" s="1256"/>
      <c r="G3655" s="1257"/>
      <c r="I3655" s="1255"/>
      <c r="K3655" s="1257"/>
      <c r="L3655" s="1257"/>
      <c r="P3655" s="1255"/>
    </row>
    <row r="3656" spans="6:16">
      <c r="F3656" s="1256"/>
      <c r="G3656" s="1257"/>
      <c r="I3656" s="1255"/>
      <c r="K3656" s="1257"/>
      <c r="L3656" s="1257"/>
      <c r="P3656" s="1255"/>
    </row>
    <row r="3657" spans="6:16">
      <c r="F3657" s="1256"/>
      <c r="G3657" s="1257"/>
      <c r="I3657" s="1255"/>
      <c r="K3657" s="1257"/>
      <c r="L3657" s="1257"/>
      <c r="P3657" s="1255"/>
    </row>
    <row r="3658" spans="6:16">
      <c r="F3658" s="1256"/>
      <c r="G3658" s="1257"/>
      <c r="I3658" s="1255"/>
      <c r="K3658" s="1257"/>
      <c r="L3658" s="1257"/>
      <c r="P3658" s="1255"/>
    </row>
    <row r="3659" spans="6:16">
      <c r="F3659" s="1256"/>
      <c r="G3659" s="1257"/>
      <c r="I3659" s="1255"/>
      <c r="K3659" s="1257"/>
      <c r="L3659" s="1257"/>
      <c r="P3659" s="1255"/>
    </row>
    <row r="3660" spans="6:16">
      <c r="F3660" s="1256"/>
      <c r="G3660" s="1257"/>
      <c r="I3660" s="1255"/>
      <c r="K3660" s="1257"/>
      <c r="L3660" s="1257"/>
      <c r="P3660" s="1255"/>
    </row>
    <row r="3661" spans="6:16">
      <c r="F3661" s="1256"/>
      <c r="G3661" s="1257"/>
      <c r="I3661" s="1255"/>
      <c r="K3661" s="1257"/>
      <c r="L3661" s="1257"/>
      <c r="P3661" s="1255"/>
    </row>
    <row r="3662" spans="6:16">
      <c r="F3662" s="1256"/>
      <c r="G3662" s="1257"/>
      <c r="I3662" s="1255"/>
      <c r="K3662" s="1257"/>
      <c r="L3662" s="1257"/>
      <c r="P3662" s="1255"/>
    </row>
    <row r="3663" spans="6:16">
      <c r="F3663" s="1256"/>
      <c r="G3663" s="1257"/>
      <c r="I3663" s="1255"/>
      <c r="K3663" s="1257"/>
      <c r="L3663" s="1257"/>
      <c r="P3663" s="1255"/>
    </row>
    <row r="3664" spans="6:16">
      <c r="F3664" s="1256"/>
      <c r="G3664" s="1257"/>
      <c r="I3664" s="1255"/>
      <c r="K3664" s="1257"/>
      <c r="L3664" s="1257"/>
      <c r="P3664" s="1255"/>
    </row>
    <row r="3665" spans="6:16">
      <c r="F3665" s="1256"/>
      <c r="G3665" s="1257"/>
      <c r="I3665" s="1255"/>
      <c r="K3665" s="1257"/>
      <c r="L3665" s="1257"/>
      <c r="P3665" s="1255"/>
    </row>
    <row r="3666" spans="6:16">
      <c r="F3666" s="1256"/>
      <c r="G3666" s="1257"/>
      <c r="I3666" s="1255"/>
      <c r="K3666" s="1257"/>
      <c r="L3666" s="1257"/>
      <c r="P3666" s="1255"/>
    </row>
    <row r="3667" spans="6:16">
      <c r="F3667" s="1256"/>
      <c r="G3667" s="1257"/>
      <c r="I3667" s="1255"/>
      <c r="K3667" s="1257"/>
      <c r="L3667" s="1257"/>
      <c r="P3667" s="1255"/>
    </row>
    <row r="3668" spans="6:16">
      <c r="F3668" s="1256"/>
      <c r="G3668" s="1257"/>
      <c r="I3668" s="1255"/>
      <c r="K3668" s="1257"/>
      <c r="L3668" s="1257"/>
      <c r="P3668" s="1255"/>
    </row>
    <row r="3669" spans="6:16">
      <c r="F3669" s="1256"/>
      <c r="G3669" s="1257"/>
      <c r="I3669" s="1255"/>
      <c r="K3669" s="1257"/>
      <c r="L3669" s="1257"/>
      <c r="P3669" s="1255"/>
    </row>
    <row r="3670" spans="6:16">
      <c r="F3670" s="1256"/>
      <c r="G3670" s="1257"/>
      <c r="I3670" s="1255"/>
      <c r="K3670" s="1257"/>
      <c r="L3670" s="1257"/>
      <c r="P3670" s="1255"/>
    </row>
    <row r="3671" spans="6:16">
      <c r="F3671" s="1256"/>
      <c r="G3671" s="1257"/>
      <c r="I3671" s="1255"/>
      <c r="K3671" s="1257"/>
      <c r="L3671" s="1257"/>
      <c r="P3671" s="1255"/>
    </row>
    <row r="3672" spans="6:16">
      <c r="F3672" s="1256"/>
      <c r="G3672" s="1257"/>
      <c r="I3672" s="1255"/>
      <c r="K3672" s="1257"/>
      <c r="L3672" s="1257"/>
      <c r="P3672" s="1255"/>
    </row>
    <row r="3673" spans="6:16">
      <c r="F3673" s="1256"/>
      <c r="G3673" s="1257"/>
      <c r="I3673" s="1255"/>
      <c r="K3673" s="1257"/>
      <c r="L3673" s="1257"/>
      <c r="P3673" s="1255"/>
    </row>
    <row r="3674" spans="6:16">
      <c r="F3674" s="1256"/>
      <c r="G3674" s="1257"/>
      <c r="I3674" s="1255"/>
      <c r="K3674" s="1257"/>
      <c r="L3674" s="1257"/>
      <c r="P3674" s="1255"/>
    </row>
    <row r="3675" spans="6:16">
      <c r="F3675" s="1256"/>
      <c r="G3675" s="1257"/>
      <c r="I3675" s="1255"/>
      <c r="K3675" s="1257"/>
      <c r="L3675" s="1257"/>
      <c r="P3675" s="1255"/>
    </row>
    <row r="3676" spans="6:16">
      <c r="F3676" s="1256"/>
      <c r="G3676" s="1257"/>
      <c r="I3676" s="1255"/>
      <c r="K3676" s="1257"/>
      <c r="L3676" s="1257"/>
      <c r="P3676" s="1255"/>
    </row>
    <row r="3677" spans="6:16">
      <c r="F3677" s="1256"/>
      <c r="G3677" s="1257"/>
      <c r="I3677" s="1255"/>
      <c r="K3677" s="1257"/>
      <c r="L3677" s="1257"/>
      <c r="P3677" s="1255"/>
    </row>
    <row r="3678" spans="6:16">
      <c r="F3678" s="1256"/>
      <c r="G3678" s="1257"/>
      <c r="I3678" s="1255"/>
      <c r="K3678" s="1257"/>
      <c r="L3678" s="1257"/>
      <c r="P3678" s="1255"/>
    </row>
    <row r="3679" spans="6:16">
      <c r="F3679" s="1256"/>
      <c r="G3679" s="1257"/>
      <c r="I3679" s="1255"/>
      <c r="K3679" s="1257"/>
      <c r="L3679" s="1257"/>
      <c r="P3679" s="1255"/>
    </row>
    <row r="3680" spans="6:16">
      <c r="F3680" s="1256"/>
      <c r="G3680" s="1257"/>
      <c r="I3680" s="1255"/>
      <c r="K3680" s="1257"/>
      <c r="L3680" s="1257"/>
      <c r="P3680" s="1255"/>
    </row>
    <row r="3681" spans="6:16">
      <c r="F3681" s="1256"/>
      <c r="G3681" s="1257"/>
      <c r="I3681" s="1255"/>
      <c r="K3681" s="1257"/>
      <c r="L3681" s="1257"/>
      <c r="P3681" s="1255"/>
    </row>
    <row r="3682" spans="6:16">
      <c r="F3682" s="1256"/>
      <c r="G3682" s="1257"/>
      <c r="I3682" s="1255"/>
      <c r="K3682" s="1257"/>
      <c r="L3682" s="1257"/>
      <c r="P3682" s="1255"/>
    </row>
    <row r="3683" spans="6:16">
      <c r="F3683" s="1256"/>
      <c r="G3683" s="1257"/>
      <c r="I3683" s="1255"/>
      <c r="K3683" s="1257"/>
      <c r="L3683" s="1257"/>
      <c r="P3683" s="1255"/>
    </row>
    <row r="3684" spans="6:16">
      <c r="F3684" s="1256"/>
      <c r="G3684" s="1257"/>
      <c r="I3684" s="1255"/>
      <c r="K3684" s="1257"/>
      <c r="L3684" s="1257"/>
      <c r="P3684" s="1255"/>
    </row>
    <row r="3685" spans="6:16">
      <c r="F3685" s="1256"/>
      <c r="G3685" s="1257"/>
      <c r="I3685" s="1255"/>
      <c r="K3685" s="1257"/>
      <c r="L3685" s="1257"/>
      <c r="P3685" s="1255"/>
    </row>
    <row r="3686" spans="6:16">
      <c r="F3686" s="1256"/>
      <c r="G3686" s="1257"/>
      <c r="I3686" s="1255"/>
      <c r="K3686" s="1257"/>
      <c r="L3686" s="1257"/>
      <c r="P3686" s="1255"/>
    </row>
    <row r="3687" spans="6:16">
      <c r="F3687" s="1256"/>
      <c r="G3687" s="1257"/>
      <c r="I3687" s="1255"/>
      <c r="K3687" s="1257"/>
      <c r="L3687" s="1257"/>
      <c r="P3687" s="1255"/>
    </row>
    <row r="3688" spans="6:16">
      <c r="F3688" s="1256"/>
      <c r="G3688" s="1257"/>
      <c r="I3688" s="1255"/>
      <c r="K3688" s="1257"/>
      <c r="L3688" s="1257"/>
      <c r="P3688" s="1255"/>
    </row>
    <row r="3689" spans="6:16">
      <c r="F3689" s="1256"/>
      <c r="G3689" s="1257"/>
      <c r="I3689" s="1255"/>
      <c r="K3689" s="1257"/>
      <c r="L3689" s="1257"/>
      <c r="P3689" s="1255"/>
    </row>
    <row r="3690" spans="6:16">
      <c r="F3690" s="1256"/>
      <c r="G3690" s="1257"/>
      <c r="I3690" s="1255"/>
      <c r="K3690" s="1257"/>
      <c r="L3690" s="1257"/>
      <c r="P3690" s="1255"/>
    </row>
    <row r="3691" spans="6:16">
      <c r="F3691" s="1256"/>
      <c r="G3691" s="1257"/>
      <c r="I3691" s="1255"/>
      <c r="K3691" s="1257"/>
      <c r="L3691" s="1257"/>
      <c r="P3691" s="1255"/>
    </row>
    <row r="3692" spans="6:16">
      <c r="F3692" s="1256"/>
      <c r="G3692" s="1257"/>
      <c r="I3692" s="1255"/>
      <c r="K3692" s="1257"/>
      <c r="L3692" s="1257"/>
      <c r="P3692" s="1255"/>
    </row>
    <row r="3693" spans="6:16">
      <c r="F3693" s="1256"/>
      <c r="G3693" s="1257"/>
      <c r="I3693" s="1255"/>
      <c r="K3693" s="1257"/>
      <c r="L3693" s="1257"/>
      <c r="P3693" s="1255"/>
    </row>
    <row r="3694" spans="6:16">
      <c r="F3694" s="1256"/>
      <c r="G3694" s="1257"/>
      <c r="I3694" s="1255"/>
      <c r="K3694" s="1257"/>
      <c r="L3694" s="1257"/>
      <c r="P3694" s="1255"/>
    </row>
    <row r="3695" spans="6:16">
      <c r="F3695" s="1256"/>
      <c r="G3695" s="1257"/>
      <c r="I3695" s="1255"/>
      <c r="K3695" s="1257"/>
      <c r="L3695" s="1257"/>
      <c r="P3695" s="1255"/>
    </row>
    <row r="3696" spans="6:16">
      <c r="F3696" s="1256"/>
      <c r="G3696" s="1257"/>
      <c r="I3696" s="1255"/>
      <c r="K3696" s="1257"/>
      <c r="L3696" s="1257"/>
      <c r="P3696" s="1255"/>
    </row>
    <row r="3697" spans="6:16">
      <c r="F3697" s="1256"/>
      <c r="G3697" s="1257"/>
      <c r="I3697" s="1255"/>
      <c r="K3697" s="1257"/>
      <c r="L3697" s="1257"/>
      <c r="P3697" s="1255"/>
    </row>
    <row r="3698" spans="6:16">
      <c r="F3698" s="1256"/>
      <c r="G3698" s="1257"/>
      <c r="I3698" s="1255"/>
      <c r="K3698" s="1257"/>
      <c r="L3698" s="1257"/>
      <c r="P3698" s="1255"/>
    </row>
    <row r="3699" spans="6:16">
      <c r="F3699" s="1256"/>
      <c r="G3699" s="1257"/>
      <c r="I3699" s="1255"/>
      <c r="K3699" s="1257"/>
      <c r="L3699" s="1257"/>
      <c r="P3699" s="1255"/>
    </row>
    <row r="3700" spans="6:16">
      <c r="F3700" s="1256"/>
      <c r="G3700" s="1257"/>
      <c r="I3700" s="1255"/>
      <c r="K3700" s="1257"/>
      <c r="L3700" s="1257"/>
      <c r="P3700" s="1255"/>
    </row>
    <row r="3701" spans="6:16">
      <c r="F3701" s="1256"/>
      <c r="G3701" s="1257"/>
      <c r="I3701" s="1255"/>
      <c r="K3701" s="1257"/>
      <c r="L3701" s="1257"/>
      <c r="P3701" s="1255"/>
    </row>
    <row r="3702" spans="6:16">
      <c r="F3702" s="1256"/>
      <c r="G3702" s="1257"/>
      <c r="I3702" s="1255"/>
      <c r="K3702" s="1257"/>
      <c r="L3702" s="1257"/>
      <c r="P3702" s="1255"/>
    </row>
    <row r="3703" spans="6:16">
      <c r="F3703" s="1256"/>
      <c r="G3703" s="1257"/>
      <c r="I3703" s="1255"/>
      <c r="K3703" s="1257"/>
      <c r="L3703" s="1257"/>
      <c r="P3703" s="1255"/>
    </row>
    <row r="3704" spans="6:16">
      <c r="F3704" s="1256"/>
      <c r="G3704" s="1257"/>
      <c r="I3704" s="1255"/>
      <c r="K3704" s="1257"/>
      <c r="L3704" s="1257"/>
      <c r="P3704" s="1255"/>
    </row>
    <row r="3705" spans="6:16">
      <c r="F3705" s="1256"/>
      <c r="G3705" s="1257"/>
      <c r="I3705" s="1255"/>
      <c r="K3705" s="1257"/>
      <c r="L3705" s="1257"/>
      <c r="P3705" s="1255"/>
    </row>
    <row r="3706" spans="6:16">
      <c r="F3706" s="1256"/>
      <c r="G3706" s="1257"/>
      <c r="I3706" s="1255"/>
      <c r="K3706" s="1257"/>
      <c r="L3706" s="1257"/>
      <c r="P3706" s="1255"/>
    </row>
    <row r="3707" spans="6:16">
      <c r="F3707" s="1256"/>
      <c r="G3707" s="1257"/>
      <c r="I3707" s="1255"/>
      <c r="K3707" s="1257"/>
      <c r="L3707" s="1257"/>
      <c r="P3707" s="1255"/>
    </row>
    <row r="3708" spans="6:16">
      <c r="F3708" s="1256"/>
      <c r="G3708" s="1257"/>
      <c r="I3708" s="1255"/>
      <c r="K3708" s="1257"/>
      <c r="L3708" s="1257"/>
      <c r="P3708" s="1255"/>
    </row>
    <row r="3709" spans="6:16">
      <c r="F3709" s="1256"/>
      <c r="G3709" s="1257"/>
      <c r="I3709" s="1255"/>
      <c r="K3709" s="1257"/>
      <c r="L3709" s="1257"/>
      <c r="P3709" s="1255"/>
    </row>
    <row r="3710" spans="6:16">
      <c r="F3710" s="1256"/>
      <c r="G3710" s="1257"/>
      <c r="I3710" s="1255"/>
      <c r="K3710" s="1257"/>
      <c r="L3710" s="1257"/>
      <c r="P3710" s="1255"/>
    </row>
    <row r="3711" spans="6:16">
      <c r="F3711" s="1256"/>
      <c r="G3711" s="1257"/>
      <c r="I3711" s="1255"/>
      <c r="K3711" s="1257"/>
      <c r="L3711" s="1257"/>
      <c r="P3711" s="1255"/>
    </row>
    <row r="3712" spans="6:16">
      <c r="F3712" s="1256"/>
      <c r="G3712" s="1257"/>
      <c r="I3712" s="1255"/>
      <c r="K3712" s="1257"/>
      <c r="L3712" s="1257"/>
      <c r="P3712" s="1255"/>
    </row>
    <row r="3713" spans="6:16">
      <c r="F3713" s="1256"/>
      <c r="G3713" s="1257"/>
      <c r="I3713" s="1255"/>
      <c r="K3713" s="1257"/>
      <c r="L3713" s="1257"/>
      <c r="P3713" s="1255"/>
    </row>
    <row r="3714" spans="6:16">
      <c r="F3714" s="1256"/>
      <c r="G3714" s="1257"/>
      <c r="I3714" s="1255"/>
      <c r="K3714" s="1257"/>
      <c r="L3714" s="1257"/>
      <c r="P3714" s="1255"/>
    </row>
    <row r="3715" spans="6:16">
      <c r="F3715" s="1256"/>
      <c r="G3715" s="1257"/>
      <c r="I3715" s="1255"/>
      <c r="K3715" s="1257"/>
      <c r="L3715" s="1257"/>
      <c r="P3715" s="1255"/>
    </row>
    <row r="3716" spans="6:16">
      <c r="F3716" s="1256"/>
      <c r="G3716" s="1257"/>
      <c r="I3716" s="1255"/>
      <c r="K3716" s="1257"/>
      <c r="L3716" s="1257"/>
      <c r="P3716" s="1255"/>
    </row>
    <row r="3717" spans="6:16">
      <c r="F3717" s="1256"/>
      <c r="G3717" s="1257"/>
      <c r="I3717" s="1255"/>
      <c r="K3717" s="1257"/>
      <c r="L3717" s="1257"/>
      <c r="P3717" s="1255"/>
    </row>
    <row r="3718" spans="6:16">
      <c r="F3718" s="1256"/>
      <c r="G3718" s="1257"/>
      <c r="I3718" s="1255"/>
      <c r="K3718" s="1257"/>
      <c r="L3718" s="1257"/>
      <c r="P3718" s="1255"/>
    </row>
    <row r="3719" spans="6:16">
      <c r="F3719" s="1256"/>
      <c r="G3719" s="1257"/>
      <c r="I3719" s="1255"/>
      <c r="K3719" s="1257"/>
      <c r="L3719" s="1257"/>
      <c r="P3719" s="1255"/>
    </row>
    <row r="3720" spans="6:16">
      <c r="F3720" s="1256"/>
      <c r="G3720" s="1257"/>
      <c r="I3720" s="1255"/>
      <c r="K3720" s="1257"/>
      <c r="L3720" s="1257"/>
      <c r="P3720" s="1255"/>
    </row>
    <row r="3721" spans="6:16">
      <c r="F3721" s="1256"/>
      <c r="G3721" s="1257"/>
      <c r="I3721" s="1255"/>
      <c r="K3721" s="1257"/>
      <c r="L3721" s="1257"/>
      <c r="P3721" s="1255"/>
    </row>
    <row r="3722" spans="6:16">
      <c r="F3722" s="1256"/>
      <c r="G3722" s="1257"/>
      <c r="I3722" s="1255"/>
      <c r="K3722" s="1257"/>
      <c r="L3722" s="1257"/>
      <c r="P3722" s="1255"/>
    </row>
    <row r="3723" spans="6:16">
      <c r="F3723" s="1256"/>
      <c r="G3723" s="1257"/>
      <c r="I3723" s="1255"/>
      <c r="K3723" s="1257"/>
      <c r="L3723" s="1257"/>
      <c r="P3723" s="1255"/>
    </row>
    <row r="3724" spans="6:16">
      <c r="F3724" s="1256"/>
      <c r="G3724" s="1257"/>
      <c r="I3724" s="1255"/>
      <c r="K3724" s="1257"/>
      <c r="L3724" s="1257"/>
      <c r="P3724" s="1255"/>
    </row>
    <row r="3725" spans="6:16">
      <c r="F3725" s="1256"/>
      <c r="G3725" s="1257"/>
      <c r="I3725" s="1255"/>
      <c r="K3725" s="1257"/>
      <c r="L3725" s="1257"/>
      <c r="P3725" s="1255"/>
    </row>
    <row r="3726" spans="6:16">
      <c r="F3726" s="1256"/>
      <c r="G3726" s="1257"/>
      <c r="I3726" s="1255"/>
      <c r="K3726" s="1257"/>
      <c r="L3726" s="1257"/>
      <c r="P3726" s="1255"/>
    </row>
    <row r="3727" spans="6:16">
      <c r="F3727" s="1256"/>
      <c r="G3727" s="1257"/>
      <c r="I3727" s="1255"/>
      <c r="K3727" s="1257"/>
      <c r="L3727" s="1257"/>
      <c r="P3727" s="1255"/>
    </row>
    <row r="3728" spans="6:16">
      <c r="F3728" s="1256"/>
      <c r="G3728" s="1257"/>
      <c r="I3728" s="1255"/>
      <c r="K3728" s="1257"/>
      <c r="L3728" s="1257"/>
      <c r="P3728" s="1255"/>
    </row>
    <row r="3729" spans="6:16">
      <c r="F3729" s="1256"/>
      <c r="G3729" s="1257"/>
      <c r="I3729" s="1255"/>
      <c r="K3729" s="1257"/>
      <c r="L3729" s="1257"/>
      <c r="P3729" s="1255"/>
    </row>
    <row r="3730" spans="6:16">
      <c r="F3730" s="1256"/>
      <c r="G3730" s="1257"/>
      <c r="I3730" s="1255"/>
      <c r="K3730" s="1257"/>
      <c r="L3730" s="1257"/>
      <c r="P3730" s="1255"/>
    </row>
    <row r="3731" spans="6:16">
      <c r="F3731" s="1256"/>
      <c r="G3731" s="1257"/>
      <c r="I3731" s="1255"/>
      <c r="K3731" s="1257"/>
      <c r="L3731" s="1257"/>
      <c r="P3731" s="1255"/>
    </row>
    <row r="3732" spans="6:16">
      <c r="F3732" s="1256"/>
      <c r="G3732" s="1257"/>
      <c r="I3732" s="1255"/>
      <c r="K3732" s="1257"/>
      <c r="L3732" s="1257"/>
      <c r="P3732" s="1255"/>
    </row>
    <row r="3733" spans="6:16">
      <c r="F3733" s="1256"/>
      <c r="G3733" s="1257"/>
      <c r="I3733" s="1255"/>
      <c r="K3733" s="1257"/>
      <c r="L3733" s="1257"/>
      <c r="P3733" s="1255"/>
    </row>
    <row r="3734" spans="6:16">
      <c r="F3734" s="1256"/>
      <c r="G3734" s="1257"/>
      <c r="I3734" s="1255"/>
      <c r="K3734" s="1257"/>
      <c r="L3734" s="1257"/>
      <c r="P3734" s="1255"/>
    </row>
    <row r="3735" spans="6:16">
      <c r="F3735" s="1256"/>
      <c r="G3735" s="1257"/>
      <c r="I3735" s="1255"/>
      <c r="K3735" s="1257"/>
      <c r="L3735" s="1257"/>
      <c r="P3735" s="1255"/>
    </row>
    <row r="3736" spans="6:16">
      <c r="F3736" s="1256"/>
      <c r="G3736" s="1257"/>
      <c r="I3736" s="1255"/>
      <c r="K3736" s="1257"/>
      <c r="L3736" s="1257"/>
      <c r="P3736" s="1255"/>
    </row>
    <row r="3737" spans="6:16">
      <c r="F3737" s="1256"/>
      <c r="G3737" s="1257"/>
      <c r="I3737" s="1255"/>
      <c r="K3737" s="1257"/>
      <c r="L3737" s="1257"/>
      <c r="P3737" s="1255"/>
    </row>
    <row r="3738" spans="6:16">
      <c r="F3738" s="1256"/>
      <c r="G3738" s="1257"/>
      <c r="I3738" s="1255"/>
      <c r="K3738" s="1257"/>
      <c r="L3738" s="1257"/>
      <c r="P3738" s="1255"/>
    </row>
    <row r="3739" spans="6:16">
      <c r="F3739" s="1256"/>
      <c r="G3739" s="1257"/>
      <c r="I3739" s="1255"/>
      <c r="K3739" s="1257"/>
      <c r="L3739" s="1257"/>
      <c r="P3739" s="1255"/>
    </row>
    <row r="3740" spans="6:16">
      <c r="F3740" s="1256"/>
      <c r="G3740" s="1257"/>
      <c r="I3740" s="1255"/>
      <c r="K3740" s="1257"/>
      <c r="L3740" s="1257"/>
      <c r="P3740" s="1255"/>
    </row>
    <row r="3741" spans="6:16">
      <c r="F3741" s="1256"/>
      <c r="G3741" s="1257"/>
      <c r="I3741" s="1255"/>
      <c r="K3741" s="1257"/>
      <c r="L3741" s="1257"/>
      <c r="P3741" s="1255"/>
    </row>
    <row r="3742" spans="6:16">
      <c r="F3742" s="1256"/>
      <c r="G3742" s="1257"/>
      <c r="I3742" s="1255"/>
      <c r="K3742" s="1257"/>
      <c r="L3742" s="1257"/>
      <c r="P3742" s="1255"/>
    </row>
    <row r="3743" spans="6:16">
      <c r="F3743" s="1256"/>
      <c r="G3743" s="1257"/>
      <c r="I3743" s="1255"/>
      <c r="K3743" s="1257"/>
      <c r="L3743" s="1257"/>
      <c r="P3743" s="1255"/>
    </row>
    <row r="3744" spans="6:16">
      <c r="F3744" s="1256"/>
      <c r="G3744" s="1257"/>
      <c r="I3744" s="1255"/>
      <c r="K3744" s="1257"/>
      <c r="L3744" s="1257"/>
      <c r="P3744" s="1255"/>
    </row>
    <row r="3745" spans="6:16">
      <c r="F3745" s="1256"/>
      <c r="G3745" s="1257"/>
      <c r="I3745" s="1255"/>
      <c r="K3745" s="1257"/>
      <c r="L3745" s="1257"/>
      <c r="P3745" s="1255"/>
    </row>
    <row r="3746" spans="6:16">
      <c r="F3746" s="1256"/>
      <c r="G3746" s="1257"/>
      <c r="I3746" s="1255"/>
      <c r="K3746" s="1257"/>
      <c r="L3746" s="1257"/>
      <c r="P3746" s="1255"/>
    </row>
    <row r="3747" spans="6:16">
      <c r="F3747" s="1256"/>
      <c r="G3747" s="1257"/>
      <c r="I3747" s="1255"/>
      <c r="K3747" s="1257"/>
      <c r="L3747" s="1257"/>
      <c r="P3747" s="1255"/>
    </row>
    <row r="3748" spans="6:16">
      <c r="F3748" s="1256"/>
      <c r="G3748" s="1257"/>
      <c r="I3748" s="1255"/>
      <c r="K3748" s="1257"/>
      <c r="L3748" s="1257"/>
      <c r="P3748" s="1255"/>
    </row>
    <row r="3749" spans="6:16">
      <c r="F3749" s="1256"/>
      <c r="G3749" s="1257"/>
      <c r="I3749" s="1255"/>
      <c r="K3749" s="1257"/>
      <c r="L3749" s="1257"/>
      <c r="P3749" s="1255"/>
    </row>
    <row r="3750" spans="6:16">
      <c r="F3750" s="1256"/>
      <c r="G3750" s="1257"/>
      <c r="I3750" s="1255"/>
      <c r="K3750" s="1257"/>
      <c r="L3750" s="1257"/>
      <c r="P3750" s="1255"/>
    </row>
    <row r="3751" spans="6:16">
      <c r="F3751" s="1256"/>
      <c r="G3751" s="1257"/>
      <c r="I3751" s="1255"/>
      <c r="K3751" s="1257"/>
      <c r="L3751" s="1257"/>
      <c r="P3751" s="1255"/>
    </row>
    <row r="3752" spans="6:16">
      <c r="F3752" s="1256"/>
      <c r="G3752" s="1257"/>
      <c r="I3752" s="1255"/>
      <c r="K3752" s="1257"/>
      <c r="L3752" s="1257"/>
      <c r="P3752" s="1255"/>
    </row>
    <row r="3753" spans="6:16">
      <c r="F3753" s="1256"/>
      <c r="G3753" s="1257"/>
      <c r="I3753" s="1255"/>
      <c r="K3753" s="1257"/>
      <c r="L3753" s="1257"/>
      <c r="P3753" s="1255"/>
    </row>
    <row r="3754" spans="6:16">
      <c r="F3754" s="1256"/>
      <c r="G3754" s="1257"/>
      <c r="I3754" s="1255"/>
      <c r="K3754" s="1257"/>
      <c r="L3754" s="1257"/>
      <c r="P3754" s="1255"/>
    </row>
    <row r="3755" spans="6:16">
      <c r="F3755" s="1256"/>
      <c r="G3755" s="1257"/>
      <c r="I3755" s="1255"/>
      <c r="K3755" s="1257"/>
      <c r="L3755" s="1257"/>
      <c r="P3755" s="1255"/>
    </row>
    <row r="3756" spans="6:16">
      <c r="F3756" s="1256"/>
      <c r="G3756" s="1257"/>
      <c r="I3756" s="1255"/>
      <c r="K3756" s="1257"/>
      <c r="L3756" s="1257"/>
      <c r="P3756" s="1255"/>
    </row>
    <row r="3757" spans="6:16">
      <c r="F3757" s="1256"/>
      <c r="G3757" s="1257"/>
      <c r="I3757" s="1255"/>
      <c r="K3757" s="1257"/>
      <c r="L3757" s="1257"/>
      <c r="P3757" s="1255"/>
    </row>
    <row r="3758" spans="6:16">
      <c r="F3758" s="1256"/>
      <c r="G3758" s="1257"/>
      <c r="I3758" s="1255"/>
      <c r="K3758" s="1257"/>
      <c r="L3758" s="1257"/>
      <c r="P3758" s="1255"/>
    </row>
    <row r="3759" spans="6:16">
      <c r="F3759" s="1256"/>
      <c r="G3759" s="1257"/>
      <c r="I3759" s="1255"/>
      <c r="K3759" s="1257"/>
      <c r="L3759" s="1257"/>
      <c r="P3759" s="1255"/>
    </row>
    <row r="3760" spans="6:16">
      <c r="F3760" s="1256"/>
      <c r="G3760" s="1257"/>
      <c r="I3760" s="1255"/>
      <c r="K3760" s="1257"/>
      <c r="L3760" s="1257"/>
      <c r="P3760" s="1255"/>
    </row>
    <row r="3761" spans="6:16">
      <c r="F3761" s="1256"/>
      <c r="G3761" s="1257"/>
      <c r="I3761" s="1255"/>
      <c r="K3761" s="1257"/>
      <c r="L3761" s="1257"/>
      <c r="P3761" s="1255"/>
    </row>
    <row r="3762" spans="6:16">
      <c r="F3762" s="1256"/>
      <c r="G3762" s="1257"/>
      <c r="I3762" s="1255"/>
      <c r="K3762" s="1257"/>
      <c r="L3762" s="1257"/>
      <c r="P3762" s="1255"/>
    </row>
    <row r="3763" spans="6:16">
      <c r="F3763" s="1256"/>
      <c r="G3763" s="1257"/>
      <c r="I3763" s="1255"/>
      <c r="K3763" s="1257"/>
      <c r="L3763" s="1257"/>
      <c r="P3763" s="1255"/>
    </row>
    <row r="3764" spans="6:16">
      <c r="F3764" s="1256"/>
      <c r="G3764" s="1257"/>
      <c r="I3764" s="1255"/>
      <c r="K3764" s="1257"/>
      <c r="L3764" s="1257"/>
      <c r="P3764" s="1255"/>
    </row>
    <row r="3765" spans="6:16">
      <c r="F3765" s="1256"/>
      <c r="G3765" s="1257"/>
      <c r="I3765" s="1255"/>
      <c r="K3765" s="1257"/>
      <c r="L3765" s="1257"/>
      <c r="P3765" s="1255"/>
    </row>
    <row r="3766" spans="6:16">
      <c r="F3766" s="1256"/>
      <c r="G3766" s="1257"/>
      <c r="I3766" s="1255"/>
      <c r="K3766" s="1257"/>
      <c r="L3766" s="1257"/>
      <c r="P3766" s="1255"/>
    </row>
    <row r="3767" spans="6:16">
      <c r="F3767" s="1256"/>
      <c r="G3767" s="1257"/>
      <c r="I3767" s="1255"/>
      <c r="K3767" s="1257"/>
      <c r="L3767" s="1257"/>
      <c r="P3767" s="1255"/>
    </row>
    <row r="3768" spans="6:16">
      <c r="F3768" s="1256"/>
      <c r="G3768" s="1257"/>
      <c r="I3768" s="1255"/>
      <c r="K3768" s="1257"/>
      <c r="L3768" s="1257"/>
      <c r="P3768" s="1255"/>
    </row>
    <row r="3769" spans="6:16">
      <c r="F3769" s="1256"/>
      <c r="G3769" s="1257"/>
      <c r="I3769" s="1255"/>
      <c r="K3769" s="1257"/>
      <c r="L3769" s="1257"/>
      <c r="P3769" s="1255"/>
    </row>
    <row r="3770" spans="6:16">
      <c r="F3770" s="1256"/>
      <c r="G3770" s="1257"/>
      <c r="I3770" s="1255"/>
      <c r="K3770" s="1257"/>
      <c r="L3770" s="1257"/>
      <c r="P3770" s="1255"/>
    </row>
    <row r="3771" spans="6:16">
      <c r="F3771" s="1256"/>
      <c r="G3771" s="1257"/>
      <c r="I3771" s="1255"/>
      <c r="K3771" s="1257"/>
      <c r="L3771" s="1257"/>
      <c r="P3771" s="1255"/>
    </row>
    <row r="3772" spans="6:16">
      <c r="F3772" s="1256"/>
      <c r="G3772" s="1257"/>
      <c r="I3772" s="1255"/>
      <c r="K3772" s="1257"/>
      <c r="L3772" s="1257"/>
      <c r="P3772" s="1255"/>
    </row>
    <row r="3773" spans="6:16">
      <c r="F3773" s="1256"/>
      <c r="G3773" s="1257"/>
      <c r="I3773" s="1255"/>
      <c r="K3773" s="1257"/>
      <c r="L3773" s="1257"/>
      <c r="P3773" s="1255"/>
    </row>
    <row r="3774" spans="6:16">
      <c r="F3774" s="1256"/>
      <c r="G3774" s="1257"/>
      <c r="I3774" s="1255"/>
      <c r="K3774" s="1257"/>
      <c r="L3774" s="1257"/>
      <c r="P3774" s="1255"/>
    </row>
    <row r="3775" spans="6:16">
      <c r="F3775" s="1256"/>
      <c r="G3775" s="1257"/>
      <c r="I3775" s="1255"/>
      <c r="K3775" s="1257"/>
      <c r="L3775" s="1257"/>
      <c r="P3775" s="1255"/>
    </row>
    <row r="3776" spans="6:16">
      <c r="F3776" s="1256"/>
      <c r="G3776" s="1257"/>
      <c r="I3776" s="1255"/>
      <c r="K3776" s="1257"/>
      <c r="L3776" s="1257"/>
      <c r="P3776" s="1255"/>
    </row>
    <row r="3777" spans="6:16">
      <c r="F3777" s="1256"/>
      <c r="G3777" s="1257"/>
      <c r="I3777" s="1255"/>
      <c r="K3777" s="1257"/>
      <c r="L3777" s="1257"/>
      <c r="P3777" s="1255"/>
    </row>
    <row r="3778" spans="6:16">
      <c r="F3778" s="1256"/>
      <c r="G3778" s="1257"/>
      <c r="I3778" s="1255"/>
      <c r="K3778" s="1257"/>
      <c r="L3778" s="1257"/>
      <c r="P3778" s="1255"/>
    </row>
    <row r="3779" spans="6:16">
      <c r="F3779" s="1256"/>
      <c r="G3779" s="1257"/>
      <c r="I3779" s="1255"/>
      <c r="K3779" s="1257"/>
      <c r="L3779" s="1257"/>
      <c r="P3779" s="1255"/>
    </row>
    <row r="3780" spans="6:16">
      <c r="F3780" s="1256"/>
      <c r="G3780" s="1257"/>
      <c r="I3780" s="1255"/>
      <c r="K3780" s="1257"/>
      <c r="L3780" s="1257"/>
      <c r="P3780" s="1255"/>
    </row>
    <row r="3781" spans="6:16">
      <c r="F3781" s="1256"/>
      <c r="G3781" s="1257"/>
      <c r="I3781" s="1255"/>
      <c r="K3781" s="1257"/>
      <c r="L3781" s="1257"/>
      <c r="P3781" s="1255"/>
    </row>
    <row r="3782" spans="6:16">
      <c r="F3782" s="1256"/>
      <c r="G3782" s="1257"/>
      <c r="I3782" s="1255"/>
      <c r="K3782" s="1257"/>
      <c r="L3782" s="1257"/>
      <c r="P3782" s="1255"/>
    </row>
    <row r="3783" spans="6:16">
      <c r="F3783" s="1256"/>
      <c r="G3783" s="1257"/>
      <c r="I3783" s="1255"/>
      <c r="K3783" s="1257"/>
      <c r="L3783" s="1257"/>
      <c r="P3783" s="1255"/>
    </row>
    <row r="3784" spans="6:16">
      <c r="F3784" s="1256"/>
      <c r="G3784" s="1257"/>
      <c r="I3784" s="1255"/>
      <c r="K3784" s="1257"/>
      <c r="L3784" s="1257"/>
      <c r="P3784" s="1255"/>
    </row>
    <row r="3785" spans="6:16">
      <c r="F3785" s="1256"/>
      <c r="G3785" s="1257"/>
      <c r="I3785" s="1255"/>
      <c r="K3785" s="1257"/>
      <c r="L3785" s="1257"/>
      <c r="P3785" s="1255"/>
    </row>
    <row r="3786" spans="6:16">
      <c r="F3786" s="1256"/>
      <c r="G3786" s="1257"/>
      <c r="I3786" s="1255"/>
      <c r="K3786" s="1257"/>
      <c r="L3786" s="1257"/>
      <c r="P3786" s="1255"/>
    </row>
    <row r="3787" spans="6:16">
      <c r="F3787" s="1256"/>
      <c r="G3787" s="1257"/>
      <c r="I3787" s="1255"/>
      <c r="K3787" s="1257"/>
      <c r="L3787" s="1257"/>
      <c r="P3787" s="1255"/>
    </row>
    <row r="3788" spans="6:16">
      <c r="F3788" s="1256"/>
      <c r="G3788" s="1257"/>
      <c r="I3788" s="1255"/>
      <c r="K3788" s="1257"/>
      <c r="L3788" s="1257"/>
      <c r="P3788" s="1255"/>
    </row>
    <row r="3789" spans="6:16">
      <c r="F3789" s="1256"/>
      <c r="G3789" s="1257"/>
      <c r="I3789" s="1255"/>
      <c r="K3789" s="1257"/>
      <c r="L3789" s="1257"/>
      <c r="P3789" s="1255"/>
    </row>
    <row r="3790" spans="6:16">
      <c r="F3790" s="1256"/>
      <c r="G3790" s="1257"/>
      <c r="I3790" s="1255"/>
      <c r="K3790" s="1257"/>
      <c r="L3790" s="1257"/>
      <c r="P3790" s="1255"/>
    </row>
    <row r="3791" spans="6:16">
      <c r="F3791" s="1256"/>
      <c r="G3791" s="1257"/>
      <c r="I3791" s="1255"/>
      <c r="K3791" s="1257"/>
      <c r="L3791" s="1257"/>
      <c r="P3791" s="1255"/>
    </row>
    <row r="3792" spans="6:16">
      <c r="F3792" s="1256"/>
      <c r="G3792" s="1257"/>
      <c r="I3792" s="1255"/>
      <c r="K3792" s="1257"/>
      <c r="L3792" s="1257"/>
      <c r="P3792" s="1255"/>
    </row>
    <row r="3793" spans="6:16">
      <c r="F3793" s="1256"/>
      <c r="G3793" s="1257"/>
      <c r="I3793" s="1255"/>
      <c r="K3793" s="1257"/>
      <c r="L3793" s="1257"/>
      <c r="P3793" s="1255"/>
    </row>
    <row r="3794" spans="6:16">
      <c r="F3794" s="1256"/>
      <c r="G3794" s="1257"/>
      <c r="I3794" s="1255"/>
      <c r="K3794" s="1257"/>
      <c r="L3794" s="1257"/>
      <c r="P3794" s="1255"/>
    </row>
    <row r="3795" spans="6:16">
      <c r="F3795" s="1256"/>
      <c r="G3795" s="1257"/>
      <c r="I3795" s="1255"/>
      <c r="K3795" s="1257"/>
      <c r="L3795" s="1257"/>
      <c r="P3795" s="1255"/>
    </row>
    <row r="3796" spans="6:16">
      <c r="F3796" s="1256"/>
      <c r="G3796" s="1257"/>
      <c r="I3796" s="1255"/>
      <c r="K3796" s="1257"/>
      <c r="L3796" s="1257"/>
      <c r="P3796" s="1255"/>
    </row>
    <row r="3797" spans="6:16">
      <c r="F3797" s="1256"/>
      <c r="G3797" s="1257"/>
      <c r="I3797" s="1255"/>
      <c r="K3797" s="1257"/>
      <c r="L3797" s="1257"/>
      <c r="P3797" s="1255"/>
    </row>
    <row r="3798" spans="6:16">
      <c r="F3798" s="1256"/>
      <c r="G3798" s="1257"/>
      <c r="I3798" s="1255"/>
      <c r="K3798" s="1257"/>
      <c r="L3798" s="1257"/>
      <c r="P3798" s="1255"/>
    </row>
    <row r="3799" spans="6:16">
      <c r="F3799" s="1256"/>
      <c r="G3799" s="1257"/>
      <c r="I3799" s="1255"/>
      <c r="K3799" s="1257"/>
      <c r="L3799" s="1257"/>
      <c r="P3799" s="1255"/>
    </row>
    <row r="3800" spans="6:16">
      <c r="F3800" s="1256"/>
      <c r="G3800" s="1257"/>
      <c r="I3800" s="1255"/>
      <c r="K3800" s="1257"/>
      <c r="L3800" s="1257"/>
      <c r="P3800" s="1255"/>
    </row>
    <row r="3801" spans="6:16">
      <c r="F3801" s="1256"/>
      <c r="G3801" s="1257"/>
      <c r="I3801" s="1255"/>
      <c r="K3801" s="1257"/>
      <c r="L3801" s="1257"/>
      <c r="P3801" s="1255"/>
    </row>
    <row r="3802" spans="6:16">
      <c r="F3802" s="1256"/>
      <c r="G3802" s="1257"/>
      <c r="I3802" s="1255"/>
      <c r="K3802" s="1257"/>
      <c r="L3802" s="1257"/>
      <c r="P3802" s="1255"/>
    </row>
    <row r="3803" spans="6:16">
      <c r="F3803" s="1256"/>
      <c r="G3803" s="1257"/>
      <c r="I3803" s="1255"/>
      <c r="K3803" s="1257"/>
      <c r="L3803" s="1257"/>
      <c r="P3803" s="1255"/>
    </row>
    <row r="3804" spans="6:16">
      <c r="F3804" s="1256"/>
      <c r="G3804" s="1257"/>
      <c r="I3804" s="1255"/>
      <c r="K3804" s="1257"/>
      <c r="L3804" s="1257"/>
      <c r="P3804" s="1255"/>
    </row>
    <row r="3805" spans="6:16">
      <c r="F3805" s="1256"/>
      <c r="G3805" s="1257"/>
      <c r="I3805" s="1255"/>
      <c r="K3805" s="1257"/>
      <c r="L3805" s="1257"/>
      <c r="P3805" s="1255"/>
    </row>
    <row r="3806" spans="6:16">
      <c r="F3806" s="1256"/>
      <c r="G3806" s="1257"/>
      <c r="I3806" s="1255"/>
      <c r="K3806" s="1257"/>
      <c r="L3806" s="1257"/>
      <c r="P3806" s="1255"/>
    </row>
    <row r="3807" spans="6:16">
      <c r="F3807" s="1256"/>
      <c r="G3807" s="1257"/>
      <c r="I3807" s="1255"/>
      <c r="K3807" s="1257"/>
      <c r="L3807" s="1257"/>
      <c r="P3807" s="1255"/>
    </row>
    <row r="3808" spans="6:16">
      <c r="F3808" s="1256"/>
      <c r="G3808" s="1257"/>
      <c r="I3808" s="1255"/>
      <c r="K3808" s="1257"/>
      <c r="L3808" s="1257"/>
      <c r="P3808" s="1255"/>
    </row>
    <row r="3809" spans="6:16">
      <c r="F3809" s="1256"/>
      <c r="G3809" s="1257"/>
      <c r="I3809" s="1255"/>
      <c r="K3809" s="1257"/>
      <c r="L3809" s="1257"/>
      <c r="P3809" s="1255"/>
    </row>
    <row r="3810" spans="6:16">
      <c r="F3810" s="1256"/>
      <c r="G3810" s="1257"/>
      <c r="I3810" s="1255"/>
      <c r="K3810" s="1257"/>
      <c r="L3810" s="1257"/>
      <c r="P3810" s="1255"/>
    </row>
    <row r="3811" spans="6:16">
      <c r="F3811" s="1256"/>
      <c r="G3811" s="1257"/>
      <c r="I3811" s="1255"/>
      <c r="K3811" s="1257"/>
      <c r="L3811" s="1257"/>
      <c r="P3811" s="1255"/>
    </row>
    <row r="3812" spans="6:16">
      <c r="F3812" s="1256"/>
      <c r="G3812" s="1257"/>
      <c r="I3812" s="1255"/>
      <c r="K3812" s="1257"/>
      <c r="L3812" s="1257"/>
      <c r="P3812" s="1255"/>
    </row>
    <row r="3813" spans="6:16">
      <c r="F3813" s="1256"/>
      <c r="G3813" s="1257"/>
      <c r="I3813" s="1255"/>
      <c r="K3813" s="1257"/>
      <c r="L3813" s="1257"/>
      <c r="P3813" s="1255"/>
    </row>
    <row r="3814" spans="6:16">
      <c r="F3814" s="1256"/>
      <c r="G3814" s="1257"/>
      <c r="I3814" s="1255"/>
      <c r="K3814" s="1257"/>
      <c r="L3814" s="1257"/>
      <c r="P3814" s="1255"/>
    </row>
    <row r="3815" spans="6:16">
      <c r="F3815" s="1256"/>
      <c r="G3815" s="1257"/>
      <c r="I3815" s="1255"/>
      <c r="K3815" s="1257"/>
      <c r="L3815" s="1257"/>
      <c r="P3815" s="1255"/>
    </row>
    <row r="3816" spans="6:16">
      <c r="F3816" s="1256"/>
      <c r="G3816" s="1257"/>
      <c r="I3816" s="1255"/>
      <c r="K3816" s="1257"/>
      <c r="L3816" s="1257"/>
      <c r="P3816" s="1255"/>
    </row>
    <row r="3817" spans="6:16">
      <c r="F3817" s="1256"/>
      <c r="G3817" s="1257"/>
      <c r="I3817" s="1255"/>
      <c r="K3817" s="1257"/>
      <c r="L3817" s="1257"/>
      <c r="P3817" s="1255"/>
    </row>
    <row r="3818" spans="6:16">
      <c r="F3818" s="1256"/>
      <c r="G3818" s="1257"/>
      <c r="I3818" s="1255"/>
      <c r="K3818" s="1257"/>
      <c r="L3818" s="1257"/>
      <c r="P3818" s="1255"/>
    </row>
    <row r="3819" spans="6:16">
      <c r="F3819" s="1256"/>
      <c r="G3819" s="1257"/>
      <c r="I3819" s="1255"/>
      <c r="K3819" s="1257"/>
      <c r="L3819" s="1257"/>
      <c r="P3819" s="1255"/>
    </row>
    <row r="3820" spans="6:16">
      <c r="F3820" s="1256"/>
      <c r="G3820" s="1257"/>
      <c r="I3820" s="1255"/>
      <c r="K3820" s="1257"/>
      <c r="L3820" s="1257"/>
      <c r="P3820" s="1255"/>
    </row>
    <row r="3821" spans="6:16">
      <c r="F3821" s="1256"/>
      <c r="G3821" s="1257"/>
      <c r="I3821" s="1255"/>
      <c r="K3821" s="1257"/>
      <c r="L3821" s="1257"/>
      <c r="P3821" s="1255"/>
    </row>
    <row r="3822" spans="6:16">
      <c r="F3822" s="1256"/>
      <c r="G3822" s="1257"/>
      <c r="I3822" s="1255"/>
      <c r="K3822" s="1257"/>
      <c r="L3822" s="1257"/>
      <c r="P3822" s="1255"/>
    </row>
    <row r="3823" spans="6:16">
      <c r="F3823" s="1256"/>
      <c r="G3823" s="1257"/>
      <c r="I3823" s="1255"/>
      <c r="K3823" s="1257"/>
      <c r="L3823" s="1257"/>
      <c r="P3823" s="1255"/>
    </row>
    <row r="3824" spans="6:16">
      <c r="F3824" s="1256"/>
      <c r="G3824" s="1257"/>
      <c r="I3824" s="1255"/>
      <c r="K3824" s="1257"/>
      <c r="L3824" s="1257"/>
      <c r="P3824" s="1255"/>
    </row>
    <row r="3825" spans="6:16">
      <c r="F3825" s="1256"/>
      <c r="G3825" s="1257"/>
      <c r="I3825" s="1255"/>
      <c r="K3825" s="1257"/>
      <c r="L3825" s="1257"/>
      <c r="P3825" s="1255"/>
    </row>
    <row r="3826" spans="6:16">
      <c r="F3826" s="1256"/>
      <c r="G3826" s="1257"/>
      <c r="I3826" s="1255"/>
      <c r="K3826" s="1257"/>
      <c r="L3826" s="1257"/>
      <c r="P3826" s="1255"/>
    </row>
    <row r="3827" spans="6:16">
      <c r="F3827" s="1256"/>
      <c r="G3827" s="1257"/>
      <c r="I3827" s="1255"/>
      <c r="K3827" s="1257"/>
      <c r="L3827" s="1257"/>
      <c r="P3827" s="1255"/>
    </row>
    <row r="3828" spans="6:16">
      <c r="F3828" s="1256"/>
      <c r="G3828" s="1257"/>
      <c r="I3828" s="1255"/>
      <c r="K3828" s="1257"/>
      <c r="L3828" s="1257"/>
      <c r="P3828" s="1255"/>
    </row>
    <row r="3829" spans="6:16">
      <c r="F3829" s="1256"/>
      <c r="G3829" s="1257"/>
      <c r="I3829" s="1255"/>
      <c r="K3829" s="1257"/>
      <c r="L3829" s="1257"/>
      <c r="P3829" s="1255"/>
    </row>
    <row r="3830" spans="6:16">
      <c r="F3830" s="1256"/>
      <c r="G3830" s="1257"/>
      <c r="I3830" s="1255"/>
      <c r="K3830" s="1257"/>
      <c r="L3830" s="1257"/>
      <c r="P3830" s="1255"/>
    </row>
    <row r="3831" spans="6:16">
      <c r="F3831" s="1256"/>
      <c r="G3831" s="1257"/>
      <c r="I3831" s="1255"/>
      <c r="K3831" s="1257"/>
      <c r="L3831" s="1257"/>
      <c r="P3831" s="1255"/>
    </row>
    <row r="3832" spans="6:16">
      <c r="F3832" s="1256"/>
      <c r="G3832" s="1257"/>
      <c r="I3832" s="1255"/>
      <c r="K3832" s="1257"/>
      <c r="L3832" s="1257"/>
      <c r="P3832" s="1255"/>
    </row>
    <row r="3833" spans="6:16">
      <c r="F3833" s="1256"/>
      <c r="G3833" s="1257"/>
      <c r="I3833" s="1255"/>
      <c r="K3833" s="1257"/>
      <c r="L3833" s="1257"/>
      <c r="P3833" s="1255"/>
    </row>
    <row r="3834" spans="6:16">
      <c r="F3834" s="1256"/>
      <c r="G3834" s="1257"/>
      <c r="I3834" s="1255"/>
      <c r="K3834" s="1257"/>
      <c r="L3834" s="1257"/>
      <c r="P3834" s="1255"/>
    </row>
    <row r="3835" spans="6:16">
      <c r="F3835" s="1256"/>
      <c r="G3835" s="1257"/>
      <c r="I3835" s="1255"/>
      <c r="K3835" s="1257"/>
      <c r="L3835" s="1257"/>
      <c r="P3835" s="1255"/>
    </row>
    <row r="3836" spans="6:16">
      <c r="F3836" s="1256"/>
      <c r="G3836" s="1257"/>
      <c r="I3836" s="1255"/>
      <c r="K3836" s="1257"/>
      <c r="L3836" s="1257"/>
      <c r="P3836" s="1255"/>
    </row>
    <row r="3837" spans="6:16">
      <c r="F3837" s="1256"/>
      <c r="G3837" s="1257"/>
      <c r="I3837" s="1255"/>
      <c r="K3837" s="1257"/>
      <c r="L3837" s="1257"/>
      <c r="P3837" s="1255"/>
    </row>
    <row r="3838" spans="6:16">
      <c r="F3838" s="1256"/>
      <c r="G3838" s="1257"/>
      <c r="I3838" s="1255"/>
      <c r="K3838" s="1257"/>
      <c r="L3838" s="1257"/>
      <c r="P3838" s="1255"/>
    </row>
    <row r="3839" spans="6:16">
      <c r="F3839" s="1256"/>
      <c r="G3839" s="1257"/>
      <c r="I3839" s="1255"/>
      <c r="K3839" s="1257"/>
      <c r="L3839" s="1257"/>
      <c r="P3839" s="1255"/>
    </row>
    <row r="3840" spans="6:16">
      <c r="F3840" s="1256"/>
      <c r="G3840" s="1257"/>
      <c r="I3840" s="1255"/>
      <c r="K3840" s="1257"/>
      <c r="L3840" s="1257"/>
      <c r="P3840" s="1255"/>
    </row>
    <row r="3841" spans="6:16">
      <c r="F3841" s="1256"/>
      <c r="G3841" s="1257"/>
      <c r="I3841" s="1255"/>
      <c r="K3841" s="1257"/>
      <c r="L3841" s="1257"/>
      <c r="P3841" s="1255"/>
    </row>
    <row r="3842" spans="6:16">
      <c r="F3842" s="1256"/>
      <c r="G3842" s="1257"/>
      <c r="I3842" s="1255"/>
      <c r="K3842" s="1257"/>
      <c r="L3842" s="1257"/>
      <c r="P3842" s="1255"/>
    </row>
    <row r="3843" spans="6:16">
      <c r="F3843" s="1256"/>
      <c r="G3843" s="1257"/>
      <c r="I3843" s="1255"/>
      <c r="K3843" s="1257"/>
      <c r="L3843" s="1257"/>
      <c r="P3843" s="1255"/>
    </row>
    <row r="3844" spans="6:16">
      <c r="F3844" s="1256"/>
      <c r="G3844" s="1257"/>
      <c r="I3844" s="1255"/>
      <c r="K3844" s="1257"/>
      <c r="L3844" s="1257"/>
      <c r="P3844" s="1255"/>
    </row>
    <row r="3845" spans="6:16">
      <c r="F3845" s="1256"/>
      <c r="G3845" s="1257"/>
      <c r="I3845" s="1255"/>
      <c r="K3845" s="1257"/>
      <c r="L3845" s="1257"/>
      <c r="P3845" s="1255"/>
    </row>
    <row r="3846" spans="6:16">
      <c r="F3846" s="1256"/>
      <c r="G3846" s="1257"/>
      <c r="I3846" s="1255"/>
      <c r="K3846" s="1257"/>
      <c r="L3846" s="1257"/>
      <c r="P3846" s="1255"/>
    </row>
    <row r="3847" spans="6:16">
      <c r="F3847" s="1256"/>
      <c r="G3847" s="1257"/>
      <c r="I3847" s="1255"/>
      <c r="K3847" s="1257"/>
      <c r="L3847" s="1257"/>
      <c r="P3847" s="1255"/>
    </row>
    <row r="3848" spans="6:16">
      <c r="F3848" s="1256"/>
      <c r="G3848" s="1257"/>
      <c r="I3848" s="1255"/>
      <c r="K3848" s="1257"/>
      <c r="L3848" s="1257"/>
      <c r="P3848" s="1255"/>
    </row>
    <row r="3849" spans="6:16">
      <c r="F3849" s="1256"/>
      <c r="G3849" s="1257"/>
      <c r="I3849" s="1255"/>
      <c r="K3849" s="1257"/>
      <c r="L3849" s="1257"/>
      <c r="P3849" s="1255"/>
    </row>
    <row r="3850" spans="6:16">
      <c r="F3850" s="1256"/>
      <c r="G3850" s="1257"/>
      <c r="I3850" s="1255"/>
      <c r="K3850" s="1257"/>
      <c r="L3850" s="1257"/>
      <c r="P3850" s="1255"/>
    </row>
    <row r="3851" spans="6:16">
      <c r="F3851" s="1256"/>
      <c r="G3851" s="1257"/>
      <c r="I3851" s="1255"/>
      <c r="K3851" s="1257"/>
      <c r="L3851" s="1257"/>
      <c r="P3851" s="1255"/>
    </row>
    <row r="3852" spans="6:16">
      <c r="F3852" s="1256"/>
      <c r="G3852" s="1257"/>
      <c r="I3852" s="1255"/>
      <c r="K3852" s="1257"/>
      <c r="L3852" s="1257"/>
      <c r="P3852" s="1255"/>
    </row>
    <row r="3853" spans="6:16">
      <c r="F3853" s="1256"/>
      <c r="G3853" s="1257"/>
      <c r="I3853" s="1255"/>
      <c r="K3853" s="1257"/>
      <c r="L3853" s="1257"/>
      <c r="P3853" s="1255"/>
    </row>
    <row r="3854" spans="6:16">
      <c r="F3854" s="1256"/>
      <c r="G3854" s="1257"/>
      <c r="I3854" s="1255"/>
      <c r="K3854" s="1257"/>
      <c r="L3854" s="1257"/>
      <c r="P3854" s="1255"/>
    </row>
    <row r="3855" spans="6:16">
      <c r="F3855" s="1256"/>
      <c r="G3855" s="1257"/>
      <c r="I3855" s="1255"/>
      <c r="K3855" s="1257"/>
      <c r="L3855" s="1257"/>
      <c r="P3855" s="1255"/>
    </row>
    <row r="3856" spans="6:16">
      <c r="F3856" s="1256"/>
      <c r="G3856" s="1257"/>
      <c r="I3856" s="1255"/>
      <c r="K3856" s="1257"/>
      <c r="L3856" s="1257"/>
      <c r="P3856" s="1255"/>
    </row>
    <row r="3857" spans="6:16">
      <c r="F3857" s="1256"/>
      <c r="G3857" s="1257"/>
      <c r="I3857" s="1255"/>
      <c r="K3857" s="1257"/>
      <c r="L3857" s="1257"/>
      <c r="P3857" s="1255"/>
    </row>
    <row r="3858" spans="6:16">
      <c r="F3858" s="1256"/>
      <c r="G3858" s="1257"/>
      <c r="I3858" s="1255"/>
      <c r="K3858" s="1257"/>
      <c r="L3858" s="1257"/>
      <c r="P3858" s="1255"/>
    </row>
    <row r="3859" spans="6:16">
      <c r="F3859" s="1256"/>
      <c r="G3859" s="1257"/>
      <c r="I3859" s="1255"/>
      <c r="K3859" s="1257"/>
      <c r="L3859" s="1257"/>
      <c r="P3859" s="1255"/>
    </row>
    <row r="3860" spans="6:16">
      <c r="F3860" s="1256"/>
      <c r="G3860" s="1257"/>
      <c r="I3860" s="1255"/>
      <c r="K3860" s="1257"/>
      <c r="L3860" s="1257"/>
      <c r="P3860" s="1255"/>
    </row>
    <row r="3861" spans="6:16">
      <c r="F3861" s="1256"/>
      <c r="G3861" s="1257"/>
      <c r="I3861" s="1255"/>
      <c r="K3861" s="1257"/>
      <c r="L3861" s="1257"/>
      <c r="P3861" s="1255"/>
    </row>
    <row r="3862" spans="6:16">
      <c r="F3862" s="1256"/>
      <c r="G3862" s="1257"/>
      <c r="I3862" s="1255"/>
      <c r="K3862" s="1257"/>
      <c r="L3862" s="1257"/>
      <c r="P3862" s="1255"/>
    </row>
    <row r="3863" spans="6:16">
      <c r="F3863" s="1256"/>
      <c r="G3863" s="1257"/>
      <c r="I3863" s="1255"/>
      <c r="K3863" s="1257"/>
      <c r="L3863" s="1257"/>
      <c r="P3863" s="1255"/>
    </row>
    <row r="3864" spans="6:16">
      <c r="F3864" s="1256"/>
      <c r="G3864" s="1257"/>
      <c r="I3864" s="1255"/>
      <c r="K3864" s="1257"/>
      <c r="L3864" s="1257"/>
      <c r="P3864" s="1255"/>
    </row>
    <row r="3865" spans="6:16">
      <c r="F3865" s="1256"/>
      <c r="G3865" s="1257"/>
      <c r="I3865" s="1255"/>
      <c r="K3865" s="1257"/>
      <c r="L3865" s="1257"/>
      <c r="P3865" s="1255"/>
    </row>
    <row r="3866" spans="6:16">
      <c r="F3866" s="1256"/>
      <c r="G3866" s="1257"/>
      <c r="I3866" s="1255"/>
      <c r="K3866" s="1257"/>
      <c r="L3866" s="1257"/>
      <c r="P3866" s="1255"/>
    </row>
    <row r="3867" spans="6:16">
      <c r="F3867" s="1256"/>
      <c r="G3867" s="1257"/>
      <c r="I3867" s="1255"/>
      <c r="K3867" s="1257"/>
      <c r="L3867" s="1257"/>
      <c r="P3867" s="1255"/>
    </row>
    <row r="3868" spans="6:16">
      <c r="F3868" s="1256"/>
      <c r="G3868" s="1257"/>
      <c r="I3868" s="1255"/>
      <c r="K3868" s="1257"/>
      <c r="L3868" s="1257"/>
      <c r="P3868" s="1255"/>
    </row>
    <row r="3869" spans="6:16">
      <c r="F3869" s="1256"/>
      <c r="G3869" s="1257"/>
      <c r="I3869" s="1255"/>
      <c r="K3869" s="1257"/>
      <c r="L3869" s="1257"/>
      <c r="P3869" s="1255"/>
    </row>
    <row r="3870" spans="6:16">
      <c r="F3870" s="1256"/>
      <c r="G3870" s="1257"/>
      <c r="I3870" s="1255"/>
      <c r="K3870" s="1257"/>
      <c r="L3870" s="1257"/>
      <c r="P3870" s="1255"/>
    </row>
    <row r="3871" spans="6:16">
      <c r="F3871" s="1256"/>
      <c r="G3871" s="1257"/>
      <c r="I3871" s="1255"/>
      <c r="K3871" s="1257"/>
      <c r="L3871" s="1257"/>
      <c r="P3871" s="1255"/>
    </row>
    <row r="3872" spans="6:16">
      <c r="F3872" s="1256"/>
      <c r="G3872" s="1257"/>
      <c r="I3872" s="1255"/>
      <c r="K3872" s="1257"/>
      <c r="L3872" s="1257"/>
      <c r="P3872" s="1255"/>
    </row>
    <row r="3873" spans="6:16">
      <c r="F3873" s="1256"/>
      <c r="G3873" s="1257"/>
      <c r="I3873" s="1255"/>
      <c r="K3873" s="1257"/>
      <c r="L3873" s="1257"/>
      <c r="P3873" s="1255"/>
    </row>
    <row r="3874" spans="6:16">
      <c r="F3874" s="1256"/>
      <c r="G3874" s="1257"/>
      <c r="I3874" s="1255"/>
      <c r="K3874" s="1257"/>
      <c r="L3874" s="1257"/>
      <c r="P3874" s="1255"/>
    </row>
    <row r="3875" spans="6:16">
      <c r="F3875" s="1256"/>
      <c r="G3875" s="1257"/>
      <c r="I3875" s="1255"/>
      <c r="K3875" s="1257"/>
      <c r="L3875" s="1257"/>
      <c r="P3875" s="1255"/>
    </row>
    <row r="3876" spans="6:16">
      <c r="F3876" s="1256"/>
      <c r="G3876" s="1257"/>
      <c r="I3876" s="1255"/>
      <c r="K3876" s="1257"/>
      <c r="L3876" s="1257"/>
      <c r="P3876" s="1255"/>
    </row>
    <row r="3877" spans="6:16">
      <c r="F3877" s="1256"/>
      <c r="G3877" s="1257"/>
      <c r="I3877" s="1255"/>
      <c r="K3877" s="1257"/>
      <c r="L3877" s="1257"/>
      <c r="P3877" s="1255"/>
    </row>
    <row r="3878" spans="6:16">
      <c r="F3878" s="1256"/>
      <c r="G3878" s="1257"/>
      <c r="I3878" s="1255"/>
      <c r="K3878" s="1257"/>
      <c r="L3878" s="1257"/>
      <c r="P3878" s="1255"/>
    </row>
    <row r="3879" spans="6:16">
      <c r="F3879" s="1256"/>
      <c r="G3879" s="1257"/>
      <c r="I3879" s="1255"/>
      <c r="K3879" s="1257"/>
      <c r="L3879" s="1257"/>
      <c r="P3879" s="1255"/>
    </row>
    <row r="3880" spans="6:16">
      <c r="F3880" s="1256"/>
      <c r="G3880" s="1257"/>
      <c r="I3880" s="1255"/>
      <c r="K3880" s="1257"/>
      <c r="L3880" s="1257"/>
      <c r="P3880" s="1255"/>
    </row>
    <row r="3881" spans="6:16">
      <c r="F3881" s="1256"/>
      <c r="G3881" s="1257"/>
      <c r="I3881" s="1255"/>
      <c r="K3881" s="1257"/>
      <c r="L3881" s="1257"/>
      <c r="P3881" s="1255"/>
    </row>
    <row r="3882" spans="6:16">
      <c r="F3882" s="1256"/>
      <c r="G3882" s="1257"/>
      <c r="I3882" s="1255"/>
      <c r="K3882" s="1257"/>
      <c r="L3882" s="1257"/>
      <c r="P3882" s="1255"/>
    </row>
    <row r="3883" spans="6:16">
      <c r="F3883" s="1256"/>
      <c r="G3883" s="1257"/>
      <c r="I3883" s="1255"/>
      <c r="K3883" s="1257"/>
      <c r="L3883" s="1257"/>
      <c r="P3883" s="1255"/>
    </row>
    <row r="3884" spans="6:16">
      <c r="F3884" s="1256"/>
      <c r="G3884" s="1257"/>
      <c r="I3884" s="1255"/>
      <c r="K3884" s="1257"/>
      <c r="L3884" s="1257"/>
      <c r="P3884" s="1255"/>
    </row>
    <row r="3885" spans="6:16">
      <c r="F3885" s="1256"/>
      <c r="G3885" s="1257"/>
      <c r="I3885" s="1255"/>
      <c r="K3885" s="1257"/>
      <c r="L3885" s="1257"/>
      <c r="P3885" s="1255"/>
    </row>
    <row r="3886" spans="6:16">
      <c r="F3886" s="1256"/>
      <c r="G3886" s="1257"/>
      <c r="I3886" s="1255"/>
      <c r="K3886" s="1257"/>
      <c r="L3886" s="1257"/>
      <c r="P3886" s="1255"/>
    </row>
    <row r="3887" spans="6:16">
      <c r="F3887" s="1256"/>
      <c r="G3887" s="1257"/>
      <c r="I3887" s="1255"/>
      <c r="K3887" s="1257"/>
      <c r="L3887" s="1257"/>
      <c r="P3887" s="1255"/>
    </row>
    <row r="3888" spans="6:16">
      <c r="F3888" s="1256"/>
      <c r="G3888" s="1257"/>
      <c r="I3888" s="1255"/>
      <c r="K3888" s="1257"/>
      <c r="L3888" s="1257"/>
      <c r="P3888" s="1255"/>
    </row>
    <row r="3889" spans="6:16">
      <c r="F3889" s="1256"/>
      <c r="G3889" s="1257"/>
      <c r="I3889" s="1255"/>
      <c r="K3889" s="1257"/>
      <c r="L3889" s="1257"/>
      <c r="P3889" s="1255"/>
    </row>
    <row r="3890" spans="6:16">
      <c r="F3890" s="1256"/>
      <c r="G3890" s="1257"/>
      <c r="I3890" s="1255"/>
      <c r="K3890" s="1257"/>
      <c r="L3890" s="1257"/>
      <c r="P3890" s="1255"/>
    </row>
    <row r="3891" spans="6:16">
      <c r="F3891" s="1256"/>
      <c r="G3891" s="1257"/>
      <c r="I3891" s="1255"/>
      <c r="K3891" s="1257"/>
      <c r="L3891" s="1257"/>
      <c r="P3891" s="1255"/>
    </row>
    <row r="3892" spans="6:16">
      <c r="F3892" s="1256"/>
      <c r="G3892" s="1257"/>
      <c r="I3892" s="1255"/>
      <c r="K3892" s="1257"/>
      <c r="L3892" s="1257"/>
      <c r="P3892" s="1255"/>
    </row>
    <row r="3893" spans="6:16">
      <c r="F3893" s="1256"/>
      <c r="G3893" s="1257"/>
      <c r="I3893" s="1255"/>
      <c r="K3893" s="1257"/>
      <c r="L3893" s="1257"/>
      <c r="P3893" s="1255"/>
    </row>
    <row r="3894" spans="6:16">
      <c r="F3894" s="1256"/>
      <c r="G3894" s="1257"/>
      <c r="I3894" s="1255"/>
      <c r="K3894" s="1257"/>
      <c r="L3894" s="1257"/>
      <c r="P3894" s="1255"/>
    </row>
    <row r="3895" spans="6:16">
      <c r="F3895" s="1256"/>
      <c r="G3895" s="1257"/>
      <c r="I3895" s="1255"/>
      <c r="K3895" s="1257"/>
      <c r="L3895" s="1257"/>
      <c r="P3895" s="1255"/>
    </row>
    <row r="3896" spans="6:16">
      <c r="F3896" s="1256"/>
      <c r="G3896" s="1257"/>
      <c r="I3896" s="1255"/>
      <c r="K3896" s="1257"/>
      <c r="L3896" s="1257"/>
      <c r="P3896" s="1255"/>
    </row>
    <row r="3897" spans="6:16">
      <c r="F3897" s="1256"/>
      <c r="G3897" s="1257"/>
      <c r="I3897" s="1255"/>
      <c r="K3897" s="1257"/>
      <c r="L3897" s="1257"/>
      <c r="P3897" s="1255"/>
    </row>
    <row r="3898" spans="6:16">
      <c r="F3898" s="1256"/>
      <c r="G3898" s="1257"/>
      <c r="I3898" s="1255"/>
      <c r="K3898" s="1257"/>
      <c r="L3898" s="1257"/>
      <c r="P3898" s="1255"/>
    </row>
    <row r="3899" spans="6:16">
      <c r="F3899" s="1256"/>
      <c r="G3899" s="1257"/>
      <c r="I3899" s="1255"/>
      <c r="K3899" s="1257"/>
      <c r="L3899" s="1257"/>
      <c r="P3899" s="1255"/>
    </row>
    <row r="3900" spans="6:16">
      <c r="F3900" s="1256"/>
      <c r="G3900" s="1257"/>
      <c r="I3900" s="1255"/>
      <c r="K3900" s="1257"/>
      <c r="L3900" s="1257"/>
      <c r="P3900" s="1255"/>
    </row>
    <row r="3901" spans="6:16">
      <c r="F3901" s="1256"/>
      <c r="G3901" s="1257"/>
      <c r="I3901" s="1255"/>
      <c r="K3901" s="1257"/>
      <c r="L3901" s="1257"/>
      <c r="P3901" s="1255"/>
    </row>
    <row r="3902" spans="6:16">
      <c r="F3902" s="1256"/>
      <c r="G3902" s="1257"/>
      <c r="I3902" s="1255"/>
      <c r="K3902" s="1257"/>
      <c r="L3902" s="1257"/>
      <c r="P3902" s="1255"/>
    </row>
    <row r="3903" spans="6:16">
      <c r="F3903" s="1256"/>
      <c r="G3903" s="1257"/>
      <c r="I3903" s="1255"/>
      <c r="K3903" s="1257"/>
      <c r="L3903" s="1257"/>
      <c r="P3903" s="1255"/>
    </row>
    <row r="3904" spans="6:16">
      <c r="F3904" s="1256"/>
      <c r="G3904" s="1257"/>
      <c r="I3904" s="1255"/>
      <c r="K3904" s="1257"/>
      <c r="L3904" s="1257"/>
      <c r="P3904" s="1255"/>
    </row>
    <row r="3905" spans="6:16">
      <c r="F3905" s="1256"/>
      <c r="G3905" s="1257"/>
      <c r="I3905" s="1255"/>
      <c r="K3905" s="1257"/>
      <c r="L3905" s="1257"/>
      <c r="P3905" s="1255"/>
    </row>
    <row r="3906" spans="6:16">
      <c r="F3906" s="1256"/>
      <c r="G3906" s="1257"/>
      <c r="I3906" s="1255"/>
      <c r="K3906" s="1257"/>
      <c r="L3906" s="1257"/>
      <c r="P3906" s="1255"/>
    </row>
    <row r="3907" spans="6:16">
      <c r="F3907" s="1256"/>
      <c r="G3907" s="1257"/>
      <c r="I3907" s="1255"/>
      <c r="K3907" s="1257"/>
      <c r="L3907" s="1257"/>
      <c r="P3907" s="1255"/>
    </row>
    <row r="3908" spans="6:16">
      <c r="F3908" s="1256"/>
      <c r="G3908" s="1257"/>
      <c r="I3908" s="1255"/>
      <c r="K3908" s="1257"/>
      <c r="L3908" s="1257"/>
      <c r="P3908" s="1255"/>
    </row>
    <row r="3909" spans="6:16">
      <c r="F3909" s="1256"/>
      <c r="G3909" s="1257"/>
      <c r="I3909" s="1255"/>
      <c r="K3909" s="1257"/>
      <c r="L3909" s="1257"/>
      <c r="P3909" s="1255"/>
    </row>
    <row r="3910" spans="6:16">
      <c r="F3910" s="1256"/>
      <c r="G3910" s="1257"/>
      <c r="I3910" s="1255"/>
      <c r="K3910" s="1257"/>
      <c r="L3910" s="1257"/>
      <c r="P3910" s="1255"/>
    </row>
    <row r="3911" spans="6:16">
      <c r="F3911" s="1256"/>
      <c r="G3911" s="1257"/>
      <c r="I3911" s="1255"/>
      <c r="K3911" s="1257"/>
      <c r="L3911" s="1257"/>
      <c r="P3911" s="1255"/>
    </row>
    <row r="3912" spans="6:16">
      <c r="F3912" s="1256"/>
      <c r="G3912" s="1257"/>
      <c r="I3912" s="1255"/>
      <c r="K3912" s="1257"/>
      <c r="L3912" s="1257"/>
      <c r="P3912" s="1255"/>
    </row>
    <row r="3913" spans="6:16">
      <c r="F3913" s="1256"/>
      <c r="G3913" s="1257"/>
      <c r="I3913" s="1255"/>
      <c r="K3913" s="1257"/>
      <c r="L3913" s="1257"/>
      <c r="P3913" s="1255"/>
    </row>
    <row r="3914" spans="6:16">
      <c r="F3914" s="1256"/>
      <c r="G3914" s="1257"/>
      <c r="I3914" s="1255"/>
      <c r="K3914" s="1257"/>
      <c r="L3914" s="1257"/>
      <c r="P3914" s="1255"/>
    </row>
    <row r="3915" spans="6:16">
      <c r="F3915" s="1256"/>
      <c r="G3915" s="1257"/>
      <c r="I3915" s="1255"/>
      <c r="K3915" s="1257"/>
      <c r="L3915" s="1257"/>
      <c r="P3915" s="1255"/>
    </row>
    <row r="3916" spans="6:16">
      <c r="F3916" s="1256"/>
      <c r="G3916" s="1257"/>
      <c r="I3916" s="1255"/>
      <c r="K3916" s="1257"/>
      <c r="L3916" s="1257"/>
      <c r="P3916" s="1255"/>
    </row>
    <row r="3917" spans="6:16">
      <c r="F3917" s="1256"/>
      <c r="G3917" s="1257"/>
      <c r="I3917" s="1255"/>
      <c r="K3917" s="1257"/>
      <c r="L3917" s="1257"/>
      <c r="P3917" s="1255"/>
    </row>
    <row r="3918" spans="6:16">
      <c r="F3918" s="1256"/>
      <c r="G3918" s="1257"/>
      <c r="I3918" s="1255"/>
      <c r="K3918" s="1257"/>
      <c r="L3918" s="1257"/>
      <c r="P3918" s="1255"/>
    </row>
    <row r="3919" spans="6:16">
      <c r="F3919" s="1256"/>
      <c r="G3919" s="1257"/>
      <c r="I3919" s="1255"/>
      <c r="K3919" s="1257"/>
      <c r="L3919" s="1257"/>
      <c r="P3919" s="1255"/>
    </row>
    <row r="3920" spans="6:16">
      <c r="F3920" s="1256"/>
      <c r="G3920" s="1257"/>
      <c r="I3920" s="1255"/>
      <c r="K3920" s="1257"/>
      <c r="L3920" s="1257"/>
      <c r="P3920" s="1255"/>
    </row>
    <row r="3921" spans="6:16">
      <c r="F3921" s="1256"/>
      <c r="G3921" s="1257"/>
      <c r="I3921" s="1255"/>
      <c r="K3921" s="1257"/>
      <c r="L3921" s="1257"/>
      <c r="P3921" s="1255"/>
    </row>
    <row r="3922" spans="6:16">
      <c r="F3922" s="1256"/>
      <c r="G3922" s="1257"/>
      <c r="I3922" s="1255"/>
      <c r="K3922" s="1257"/>
      <c r="L3922" s="1257"/>
      <c r="P3922" s="1255"/>
    </row>
    <row r="3923" spans="6:16">
      <c r="F3923" s="1256"/>
      <c r="G3923" s="1257"/>
      <c r="I3923" s="1255"/>
      <c r="K3923" s="1257"/>
      <c r="L3923" s="1257"/>
      <c r="P3923" s="1255"/>
    </row>
    <row r="3924" spans="6:16">
      <c r="F3924" s="1256"/>
      <c r="G3924" s="1257"/>
      <c r="I3924" s="1255"/>
      <c r="K3924" s="1257"/>
      <c r="L3924" s="1257"/>
      <c r="P3924" s="1255"/>
    </row>
    <row r="3925" spans="6:16">
      <c r="F3925" s="1256"/>
      <c r="G3925" s="1257"/>
      <c r="I3925" s="1255"/>
      <c r="K3925" s="1257"/>
      <c r="L3925" s="1257"/>
      <c r="P3925" s="1255"/>
    </row>
    <row r="3926" spans="6:16">
      <c r="F3926" s="1256"/>
      <c r="G3926" s="1257"/>
      <c r="I3926" s="1255"/>
      <c r="K3926" s="1257"/>
      <c r="L3926" s="1257"/>
      <c r="P3926" s="1255"/>
    </row>
    <row r="3927" spans="6:16">
      <c r="F3927" s="1256"/>
      <c r="G3927" s="1257"/>
      <c r="I3927" s="1255"/>
      <c r="K3927" s="1257"/>
      <c r="L3927" s="1257"/>
      <c r="P3927" s="1255"/>
    </row>
    <row r="3928" spans="6:16">
      <c r="F3928" s="1256"/>
      <c r="G3928" s="1257"/>
      <c r="I3928" s="1255"/>
      <c r="K3928" s="1257"/>
      <c r="L3928" s="1257"/>
      <c r="P3928" s="1255"/>
    </row>
    <row r="3929" spans="6:16">
      <c r="F3929" s="1256"/>
      <c r="G3929" s="1257"/>
      <c r="I3929" s="1255"/>
      <c r="K3929" s="1257"/>
      <c r="L3929" s="1257"/>
      <c r="P3929" s="1255"/>
    </row>
    <row r="3930" spans="6:16">
      <c r="F3930" s="1256"/>
      <c r="G3930" s="1257"/>
      <c r="I3930" s="1255"/>
      <c r="K3930" s="1257"/>
      <c r="L3930" s="1257"/>
      <c r="P3930" s="1255"/>
    </row>
    <row r="3931" spans="6:16">
      <c r="F3931" s="1256"/>
      <c r="G3931" s="1257"/>
      <c r="I3931" s="1255"/>
      <c r="K3931" s="1257"/>
      <c r="L3931" s="1257"/>
      <c r="P3931" s="1255"/>
    </row>
    <row r="3932" spans="6:16">
      <c r="F3932" s="1256"/>
      <c r="G3932" s="1257"/>
      <c r="I3932" s="1255"/>
      <c r="K3932" s="1257"/>
      <c r="L3932" s="1257"/>
      <c r="P3932" s="1255"/>
    </row>
    <row r="3933" spans="6:16">
      <c r="F3933" s="1256"/>
      <c r="G3933" s="1257"/>
      <c r="I3933" s="1255"/>
      <c r="K3933" s="1257"/>
      <c r="L3933" s="1257"/>
      <c r="P3933" s="1255"/>
    </row>
    <row r="3934" spans="6:16">
      <c r="F3934" s="1256"/>
      <c r="G3934" s="1257"/>
      <c r="I3934" s="1255"/>
      <c r="K3934" s="1257"/>
      <c r="L3934" s="1257"/>
      <c r="P3934" s="1255"/>
    </row>
    <row r="3935" spans="6:16">
      <c r="F3935" s="1256"/>
      <c r="G3935" s="1257"/>
      <c r="I3935" s="1255"/>
      <c r="K3935" s="1257"/>
      <c r="L3935" s="1257"/>
      <c r="P3935" s="1255"/>
    </row>
    <row r="3936" spans="6:16">
      <c r="F3936" s="1256"/>
      <c r="G3936" s="1257"/>
      <c r="I3936" s="1255"/>
      <c r="K3936" s="1257"/>
      <c r="L3936" s="1257"/>
      <c r="P3936" s="1255"/>
    </row>
    <row r="3937" spans="6:16">
      <c r="F3937" s="1256"/>
      <c r="G3937" s="1257"/>
      <c r="I3937" s="1255"/>
      <c r="K3937" s="1257"/>
      <c r="L3937" s="1257"/>
      <c r="P3937" s="1255"/>
    </row>
    <row r="3938" spans="6:16">
      <c r="F3938" s="1256"/>
      <c r="G3938" s="1257"/>
      <c r="I3938" s="1255"/>
      <c r="K3938" s="1257"/>
      <c r="L3938" s="1257"/>
      <c r="P3938" s="1255"/>
    </row>
    <row r="3939" spans="6:16">
      <c r="F3939" s="1256"/>
      <c r="G3939" s="1257"/>
      <c r="I3939" s="1255"/>
      <c r="K3939" s="1257"/>
      <c r="L3939" s="1257"/>
      <c r="P3939" s="1255"/>
    </row>
    <row r="3940" spans="6:16">
      <c r="F3940" s="1256"/>
      <c r="G3940" s="1257"/>
      <c r="I3940" s="1255"/>
      <c r="K3940" s="1257"/>
      <c r="L3940" s="1257"/>
      <c r="P3940" s="1255"/>
    </row>
    <row r="3941" spans="6:16">
      <c r="F3941" s="1256"/>
      <c r="G3941" s="1257"/>
      <c r="I3941" s="1255"/>
      <c r="K3941" s="1257"/>
      <c r="L3941" s="1257"/>
      <c r="P3941" s="1255"/>
    </row>
    <row r="3942" spans="6:16">
      <c r="F3942" s="1256"/>
      <c r="G3942" s="1257"/>
      <c r="I3942" s="1255"/>
      <c r="K3942" s="1257"/>
      <c r="L3942" s="1257"/>
      <c r="P3942" s="1255"/>
    </row>
    <row r="3943" spans="6:16">
      <c r="F3943" s="1256"/>
      <c r="G3943" s="1257"/>
      <c r="I3943" s="1255"/>
      <c r="K3943" s="1257"/>
      <c r="L3943" s="1257"/>
      <c r="P3943" s="1255"/>
    </row>
    <row r="3944" spans="6:16">
      <c r="F3944" s="1256"/>
      <c r="G3944" s="1257"/>
      <c r="I3944" s="1255"/>
      <c r="K3944" s="1257"/>
      <c r="L3944" s="1257"/>
      <c r="P3944" s="1255"/>
    </row>
    <row r="3945" spans="6:16">
      <c r="F3945" s="1256"/>
      <c r="G3945" s="1257"/>
      <c r="I3945" s="1255"/>
      <c r="K3945" s="1257"/>
      <c r="L3945" s="1257"/>
      <c r="P3945" s="1255"/>
    </row>
    <row r="3946" spans="6:16">
      <c r="F3946" s="1256"/>
      <c r="G3946" s="1257"/>
      <c r="I3946" s="1255"/>
      <c r="K3946" s="1257"/>
      <c r="L3946" s="1257"/>
      <c r="P3946" s="1255"/>
    </row>
    <row r="3947" spans="6:16">
      <c r="F3947" s="1256"/>
      <c r="G3947" s="1257"/>
      <c r="I3947" s="1255"/>
      <c r="K3947" s="1257"/>
      <c r="L3947" s="1257"/>
      <c r="P3947" s="1255"/>
    </row>
    <row r="3948" spans="6:16">
      <c r="F3948" s="1256"/>
      <c r="G3948" s="1257"/>
      <c r="I3948" s="1255"/>
      <c r="K3948" s="1257"/>
      <c r="L3948" s="1257"/>
      <c r="P3948" s="1255"/>
    </row>
    <row r="3949" spans="6:16">
      <c r="F3949" s="1256"/>
      <c r="G3949" s="1257"/>
      <c r="I3949" s="1255"/>
      <c r="K3949" s="1257"/>
      <c r="L3949" s="1257"/>
      <c r="P3949" s="1255"/>
    </row>
    <row r="3950" spans="6:16">
      <c r="F3950" s="1256"/>
      <c r="G3950" s="1257"/>
      <c r="I3950" s="1255"/>
      <c r="K3950" s="1257"/>
      <c r="L3950" s="1257"/>
      <c r="P3950" s="1255"/>
    </row>
    <row r="3951" spans="6:16">
      <c r="F3951" s="1256"/>
      <c r="G3951" s="1257"/>
      <c r="I3951" s="1255"/>
      <c r="K3951" s="1257"/>
      <c r="L3951" s="1257"/>
      <c r="P3951" s="1255"/>
    </row>
    <row r="3952" spans="6:16">
      <c r="F3952" s="1256"/>
      <c r="G3952" s="1257"/>
      <c r="I3952" s="1255"/>
      <c r="K3952" s="1257"/>
      <c r="L3952" s="1257"/>
      <c r="P3952" s="1255"/>
    </row>
    <row r="3953" spans="6:16">
      <c r="F3953" s="1256"/>
      <c r="G3953" s="1257"/>
      <c r="I3953" s="1255"/>
      <c r="K3953" s="1257"/>
      <c r="L3953" s="1257"/>
      <c r="P3953" s="1255"/>
    </row>
    <row r="3954" spans="6:16">
      <c r="F3954" s="1256"/>
      <c r="G3954" s="1257"/>
      <c r="I3954" s="1255"/>
      <c r="K3954" s="1257"/>
      <c r="L3954" s="1257"/>
      <c r="P3954" s="1255"/>
    </row>
    <row r="3955" spans="6:16">
      <c r="F3955" s="1256"/>
      <c r="G3955" s="1257"/>
      <c r="I3955" s="1255"/>
      <c r="K3955" s="1257"/>
      <c r="L3955" s="1257"/>
      <c r="P3955" s="1255"/>
    </row>
    <row r="3956" spans="6:16">
      <c r="F3956" s="1256"/>
      <c r="G3956" s="1257"/>
      <c r="I3956" s="1255"/>
      <c r="K3956" s="1257"/>
      <c r="L3956" s="1257"/>
      <c r="P3956" s="1255"/>
    </row>
    <row r="3957" spans="6:16">
      <c r="F3957" s="1256"/>
      <c r="G3957" s="1257"/>
      <c r="I3957" s="1255"/>
      <c r="K3957" s="1257"/>
      <c r="L3957" s="1257"/>
      <c r="P3957" s="1255"/>
    </row>
    <row r="3958" spans="6:16">
      <c r="F3958" s="1256"/>
      <c r="G3958" s="1257"/>
      <c r="I3958" s="1255"/>
      <c r="K3958" s="1257"/>
      <c r="L3958" s="1257"/>
      <c r="P3958" s="1255"/>
    </row>
    <row r="3959" spans="6:16">
      <c r="F3959" s="1256"/>
      <c r="G3959" s="1257"/>
      <c r="I3959" s="1255"/>
      <c r="K3959" s="1257"/>
      <c r="L3959" s="1257"/>
      <c r="P3959" s="1255"/>
    </row>
    <row r="3960" spans="6:16">
      <c r="F3960" s="1256"/>
      <c r="G3960" s="1257"/>
      <c r="I3960" s="1255"/>
      <c r="K3960" s="1257"/>
      <c r="L3960" s="1257"/>
      <c r="P3960" s="1255"/>
    </row>
    <row r="3961" spans="6:16">
      <c r="F3961" s="1256"/>
      <c r="G3961" s="1257"/>
      <c r="I3961" s="1255"/>
      <c r="K3961" s="1257"/>
      <c r="L3961" s="1257"/>
      <c r="P3961" s="1255"/>
    </row>
    <row r="3962" spans="6:16">
      <c r="F3962" s="1256"/>
      <c r="G3962" s="1257"/>
      <c r="I3962" s="1255"/>
      <c r="K3962" s="1257"/>
      <c r="L3962" s="1257"/>
      <c r="P3962" s="1255"/>
    </row>
    <row r="3963" spans="6:16">
      <c r="F3963" s="1256"/>
      <c r="G3963" s="1257"/>
      <c r="I3963" s="1255"/>
      <c r="K3963" s="1257"/>
      <c r="L3963" s="1257"/>
      <c r="P3963" s="1255"/>
    </row>
    <row r="3964" spans="6:16">
      <c r="F3964" s="1256"/>
      <c r="G3964" s="1257"/>
      <c r="I3964" s="1255"/>
      <c r="K3964" s="1257"/>
      <c r="L3964" s="1257"/>
      <c r="P3964" s="1255"/>
    </row>
    <row r="3965" spans="6:16">
      <c r="F3965" s="1256"/>
      <c r="G3965" s="1257"/>
      <c r="I3965" s="1255"/>
      <c r="K3965" s="1257"/>
      <c r="L3965" s="1257"/>
      <c r="P3965" s="1255"/>
    </row>
    <row r="3966" spans="6:16">
      <c r="F3966" s="1256"/>
      <c r="G3966" s="1257"/>
      <c r="I3966" s="1255"/>
      <c r="K3966" s="1257"/>
      <c r="L3966" s="1257"/>
      <c r="P3966" s="1255"/>
    </row>
    <row r="3967" spans="6:16">
      <c r="F3967" s="1256"/>
      <c r="G3967" s="1257"/>
      <c r="I3967" s="1255"/>
      <c r="K3967" s="1257"/>
      <c r="L3967" s="1257"/>
      <c r="P3967" s="1255"/>
    </row>
    <row r="3968" spans="6:16">
      <c r="F3968" s="1256"/>
      <c r="G3968" s="1257"/>
      <c r="I3968" s="1255"/>
      <c r="K3968" s="1257"/>
      <c r="L3968" s="1257"/>
      <c r="P3968" s="1255"/>
    </row>
    <row r="3969" spans="6:16">
      <c r="F3969" s="1256"/>
      <c r="G3969" s="1257"/>
      <c r="I3969" s="1255"/>
      <c r="K3969" s="1257"/>
      <c r="L3969" s="1257"/>
      <c r="P3969" s="1255"/>
    </row>
    <row r="3970" spans="6:16">
      <c r="F3970" s="1256"/>
      <c r="G3970" s="1257"/>
      <c r="I3970" s="1255"/>
      <c r="K3970" s="1257"/>
      <c r="L3970" s="1257"/>
      <c r="P3970" s="1255"/>
    </row>
    <row r="3971" spans="6:16">
      <c r="F3971" s="1256"/>
      <c r="G3971" s="1257"/>
      <c r="I3971" s="1255"/>
      <c r="K3971" s="1257"/>
      <c r="L3971" s="1257"/>
      <c r="P3971" s="1255"/>
    </row>
    <row r="3972" spans="6:16">
      <c r="F3972" s="1256"/>
      <c r="G3972" s="1257"/>
      <c r="I3972" s="1255"/>
      <c r="K3972" s="1257"/>
      <c r="L3972" s="1257"/>
      <c r="P3972" s="1255"/>
    </row>
    <row r="3973" spans="6:16">
      <c r="F3973" s="1256"/>
      <c r="G3973" s="1257"/>
      <c r="I3973" s="1255"/>
      <c r="K3973" s="1257"/>
      <c r="L3973" s="1257"/>
      <c r="P3973" s="1255"/>
    </row>
    <row r="3974" spans="6:16">
      <c r="F3974" s="1256"/>
      <c r="G3974" s="1257"/>
      <c r="I3974" s="1255"/>
      <c r="K3974" s="1257"/>
      <c r="L3974" s="1257"/>
      <c r="P3974" s="1255"/>
    </row>
    <row r="3975" spans="6:16">
      <c r="F3975" s="1256"/>
      <c r="G3975" s="1257"/>
      <c r="I3975" s="1255"/>
      <c r="K3975" s="1257"/>
      <c r="L3975" s="1257"/>
      <c r="P3975" s="1255"/>
    </row>
    <row r="3976" spans="6:16">
      <c r="F3976" s="1256"/>
      <c r="G3976" s="1257"/>
      <c r="I3976" s="1255"/>
      <c r="K3976" s="1257"/>
      <c r="L3976" s="1257"/>
      <c r="P3976" s="1255"/>
    </row>
    <row r="3977" spans="6:16">
      <c r="F3977" s="1256"/>
      <c r="G3977" s="1257"/>
      <c r="I3977" s="1255"/>
      <c r="K3977" s="1257"/>
      <c r="L3977" s="1257"/>
      <c r="P3977" s="1255"/>
    </row>
    <row r="3978" spans="6:16">
      <c r="F3978" s="1256"/>
      <c r="G3978" s="1257"/>
      <c r="I3978" s="1255"/>
      <c r="K3978" s="1257"/>
      <c r="L3978" s="1257"/>
      <c r="P3978" s="1255"/>
    </row>
    <row r="3979" spans="6:16">
      <c r="F3979" s="1256"/>
      <c r="G3979" s="1257"/>
      <c r="I3979" s="1255"/>
      <c r="K3979" s="1257"/>
      <c r="L3979" s="1257"/>
      <c r="P3979" s="1255"/>
    </row>
    <row r="3980" spans="6:16">
      <c r="F3980" s="1256"/>
      <c r="G3980" s="1257"/>
      <c r="I3980" s="1255"/>
      <c r="K3980" s="1257"/>
      <c r="L3980" s="1257"/>
      <c r="P3980" s="1255"/>
    </row>
    <row r="3981" spans="6:16">
      <c r="F3981" s="1256"/>
      <c r="G3981" s="1257"/>
      <c r="I3981" s="1255"/>
      <c r="K3981" s="1257"/>
      <c r="L3981" s="1257"/>
      <c r="P3981" s="1255"/>
    </row>
    <row r="3982" spans="6:16">
      <c r="F3982" s="1256"/>
      <c r="G3982" s="1257"/>
      <c r="I3982" s="1255"/>
      <c r="K3982" s="1257"/>
      <c r="L3982" s="1257"/>
      <c r="P3982" s="1255"/>
    </row>
    <row r="3983" spans="6:16">
      <c r="F3983" s="1256"/>
      <c r="G3983" s="1257"/>
      <c r="I3983" s="1255"/>
      <c r="K3983" s="1257"/>
      <c r="L3983" s="1257"/>
      <c r="P3983" s="1255"/>
    </row>
    <row r="3984" spans="6:16">
      <c r="F3984" s="1256"/>
      <c r="G3984" s="1257"/>
      <c r="I3984" s="1255"/>
      <c r="K3984" s="1257"/>
      <c r="L3984" s="1257"/>
      <c r="P3984" s="1255"/>
    </row>
    <row r="3985" spans="6:16">
      <c r="F3985" s="1256"/>
      <c r="G3985" s="1257"/>
      <c r="I3985" s="1255"/>
      <c r="K3985" s="1257"/>
      <c r="L3985" s="1257"/>
      <c r="P3985" s="1255"/>
    </row>
    <row r="3986" spans="6:16">
      <c r="F3986" s="1256"/>
      <c r="G3986" s="1257"/>
      <c r="I3986" s="1255"/>
      <c r="K3986" s="1257"/>
      <c r="L3986" s="1257"/>
      <c r="P3986" s="1255"/>
    </row>
    <row r="3987" spans="6:16">
      <c r="F3987" s="1256"/>
      <c r="G3987" s="1257"/>
      <c r="I3987" s="1255"/>
      <c r="K3987" s="1257"/>
      <c r="L3987" s="1257"/>
      <c r="P3987" s="1255"/>
    </row>
    <row r="3988" spans="6:16">
      <c r="F3988" s="1256"/>
      <c r="G3988" s="1257"/>
      <c r="I3988" s="1255"/>
      <c r="K3988" s="1257"/>
      <c r="L3988" s="1257"/>
      <c r="P3988" s="1255"/>
    </row>
    <row r="3989" spans="6:16">
      <c r="F3989" s="1256"/>
      <c r="G3989" s="1257"/>
      <c r="I3989" s="1255"/>
      <c r="K3989" s="1257"/>
      <c r="L3989" s="1257"/>
      <c r="P3989" s="1255"/>
    </row>
    <row r="3990" spans="6:16">
      <c r="F3990" s="1256"/>
      <c r="G3990" s="1257"/>
      <c r="I3990" s="1255"/>
      <c r="K3990" s="1257"/>
      <c r="L3990" s="1257"/>
      <c r="P3990" s="1255"/>
    </row>
    <row r="3991" spans="6:16">
      <c r="F3991" s="1256"/>
      <c r="G3991" s="1257"/>
      <c r="I3991" s="1255"/>
      <c r="K3991" s="1257"/>
      <c r="L3991" s="1257"/>
      <c r="P3991" s="1255"/>
    </row>
    <row r="3992" spans="6:16">
      <c r="F3992" s="1256"/>
      <c r="G3992" s="1257"/>
      <c r="I3992" s="1255"/>
      <c r="K3992" s="1257"/>
      <c r="L3992" s="1257"/>
      <c r="P3992" s="1255"/>
    </row>
    <row r="3993" spans="6:16">
      <c r="F3993" s="1256"/>
      <c r="G3993" s="1257"/>
      <c r="I3993" s="1255"/>
      <c r="K3993" s="1257"/>
      <c r="L3993" s="1257"/>
      <c r="P3993" s="1255"/>
    </row>
    <row r="3994" spans="6:16">
      <c r="F3994" s="1256"/>
      <c r="G3994" s="1257"/>
      <c r="I3994" s="1255"/>
      <c r="K3994" s="1257"/>
      <c r="L3994" s="1257"/>
      <c r="P3994" s="1255"/>
    </row>
    <row r="3995" spans="6:16">
      <c r="F3995" s="1256"/>
      <c r="G3995" s="1257"/>
      <c r="I3995" s="1255"/>
      <c r="K3995" s="1257"/>
      <c r="L3995" s="1257"/>
      <c r="P3995" s="1255"/>
    </row>
    <row r="3996" spans="6:16">
      <c r="F3996" s="1256"/>
      <c r="G3996" s="1257"/>
      <c r="I3996" s="1255"/>
      <c r="K3996" s="1257"/>
      <c r="L3996" s="1257"/>
      <c r="P3996" s="1255"/>
    </row>
    <row r="3997" spans="6:16">
      <c r="F3997" s="1256"/>
      <c r="G3997" s="1257"/>
      <c r="I3997" s="1255"/>
      <c r="K3997" s="1257"/>
      <c r="L3997" s="1257"/>
      <c r="P3997" s="1255"/>
    </row>
    <row r="3998" spans="6:16">
      <c r="F3998" s="1256"/>
      <c r="G3998" s="1257"/>
      <c r="I3998" s="1255"/>
      <c r="K3998" s="1257"/>
      <c r="L3998" s="1257"/>
      <c r="P3998" s="1255"/>
    </row>
    <row r="3999" spans="6:16">
      <c r="F3999" s="1256"/>
      <c r="G3999" s="1257"/>
      <c r="I3999" s="1255"/>
      <c r="K3999" s="1257"/>
      <c r="L3999" s="1257"/>
      <c r="P3999" s="1255"/>
    </row>
    <row r="4000" spans="6:16">
      <c r="F4000" s="1256"/>
      <c r="G4000" s="1257"/>
      <c r="I4000" s="1255"/>
      <c r="K4000" s="1257"/>
      <c r="L4000" s="1257"/>
      <c r="P4000" s="1255"/>
    </row>
    <row r="4001" spans="6:16">
      <c r="F4001" s="1256"/>
      <c r="G4001" s="1257"/>
      <c r="I4001" s="1255"/>
      <c r="K4001" s="1257"/>
      <c r="L4001" s="1257"/>
      <c r="P4001" s="1255"/>
    </row>
    <row r="4002" spans="6:16">
      <c r="F4002" s="1256"/>
      <c r="G4002" s="1257"/>
      <c r="I4002" s="1255"/>
      <c r="K4002" s="1257"/>
      <c r="L4002" s="1257"/>
      <c r="P4002" s="1255"/>
    </row>
    <row r="4003" spans="6:16">
      <c r="F4003" s="1256"/>
      <c r="G4003" s="1257"/>
      <c r="I4003" s="1255"/>
      <c r="K4003" s="1257"/>
      <c r="L4003" s="1257"/>
      <c r="P4003" s="1255"/>
    </row>
    <row r="4004" spans="6:16">
      <c r="F4004" s="1256"/>
      <c r="G4004" s="1257"/>
      <c r="I4004" s="1255"/>
      <c r="K4004" s="1257"/>
      <c r="L4004" s="1257"/>
      <c r="P4004" s="1255"/>
    </row>
    <row r="4005" spans="6:16">
      <c r="F4005" s="1256"/>
      <c r="G4005" s="1257"/>
      <c r="I4005" s="1255"/>
      <c r="K4005" s="1257"/>
      <c r="L4005" s="1257"/>
      <c r="P4005" s="1255"/>
    </row>
    <row r="4006" spans="6:16">
      <c r="F4006" s="1256"/>
      <c r="G4006" s="1257"/>
      <c r="I4006" s="1255"/>
      <c r="K4006" s="1257"/>
      <c r="L4006" s="1257"/>
      <c r="P4006" s="1255"/>
    </row>
    <row r="4007" spans="6:16">
      <c r="F4007" s="1256"/>
      <c r="G4007" s="1257"/>
      <c r="I4007" s="1255"/>
      <c r="K4007" s="1257"/>
      <c r="L4007" s="1257"/>
      <c r="P4007" s="1255"/>
    </row>
    <row r="4008" spans="6:16">
      <c r="F4008" s="1256"/>
      <c r="G4008" s="1257"/>
      <c r="I4008" s="1255"/>
      <c r="K4008" s="1257"/>
      <c r="L4008" s="1257"/>
      <c r="P4008" s="1255"/>
    </row>
    <row r="4009" spans="6:16">
      <c r="F4009" s="1256"/>
      <c r="G4009" s="1257"/>
      <c r="I4009" s="1255"/>
      <c r="K4009" s="1257"/>
      <c r="L4009" s="1257"/>
      <c r="P4009" s="1255"/>
    </row>
    <row r="4010" spans="6:16">
      <c r="F4010" s="1256"/>
      <c r="G4010" s="1257"/>
      <c r="I4010" s="1255"/>
      <c r="K4010" s="1257"/>
      <c r="L4010" s="1257"/>
      <c r="P4010" s="1255"/>
    </row>
    <row r="4011" spans="6:16">
      <c r="F4011" s="1256"/>
      <c r="G4011" s="1257"/>
      <c r="I4011" s="1255"/>
      <c r="K4011" s="1257"/>
      <c r="L4011" s="1257"/>
      <c r="P4011" s="1255"/>
    </row>
    <row r="4012" spans="6:16">
      <c r="F4012" s="1256"/>
      <c r="G4012" s="1257"/>
      <c r="I4012" s="1255"/>
      <c r="K4012" s="1257"/>
      <c r="L4012" s="1257"/>
      <c r="P4012" s="1255"/>
    </row>
    <row r="4013" spans="6:16">
      <c r="F4013" s="1256"/>
      <c r="G4013" s="1257"/>
      <c r="I4013" s="1255"/>
      <c r="K4013" s="1257"/>
      <c r="L4013" s="1257"/>
      <c r="P4013" s="1255"/>
    </row>
    <row r="4014" spans="6:16">
      <c r="F4014" s="1256"/>
      <c r="G4014" s="1257"/>
      <c r="I4014" s="1255"/>
      <c r="K4014" s="1257"/>
      <c r="L4014" s="1257"/>
      <c r="P4014" s="1255"/>
    </row>
    <row r="4015" spans="6:16">
      <c r="F4015" s="1256"/>
      <c r="G4015" s="1257"/>
      <c r="I4015" s="1255"/>
      <c r="K4015" s="1257"/>
      <c r="L4015" s="1257"/>
      <c r="P4015" s="1255"/>
    </row>
    <row r="4016" spans="6:16">
      <c r="F4016" s="1256"/>
      <c r="G4016" s="1257"/>
      <c r="I4016" s="1255"/>
      <c r="K4016" s="1257"/>
      <c r="L4016" s="1257"/>
      <c r="P4016" s="1255"/>
    </row>
    <row r="4017" spans="6:16">
      <c r="F4017" s="1256"/>
      <c r="G4017" s="1257"/>
      <c r="I4017" s="1255"/>
      <c r="K4017" s="1257"/>
      <c r="L4017" s="1257"/>
      <c r="P4017" s="1255"/>
    </row>
    <row r="4018" spans="6:16">
      <c r="F4018" s="1256"/>
      <c r="G4018" s="1257"/>
      <c r="I4018" s="1255"/>
      <c r="K4018" s="1257"/>
      <c r="L4018" s="1257"/>
      <c r="P4018" s="1255"/>
    </row>
    <row r="4019" spans="6:16">
      <c r="F4019" s="1256"/>
      <c r="G4019" s="1257"/>
      <c r="I4019" s="1255"/>
      <c r="K4019" s="1257"/>
      <c r="L4019" s="1257"/>
      <c r="P4019" s="1255"/>
    </row>
    <row r="4020" spans="6:16">
      <c r="F4020" s="1256"/>
      <c r="G4020" s="1257"/>
      <c r="I4020" s="1255"/>
      <c r="K4020" s="1257"/>
      <c r="L4020" s="1257"/>
      <c r="P4020" s="1255"/>
    </row>
    <row r="4021" spans="6:16">
      <c r="F4021" s="1256"/>
      <c r="G4021" s="1257"/>
      <c r="I4021" s="1255"/>
      <c r="K4021" s="1257"/>
      <c r="L4021" s="1257"/>
      <c r="P4021" s="1255"/>
    </row>
    <row r="4022" spans="6:16">
      <c r="F4022" s="1256"/>
      <c r="G4022" s="1257"/>
      <c r="I4022" s="1255"/>
      <c r="K4022" s="1257"/>
      <c r="L4022" s="1257"/>
      <c r="P4022" s="1255"/>
    </row>
    <row r="4023" spans="6:16">
      <c r="F4023" s="1256"/>
      <c r="G4023" s="1257"/>
      <c r="I4023" s="1255"/>
      <c r="K4023" s="1257"/>
      <c r="L4023" s="1257"/>
      <c r="P4023" s="1255"/>
    </row>
    <row r="4024" spans="6:16">
      <c r="F4024" s="1256"/>
      <c r="G4024" s="1257"/>
      <c r="I4024" s="1255"/>
      <c r="K4024" s="1257"/>
      <c r="L4024" s="1257"/>
      <c r="P4024" s="1255"/>
    </row>
    <row r="4025" spans="6:16">
      <c r="F4025" s="1256"/>
      <c r="G4025" s="1257"/>
      <c r="I4025" s="1255"/>
      <c r="K4025" s="1257"/>
      <c r="L4025" s="1257"/>
      <c r="P4025" s="1255"/>
    </row>
    <row r="4026" spans="6:16">
      <c r="F4026" s="1256"/>
      <c r="G4026" s="1257"/>
      <c r="I4026" s="1255"/>
      <c r="K4026" s="1257"/>
      <c r="L4026" s="1257"/>
      <c r="P4026" s="1255"/>
    </row>
    <row r="4027" spans="6:16">
      <c r="F4027" s="1256"/>
      <c r="G4027" s="1257"/>
      <c r="I4027" s="1255"/>
      <c r="K4027" s="1257"/>
      <c r="L4027" s="1257"/>
      <c r="P4027" s="1255"/>
    </row>
    <row r="4028" spans="6:16">
      <c r="F4028" s="1256"/>
      <c r="G4028" s="1257"/>
      <c r="I4028" s="1255"/>
      <c r="K4028" s="1257"/>
      <c r="L4028" s="1257"/>
      <c r="P4028" s="1255"/>
    </row>
    <row r="4029" spans="6:16">
      <c r="F4029" s="1256"/>
      <c r="G4029" s="1257"/>
      <c r="I4029" s="1255"/>
      <c r="K4029" s="1257"/>
      <c r="L4029" s="1257"/>
      <c r="P4029" s="1255"/>
    </row>
    <row r="4030" spans="6:16">
      <c r="F4030" s="1256"/>
      <c r="G4030" s="1257"/>
      <c r="I4030" s="1255"/>
      <c r="K4030" s="1257"/>
      <c r="L4030" s="1257"/>
      <c r="P4030" s="1255"/>
    </row>
    <row r="4031" spans="6:16">
      <c r="F4031" s="1256"/>
      <c r="G4031" s="1257"/>
      <c r="I4031" s="1255"/>
      <c r="K4031" s="1257"/>
      <c r="L4031" s="1257"/>
      <c r="P4031" s="1255"/>
    </row>
    <row r="4032" spans="6:16">
      <c r="F4032" s="1256"/>
      <c r="G4032" s="1257"/>
      <c r="I4032" s="1255"/>
      <c r="K4032" s="1257"/>
      <c r="L4032" s="1257"/>
      <c r="P4032" s="1255"/>
    </row>
    <row r="4033" spans="6:16">
      <c r="F4033" s="1256"/>
      <c r="G4033" s="1257"/>
      <c r="I4033" s="1255"/>
      <c r="K4033" s="1257"/>
      <c r="L4033" s="1257"/>
      <c r="P4033" s="1255"/>
    </row>
    <row r="4034" spans="6:16">
      <c r="F4034" s="1256"/>
      <c r="G4034" s="1257"/>
      <c r="I4034" s="1255"/>
      <c r="K4034" s="1257"/>
      <c r="L4034" s="1257"/>
      <c r="P4034" s="1255"/>
    </row>
    <row r="4035" spans="6:16">
      <c r="F4035" s="1256"/>
      <c r="G4035" s="1257"/>
      <c r="I4035" s="1255"/>
      <c r="K4035" s="1257"/>
      <c r="L4035" s="1257"/>
      <c r="P4035" s="1255"/>
    </row>
    <row r="4036" spans="6:16">
      <c r="F4036" s="1256"/>
      <c r="G4036" s="1257"/>
      <c r="I4036" s="1255"/>
      <c r="K4036" s="1257"/>
      <c r="L4036" s="1257"/>
      <c r="P4036" s="1255"/>
    </row>
    <row r="4037" spans="6:16">
      <c r="F4037" s="1256"/>
      <c r="G4037" s="1257"/>
      <c r="I4037" s="1255"/>
      <c r="K4037" s="1257"/>
      <c r="L4037" s="1257"/>
      <c r="P4037" s="1255"/>
    </row>
    <row r="4038" spans="6:16">
      <c r="F4038" s="1256"/>
      <c r="G4038" s="1257"/>
      <c r="I4038" s="1255"/>
      <c r="K4038" s="1257"/>
      <c r="L4038" s="1257"/>
      <c r="P4038" s="1255"/>
    </row>
    <row r="4039" spans="6:16">
      <c r="F4039" s="1256"/>
      <c r="G4039" s="1257"/>
      <c r="I4039" s="1255"/>
      <c r="K4039" s="1257"/>
      <c r="L4039" s="1257"/>
      <c r="P4039" s="1255"/>
    </row>
    <row r="4040" spans="6:16">
      <c r="F4040" s="1256"/>
      <c r="G4040" s="1257"/>
      <c r="I4040" s="1255"/>
      <c r="K4040" s="1257"/>
      <c r="L4040" s="1257"/>
      <c r="P4040" s="1255"/>
    </row>
    <row r="4041" spans="6:16">
      <c r="F4041" s="1256"/>
      <c r="G4041" s="1257"/>
      <c r="I4041" s="1255"/>
      <c r="K4041" s="1257"/>
      <c r="L4041" s="1257"/>
      <c r="P4041" s="1255"/>
    </row>
    <row r="4042" spans="6:16">
      <c r="F4042" s="1256"/>
      <c r="G4042" s="1257"/>
      <c r="I4042" s="1255"/>
      <c r="K4042" s="1257"/>
      <c r="L4042" s="1257"/>
      <c r="P4042" s="1255"/>
    </row>
    <row r="4043" spans="6:16">
      <c r="F4043" s="1256"/>
      <c r="G4043" s="1257"/>
      <c r="I4043" s="1255"/>
      <c r="K4043" s="1257"/>
      <c r="L4043" s="1257"/>
      <c r="P4043" s="1255"/>
    </row>
    <row r="4044" spans="6:16">
      <c r="F4044" s="1256"/>
      <c r="G4044" s="1257"/>
      <c r="I4044" s="1255"/>
      <c r="K4044" s="1257"/>
      <c r="L4044" s="1257"/>
      <c r="P4044" s="1255"/>
    </row>
    <row r="4045" spans="6:16">
      <c r="F4045" s="1256"/>
      <c r="G4045" s="1257"/>
      <c r="I4045" s="1255"/>
      <c r="K4045" s="1257"/>
      <c r="L4045" s="1257"/>
      <c r="P4045" s="1255"/>
    </row>
    <row r="4046" spans="6:16">
      <c r="F4046" s="1256"/>
      <c r="G4046" s="1257"/>
      <c r="I4046" s="1255"/>
      <c r="K4046" s="1257"/>
      <c r="L4046" s="1257"/>
      <c r="P4046" s="1255"/>
    </row>
    <row r="4047" spans="6:16">
      <c r="F4047" s="1256"/>
      <c r="G4047" s="1257"/>
      <c r="I4047" s="1255"/>
      <c r="K4047" s="1257"/>
      <c r="L4047" s="1257"/>
      <c r="P4047" s="1255"/>
    </row>
    <row r="4048" spans="6:16">
      <c r="F4048" s="1256"/>
      <c r="G4048" s="1257"/>
      <c r="I4048" s="1255"/>
      <c r="K4048" s="1257"/>
      <c r="L4048" s="1257"/>
      <c r="P4048" s="1255"/>
    </row>
    <row r="4049" spans="6:16">
      <c r="F4049" s="1256"/>
      <c r="G4049" s="1257"/>
      <c r="I4049" s="1255"/>
      <c r="K4049" s="1257"/>
      <c r="L4049" s="1257"/>
      <c r="P4049" s="1255"/>
    </row>
    <row r="4050" spans="6:16">
      <c r="F4050" s="1256"/>
      <c r="G4050" s="1257"/>
      <c r="I4050" s="1255"/>
      <c r="K4050" s="1257"/>
      <c r="L4050" s="1257"/>
      <c r="P4050" s="1255"/>
    </row>
    <row r="4051" spans="6:16">
      <c r="F4051" s="1256"/>
      <c r="G4051" s="1257"/>
      <c r="I4051" s="1255"/>
      <c r="K4051" s="1257"/>
      <c r="L4051" s="1257"/>
      <c r="P4051" s="1255"/>
    </row>
    <row r="4052" spans="6:16">
      <c r="F4052" s="1256"/>
      <c r="G4052" s="1257"/>
      <c r="I4052" s="1255"/>
      <c r="K4052" s="1257"/>
      <c r="L4052" s="1257"/>
      <c r="P4052" s="1255"/>
    </row>
    <row r="4053" spans="6:16">
      <c r="F4053" s="1256"/>
      <c r="G4053" s="1257"/>
      <c r="I4053" s="1255"/>
      <c r="K4053" s="1257"/>
      <c r="L4053" s="1257"/>
      <c r="P4053" s="1255"/>
    </row>
    <row r="4054" spans="6:16">
      <c r="F4054" s="1256"/>
      <c r="G4054" s="1257"/>
      <c r="I4054" s="1255"/>
      <c r="K4054" s="1257"/>
      <c r="L4054" s="1257"/>
      <c r="P4054" s="1255"/>
    </row>
    <row r="4055" spans="6:16">
      <c r="F4055" s="1256"/>
      <c r="G4055" s="1257"/>
      <c r="I4055" s="1255"/>
      <c r="K4055" s="1257"/>
      <c r="L4055" s="1257"/>
      <c r="P4055" s="1255"/>
    </row>
    <row r="4056" spans="6:16">
      <c r="F4056" s="1256"/>
      <c r="G4056" s="1257"/>
      <c r="I4056" s="1255"/>
      <c r="K4056" s="1257"/>
      <c r="L4056" s="1257"/>
      <c r="P4056" s="1255"/>
    </row>
    <row r="4057" spans="6:16">
      <c r="F4057" s="1256"/>
      <c r="G4057" s="1257"/>
      <c r="I4057" s="1255"/>
      <c r="K4057" s="1257"/>
      <c r="L4057" s="1257"/>
      <c r="P4057" s="1255"/>
    </row>
    <row r="4058" spans="6:16">
      <c r="F4058" s="1256"/>
      <c r="G4058" s="1257"/>
      <c r="I4058" s="1255"/>
      <c r="K4058" s="1257"/>
      <c r="L4058" s="1257"/>
      <c r="P4058" s="1255"/>
    </row>
    <row r="4059" spans="6:16">
      <c r="F4059" s="1256"/>
      <c r="G4059" s="1257"/>
      <c r="I4059" s="1255"/>
      <c r="K4059" s="1257"/>
      <c r="L4059" s="1257"/>
      <c r="P4059" s="1255"/>
    </row>
    <row r="4060" spans="6:16">
      <c r="F4060" s="1256"/>
      <c r="G4060" s="1257"/>
      <c r="I4060" s="1255"/>
      <c r="K4060" s="1257"/>
      <c r="L4060" s="1257"/>
      <c r="P4060" s="1255"/>
    </row>
    <row r="4061" spans="6:16">
      <c r="F4061" s="1256"/>
      <c r="G4061" s="1257"/>
      <c r="I4061" s="1255"/>
      <c r="K4061" s="1257"/>
      <c r="L4061" s="1257"/>
      <c r="P4061" s="1255"/>
    </row>
    <row r="4062" spans="6:16">
      <c r="F4062" s="1256"/>
      <c r="G4062" s="1257"/>
      <c r="I4062" s="1255"/>
      <c r="K4062" s="1257"/>
      <c r="L4062" s="1257"/>
      <c r="P4062" s="1255"/>
    </row>
    <row r="4063" spans="6:16">
      <c r="F4063" s="1256"/>
      <c r="G4063" s="1257"/>
      <c r="I4063" s="1255"/>
      <c r="K4063" s="1257"/>
      <c r="L4063" s="1257"/>
      <c r="P4063" s="1255"/>
    </row>
    <row r="4064" spans="6:16">
      <c r="F4064" s="1256"/>
      <c r="G4064" s="1257"/>
      <c r="I4064" s="1255"/>
      <c r="K4064" s="1257"/>
      <c r="L4064" s="1257"/>
      <c r="P4064" s="1255"/>
    </row>
    <row r="4065" spans="6:16">
      <c r="F4065" s="1256"/>
      <c r="G4065" s="1257"/>
      <c r="I4065" s="1255"/>
      <c r="K4065" s="1257"/>
      <c r="L4065" s="1257"/>
      <c r="P4065" s="1255"/>
    </row>
    <row r="4066" spans="6:16">
      <c r="F4066" s="1256"/>
      <c r="G4066" s="1257"/>
      <c r="I4066" s="1255"/>
      <c r="K4066" s="1257"/>
      <c r="L4066" s="1257"/>
      <c r="P4066" s="1255"/>
    </row>
    <row r="4067" spans="6:16">
      <c r="F4067" s="1256"/>
      <c r="G4067" s="1257"/>
      <c r="I4067" s="1255"/>
      <c r="K4067" s="1257"/>
      <c r="L4067" s="1257"/>
      <c r="P4067" s="1255"/>
    </row>
    <row r="4068" spans="6:16">
      <c r="F4068" s="1256"/>
      <c r="G4068" s="1257"/>
      <c r="I4068" s="1255"/>
      <c r="K4068" s="1257"/>
      <c r="L4068" s="1257"/>
      <c r="P4068" s="1255"/>
    </row>
    <row r="4069" spans="6:16">
      <c r="F4069" s="1256"/>
      <c r="G4069" s="1257"/>
      <c r="I4069" s="1255"/>
      <c r="K4069" s="1257"/>
      <c r="L4069" s="1257"/>
      <c r="P4069" s="1255"/>
    </row>
    <row r="4070" spans="6:16">
      <c r="F4070" s="1256"/>
      <c r="G4070" s="1257"/>
      <c r="I4070" s="1255"/>
      <c r="K4070" s="1257"/>
      <c r="L4070" s="1257"/>
      <c r="P4070" s="1255"/>
    </row>
    <row r="4071" spans="6:16">
      <c r="F4071" s="1256"/>
      <c r="G4071" s="1257"/>
      <c r="I4071" s="1255"/>
      <c r="K4071" s="1257"/>
      <c r="L4071" s="1257"/>
      <c r="P4071" s="1255"/>
    </row>
    <row r="4072" spans="6:16">
      <c r="F4072" s="1256"/>
      <c r="G4072" s="1257"/>
      <c r="I4072" s="1255"/>
      <c r="K4072" s="1257"/>
      <c r="L4072" s="1257"/>
      <c r="P4072" s="1255"/>
    </row>
    <row r="4073" spans="6:16">
      <c r="F4073" s="1256"/>
      <c r="G4073" s="1257"/>
      <c r="I4073" s="1255"/>
      <c r="K4073" s="1257"/>
      <c r="L4073" s="1257"/>
      <c r="P4073" s="1255"/>
    </row>
    <row r="4074" spans="6:16">
      <c r="F4074" s="1256"/>
      <c r="G4074" s="1257"/>
      <c r="I4074" s="1255"/>
      <c r="K4074" s="1257"/>
      <c r="L4074" s="1257"/>
      <c r="P4074" s="1255"/>
    </row>
    <row r="4075" spans="6:16">
      <c r="F4075" s="1256"/>
      <c r="G4075" s="1257"/>
      <c r="I4075" s="1255"/>
      <c r="K4075" s="1257"/>
      <c r="L4075" s="1257"/>
      <c r="P4075" s="1255"/>
    </row>
    <row r="4076" spans="6:16">
      <c r="F4076" s="1256"/>
      <c r="G4076" s="1257"/>
      <c r="I4076" s="1255"/>
      <c r="K4076" s="1257"/>
      <c r="L4076" s="1257"/>
      <c r="P4076" s="1255"/>
    </row>
    <row r="4077" spans="6:16">
      <c r="F4077" s="1256"/>
      <c r="G4077" s="1257"/>
      <c r="I4077" s="1255"/>
      <c r="K4077" s="1257"/>
      <c r="L4077" s="1257"/>
      <c r="P4077" s="1255"/>
    </row>
    <row r="4078" spans="6:16">
      <c r="F4078" s="1256"/>
      <c r="G4078" s="1257"/>
      <c r="I4078" s="1255"/>
      <c r="K4078" s="1257"/>
      <c r="L4078" s="1257"/>
      <c r="P4078" s="1255"/>
    </row>
    <row r="4079" spans="6:16">
      <c r="F4079" s="1256"/>
      <c r="G4079" s="1257"/>
      <c r="I4079" s="1255"/>
      <c r="K4079" s="1257"/>
      <c r="L4079" s="1257"/>
      <c r="P4079" s="1255"/>
    </row>
    <row r="4080" spans="6:16">
      <c r="F4080" s="1256"/>
      <c r="G4080" s="1257"/>
      <c r="I4080" s="1255"/>
      <c r="K4080" s="1257"/>
      <c r="L4080" s="1257"/>
      <c r="P4080" s="1255"/>
    </row>
    <row r="4081" spans="6:16">
      <c r="F4081" s="1256"/>
      <c r="G4081" s="1257"/>
      <c r="I4081" s="1255"/>
      <c r="K4081" s="1257"/>
      <c r="L4081" s="1257"/>
      <c r="P4081" s="1255"/>
    </row>
    <row r="4082" spans="6:16">
      <c r="F4082" s="1256"/>
      <c r="G4082" s="1257"/>
      <c r="I4082" s="1255"/>
      <c r="K4082" s="1257"/>
      <c r="L4082" s="1257"/>
      <c r="P4082" s="1255"/>
    </row>
    <row r="4083" spans="6:16">
      <c r="F4083" s="1256"/>
      <c r="G4083" s="1257"/>
      <c r="I4083" s="1255"/>
      <c r="K4083" s="1257"/>
      <c r="L4083" s="1257"/>
      <c r="P4083" s="1255"/>
    </row>
    <row r="4084" spans="6:16">
      <c r="F4084" s="1256"/>
      <c r="G4084" s="1257"/>
      <c r="I4084" s="1255"/>
      <c r="K4084" s="1257"/>
      <c r="L4084" s="1257"/>
      <c r="P4084" s="1255"/>
    </row>
    <row r="4085" spans="6:16">
      <c r="F4085" s="1256"/>
      <c r="G4085" s="1257"/>
      <c r="I4085" s="1255"/>
      <c r="K4085" s="1257"/>
      <c r="L4085" s="1257"/>
      <c r="P4085" s="1255"/>
    </row>
    <row r="4086" spans="6:16">
      <c r="F4086" s="1256"/>
      <c r="G4086" s="1257"/>
      <c r="I4086" s="1255"/>
      <c r="K4086" s="1257"/>
      <c r="L4086" s="1257"/>
      <c r="P4086" s="1255"/>
    </row>
    <row r="4087" spans="6:16">
      <c r="F4087" s="1256"/>
      <c r="G4087" s="1257"/>
      <c r="I4087" s="1255"/>
      <c r="K4087" s="1257"/>
      <c r="L4087" s="1257"/>
      <c r="P4087" s="1255"/>
    </row>
    <row r="4088" spans="6:16">
      <c r="F4088" s="1256"/>
      <c r="G4088" s="1257"/>
      <c r="I4088" s="1255"/>
      <c r="K4088" s="1257"/>
      <c r="L4088" s="1257"/>
      <c r="P4088" s="1255"/>
    </row>
    <row r="4089" spans="6:16">
      <c r="F4089" s="1256"/>
      <c r="G4089" s="1257"/>
      <c r="I4089" s="1255"/>
      <c r="K4089" s="1257"/>
      <c r="L4089" s="1257"/>
      <c r="P4089" s="1255"/>
    </row>
    <row r="4090" spans="6:16">
      <c r="F4090" s="1256"/>
      <c r="G4090" s="1257"/>
      <c r="I4090" s="1255"/>
      <c r="K4090" s="1257"/>
      <c r="L4090" s="1257"/>
      <c r="P4090" s="1255"/>
    </row>
    <row r="4091" spans="6:16">
      <c r="F4091" s="1256"/>
      <c r="G4091" s="1257"/>
      <c r="I4091" s="1255"/>
      <c r="K4091" s="1257"/>
      <c r="L4091" s="1257"/>
      <c r="P4091" s="1255"/>
    </row>
    <row r="4092" spans="6:16">
      <c r="F4092" s="1256"/>
      <c r="G4092" s="1257"/>
      <c r="I4092" s="1255"/>
      <c r="K4092" s="1257"/>
      <c r="L4092" s="1257"/>
      <c r="P4092" s="1255"/>
    </row>
    <row r="4093" spans="6:16">
      <c r="F4093" s="1256"/>
      <c r="G4093" s="1257"/>
      <c r="I4093" s="1255"/>
      <c r="K4093" s="1257"/>
      <c r="L4093" s="1257"/>
      <c r="P4093" s="1255"/>
    </row>
    <row r="4094" spans="6:16">
      <c r="F4094" s="1256"/>
      <c r="G4094" s="1257"/>
      <c r="I4094" s="1255"/>
      <c r="K4094" s="1257"/>
      <c r="L4094" s="1257"/>
      <c r="P4094" s="1255"/>
    </row>
    <row r="4095" spans="6:16">
      <c r="F4095" s="1256"/>
      <c r="G4095" s="1257"/>
      <c r="I4095" s="1255"/>
      <c r="K4095" s="1257"/>
      <c r="L4095" s="1257"/>
      <c r="P4095" s="1255"/>
    </row>
    <row r="4096" spans="6:16">
      <c r="F4096" s="1256"/>
      <c r="G4096" s="1257"/>
      <c r="I4096" s="1255"/>
      <c r="K4096" s="1257"/>
      <c r="L4096" s="1257"/>
      <c r="P4096" s="1255"/>
    </row>
    <row r="4097" spans="6:16">
      <c r="F4097" s="1256"/>
      <c r="G4097" s="1257"/>
      <c r="I4097" s="1255"/>
      <c r="K4097" s="1257"/>
      <c r="L4097" s="1257"/>
      <c r="P4097" s="1255"/>
    </row>
    <row r="4098" spans="6:16">
      <c r="F4098" s="1256"/>
      <c r="G4098" s="1257"/>
      <c r="I4098" s="1255"/>
      <c r="K4098" s="1257"/>
      <c r="L4098" s="1257"/>
      <c r="P4098" s="1255"/>
    </row>
    <row r="4099" spans="6:16">
      <c r="F4099" s="1256"/>
      <c r="G4099" s="1257"/>
      <c r="I4099" s="1255"/>
      <c r="K4099" s="1257"/>
      <c r="L4099" s="1257"/>
      <c r="P4099" s="1255"/>
    </row>
    <row r="4100" spans="6:16">
      <c r="F4100" s="1256"/>
      <c r="G4100" s="1257"/>
      <c r="I4100" s="1255"/>
      <c r="K4100" s="1257"/>
      <c r="L4100" s="1257"/>
      <c r="P4100" s="1255"/>
    </row>
    <row r="4101" spans="6:16">
      <c r="F4101" s="1256"/>
      <c r="G4101" s="1257"/>
      <c r="I4101" s="1255"/>
      <c r="K4101" s="1257"/>
      <c r="L4101" s="1257"/>
      <c r="P4101" s="1255"/>
    </row>
    <row r="4102" spans="6:16">
      <c r="F4102" s="1256"/>
      <c r="G4102" s="1257"/>
      <c r="I4102" s="1255"/>
      <c r="K4102" s="1257"/>
      <c r="L4102" s="1257"/>
      <c r="P4102" s="1255"/>
    </row>
    <row r="4103" spans="6:16">
      <c r="F4103" s="1256"/>
      <c r="G4103" s="1257"/>
      <c r="I4103" s="1255"/>
      <c r="K4103" s="1257"/>
      <c r="L4103" s="1257"/>
      <c r="P4103" s="1255"/>
    </row>
    <row r="4104" spans="6:16">
      <c r="F4104" s="1256"/>
      <c r="G4104" s="1257"/>
      <c r="I4104" s="1255"/>
      <c r="K4104" s="1257"/>
      <c r="L4104" s="1257"/>
      <c r="P4104" s="1255"/>
    </row>
    <row r="4105" spans="6:16">
      <c r="F4105" s="1256"/>
      <c r="G4105" s="1257"/>
      <c r="I4105" s="1255"/>
      <c r="K4105" s="1257"/>
      <c r="L4105" s="1257"/>
      <c r="P4105" s="1255"/>
    </row>
    <row r="4106" spans="6:16">
      <c r="F4106" s="1256"/>
      <c r="G4106" s="1257"/>
      <c r="I4106" s="1255"/>
      <c r="K4106" s="1257"/>
      <c r="L4106" s="1257"/>
      <c r="P4106" s="1255"/>
    </row>
    <row r="4107" spans="6:16">
      <c r="F4107" s="1256"/>
      <c r="G4107" s="1257"/>
      <c r="I4107" s="1255"/>
      <c r="K4107" s="1257"/>
      <c r="L4107" s="1257"/>
      <c r="P4107" s="1255"/>
    </row>
    <row r="4108" spans="6:16">
      <c r="F4108" s="1256"/>
      <c r="G4108" s="1257"/>
      <c r="I4108" s="1255"/>
      <c r="K4108" s="1257"/>
      <c r="L4108" s="1257"/>
      <c r="P4108" s="1255"/>
    </row>
    <row r="4109" spans="6:16">
      <c r="F4109" s="1256"/>
      <c r="G4109" s="1257"/>
      <c r="I4109" s="1255"/>
      <c r="K4109" s="1257"/>
      <c r="L4109" s="1257"/>
      <c r="P4109" s="1255"/>
    </row>
    <row r="4110" spans="6:16">
      <c r="F4110" s="1256"/>
      <c r="G4110" s="1257"/>
      <c r="I4110" s="1255"/>
      <c r="K4110" s="1257"/>
      <c r="L4110" s="1257"/>
      <c r="P4110" s="1255"/>
    </row>
    <row r="4111" spans="6:16">
      <c r="F4111" s="1256"/>
      <c r="G4111" s="1257"/>
      <c r="I4111" s="1255"/>
      <c r="K4111" s="1257"/>
      <c r="L4111" s="1257"/>
      <c r="P4111" s="1255"/>
    </row>
    <row r="4112" spans="6:16">
      <c r="F4112" s="1256"/>
      <c r="G4112" s="1257"/>
      <c r="I4112" s="1255"/>
      <c r="K4112" s="1257"/>
      <c r="L4112" s="1257"/>
      <c r="P4112" s="1255"/>
    </row>
    <row r="4113" spans="6:16">
      <c r="F4113" s="1256"/>
      <c r="G4113" s="1257"/>
      <c r="I4113" s="1255"/>
      <c r="K4113" s="1257"/>
      <c r="L4113" s="1257"/>
      <c r="P4113" s="1255"/>
    </row>
    <row r="4114" spans="6:16">
      <c r="F4114" s="1256"/>
      <c r="G4114" s="1257"/>
      <c r="I4114" s="1255"/>
      <c r="K4114" s="1257"/>
      <c r="L4114" s="1257"/>
      <c r="P4114" s="1255"/>
    </row>
    <row r="4115" spans="6:16">
      <c r="F4115" s="1256"/>
      <c r="G4115" s="1257"/>
      <c r="I4115" s="1255"/>
      <c r="K4115" s="1257"/>
      <c r="L4115" s="1257"/>
      <c r="P4115" s="1255"/>
    </row>
    <row r="4116" spans="6:16">
      <c r="F4116" s="1256"/>
      <c r="G4116" s="1257"/>
      <c r="I4116" s="1255"/>
      <c r="K4116" s="1257"/>
      <c r="L4116" s="1257"/>
      <c r="P4116" s="1255"/>
    </row>
    <row r="4117" spans="6:16">
      <c r="F4117" s="1256"/>
      <c r="G4117" s="1257"/>
      <c r="I4117" s="1255"/>
      <c r="K4117" s="1257"/>
      <c r="L4117" s="1257"/>
      <c r="P4117" s="1255"/>
    </row>
    <row r="4118" spans="6:16">
      <c r="F4118" s="1256"/>
      <c r="G4118" s="1257"/>
      <c r="I4118" s="1255"/>
      <c r="K4118" s="1257"/>
      <c r="L4118" s="1257"/>
      <c r="P4118" s="1255"/>
    </row>
    <row r="4119" spans="6:16">
      <c r="F4119" s="1256"/>
      <c r="G4119" s="1257"/>
      <c r="I4119" s="1255"/>
      <c r="K4119" s="1257"/>
      <c r="L4119" s="1257"/>
      <c r="P4119" s="1255"/>
    </row>
    <row r="4120" spans="6:16">
      <c r="F4120" s="1256"/>
      <c r="G4120" s="1257"/>
      <c r="I4120" s="1255"/>
      <c r="K4120" s="1257"/>
      <c r="L4120" s="1257"/>
      <c r="P4120" s="1255"/>
    </row>
    <row r="4121" spans="6:16">
      <c r="F4121" s="1256"/>
      <c r="G4121" s="1257"/>
      <c r="I4121" s="1255"/>
      <c r="K4121" s="1257"/>
      <c r="L4121" s="1257"/>
      <c r="P4121" s="1255"/>
    </row>
    <row r="4122" spans="6:16">
      <c r="F4122" s="1256"/>
      <c r="G4122" s="1257"/>
      <c r="I4122" s="1255"/>
      <c r="K4122" s="1257"/>
      <c r="L4122" s="1257"/>
      <c r="P4122" s="1255"/>
    </row>
    <row r="4123" spans="6:16">
      <c r="F4123" s="1256"/>
      <c r="G4123" s="1257"/>
      <c r="I4123" s="1255"/>
      <c r="K4123" s="1257"/>
      <c r="L4123" s="1257"/>
      <c r="P4123" s="1255"/>
    </row>
    <row r="4124" spans="6:16">
      <c r="F4124" s="1256"/>
      <c r="G4124" s="1257"/>
      <c r="I4124" s="1255"/>
      <c r="K4124" s="1257"/>
      <c r="L4124" s="1257"/>
      <c r="P4124" s="1255"/>
    </row>
    <row r="4125" spans="6:16">
      <c r="F4125" s="1256"/>
      <c r="G4125" s="1257"/>
      <c r="I4125" s="1255"/>
      <c r="K4125" s="1257"/>
      <c r="L4125" s="1257"/>
      <c r="P4125" s="1255"/>
    </row>
    <row r="4126" spans="6:16">
      <c r="F4126" s="1256"/>
      <c r="G4126" s="1257"/>
      <c r="I4126" s="1255"/>
      <c r="K4126" s="1257"/>
      <c r="L4126" s="1257"/>
      <c r="P4126" s="1255"/>
    </row>
    <row r="4127" spans="6:16">
      <c r="F4127" s="1256"/>
      <c r="G4127" s="1257"/>
      <c r="I4127" s="1255"/>
      <c r="K4127" s="1257"/>
      <c r="L4127" s="1257"/>
      <c r="P4127" s="1255"/>
    </row>
    <row r="4128" spans="6:16">
      <c r="F4128" s="1256"/>
      <c r="G4128" s="1257"/>
      <c r="I4128" s="1255"/>
      <c r="K4128" s="1257"/>
      <c r="L4128" s="1257"/>
      <c r="P4128" s="1255"/>
    </row>
    <row r="4129" spans="6:16">
      <c r="F4129" s="1256"/>
      <c r="G4129" s="1257"/>
      <c r="I4129" s="1255"/>
      <c r="K4129" s="1257"/>
      <c r="L4129" s="1257"/>
      <c r="P4129" s="1255"/>
    </row>
    <row r="4130" spans="6:16">
      <c r="F4130" s="1256"/>
      <c r="G4130" s="1257"/>
      <c r="I4130" s="1255"/>
      <c r="K4130" s="1257"/>
      <c r="L4130" s="1257"/>
      <c r="P4130" s="1255"/>
    </row>
    <row r="4131" spans="6:16">
      <c r="F4131" s="1256"/>
      <c r="G4131" s="1257"/>
      <c r="I4131" s="1255"/>
      <c r="K4131" s="1257"/>
      <c r="L4131" s="1257"/>
      <c r="P4131" s="1255"/>
    </row>
    <row r="4132" spans="6:16">
      <c r="F4132" s="1256"/>
      <c r="G4132" s="1257"/>
      <c r="I4132" s="1255"/>
      <c r="K4132" s="1257"/>
      <c r="L4132" s="1257"/>
      <c r="P4132" s="1255"/>
    </row>
    <row r="4133" spans="6:16">
      <c r="F4133" s="1256"/>
      <c r="G4133" s="1257"/>
      <c r="I4133" s="1255"/>
      <c r="K4133" s="1257"/>
      <c r="L4133" s="1257"/>
      <c r="P4133" s="1255"/>
    </row>
    <row r="4134" spans="6:16">
      <c r="F4134" s="1256"/>
      <c r="G4134" s="1257"/>
      <c r="I4134" s="1255"/>
      <c r="K4134" s="1257"/>
      <c r="L4134" s="1257"/>
      <c r="P4134" s="1255"/>
    </row>
    <row r="4135" spans="6:16">
      <c r="F4135" s="1256"/>
      <c r="G4135" s="1257"/>
      <c r="I4135" s="1255"/>
      <c r="K4135" s="1257"/>
      <c r="L4135" s="1257"/>
      <c r="P4135" s="1255"/>
    </row>
    <row r="4136" spans="6:16">
      <c r="F4136" s="1256"/>
      <c r="G4136" s="1257"/>
      <c r="I4136" s="1255"/>
      <c r="K4136" s="1257"/>
      <c r="L4136" s="1257"/>
      <c r="P4136" s="1255"/>
    </row>
    <row r="4137" spans="6:16">
      <c r="F4137" s="1256"/>
      <c r="G4137" s="1257"/>
      <c r="I4137" s="1255"/>
      <c r="K4137" s="1257"/>
      <c r="L4137" s="1257"/>
      <c r="P4137" s="1255"/>
    </row>
    <row r="4138" spans="6:16">
      <c r="F4138" s="1256"/>
      <c r="G4138" s="1257"/>
      <c r="I4138" s="1255"/>
      <c r="K4138" s="1257"/>
      <c r="L4138" s="1257"/>
      <c r="P4138" s="1255"/>
    </row>
    <row r="4139" spans="6:16">
      <c r="F4139" s="1256"/>
      <c r="G4139" s="1257"/>
      <c r="I4139" s="1255"/>
      <c r="K4139" s="1257"/>
      <c r="L4139" s="1257"/>
      <c r="P4139" s="1255"/>
    </row>
    <row r="4140" spans="6:16">
      <c r="F4140" s="1256"/>
      <c r="G4140" s="1257"/>
      <c r="I4140" s="1255"/>
      <c r="K4140" s="1257"/>
      <c r="L4140" s="1257"/>
      <c r="P4140" s="1255"/>
    </row>
    <row r="4141" spans="6:16">
      <c r="F4141" s="1256"/>
      <c r="G4141" s="1257"/>
      <c r="I4141" s="1255"/>
      <c r="K4141" s="1257"/>
      <c r="L4141" s="1257"/>
      <c r="P4141" s="1255"/>
    </row>
    <row r="4142" spans="6:16">
      <c r="F4142" s="1256"/>
      <c r="G4142" s="1257"/>
      <c r="I4142" s="1255"/>
      <c r="K4142" s="1257"/>
      <c r="L4142" s="1257"/>
      <c r="P4142" s="1255"/>
    </row>
    <row r="4143" spans="6:16">
      <c r="F4143" s="1256"/>
      <c r="G4143" s="1257"/>
      <c r="I4143" s="1255"/>
      <c r="K4143" s="1257"/>
      <c r="L4143" s="1257"/>
      <c r="P4143" s="1255"/>
    </row>
    <row r="4144" spans="6:16">
      <c r="F4144" s="1256"/>
      <c r="G4144" s="1257"/>
      <c r="I4144" s="1255"/>
      <c r="K4144" s="1257"/>
      <c r="L4144" s="1257"/>
      <c r="P4144" s="1255"/>
    </row>
    <row r="4145" spans="6:16">
      <c r="F4145" s="1256"/>
      <c r="G4145" s="1257"/>
      <c r="I4145" s="1255"/>
      <c r="K4145" s="1257"/>
      <c r="L4145" s="1257"/>
      <c r="P4145" s="1255"/>
    </row>
    <row r="4146" spans="6:16">
      <c r="F4146" s="1256"/>
      <c r="G4146" s="1257"/>
      <c r="I4146" s="1255"/>
      <c r="K4146" s="1257"/>
      <c r="L4146" s="1257"/>
      <c r="P4146" s="1255"/>
    </row>
    <row r="4147" spans="6:16">
      <c r="F4147" s="1256"/>
      <c r="G4147" s="1257"/>
      <c r="I4147" s="1255"/>
      <c r="K4147" s="1257"/>
      <c r="L4147" s="1257"/>
      <c r="P4147" s="1255"/>
    </row>
    <row r="4148" spans="6:16">
      <c r="F4148" s="1256"/>
      <c r="G4148" s="1257"/>
      <c r="I4148" s="1255"/>
      <c r="K4148" s="1257"/>
      <c r="L4148" s="1257"/>
      <c r="P4148" s="1255"/>
    </row>
    <row r="4149" spans="6:16">
      <c r="F4149" s="1256"/>
      <c r="G4149" s="1257"/>
      <c r="I4149" s="1255"/>
      <c r="K4149" s="1257"/>
      <c r="L4149" s="1257"/>
      <c r="P4149" s="1255"/>
    </row>
    <row r="4150" spans="6:16">
      <c r="F4150" s="1256"/>
      <c r="G4150" s="1257"/>
      <c r="I4150" s="1255"/>
      <c r="K4150" s="1257"/>
      <c r="L4150" s="1257"/>
      <c r="P4150" s="1255"/>
    </row>
    <row r="4151" spans="6:16">
      <c r="F4151" s="1256"/>
      <c r="G4151" s="1257"/>
      <c r="I4151" s="1255"/>
      <c r="K4151" s="1257"/>
      <c r="L4151" s="1257"/>
      <c r="P4151" s="1255"/>
    </row>
    <row r="4152" spans="6:16">
      <c r="F4152" s="1256"/>
      <c r="G4152" s="1257"/>
      <c r="I4152" s="1255"/>
      <c r="K4152" s="1257"/>
      <c r="L4152" s="1257"/>
      <c r="P4152" s="1255"/>
    </row>
    <row r="4153" spans="6:16">
      <c r="F4153" s="1256"/>
      <c r="G4153" s="1257"/>
      <c r="I4153" s="1255"/>
      <c r="K4153" s="1257"/>
      <c r="L4153" s="1257"/>
      <c r="P4153" s="1255"/>
    </row>
    <row r="4154" spans="6:16">
      <c r="F4154" s="1256"/>
      <c r="G4154" s="1257"/>
      <c r="I4154" s="1255"/>
      <c r="K4154" s="1257"/>
      <c r="L4154" s="1257"/>
      <c r="P4154" s="1255"/>
    </row>
    <row r="4155" spans="6:16">
      <c r="F4155" s="1256"/>
      <c r="G4155" s="1257"/>
      <c r="I4155" s="1255"/>
      <c r="K4155" s="1257"/>
      <c r="L4155" s="1257"/>
      <c r="P4155" s="1255"/>
    </row>
    <row r="4156" spans="6:16">
      <c r="F4156" s="1256"/>
      <c r="G4156" s="1257"/>
      <c r="I4156" s="1255"/>
      <c r="K4156" s="1257"/>
      <c r="L4156" s="1257"/>
      <c r="P4156" s="1255"/>
    </row>
    <row r="4157" spans="6:16">
      <c r="F4157" s="1256"/>
      <c r="G4157" s="1257"/>
      <c r="I4157" s="1255"/>
      <c r="K4157" s="1257"/>
      <c r="L4157" s="1257"/>
      <c r="P4157" s="1255"/>
    </row>
    <row r="4158" spans="6:16">
      <c r="F4158" s="1256"/>
      <c r="G4158" s="1257"/>
      <c r="I4158" s="1255"/>
      <c r="K4158" s="1257"/>
      <c r="L4158" s="1257"/>
      <c r="P4158" s="1255"/>
    </row>
    <row r="4159" spans="6:16">
      <c r="F4159" s="1256"/>
      <c r="G4159" s="1257"/>
      <c r="I4159" s="1255"/>
      <c r="K4159" s="1257"/>
      <c r="L4159" s="1257"/>
      <c r="P4159" s="1255"/>
    </row>
    <row r="4160" spans="6:16">
      <c r="F4160" s="1256"/>
      <c r="G4160" s="1257"/>
      <c r="I4160" s="1255"/>
      <c r="K4160" s="1257"/>
      <c r="L4160" s="1257"/>
      <c r="P4160" s="1255"/>
    </row>
    <row r="4161" spans="6:16">
      <c r="F4161" s="1256"/>
      <c r="G4161" s="1257"/>
      <c r="I4161" s="1255"/>
      <c r="K4161" s="1257"/>
      <c r="L4161" s="1257"/>
      <c r="P4161" s="1255"/>
    </row>
    <row r="4162" spans="6:16">
      <c r="F4162" s="1256"/>
      <c r="G4162" s="1257"/>
      <c r="I4162" s="1255"/>
      <c r="K4162" s="1257"/>
      <c r="L4162" s="1257"/>
      <c r="P4162" s="1255"/>
    </row>
    <row r="4163" spans="6:16">
      <c r="F4163" s="1256"/>
      <c r="G4163" s="1257"/>
      <c r="I4163" s="1255"/>
      <c r="K4163" s="1257"/>
      <c r="L4163" s="1257"/>
      <c r="P4163" s="1255"/>
    </row>
    <row r="4164" spans="6:16">
      <c r="F4164" s="1256"/>
      <c r="G4164" s="1257"/>
      <c r="I4164" s="1255"/>
      <c r="K4164" s="1257"/>
      <c r="L4164" s="1257"/>
      <c r="P4164" s="1255"/>
    </row>
    <row r="4165" spans="6:16">
      <c r="F4165" s="1256"/>
      <c r="G4165" s="1257"/>
      <c r="I4165" s="1255"/>
      <c r="K4165" s="1257"/>
      <c r="L4165" s="1257"/>
      <c r="P4165" s="1255"/>
    </row>
    <row r="4166" spans="6:16">
      <c r="F4166" s="1256"/>
      <c r="G4166" s="1257"/>
      <c r="I4166" s="1255"/>
      <c r="K4166" s="1257"/>
      <c r="L4166" s="1257"/>
      <c r="P4166" s="1255"/>
    </row>
    <row r="4167" spans="6:16">
      <c r="F4167" s="1256"/>
      <c r="G4167" s="1257"/>
      <c r="I4167" s="1255"/>
      <c r="K4167" s="1257"/>
      <c r="L4167" s="1257"/>
      <c r="P4167" s="1255"/>
    </row>
    <row r="4168" spans="6:16">
      <c r="F4168" s="1256"/>
      <c r="G4168" s="1257"/>
      <c r="I4168" s="1255"/>
      <c r="K4168" s="1257"/>
      <c r="L4168" s="1257"/>
      <c r="P4168" s="1255"/>
    </row>
    <row r="4169" spans="6:16">
      <c r="F4169" s="1256"/>
      <c r="G4169" s="1257"/>
      <c r="I4169" s="1255"/>
      <c r="K4169" s="1257"/>
      <c r="L4169" s="1257"/>
      <c r="P4169" s="1255"/>
    </row>
    <row r="4170" spans="6:16">
      <c r="F4170" s="1256"/>
      <c r="G4170" s="1257"/>
      <c r="I4170" s="1255"/>
      <c r="K4170" s="1257"/>
      <c r="L4170" s="1257"/>
      <c r="P4170" s="1255"/>
    </row>
    <row r="4171" spans="6:16">
      <c r="F4171" s="1256"/>
      <c r="G4171" s="1257"/>
      <c r="I4171" s="1255"/>
      <c r="K4171" s="1257"/>
      <c r="L4171" s="1257"/>
      <c r="P4171" s="1255"/>
    </row>
    <row r="4172" spans="6:16">
      <c r="F4172" s="1256"/>
      <c r="G4172" s="1257"/>
      <c r="I4172" s="1255"/>
      <c r="K4172" s="1257"/>
      <c r="L4172" s="1257"/>
      <c r="P4172" s="1255"/>
    </row>
    <row r="4173" spans="6:16">
      <c r="F4173" s="1256"/>
      <c r="G4173" s="1257"/>
      <c r="I4173" s="1255"/>
      <c r="K4173" s="1257"/>
      <c r="L4173" s="1257"/>
      <c r="P4173" s="1255"/>
    </row>
    <row r="4174" spans="6:16">
      <c r="F4174" s="1256"/>
      <c r="G4174" s="1257"/>
      <c r="I4174" s="1255"/>
      <c r="K4174" s="1257"/>
      <c r="L4174" s="1257"/>
      <c r="P4174" s="1255"/>
    </row>
    <row r="4175" spans="6:16">
      <c r="F4175" s="1256"/>
      <c r="G4175" s="1257"/>
      <c r="I4175" s="1255"/>
      <c r="K4175" s="1257"/>
      <c r="L4175" s="1257"/>
      <c r="P4175" s="1255"/>
    </row>
    <row r="4176" spans="6:16">
      <c r="F4176" s="1256"/>
      <c r="G4176" s="1257"/>
      <c r="I4176" s="1255"/>
      <c r="K4176" s="1257"/>
      <c r="L4176" s="1257"/>
      <c r="P4176" s="1255"/>
    </row>
    <row r="4177" spans="6:16">
      <c r="F4177" s="1256"/>
      <c r="G4177" s="1257"/>
      <c r="I4177" s="1255"/>
      <c r="K4177" s="1257"/>
      <c r="L4177" s="1257"/>
      <c r="P4177" s="1255"/>
    </row>
    <row r="4178" spans="6:16">
      <c r="F4178" s="1256"/>
      <c r="G4178" s="1257"/>
      <c r="I4178" s="1255"/>
      <c r="K4178" s="1257"/>
      <c r="L4178" s="1257"/>
      <c r="P4178" s="1255"/>
    </row>
    <row r="4179" spans="6:16">
      <c r="F4179" s="1256"/>
      <c r="G4179" s="1257"/>
      <c r="I4179" s="1255"/>
      <c r="K4179" s="1257"/>
      <c r="L4179" s="1257"/>
      <c r="P4179" s="1255"/>
    </row>
    <row r="4180" spans="6:16">
      <c r="F4180" s="1256"/>
      <c r="G4180" s="1257"/>
      <c r="I4180" s="1255"/>
      <c r="K4180" s="1257"/>
      <c r="L4180" s="1257"/>
      <c r="P4180" s="1255"/>
    </row>
    <row r="4181" spans="6:16">
      <c r="F4181" s="1256"/>
      <c r="G4181" s="1257"/>
      <c r="I4181" s="1255"/>
      <c r="K4181" s="1257"/>
      <c r="L4181" s="1257"/>
      <c r="P4181" s="1255"/>
    </row>
    <row r="4182" spans="6:16">
      <c r="F4182" s="1256"/>
      <c r="G4182" s="1257"/>
      <c r="I4182" s="1255"/>
      <c r="K4182" s="1257"/>
      <c r="L4182" s="1257"/>
      <c r="P4182" s="1255"/>
    </row>
    <row r="4183" spans="6:16">
      <c r="F4183" s="1256"/>
      <c r="G4183" s="1257"/>
      <c r="I4183" s="1255"/>
      <c r="K4183" s="1257"/>
      <c r="L4183" s="1257"/>
      <c r="P4183" s="1255"/>
    </row>
    <row r="4184" spans="6:16">
      <c r="F4184" s="1256"/>
      <c r="G4184" s="1257"/>
      <c r="I4184" s="1255"/>
      <c r="K4184" s="1257"/>
      <c r="L4184" s="1257"/>
      <c r="P4184" s="1255"/>
    </row>
    <row r="4185" spans="6:16">
      <c r="F4185" s="1256"/>
      <c r="G4185" s="1257"/>
      <c r="I4185" s="1255"/>
      <c r="K4185" s="1257"/>
      <c r="L4185" s="1257"/>
      <c r="P4185" s="1255"/>
    </row>
    <row r="4186" spans="6:16">
      <c r="F4186" s="1256"/>
      <c r="G4186" s="1257"/>
      <c r="I4186" s="1255"/>
      <c r="K4186" s="1257"/>
      <c r="L4186" s="1257"/>
      <c r="P4186" s="1255"/>
    </row>
    <row r="4187" spans="6:16">
      <c r="F4187" s="1256"/>
      <c r="G4187" s="1257"/>
      <c r="I4187" s="1255"/>
      <c r="K4187" s="1257"/>
      <c r="L4187" s="1257"/>
      <c r="P4187" s="1255"/>
    </row>
    <row r="4188" spans="6:16">
      <c r="F4188" s="1256"/>
      <c r="G4188" s="1257"/>
      <c r="I4188" s="1255"/>
      <c r="K4188" s="1257"/>
      <c r="L4188" s="1257"/>
      <c r="P4188" s="1255"/>
    </row>
    <row r="4189" spans="6:16">
      <c r="F4189" s="1256"/>
      <c r="G4189" s="1257"/>
      <c r="I4189" s="1255"/>
      <c r="K4189" s="1257"/>
      <c r="L4189" s="1257"/>
      <c r="P4189" s="1255"/>
    </row>
    <row r="4190" spans="6:16">
      <c r="F4190" s="1256"/>
      <c r="G4190" s="1257"/>
      <c r="I4190" s="1255"/>
      <c r="K4190" s="1257"/>
      <c r="L4190" s="1257"/>
      <c r="P4190" s="1255"/>
    </row>
    <row r="4191" spans="6:16">
      <c r="F4191" s="1256"/>
      <c r="G4191" s="1257"/>
      <c r="I4191" s="1255"/>
      <c r="K4191" s="1257"/>
      <c r="L4191" s="1257"/>
      <c r="P4191" s="1255"/>
    </row>
    <row r="4192" spans="6:16">
      <c r="F4192" s="1256"/>
      <c r="G4192" s="1257"/>
      <c r="I4192" s="1255"/>
      <c r="K4192" s="1257"/>
      <c r="L4192" s="1257"/>
      <c r="P4192" s="1255"/>
    </row>
    <row r="4193" spans="6:16">
      <c r="F4193" s="1256"/>
      <c r="G4193" s="1257"/>
      <c r="I4193" s="1255"/>
      <c r="K4193" s="1257"/>
      <c r="L4193" s="1257"/>
      <c r="P4193" s="1255"/>
    </row>
    <row r="4194" spans="6:16">
      <c r="F4194" s="1256"/>
      <c r="G4194" s="1257"/>
      <c r="I4194" s="1255"/>
      <c r="K4194" s="1257"/>
      <c r="L4194" s="1257"/>
      <c r="P4194" s="1255"/>
    </row>
    <row r="4195" spans="6:16">
      <c r="F4195" s="1256"/>
      <c r="G4195" s="1257"/>
      <c r="I4195" s="1255"/>
      <c r="K4195" s="1257"/>
      <c r="L4195" s="1257"/>
      <c r="P4195" s="1255"/>
    </row>
    <row r="4196" spans="6:16">
      <c r="F4196" s="1256"/>
      <c r="G4196" s="1257"/>
      <c r="I4196" s="1255"/>
      <c r="K4196" s="1257"/>
      <c r="L4196" s="1257"/>
      <c r="P4196" s="1255"/>
    </row>
    <row r="4197" spans="6:16">
      <c r="F4197" s="1256"/>
      <c r="G4197" s="1257"/>
      <c r="I4197" s="1255"/>
      <c r="K4197" s="1257"/>
      <c r="L4197" s="1257"/>
      <c r="P4197" s="1255"/>
    </row>
    <row r="4198" spans="6:16">
      <c r="F4198" s="1256"/>
      <c r="G4198" s="1257"/>
      <c r="I4198" s="1255"/>
      <c r="K4198" s="1257"/>
      <c r="L4198" s="1257"/>
      <c r="P4198" s="1255"/>
    </row>
    <row r="4199" spans="6:16">
      <c r="F4199" s="1256"/>
      <c r="G4199" s="1257"/>
      <c r="I4199" s="1255"/>
      <c r="K4199" s="1257"/>
      <c r="L4199" s="1257"/>
      <c r="P4199" s="1255"/>
    </row>
    <row r="4200" spans="6:16">
      <c r="F4200" s="1256"/>
      <c r="G4200" s="1257"/>
      <c r="I4200" s="1255"/>
      <c r="K4200" s="1257"/>
      <c r="L4200" s="1257"/>
      <c r="P4200" s="1255"/>
    </row>
    <row r="4201" spans="6:16">
      <c r="F4201" s="1256"/>
      <c r="G4201" s="1257"/>
      <c r="I4201" s="1255"/>
      <c r="K4201" s="1257"/>
      <c r="L4201" s="1257"/>
      <c r="P4201" s="1255"/>
    </row>
    <row r="4202" spans="6:16">
      <c r="F4202" s="1256"/>
      <c r="G4202" s="1257"/>
      <c r="I4202" s="1255"/>
      <c r="K4202" s="1257"/>
      <c r="L4202" s="1257"/>
      <c r="P4202" s="1255"/>
    </row>
    <row r="4203" spans="6:16">
      <c r="F4203" s="1256"/>
      <c r="G4203" s="1257"/>
      <c r="I4203" s="1255"/>
      <c r="K4203" s="1257"/>
      <c r="L4203" s="1257"/>
      <c r="P4203" s="1255"/>
    </row>
    <row r="4204" spans="6:16">
      <c r="F4204" s="1256"/>
      <c r="G4204" s="1257"/>
      <c r="I4204" s="1255"/>
      <c r="K4204" s="1257"/>
      <c r="L4204" s="1257"/>
      <c r="P4204" s="1255"/>
    </row>
    <row r="4205" spans="6:16">
      <c r="F4205" s="1256"/>
      <c r="G4205" s="1257"/>
      <c r="I4205" s="1255"/>
      <c r="K4205" s="1257"/>
      <c r="L4205" s="1257"/>
      <c r="P4205" s="1255"/>
    </row>
    <row r="4206" spans="6:16">
      <c r="F4206" s="1256"/>
      <c r="G4206" s="1257"/>
      <c r="I4206" s="1255"/>
      <c r="K4206" s="1257"/>
      <c r="L4206" s="1257"/>
      <c r="P4206" s="1255"/>
    </row>
    <row r="4207" spans="6:16">
      <c r="F4207" s="1256"/>
      <c r="G4207" s="1257"/>
      <c r="I4207" s="1255"/>
      <c r="K4207" s="1257"/>
      <c r="L4207" s="1257"/>
      <c r="P4207" s="1255"/>
    </row>
    <row r="4208" spans="6:16">
      <c r="F4208" s="1256"/>
      <c r="G4208" s="1257"/>
      <c r="I4208" s="1255"/>
      <c r="K4208" s="1257"/>
      <c r="L4208" s="1257"/>
      <c r="P4208" s="1255"/>
    </row>
    <row r="4209" spans="6:16">
      <c r="F4209" s="1256"/>
      <c r="G4209" s="1257"/>
      <c r="I4209" s="1255"/>
      <c r="K4209" s="1257"/>
      <c r="L4209" s="1257"/>
      <c r="P4209" s="1255"/>
    </row>
    <row r="4210" spans="6:16">
      <c r="F4210" s="1256"/>
      <c r="G4210" s="1257"/>
      <c r="I4210" s="1255"/>
      <c r="K4210" s="1257"/>
      <c r="L4210" s="1257"/>
      <c r="P4210" s="1255"/>
    </row>
    <row r="4211" spans="6:16">
      <c r="F4211" s="1256"/>
      <c r="G4211" s="1257"/>
      <c r="I4211" s="1255"/>
      <c r="K4211" s="1257"/>
      <c r="L4211" s="1257"/>
      <c r="P4211" s="1255"/>
    </row>
    <row r="4212" spans="6:16">
      <c r="F4212" s="1256"/>
      <c r="G4212" s="1257"/>
      <c r="I4212" s="1255"/>
      <c r="K4212" s="1257"/>
      <c r="L4212" s="1257"/>
      <c r="P4212" s="1255"/>
    </row>
    <row r="4213" spans="6:16">
      <c r="F4213" s="1256"/>
      <c r="G4213" s="1257"/>
      <c r="I4213" s="1255"/>
      <c r="K4213" s="1257"/>
      <c r="L4213" s="1257"/>
      <c r="P4213" s="1255"/>
    </row>
    <row r="4214" spans="6:16">
      <c r="F4214" s="1256"/>
      <c r="G4214" s="1257"/>
      <c r="I4214" s="1255"/>
      <c r="K4214" s="1257"/>
      <c r="L4214" s="1257"/>
      <c r="P4214" s="1255"/>
    </row>
    <row r="4215" spans="6:16">
      <c r="F4215" s="1256"/>
      <c r="G4215" s="1257"/>
      <c r="I4215" s="1255"/>
      <c r="K4215" s="1257"/>
      <c r="L4215" s="1257"/>
      <c r="P4215" s="1255"/>
    </row>
    <row r="4216" spans="6:16">
      <c r="F4216" s="1256"/>
      <c r="G4216" s="1257"/>
      <c r="I4216" s="1255"/>
      <c r="K4216" s="1257"/>
      <c r="L4216" s="1257"/>
      <c r="P4216" s="1255"/>
    </row>
    <row r="4217" spans="6:16">
      <c r="F4217" s="1256"/>
      <c r="G4217" s="1257"/>
      <c r="I4217" s="1255"/>
      <c r="K4217" s="1257"/>
      <c r="L4217" s="1257"/>
      <c r="P4217" s="1255"/>
    </row>
    <row r="4218" spans="6:16">
      <c r="F4218" s="1256"/>
      <c r="G4218" s="1257"/>
      <c r="I4218" s="1255"/>
      <c r="K4218" s="1257"/>
      <c r="L4218" s="1257"/>
      <c r="P4218" s="1255"/>
    </row>
    <row r="4219" spans="6:16">
      <c r="F4219" s="1256"/>
      <c r="G4219" s="1257"/>
      <c r="I4219" s="1255"/>
      <c r="K4219" s="1257"/>
      <c r="L4219" s="1257"/>
      <c r="P4219" s="1255"/>
    </row>
    <row r="4220" spans="6:16">
      <c r="F4220" s="1256"/>
      <c r="G4220" s="1257"/>
      <c r="I4220" s="1255"/>
      <c r="K4220" s="1257"/>
      <c r="L4220" s="1257"/>
      <c r="P4220" s="1255"/>
    </row>
    <row r="4221" spans="6:16">
      <c r="F4221" s="1256"/>
      <c r="G4221" s="1257"/>
      <c r="I4221" s="1255"/>
      <c r="K4221" s="1257"/>
      <c r="L4221" s="1257"/>
      <c r="P4221" s="1255"/>
    </row>
    <row r="4222" spans="6:16">
      <c r="F4222" s="1256"/>
      <c r="G4222" s="1257"/>
      <c r="I4222" s="1255"/>
      <c r="K4222" s="1257"/>
      <c r="L4222" s="1257"/>
      <c r="P4222" s="1255"/>
    </row>
    <row r="4223" spans="6:16">
      <c r="F4223" s="1256"/>
      <c r="G4223" s="1257"/>
      <c r="I4223" s="1255"/>
      <c r="K4223" s="1257"/>
      <c r="L4223" s="1257"/>
      <c r="P4223" s="1255"/>
    </row>
    <row r="4224" spans="6:16">
      <c r="F4224" s="1256"/>
      <c r="G4224" s="1257"/>
      <c r="I4224" s="1255"/>
      <c r="K4224" s="1257"/>
      <c r="L4224" s="1257"/>
      <c r="P4224" s="1255"/>
    </row>
    <row r="4225" spans="6:16">
      <c r="F4225" s="1256"/>
      <c r="G4225" s="1257"/>
      <c r="I4225" s="1255"/>
      <c r="K4225" s="1257"/>
      <c r="L4225" s="1257"/>
      <c r="P4225" s="1255"/>
    </row>
    <row r="4226" spans="6:16">
      <c r="F4226" s="1256"/>
      <c r="G4226" s="1257"/>
      <c r="I4226" s="1255"/>
      <c r="K4226" s="1257"/>
      <c r="L4226" s="1257"/>
      <c r="P4226" s="1255"/>
    </row>
    <row r="4227" spans="6:16">
      <c r="F4227" s="1256"/>
      <c r="G4227" s="1257"/>
      <c r="I4227" s="1255"/>
      <c r="K4227" s="1257"/>
      <c r="L4227" s="1257"/>
      <c r="P4227" s="1255"/>
    </row>
    <row r="4228" spans="6:16">
      <c r="F4228" s="1256"/>
      <c r="G4228" s="1257"/>
      <c r="I4228" s="1255"/>
      <c r="K4228" s="1257"/>
      <c r="L4228" s="1257"/>
      <c r="P4228" s="1255"/>
    </row>
    <row r="4229" spans="6:16">
      <c r="F4229" s="1256"/>
      <c r="G4229" s="1257"/>
      <c r="I4229" s="1255"/>
      <c r="K4229" s="1257"/>
      <c r="L4229" s="1257"/>
      <c r="P4229" s="1255"/>
    </row>
    <row r="4230" spans="6:16">
      <c r="F4230" s="1256"/>
      <c r="G4230" s="1257"/>
      <c r="I4230" s="1255"/>
      <c r="K4230" s="1257"/>
      <c r="L4230" s="1257"/>
      <c r="P4230" s="1255"/>
    </row>
    <row r="4231" spans="6:16">
      <c r="F4231" s="1256"/>
      <c r="G4231" s="1257"/>
      <c r="I4231" s="1255"/>
      <c r="K4231" s="1257"/>
      <c r="L4231" s="1257"/>
      <c r="P4231" s="1255"/>
    </row>
    <row r="4232" spans="6:16">
      <c r="F4232" s="1256"/>
      <c r="G4232" s="1257"/>
      <c r="I4232" s="1255"/>
      <c r="K4232" s="1257"/>
      <c r="L4232" s="1257"/>
      <c r="P4232" s="1255"/>
    </row>
    <row r="4233" spans="6:16">
      <c r="F4233" s="1256"/>
      <c r="G4233" s="1257"/>
      <c r="I4233" s="1255"/>
      <c r="K4233" s="1257"/>
      <c r="L4233" s="1257"/>
      <c r="P4233" s="1255"/>
    </row>
    <row r="4234" spans="6:16">
      <c r="F4234" s="1256"/>
      <c r="G4234" s="1257"/>
      <c r="I4234" s="1255"/>
      <c r="K4234" s="1257"/>
      <c r="L4234" s="1257"/>
      <c r="P4234" s="1255"/>
    </row>
    <row r="4235" spans="6:16">
      <c r="F4235" s="1256"/>
      <c r="G4235" s="1257"/>
      <c r="I4235" s="1255"/>
      <c r="K4235" s="1257"/>
      <c r="L4235" s="1257"/>
      <c r="P4235" s="1255"/>
    </row>
    <row r="4236" spans="6:16">
      <c r="F4236" s="1256"/>
      <c r="G4236" s="1257"/>
      <c r="I4236" s="1255"/>
      <c r="K4236" s="1257"/>
      <c r="L4236" s="1257"/>
      <c r="P4236" s="1255"/>
    </row>
    <row r="4237" spans="6:16">
      <c r="F4237" s="1256"/>
      <c r="G4237" s="1257"/>
      <c r="I4237" s="1255"/>
      <c r="K4237" s="1257"/>
      <c r="L4237" s="1257"/>
      <c r="P4237" s="1255"/>
    </row>
    <row r="4238" spans="6:16">
      <c r="F4238" s="1256"/>
      <c r="G4238" s="1257"/>
      <c r="I4238" s="1255"/>
      <c r="K4238" s="1257"/>
      <c r="L4238" s="1257"/>
      <c r="P4238" s="1255"/>
    </row>
    <row r="4239" spans="6:16">
      <c r="F4239" s="1256"/>
      <c r="G4239" s="1257"/>
      <c r="I4239" s="1255"/>
      <c r="K4239" s="1257"/>
      <c r="L4239" s="1257"/>
      <c r="P4239" s="1255"/>
    </row>
    <row r="4240" spans="6:16">
      <c r="F4240" s="1256"/>
      <c r="G4240" s="1257"/>
      <c r="I4240" s="1255"/>
      <c r="K4240" s="1257"/>
      <c r="L4240" s="1257"/>
      <c r="P4240" s="1255"/>
    </row>
    <row r="4241" spans="6:16">
      <c r="F4241" s="1256"/>
      <c r="G4241" s="1257"/>
      <c r="I4241" s="1255"/>
      <c r="K4241" s="1257"/>
      <c r="L4241" s="1257"/>
      <c r="P4241" s="1255"/>
    </row>
    <row r="4242" spans="6:16">
      <c r="F4242" s="1256"/>
      <c r="G4242" s="1257"/>
      <c r="I4242" s="1255"/>
      <c r="K4242" s="1257"/>
      <c r="L4242" s="1257"/>
      <c r="P4242" s="1255"/>
    </row>
    <row r="4243" spans="6:16">
      <c r="F4243" s="1256"/>
      <c r="G4243" s="1257"/>
      <c r="I4243" s="1255"/>
      <c r="K4243" s="1257"/>
      <c r="L4243" s="1257"/>
      <c r="P4243" s="1255"/>
    </row>
    <row r="4244" spans="6:16">
      <c r="F4244" s="1256"/>
      <c r="G4244" s="1257"/>
      <c r="I4244" s="1255"/>
      <c r="K4244" s="1257"/>
      <c r="L4244" s="1257"/>
      <c r="P4244" s="1255"/>
    </row>
    <row r="4245" spans="6:16">
      <c r="F4245" s="1256"/>
      <c r="G4245" s="1257"/>
      <c r="I4245" s="1255"/>
      <c r="K4245" s="1257"/>
      <c r="L4245" s="1257"/>
      <c r="P4245" s="1255"/>
    </row>
    <row r="4246" spans="6:16">
      <c r="F4246" s="1256"/>
      <c r="G4246" s="1257"/>
      <c r="I4246" s="1255"/>
      <c r="K4246" s="1257"/>
      <c r="L4246" s="1257"/>
      <c r="P4246" s="1255"/>
    </row>
    <row r="4247" spans="6:16">
      <c r="F4247" s="1256"/>
      <c r="G4247" s="1257"/>
      <c r="I4247" s="1255"/>
      <c r="K4247" s="1257"/>
      <c r="L4247" s="1257"/>
      <c r="P4247" s="1255"/>
    </row>
    <row r="4248" spans="6:16">
      <c r="F4248" s="1256"/>
      <c r="G4248" s="1257"/>
      <c r="I4248" s="1255"/>
      <c r="K4248" s="1257"/>
      <c r="L4248" s="1257"/>
      <c r="P4248" s="1255"/>
    </row>
    <row r="4249" spans="6:16">
      <c r="F4249" s="1256"/>
      <c r="G4249" s="1257"/>
      <c r="I4249" s="1255"/>
      <c r="K4249" s="1257"/>
      <c r="L4249" s="1257"/>
      <c r="P4249" s="1255"/>
    </row>
    <row r="4250" spans="6:16">
      <c r="F4250" s="1256"/>
      <c r="G4250" s="1257"/>
      <c r="I4250" s="1255"/>
      <c r="K4250" s="1257"/>
      <c r="L4250" s="1257"/>
      <c r="P4250" s="1255"/>
    </row>
    <row r="4251" spans="6:16">
      <c r="F4251" s="1256"/>
      <c r="G4251" s="1257"/>
      <c r="I4251" s="1255"/>
      <c r="K4251" s="1257"/>
      <c r="L4251" s="1257"/>
      <c r="P4251" s="1255"/>
    </row>
    <row r="4252" spans="6:16">
      <c r="F4252" s="1256"/>
      <c r="G4252" s="1257"/>
      <c r="I4252" s="1255"/>
      <c r="K4252" s="1257"/>
      <c r="L4252" s="1257"/>
      <c r="P4252" s="1255"/>
    </row>
    <row r="4253" spans="6:16">
      <c r="F4253" s="1256"/>
      <c r="G4253" s="1257"/>
      <c r="I4253" s="1255"/>
      <c r="K4253" s="1257"/>
      <c r="L4253" s="1257"/>
      <c r="P4253" s="1255"/>
    </row>
    <row r="4254" spans="6:16">
      <c r="F4254" s="1256"/>
      <c r="G4254" s="1257"/>
      <c r="I4254" s="1255"/>
      <c r="K4254" s="1257"/>
      <c r="L4254" s="1257"/>
      <c r="P4254" s="1255"/>
    </row>
    <row r="4255" spans="6:16">
      <c r="F4255" s="1256"/>
      <c r="G4255" s="1257"/>
      <c r="I4255" s="1255"/>
      <c r="K4255" s="1257"/>
      <c r="L4255" s="1257"/>
      <c r="P4255" s="1255"/>
    </row>
    <row r="4256" spans="6:16">
      <c r="F4256" s="1256"/>
      <c r="G4256" s="1257"/>
      <c r="I4256" s="1255"/>
      <c r="K4256" s="1257"/>
      <c r="L4256" s="1257"/>
      <c r="P4256" s="1255"/>
    </row>
    <row r="4257" spans="6:16">
      <c r="F4257" s="1256"/>
      <c r="G4257" s="1257"/>
      <c r="I4257" s="1255"/>
      <c r="K4257" s="1257"/>
      <c r="L4257" s="1257"/>
      <c r="P4257" s="1255"/>
    </row>
    <row r="4258" spans="6:16">
      <c r="F4258" s="1256"/>
      <c r="G4258" s="1257"/>
      <c r="I4258" s="1255"/>
      <c r="K4258" s="1257"/>
      <c r="L4258" s="1257"/>
      <c r="P4258" s="1255"/>
    </row>
    <row r="4259" spans="6:16">
      <c r="F4259" s="1256"/>
      <c r="G4259" s="1257"/>
      <c r="I4259" s="1255"/>
      <c r="K4259" s="1257"/>
      <c r="L4259" s="1257"/>
      <c r="P4259" s="1255"/>
    </row>
    <row r="4260" spans="6:16">
      <c r="F4260" s="1256"/>
      <c r="G4260" s="1257"/>
      <c r="I4260" s="1255"/>
      <c r="K4260" s="1257"/>
      <c r="L4260" s="1257"/>
      <c r="P4260" s="1255"/>
    </row>
    <row r="4261" spans="6:16">
      <c r="F4261" s="1256"/>
      <c r="G4261" s="1257"/>
      <c r="I4261" s="1255"/>
      <c r="K4261" s="1257"/>
      <c r="L4261" s="1257"/>
      <c r="P4261" s="1255"/>
    </row>
    <row r="4262" spans="6:16">
      <c r="F4262" s="1256"/>
      <c r="G4262" s="1257"/>
      <c r="I4262" s="1255"/>
      <c r="K4262" s="1257"/>
      <c r="L4262" s="1257"/>
      <c r="P4262" s="1255"/>
    </row>
    <row r="4263" spans="6:16">
      <c r="F4263" s="1256"/>
      <c r="G4263" s="1257"/>
      <c r="I4263" s="1255"/>
      <c r="K4263" s="1257"/>
      <c r="L4263" s="1257"/>
      <c r="P4263" s="1255"/>
    </row>
    <row r="4264" spans="6:16">
      <c r="F4264" s="1256"/>
      <c r="G4264" s="1257"/>
      <c r="I4264" s="1255"/>
      <c r="K4264" s="1257"/>
      <c r="L4264" s="1257"/>
      <c r="P4264" s="1255"/>
    </row>
    <row r="4265" spans="6:16">
      <c r="F4265" s="1256"/>
      <c r="G4265" s="1257"/>
      <c r="I4265" s="1255"/>
      <c r="K4265" s="1257"/>
      <c r="L4265" s="1257"/>
      <c r="P4265" s="1255"/>
    </row>
    <row r="4266" spans="6:16">
      <c r="F4266" s="1256"/>
      <c r="G4266" s="1257"/>
      <c r="I4266" s="1255"/>
      <c r="K4266" s="1257"/>
      <c r="L4266" s="1257"/>
      <c r="P4266" s="1255"/>
    </row>
    <row r="4267" spans="6:16">
      <c r="F4267" s="1256"/>
      <c r="G4267" s="1257"/>
      <c r="I4267" s="1255"/>
      <c r="K4267" s="1257"/>
      <c r="L4267" s="1257"/>
      <c r="P4267" s="1255"/>
    </row>
    <row r="4268" spans="6:16">
      <c r="F4268" s="1256"/>
      <c r="G4268" s="1257"/>
      <c r="I4268" s="1255"/>
      <c r="K4268" s="1257"/>
      <c r="L4268" s="1257"/>
      <c r="P4268" s="1255"/>
    </row>
    <row r="4269" spans="6:16">
      <c r="F4269" s="1256"/>
      <c r="G4269" s="1257"/>
      <c r="I4269" s="1255"/>
      <c r="K4269" s="1257"/>
      <c r="L4269" s="1257"/>
      <c r="P4269" s="1255"/>
    </row>
    <row r="4270" spans="6:16">
      <c r="F4270" s="1256"/>
      <c r="G4270" s="1257"/>
      <c r="I4270" s="1255"/>
      <c r="K4270" s="1257"/>
      <c r="L4270" s="1257"/>
      <c r="P4270" s="1255"/>
    </row>
    <row r="4271" spans="6:16">
      <c r="F4271" s="1256"/>
      <c r="G4271" s="1257"/>
      <c r="I4271" s="1255"/>
      <c r="K4271" s="1257"/>
      <c r="L4271" s="1257"/>
      <c r="P4271" s="1255"/>
    </row>
    <row r="4272" spans="6:16">
      <c r="F4272" s="1256"/>
      <c r="G4272" s="1257"/>
      <c r="I4272" s="1255"/>
      <c r="K4272" s="1257"/>
      <c r="L4272" s="1257"/>
      <c r="P4272" s="1255"/>
    </row>
    <row r="4273" spans="6:16">
      <c r="F4273" s="1256"/>
      <c r="G4273" s="1257"/>
      <c r="I4273" s="1255"/>
      <c r="K4273" s="1257"/>
      <c r="L4273" s="1257"/>
      <c r="P4273" s="1255"/>
    </row>
    <row r="4274" spans="6:16">
      <c r="F4274" s="1256"/>
      <c r="G4274" s="1257"/>
      <c r="I4274" s="1255"/>
      <c r="K4274" s="1257"/>
      <c r="L4274" s="1257"/>
      <c r="P4274" s="1255"/>
    </row>
    <row r="4275" spans="6:16">
      <c r="F4275" s="1256"/>
      <c r="G4275" s="1257"/>
      <c r="I4275" s="1255"/>
      <c r="K4275" s="1257"/>
      <c r="L4275" s="1257"/>
      <c r="P4275" s="1255"/>
    </row>
    <row r="4276" spans="6:16">
      <c r="F4276" s="1256"/>
      <c r="G4276" s="1257"/>
      <c r="I4276" s="1255"/>
      <c r="K4276" s="1257"/>
      <c r="L4276" s="1257"/>
      <c r="P4276" s="1255"/>
    </row>
    <row r="4277" spans="6:16">
      <c r="F4277" s="1256"/>
      <c r="G4277" s="1257"/>
      <c r="I4277" s="1255"/>
      <c r="K4277" s="1257"/>
      <c r="L4277" s="1257"/>
      <c r="P4277" s="1255"/>
    </row>
    <row r="4278" spans="6:16">
      <c r="F4278" s="1256"/>
      <c r="G4278" s="1257"/>
      <c r="I4278" s="1255"/>
      <c r="K4278" s="1257"/>
      <c r="L4278" s="1257"/>
      <c r="P4278" s="1255"/>
    </row>
    <row r="4279" spans="6:16">
      <c r="F4279" s="1256"/>
      <c r="G4279" s="1257"/>
      <c r="I4279" s="1255"/>
      <c r="K4279" s="1257"/>
      <c r="L4279" s="1257"/>
      <c r="P4279" s="1255"/>
    </row>
    <row r="4280" spans="6:16">
      <c r="F4280" s="1256"/>
      <c r="G4280" s="1257"/>
      <c r="I4280" s="1255"/>
      <c r="K4280" s="1257"/>
      <c r="L4280" s="1257"/>
      <c r="P4280" s="1255"/>
    </row>
    <row r="4281" spans="6:16">
      <c r="F4281" s="1256"/>
      <c r="G4281" s="1257"/>
      <c r="I4281" s="1255"/>
      <c r="K4281" s="1257"/>
      <c r="L4281" s="1257"/>
      <c r="P4281" s="1255"/>
    </row>
    <row r="4282" spans="6:16">
      <c r="F4282" s="1256"/>
      <c r="G4282" s="1257"/>
      <c r="I4282" s="1255"/>
      <c r="K4282" s="1257"/>
      <c r="L4282" s="1257"/>
      <c r="P4282" s="1255"/>
    </row>
    <row r="4283" spans="6:16">
      <c r="F4283" s="1256"/>
      <c r="G4283" s="1257"/>
      <c r="I4283" s="1255"/>
      <c r="K4283" s="1257"/>
      <c r="L4283" s="1257"/>
      <c r="P4283" s="1255"/>
    </row>
    <row r="4284" spans="6:16">
      <c r="F4284" s="1256"/>
      <c r="G4284" s="1257"/>
      <c r="I4284" s="1255"/>
      <c r="K4284" s="1257"/>
      <c r="L4284" s="1257"/>
      <c r="P4284" s="1255"/>
    </row>
    <row r="4285" spans="6:16">
      <c r="F4285" s="1256"/>
      <c r="G4285" s="1257"/>
      <c r="I4285" s="1255"/>
      <c r="K4285" s="1257"/>
      <c r="L4285" s="1257"/>
      <c r="P4285" s="1255"/>
    </row>
    <row r="4286" spans="6:16">
      <c r="F4286" s="1256"/>
      <c r="G4286" s="1257"/>
      <c r="I4286" s="1255"/>
      <c r="K4286" s="1257"/>
      <c r="L4286" s="1257"/>
      <c r="P4286" s="1255"/>
    </row>
    <row r="4287" spans="6:16">
      <c r="F4287" s="1256"/>
      <c r="G4287" s="1257"/>
      <c r="I4287" s="1255"/>
      <c r="K4287" s="1257"/>
      <c r="L4287" s="1257"/>
      <c r="P4287" s="1255"/>
    </row>
    <row r="4288" spans="6:16">
      <c r="F4288" s="1256"/>
      <c r="G4288" s="1257"/>
      <c r="I4288" s="1255"/>
      <c r="K4288" s="1257"/>
      <c r="L4288" s="1257"/>
      <c r="P4288" s="1255"/>
    </row>
    <row r="4289" spans="6:16">
      <c r="F4289" s="1256"/>
      <c r="G4289" s="1257"/>
      <c r="I4289" s="1255"/>
      <c r="K4289" s="1257"/>
      <c r="L4289" s="1257"/>
      <c r="P4289" s="1255"/>
    </row>
    <row r="4290" spans="6:16">
      <c r="F4290" s="1256"/>
      <c r="G4290" s="1257"/>
      <c r="I4290" s="1255"/>
      <c r="K4290" s="1257"/>
      <c r="L4290" s="1257"/>
      <c r="P4290" s="1255"/>
    </row>
    <row r="4291" spans="6:16">
      <c r="F4291" s="1256"/>
      <c r="G4291" s="1257"/>
      <c r="I4291" s="1255"/>
      <c r="K4291" s="1257"/>
      <c r="L4291" s="1257"/>
      <c r="P4291" s="1255"/>
    </row>
    <row r="4292" spans="6:16">
      <c r="F4292" s="1256"/>
      <c r="G4292" s="1257"/>
      <c r="I4292" s="1255"/>
      <c r="K4292" s="1257"/>
      <c r="L4292" s="1257"/>
      <c r="P4292" s="1255"/>
    </row>
    <row r="4293" spans="6:16">
      <c r="F4293" s="1256"/>
      <c r="G4293" s="1257"/>
      <c r="I4293" s="1255"/>
      <c r="K4293" s="1257"/>
      <c r="L4293" s="1257"/>
      <c r="P4293" s="1255"/>
    </row>
    <row r="4294" spans="6:16">
      <c r="F4294" s="1256"/>
      <c r="G4294" s="1257"/>
      <c r="I4294" s="1255"/>
      <c r="K4294" s="1257"/>
      <c r="L4294" s="1257"/>
      <c r="P4294" s="1255"/>
    </row>
    <row r="4295" spans="6:16">
      <c r="F4295" s="1256"/>
      <c r="G4295" s="1257"/>
      <c r="I4295" s="1255"/>
      <c r="K4295" s="1257"/>
      <c r="L4295" s="1257"/>
      <c r="P4295" s="1255"/>
    </row>
    <row r="4296" spans="6:16">
      <c r="F4296" s="1256"/>
      <c r="G4296" s="1257"/>
      <c r="I4296" s="1255"/>
      <c r="K4296" s="1257"/>
      <c r="L4296" s="1257"/>
      <c r="P4296" s="1255"/>
    </row>
    <row r="4297" spans="6:16">
      <c r="F4297" s="1256"/>
      <c r="G4297" s="1257"/>
      <c r="I4297" s="1255"/>
      <c r="K4297" s="1257"/>
      <c r="L4297" s="1257"/>
      <c r="P4297" s="1255"/>
    </row>
    <row r="4298" spans="6:16">
      <c r="F4298" s="1256"/>
      <c r="G4298" s="1257"/>
      <c r="I4298" s="1255"/>
      <c r="K4298" s="1257"/>
      <c r="L4298" s="1257"/>
      <c r="P4298" s="1255"/>
    </row>
    <row r="4299" spans="6:16">
      <c r="F4299" s="1256"/>
      <c r="G4299" s="1257"/>
      <c r="I4299" s="1255"/>
      <c r="K4299" s="1257"/>
      <c r="L4299" s="1257"/>
      <c r="P4299" s="1255"/>
    </row>
    <row r="4300" spans="6:16">
      <c r="F4300" s="1256"/>
      <c r="G4300" s="1257"/>
      <c r="I4300" s="1255"/>
      <c r="K4300" s="1257"/>
      <c r="L4300" s="1257"/>
      <c r="P4300" s="1255"/>
    </row>
    <row r="4301" spans="6:16">
      <c r="F4301" s="1256"/>
      <c r="G4301" s="1257"/>
      <c r="I4301" s="1255"/>
      <c r="K4301" s="1257"/>
      <c r="L4301" s="1257"/>
      <c r="P4301" s="1255"/>
    </row>
    <row r="4302" spans="6:16">
      <c r="F4302" s="1256"/>
      <c r="G4302" s="1257"/>
      <c r="I4302" s="1255"/>
      <c r="K4302" s="1257"/>
      <c r="L4302" s="1257"/>
      <c r="P4302" s="1255"/>
    </row>
    <row r="4303" spans="6:16">
      <c r="F4303" s="1256"/>
      <c r="G4303" s="1257"/>
      <c r="I4303" s="1255"/>
      <c r="K4303" s="1257"/>
      <c r="L4303" s="1257"/>
      <c r="P4303" s="1255"/>
    </row>
    <row r="4304" spans="6:16">
      <c r="F4304" s="1256"/>
      <c r="G4304" s="1257"/>
      <c r="I4304" s="1255"/>
      <c r="K4304" s="1257"/>
      <c r="L4304" s="1257"/>
      <c r="P4304" s="1255"/>
    </row>
    <row r="4305" spans="6:16">
      <c r="F4305" s="1256"/>
      <c r="G4305" s="1257"/>
      <c r="I4305" s="1255"/>
      <c r="K4305" s="1257"/>
      <c r="L4305" s="1257"/>
      <c r="P4305" s="1255"/>
    </row>
    <row r="4306" spans="6:16">
      <c r="F4306" s="1256"/>
      <c r="G4306" s="1257"/>
      <c r="I4306" s="1255"/>
      <c r="K4306" s="1257"/>
      <c r="L4306" s="1257"/>
      <c r="P4306" s="1255"/>
    </row>
    <row r="4307" spans="6:16">
      <c r="F4307" s="1256"/>
      <c r="G4307" s="1257"/>
      <c r="I4307" s="1255"/>
      <c r="K4307" s="1257"/>
      <c r="L4307" s="1257"/>
      <c r="P4307" s="1255"/>
    </row>
    <row r="4308" spans="6:16">
      <c r="F4308" s="1256"/>
      <c r="G4308" s="1257"/>
      <c r="I4308" s="1255"/>
      <c r="K4308" s="1257"/>
      <c r="L4308" s="1257"/>
      <c r="P4308" s="1255"/>
    </row>
    <row r="4309" spans="6:16">
      <c r="F4309" s="1256"/>
      <c r="G4309" s="1257"/>
      <c r="I4309" s="1255"/>
      <c r="K4309" s="1257"/>
      <c r="L4309" s="1257"/>
      <c r="P4309" s="1255"/>
    </row>
    <row r="4310" spans="6:16">
      <c r="F4310" s="1256"/>
      <c r="G4310" s="1257"/>
      <c r="I4310" s="1255"/>
      <c r="K4310" s="1257"/>
      <c r="L4310" s="1257"/>
      <c r="P4310" s="1255"/>
    </row>
    <row r="4311" spans="6:16">
      <c r="F4311" s="1256"/>
      <c r="G4311" s="1257"/>
      <c r="I4311" s="1255"/>
      <c r="K4311" s="1257"/>
      <c r="L4311" s="1257"/>
      <c r="P4311" s="1255"/>
    </row>
    <row r="4312" spans="6:16">
      <c r="F4312" s="1256"/>
      <c r="G4312" s="1257"/>
      <c r="I4312" s="1255"/>
      <c r="K4312" s="1257"/>
      <c r="L4312" s="1257"/>
      <c r="P4312" s="1255"/>
    </row>
    <row r="4313" spans="6:16">
      <c r="F4313" s="1256"/>
      <c r="G4313" s="1257"/>
      <c r="I4313" s="1255"/>
      <c r="K4313" s="1257"/>
      <c r="L4313" s="1257"/>
      <c r="P4313" s="1255"/>
    </row>
    <row r="4314" spans="6:16">
      <c r="F4314" s="1256"/>
      <c r="G4314" s="1257"/>
      <c r="I4314" s="1255"/>
      <c r="K4314" s="1257"/>
      <c r="L4314" s="1257"/>
      <c r="P4314" s="1255"/>
    </row>
    <row r="4315" spans="6:16">
      <c r="F4315" s="1256"/>
      <c r="G4315" s="1257"/>
      <c r="I4315" s="1255"/>
      <c r="K4315" s="1257"/>
      <c r="L4315" s="1257"/>
      <c r="P4315" s="1255"/>
    </row>
    <row r="4316" spans="6:16">
      <c r="F4316" s="1256"/>
      <c r="G4316" s="1257"/>
      <c r="I4316" s="1255"/>
      <c r="K4316" s="1257"/>
      <c r="L4316" s="1257"/>
      <c r="P4316" s="1255"/>
    </row>
    <row r="4317" spans="6:16">
      <c r="F4317" s="1256"/>
      <c r="G4317" s="1257"/>
      <c r="I4317" s="1255"/>
      <c r="K4317" s="1257"/>
      <c r="L4317" s="1257"/>
      <c r="P4317" s="1255"/>
    </row>
    <row r="4318" spans="6:16">
      <c r="F4318" s="1256"/>
      <c r="G4318" s="1257"/>
      <c r="I4318" s="1255"/>
      <c r="K4318" s="1257"/>
      <c r="L4318" s="1257"/>
      <c r="P4318" s="1255"/>
    </row>
    <row r="4319" spans="6:16">
      <c r="F4319" s="1256"/>
      <c r="G4319" s="1257"/>
      <c r="I4319" s="1255"/>
      <c r="K4319" s="1257"/>
      <c r="L4319" s="1257"/>
      <c r="P4319" s="1255"/>
    </row>
    <row r="4320" spans="6:16">
      <c r="F4320" s="1256"/>
      <c r="G4320" s="1257"/>
      <c r="I4320" s="1255"/>
      <c r="K4320" s="1257"/>
      <c r="L4320" s="1257"/>
      <c r="P4320" s="1255"/>
    </row>
    <row r="4321" spans="6:16">
      <c r="F4321" s="1256"/>
      <c r="G4321" s="1257"/>
      <c r="I4321" s="1255"/>
      <c r="K4321" s="1257"/>
      <c r="L4321" s="1257"/>
      <c r="P4321" s="1255"/>
    </row>
    <row r="4322" spans="6:16">
      <c r="F4322" s="1256"/>
      <c r="G4322" s="1257"/>
      <c r="I4322" s="1255"/>
      <c r="K4322" s="1257"/>
      <c r="L4322" s="1257"/>
      <c r="P4322" s="1255"/>
    </row>
    <row r="4323" spans="6:16">
      <c r="F4323" s="1256"/>
      <c r="G4323" s="1257"/>
      <c r="I4323" s="1255"/>
      <c r="K4323" s="1257"/>
      <c r="L4323" s="1257"/>
      <c r="P4323" s="1255"/>
    </row>
    <row r="4324" spans="6:16">
      <c r="F4324" s="1256"/>
      <c r="G4324" s="1257"/>
      <c r="I4324" s="1255"/>
      <c r="K4324" s="1257"/>
      <c r="L4324" s="1257"/>
      <c r="P4324" s="1255"/>
    </row>
    <row r="4325" spans="6:16">
      <c r="F4325" s="1256"/>
      <c r="G4325" s="1257"/>
      <c r="I4325" s="1255"/>
      <c r="K4325" s="1257"/>
      <c r="L4325" s="1257"/>
      <c r="P4325" s="1255"/>
    </row>
    <row r="4326" spans="6:16">
      <c r="F4326" s="1256"/>
      <c r="G4326" s="1257"/>
      <c r="I4326" s="1255"/>
      <c r="K4326" s="1257"/>
      <c r="L4326" s="1257"/>
      <c r="P4326" s="1255"/>
    </row>
    <row r="4327" spans="6:16">
      <c r="F4327" s="1256"/>
      <c r="G4327" s="1257"/>
      <c r="I4327" s="1255"/>
      <c r="K4327" s="1257"/>
      <c r="L4327" s="1257"/>
      <c r="P4327" s="1255"/>
    </row>
    <row r="4328" spans="6:16">
      <c r="F4328" s="1256"/>
      <c r="G4328" s="1257"/>
      <c r="I4328" s="1255"/>
      <c r="K4328" s="1257"/>
      <c r="L4328" s="1257"/>
      <c r="P4328" s="1255"/>
    </row>
    <row r="4329" spans="6:16">
      <c r="F4329" s="1256"/>
      <c r="G4329" s="1257"/>
      <c r="I4329" s="1255"/>
      <c r="K4329" s="1257"/>
      <c r="L4329" s="1257"/>
      <c r="P4329" s="1255"/>
    </row>
    <row r="4330" spans="6:16">
      <c r="F4330" s="1256"/>
      <c r="G4330" s="1257"/>
      <c r="I4330" s="1255"/>
      <c r="K4330" s="1257"/>
      <c r="L4330" s="1257"/>
      <c r="P4330" s="1255"/>
    </row>
    <row r="4331" spans="6:16">
      <c r="F4331" s="1256"/>
      <c r="G4331" s="1257"/>
      <c r="I4331" s="1255"/>
      <c r="K4331" s="1257"/>
      <c r="L4331" s="1257"/>
      <c r="P4331" s="1255"/>
    </row>
    <row r="4332" spans="6:16">
      <c r="F4332" s="1256"/>
      <c r="G4332" s="1257"/>
      <c r="I4332" s="1255"/>
      <c r="K4332" s="1257"/>
      <c r="L4332" s="1257"/>
      <c r="P4332" s="1255"/>
    </row>
    <row r="4333" spans="6:16">
      <c r="F4333" s="1256"/>
      <c r="G4333" s="1257"/>
      <c r="I4333" s="1255"/>
      <c r="K4333" s="1257"/>
      <c r="L4333" s="1257"/>
      <c r="P4333" s="1255"/>
    </row>
    <row r="4334" spans="6:16">
      <c r="F4334" s="1256"/>
      <c r="G4334" s="1257"/>
      <c r="I4334" s="1255"/>
      <c r="K4334" s="1257"/>
      <c r="L4334" s="1257"/>
      <c r="P4334" s="1255"/>
    </row>
    <row r="4335" spans="6:16">
      <c r="F4335" s="1256"/>
      <c r="G4335" s="1257"/>
      <c r="I4335" s="1255"/>
      <c r="K4335" s="1257"/>
      <c r="L4335" s="1257"/>
      <c r="P4335" s="1255"/>
    </row>
    <row r="4336" spans="6:16">
      <c r="F4336" s="1256"/>
      <c r="G4336" s="1257"/>
      <c r="I4336" s="1255"/>
      <c r="K4336" s="1257"/>
      <c r="L4336" s="1257"/>
      <c r="P4336" s="1255"/>
    </row>
    <row r="4337" spans="6:16">
      <c r="F4337" s="1256"/>
      <c r="G4337" s="1257"/>
      <c r="I4337" s="1255"/>
      <c r="K4337" s="1257"/>
      <c r="L4337" s="1257"/>
      <c r="P4337" s="1255"/>
    </row>
    <row r="4338" spans="6:16">
      <c r="F4338" s="1256"/>
      <c r="G4338" s="1257"/>
      <c r="I4338" s="1255"/>
      <c r="K4338" s="1257"/>
      <c r="L4338" s="1257"/>
      <c r="P4338" s="1255"/>
    </row>
    <row r="4339" spans="6:16">
      <c r="F4339" s="1256"/>
      <c r="G4339" s="1257"/>
      <c r="I4339" s="1255"/>
      <c r="K4339" s="1257"/>
      <c r="L4339" s="1257"/>
      <c r="P4339" s="1255"/>
    </row>
    <row r="4340" spans="6:16">
      <c r="F4340" s="1256"/>
      <c r="G4340" s="1257"/>
      <c r="I4340" s="1255"/>
      <c r="K4340" s="1257"/>
      <c r="L4340" s="1257"/>
      <c r="P4340" s="1255"/>
    </row>
    <row r="4341" spans="6:16">
      <c r="F4341" s="1256"/>
      <c r="G4341" s="1257"/>
      <c r="I4341" s="1255"/>
      <c r="K4341" s="1257"/>
      <c r="L4341" s="1257"/>
      <c r="P4341" s="1255"/>
    </row>
    <row r="4342" spans="6:16">
      <c r="F4342" s="1256"/>
      <c r="G4342" s="1257"/>
      <c r="I4342" s="1255"/>
      <c r="K4342" s="1257"/>
      <c r="L4342" s="1257"/>
      <c r="P4342" s="1255"/>
    </row>
    <row r="4343" spans="6:16">
      <c r="F4343" s="1256"/>
      <c r="G4343" s="1257"/>
      <c r="I4343" s="1255"/>
      <c r="K4343" s="1257"/>
      <c r="L4343" s="1257"/>
      <c r="P4343" s="1255"/>
    </row>
    <row r="4344" spans="6:16">
      <c r="F4344" s="1256"/>
      <c r="G4344" s="1257"/>
      <c r="I4344" s="1255"/>
      <c r="K4344" s="1257"/>
      <c r="L4344" s="1257"/>
      <c r="P4344" s="1255"/>
    </row>
    <row r="4345" spans="6:16">
      <c r="F4345" s="1256"/>
      <c r="G4345" s="1257"/>
      <c r="I4345" s="1255"/>
      <c r="K4345" s="1257"/>
      <c r="L4345" s="1257"/>
      <c r="P4345" s="1255"/>
    </row>
    <row r="4346" spans="6:16">
      <c r="F4346" s="1256"/>
      <c r="G4346" s="1257"/>
      <c r="I4346" s="1255"/>
      <c r="K4346" s="1257"/>
      <c r="L4346" s="1257"/>
      <c r="P4346" s="1255"/>
    </row>
    <row r="4347" spans="6:16">
      <c r="F4347" s="1256"/>
      <c r="G4347" s="1257"/>
      <c r="I4347" s="1255"/>
      <c r="K4347" s="1257"/>
      <c r="L4347" s="1257"/>
      <c r="P4347" s="1255"/>
    </row>
    <row r="4348" spans="6:16">
      <c r="F4348" s="1256"/>
      <c r="G4348" s="1257"/>
      <c r="I4348" s="1255"/>
      <c r="K4348" s="1257"/>
      <c r="L4348" s="1257"/>
      <c r="P4348" s="1255"/>
    </row>
    <row r="4349" spans="6:16">
      <c r="F4349" s="1256"/>
      <c r="G4349" s="1257"/>
      <c r="I4349" s="1255"/>
      <c r="K4349" s="1257"/>
      <c r="L4349" s="1257"/>
      <c r="P4349" s="1255"/>
    </row>
    <row r="4350" spans="6:16">
      <c r="F4350" s="1256"/>
      <c r="G4350" s="1257"/>
      <c r="I4350" s="1255"/>
      <c r="K4350" s="1257"/>
      <c r="L4350" s="1257"/>
      <c r="P4350" s="1255"/>
    </row>
    <row r="4351" spans="6:16">
      <c r="F4351" s="1256"/>
      <c r="G4351" s="1257"/>
      <c r="I4351" s="1255"/>
      <c r="K4351" s="1257"/>
      <c r="L4351" s="1257"/>
      <c r="P4351" s="1255"/>
    </row>
    <row r="4352" spans="6:16">
      <c r="F4352" s="1256"/>
      <c r="G4352" s="1257"/>
      <c r="I4352" s="1255"/>
      <c r="K4352" s="1257"/>
      <c r="L4352" s="1257"/>
      <c r="P4352" s="1255"/>
    </row>
    <row r="4353" spans="6:16">
      <c r="F4353" s="1256"/>
      <c r="G4353" s="1257"/>
      <c r="I4353" s="1255"/>
      <c r="K4353" s="1257"/>
      <c r="L4353" s="1257"/>
      <c r="P4353" s="1255"/>
    </row>
    <row r="4354" spans="6:16">
      <c r="F4354" s="1256"/>
      <c r="G4354" s="1257"/>
      <c r="I4354" s="1255"/>
      <c r="K4354" s="1257"/>
      <c r="L4354" s="1257"/>
      <c r="P4354" s="1255"/>
    </row>
    <row r="4355" spans="6:16">
      <c r="F4355" s="1256"/>
      <c r="G4355" s="1257"/>
      <c r="I4355" s="1255"/>
      <c r="K4355" s="1257"/>
      <c r="L4355" s="1257"/>
      <c r="P4355" s="1255"/>
    </row>
    <row r="4356" spans="6:16">
      <c r="F4356" s="1256"/>
      <c r="G4356" s="1257"/>
      <c r="I4356" s="1255"/>
      <c r="K4356" s="1257"/>
      <c r="L4356" s="1257"/>
      <c r="P4356" s="1255"/>
    </row>
    <row r="4357" spans="6:16">
      <c r="F4357" s="1256"/>
      <c r="G4357" s="1257"/>
      <c r="I4357" s="1255"/>
      <c r="K4357" s="1257"/>
      <c r="L4357" s="1257"/>
      <c r="P4357" s="1255"/>
    </row>
    <row r="4358" spans="6:16">
      <c r="F4358" s="1256"/>
      <c r="G4358" s="1257"/>
      <c r="I4358" s="1255"/>
      <c r="K4358" s="1257"/>
      <c r="L4358" s="1257"/>
      <c r="P4358" s="1255"/>
    </row>
    <row r="4359" spans="6:16">
      <c r="F4359" s="1256"/>
      <c r="G4359" s="1257"/>
      <c r="I4359" s="1255"/>
      <c r="K4359" s="1257"/>
      <c r="L4359" s="1257"/>
      <c r="P4359" s="1255"/>
    </row>
    <row r="4360" spans="6:16">
      <c r="F4360" s="1256"/>
      <c r="G4360" s="1257"/>
      <c r="I4360" s="1255"/>
      <c r="K4360" s="1257"/>
      <c r="L4360" s="1257"/>
      <c r="P4360" s="1255"/>
    </row>
    <row r="4361" spans="6:16">
      <c r="F4361" s="1256"/>
      <c r="G4361" s="1257"/>
      <c r="I4361" s="1255"/>
      <c r="K4361" s="1257"/>
      <c r="L4361" s="1257"/>
      <c r="P4361" s="1255"/>
    </row>
    <row r="4362" spans="6:16">
      <c r="F4362" s="1256"/>
      <c r="G4362" s="1257"/>
      <c r="I4362" s="1255"/>
      <c r="K4362" s="1257"/>
      <c r="L4362" s="1257"/>
      <c r="P4362" s="1255"/>
    </row>
    <row r="4363" spans="6:16">
      <c r="F4363" s="1256"/>
      <c r="G4363" s="1257"/>
      <c r="I4363" s="1255"/>
      <c r="K4363" s="1257"/>
      <c r="L4363" s="1257"/>
      <c r="P4363" s="1255"/>
    </row>
    <row r="4364" spans="6:16">
      <c r="F4364" s="1256"/>
      <c r="G4364" s="1257"/>
      <c r="I4364" s="1255"/>
      <c r="K4364" s="1257"/>
      <c r="L4364" s="1257"/>
      <c r="P4364" s="1255"/>
    </row>
    <row r="4365" spans="6:16">
      <c r="F4365" s="1256"/>
      <c r="G4365" s="1257"/>
      <c r="I4365" s="1255"/>
      <c r="K4365" s="1257"/>
      <c r="L4365" s="1257"/>
      <c r="P4365" s="1255"/>
    </row>
    <row r="4366" spans="6:16">
      <c r="F4366" s="1256"/>
      <c r="G4366" s="1257"/>
      <c r="I4366" s="1255"/>
      <c r="K4366" s="1257"/>
      <c r="L4366" s="1257"/>
      <c r="P4366" s="1255"/>
    </row>
    <row r="4367" spans="6:16">
      <c r="F4367" s="1256"/>
      <c r="G4367" s="1257"/>
      <c r="I4367" s="1255"/>
      <c r="K4367" s="1257"/>
      <c r="L4367" s="1257"/>
      <c r="P4367" s="1255"/>
    </row>
    <row r="4368" spans="6:16">
      <c r="F4368" s="1256"/>
      <c r="G4368" s="1257"/>
      <c r="I4368" s="1255"/>
      <c r="K4368" s="1257"/>
      <c r="L4368" s="1257"/>
      <c r="P4368" s="1255"/>
    </row>
    <row r="4369" spans="6:16">
      <c r="F4369" s="1256"/>
      <c r="G4369" s="1257"/>
      <c r="I4369" s="1255"/>
      <c r="K4369" s="1257"/>
      <c r="L4369" s="1257"/>
      <c r="P4369" s="1255"/>
    </row>
    <row r="4370" spans="6:16">
      <c r="F4370" s="1256"/>
      <c r="G4370" s="1257"/>
      <c r="I4370" s="1255"/>
      <c r="K4370" s="1257"/>
      <c r="L4370" s="1257"/>
      <c r="P4370" s="1255"/>
    </row>
    <row r="4371" spans="6:16">
      <c r="F4371" s="1256"/>
      <c r="G4371" s="1257"/>
      <c r="I4371" s="1255"/>
      <c r="K4371" s="1257"/>
      <c r="L4371" s="1257"/>
      <c r="P4371" s="1255"/>
    </row>
    <row r="4372" spans="6:16">
      <c r="F4372" s="1256"/>
      <c r="G4372" s="1257"/>
      <c r="I4372" s="1255"/>
      <c r="K4372" s="1257"/>
      <c r="L4372" s="1257"/>
      <c r="P4372" s="1255"/>
    </row>
    <row r="4373" spans="6:16">
      <c r="F4373" s="1256"/>
      <c r="G4373" s="1257"/>
      <c r="I4373" s="1255"/>
      <c r="K4373" s="1257"/>
      <c r="L4373" s="1257"/>
      <c r="P4373" s="1255"/>
    </row>
    <row r="4374" spans="6:16">
      <c r="F4374" s="1256"/>
      <c r="G4374" s="1257"/>
      <c r="I4374" s="1255"/>
      <c r="K4374" s="1257"/>
      <c r="L4374" s="1257"/>
      <c r="P4374" s="1255"/>
    </row>
    <row r="4375" spans="6:16">
      <c r="F4375" s="1256"/>
      <c r="G4375" s="1257"/>
      <c r="I4375" s="1255"/>
      <c r="K4375" s="1257"/>
      <c r="L4375" s="1257"/>
      <c r="P4375" s="1255"/>
    </row>
    <row r="4376" spans="6:16">
      <c r="F4376" s="1256"/>
      <c r="G4376" s="1257"/>
      <c r="I4376" s="1255"/>
      <c r="K4376" s="1257"/>
      <c r="L4376" s="1257"/>
      <c r="P4376" s="1255"/>
    </row>
    <row r="4377" spans="6:16">
      <c r="F4377" s="1256"/>
      <c r="G4377" s="1257"/>
      <c r="I4377" s="1255"/>
      <c r="K4377" s="1257"/>
      <c r="L4377" s="1257"/>
      <c r="P4377" s="1255"/>
    </row>
    <row r="4378" spans="6:16">
      <c r="F4378" s="1256"/>
      <c r="G4378" s="1257"/>
      <c r="I4378" s="1255"/>
      <c r="K4378" s="1257"/>
      <c r="L4378" s="1257"/>
      <c r="P4378" s="1255"/>
    </row>
    <row r="4379" spans="6:16">
      <c r="F4379" s="1256"/>
      <c r="G4379" s="1257"/>
      <c r="I4379" s="1255"/>
      <c r="K4379" s="1257"/>
      <c r="L4379" s="1257"/>
      <c r="P4379" s="1255"/>
    </row>
    <row r="4380" spans="6:16">
      <c r="F4380" s="1256"/>
      <c r="G4380" s="1257"/>
      <c r="I4380" s="1255"/>
      <c r="K4380" s="1257"/>
      <c r="L4380" s="1257"/>
      <c r="P4380" s="1255"/>
    </row>
    <row r="4381" spans="6:16">
      <c r="F4381" s="1256"/>
      <c r="G4381" s="1257"/>
      <c r="I4381" s="1255"/>
      <c r="K4381" s="1257"/>
      <c r="L4381" s="1257"/>
      <c r="P4381" s="1255"/>
    </row>
    <row r="4382" spans="6:16">
      <c r="F4382" s="1256"/>
      <c r="G4382" s="1257"/>
      <c r="I4382" s="1255"/>
      <c r="K4382" s="1257"/>
      <c r="L4382" s="1257"/>
      <c r="P4382" s="1255"/>
    </row>
    <row r="4383" spans="6:16">
      <c r="F4383" s="1256"/>
      <c r="G4383" s="1257"/>
      <c r="I4383" s="1255"/>
      <c r="K4383" s="1257"/>
      <c r="L4383" s="1257"/>
      <c r="P4383" s="1255"/>
    </row>
    <row r="4384" spans="6:16">
      <c r="F4384" s="1256"/>
      <c r="G4384" s="1257"/>
      <c r="I4384" s="1255"/>
      <c r="K4384" s="1257"/>
      <c r="L4384" s="1257"/>
      <c r="P4384" s="1255"/>
    </row>
    <row r="4385" spans="6:16">
      <c r="F4385" s="1256"/>
      <c r="G4385" s="1257"/>
      <c r="I4385" s="1255"/>
      <c r="K4385" s="1257"/>
      <c r="L4385" s="1257"/>
      <c r="P4385" s="1255"/>
    </row>
    <row r="4386" spans="6:16">
      <c r="F4386" s="1256"/>
      <c r="G4386" s="1257"/>
      <c r="I4386" s="1255"/>
      <c r="K4386" s="1257"/>
      <c r="L4386" s="1257"/>
      <c r="P4386" s="1255"/>
    </row>
    <row r="4387" spans="6:16">
      <c r="F4387" s="1256"/>
      <c r="G4387" s="1257"/>
      <c r="I4387" s="1255"/>
      <c r="K4387" s="1257"/>
      <c r="L4387" s="1257"/>
      <c r="P4387" s="1255"/>
    </row>
    <row r="4388" spans="6:16">
      <c r="F4388" s="1256"/>
      <c r="G4388" s="1257"/>
      <c r="I4388" s="1255"/>
      <c r="K4388" s="1257"/>
      <c r="L4388" s="1257"/>
      <c r="P4388" s="1255"/>
    </row>
    <row r="4389" spans="6:16">
      <c r="F4389" s="1256"/>
      <c r="G4389" s="1257"/>
      <c r="I4389" s="1255"/>
      <c r="K4389" s="1257"/>
      <c r="L4389" s="1257"/>
      <c r="P4389" s="1255"/>
    </row>
    <row r="4390" spans="6:16">
      <c r="F4390" s="1256"/>
      <c r="G4390" s="1257"/>
      <c r="I4390" s="1255"/>
      <c r="K4390" s="1257"/>
      <c r="L4390" s="1257"/>
      <c r="P4390" s="1255"/>
    </row>
    <row r="4391" spans="6:16">
      <c r="F4391" s="1256"/>
      <c r="G4391" s="1257"/>
      <c r="I4391" s="1255"/>
      <c r="K4391" s="1257"/>
      <c r="L4391" s="1257"/>
      <c r="P4391" s="1255"/>
    </row>
    <row r="4392" spans="6:16">
      <c r="F4392" s="1256"/>
      <c r="G4392" s="1257"/>
      <c r="I4392" s="1255"/>
      <c r="K4392" s="1257"/>
      <c r="L4392" s="1257"/>
      <c r="P4392" s="1255"/>
    </row>
    <row r="4393" spans="6:16">
      <c r="F4393" s="1256"/>
      <c r="G4393" s="1257"/>
      <c r="I4393" s="1255"/>
      <c r="K4393" s="1257"/>
      <c r="L4393" s="1257"/>
      <c r="P4393" s="1255"/>
    </row>
    <row r="4394" spans="6:16">
      <c r="F4394" s="1256"/>
      <c r="G4394" s="1257"/>
      <c r="I4394" s="1255"/>
      <c r="K4394" s="1257"/>
      <c r="L4394" s="1257"/>
      <c r="P4394" s="1255"/>
    </row>
    <row r="4395" spans="6:16">
      <c r="F4395" s="1256"/>
      <c r="G4395" s="1257"/>
      <c r="I4395" s="1255"/>
      <c r="K4395" s="1257"/>
      <c r="L4395" s="1257"/>
      <c r="P4395" s="1255"/>
    </row>
    <row r="4396" spans="6:16">
      <c r="F4396" s="1256"/>
      <c r="G4396" s="1257"/>
      <c r="I4396" s="1255"/>
      <c r="K4396" s="1257"/>
      <c r="L4396" s="1257"/>
      <c r="P4396" s="1255"/>
    </row>
    <row r="4397" spans="6:16">
      <c r="F4397" s="1256"/>
      <c r="G4397" s="1257"/>
      <c r="I4397" s="1255"/>
      <c r="K4397" s="1257"/>
      <c r="L4397" s="1257"/>
      <c r="P4397" s="1255"/>
    </row>
    <row r="4398" spans="6:16">
      <c r="F4398" s="1256"/>
      <c r="G4398" s="1257"/>
      <c r="I4398" s="1255"/>
      <c r="K4398" s="1257"/>
      <c r="L4398" s="1257"/>
      <c r="P4398" s="1255"/>
    </row>
    <row r="4399" spans="6:16">
      <c r="F4399" s="1256"/>
      <c r="G4399" s="1257"/>
      <c r="I4399" s="1255"/>
      <c r="K4399" s="1257"/>
      <c r="L4399" s="1257"/>
      <c r="P4399" s="1255"/>
    </row>
    <row r="4400" spans="6:16">
      <c r="F4400" s="1256"/>
      <c r="G4400" s="1257"/>
      <c r="I4400" s="1255"/>
      <c r="K4400" s="1257"/>
      <c r="L4400" s="1257"/>
      <c r="P4400" s="1255"/>
    </row>
    <row r="4401" spans="6:16">
      <c r="F4401" s="1256"/>
      <c r="G4401" s="1257"/>
      <c r="I4401" s="1255"/>
      <c r="K4401" s="1257"/>
      <c r="L4401" s="1257"/>
      <c r="P4401" s="1255"/>
    </row>
    <row r="4402" spans="6:16">
      <c r="F4402" s="1256"/>
      <c r="G4402" s="1257"/>
      <c r="I4402" s="1255"/>
      <c r="K4402" s="1257"/>
      <c r="L4402" s="1257"/>
      <c r="P4402" s="1255"/>
    </row>
    <row r="4403" spans="6:16">
      <c r="F4403" s="1256"/>
      <c r="G4403" s="1257"/>
      <c r="I4403" s="1255"/>
      <c r="K4403" s="1257"/>
      <c r="L4403" s="1257"/>
      <c r="P4403" s="1255"/>
    </row>
    <row r="4404" spans="6:16">
      <c r="F4404" s="1256"/>
      <c r="G4404" s="1257"/>
      <c r="I4404" s="1255"/>
      <c r="K4404" s="1257"/>
      <c r="L4404" s="1257"/>
      <c r="P4404" s="1255"/>
    </row>
    <row r="4405" spans="6:16">
      <c r="F4405" s="1256"/>
      <c r="G4405" s="1257"/>
      <c r="I4405" s="1255"/>
      <c r="K4405" s="1257"/>
      <c r="L4405" s="1257"/>
      <c r="P4405" s="1255"/>
    </row>
    <row r="4406" spans="6:16">
      <c r="F4406" s="1256"/>
      <c r="G4406" s="1257"/>
      <c r="I4406" s="1255"/>
      <c r="K4406" s="1257"/>
      <c r="L4406" s="1257"/>
      <c r="P4406" s="1255"/>
    </row>
    <row r="4407" spans="6:16">
      <c r="F4407" s="1256"/>
      <c r="G4407" s="1257"/>
      <c r="I4407" s="1255"/>
      <c r="K4407" s="1257"/>
      <c r="L4407" s="1257"/>
      <c r="P4407" s="1255"/>
    </row>
    <row r="4408" spans="6:16">
      <c r="F4408" s="1256"/>
      <c r="G4408" s="1257"/>
      <c r="I4408" s="1255"/>
      <c r="K4408" s="1257"/>
      <c r="L4408" s="1257"/>
      <c r="P4408" s="1255"/>
    </row>
    <row r="4409" spans="6:16">
      <c r="F4409" s="1256"/>
      <c r="G4409" s="1257"/>
      <c r="I4409" s="1255"/>
      <c r="K4409" s="1257"/>
      <c r="L4409" s="1257"/>
      <c r="P4409" s="1255"/>
    </row>
    <row r="4410" spans="6:16">
      <c r="F4410" s="1256"/>
      <c r="G4410" s="1257"/>
      <c r="I4410" s="1255"/>
      <c r="K4410" s="1257"/>
      <c r="L4410" s="1257"/>
      <c r="P4410" s="1255"/>
    </row>
    <row r="4411" spans="6:16">
      <c r="F4411" s="1256"/>
      <c r="G4411" s="1257"/>
      <c r="I4411" s="1255"/>
      <c r="K4411" s="1257"/>
      <c r="L4411" s="1257"/>
      <c r="P4411" s="1255"/>
    </row>
    <row r="4412" spans="6:16">
      <c r="F4412" s="1256"/>
      <c r="G4412" s="1257"/>
      <c r="I4412" s="1255"/>
      <c r="K4412" s="1257"/>
      <c r="L4412" s="1257"/>
      <c r="P4412" s="1255"/>
    </row>
    <row r="4413" spans="6:16">
      <c r="F4413" s="1256"/>
      <c r="G4413" s="1257"/>
      <c r="I4413" s="1255"/>
      <c r="K4413" s="1257"/>
      <c r="L4413" s="1257"/>
      <c r="P4413" s="1255"/>
    </row>
    <row r="4414" spans="6:16">
      <c r="F4414" s="1256"/>
      <c r="G4414" s="1257"/>
      <c r="I4414" s="1255"/>
      <c r="K4414" s="1257"/>
      <c r="L4414" s="1257"/>
      <c r="P4414" s="1255"/>
    </row>
    <row r="4415" spans="6:16">
      <c r="F4415" s="1256"/>
      <c r="G4415" s="1257"/>
      <c r="I4415" s="1255"/>
      <c r="K4415" s="1257"/>
      <c r="L4415" s="1257"/>
      <c r="P4415" s="1255"/>
    </row>
    <row r="4416" spans="6:16">
      <c r="F4416" s="1256"/>
      <c r="G4416" s="1257"/>
      <c r="I4416" s="1255"/>
      <c r="K4416" s="1257"/>
      <c r="L4416" s="1257"/>
      <c r="P4416" s="1255"/>
    </row>
    <row r="4417" spans="6:16">
      <c r="F4417" s="1256"/>
      <c r="G4417" s="1257"/>
      <c r="I4417" s="1255"/>
      <c r="K4417" s="1257"/>
      <c r="L4417" s="1257"/>
      <c r="P4417" s="1255"/>
    </row>
    <row r="4418" spans="6:16">
      <c r="F4418" s="1256"/>
      <c r="G4418" s="1257"/>
      <c r="I4418" s="1255"/>
      <c r="K4418" s="1257"/>
      <c r="L4418" s="1257"/>
      <c r="P4418" s="1255"/>
    </row>
    <row r="4419" spans="6:16">
      <c r="F4419" s="1256"/>
      <c r="G4419" s="1257"/>
      <c r="I4419" s="1255"/>
      <c r="K4419" s="1257"/>
      <c r="L4419" s="1257"/>
      <c r="P4419" s="1255"/>
    </row>
    <row r="4420" spans="6:16">
      <c r="F4420" s="1256"/>
      <c r="G4420" s="1257"/>
      <c r="I4420" s="1255"/>
      <c r="K4420" s="1257"/>
      <c r="L4420" s="1257"/>
      <c r="P4420" s="1255"/>
    </row>
    <row r="4421" spans="6:16">
      <c r="F4421" s="1256"/>
      <c r="G4421" s="1257"/>
      <c r="I4421" s="1255"/>
      <c r="K4421" s="1257"/>
      <c r="L4421" s="1257"/>
      <c r="P4421" s="1255"/>
    </row>
    <row r="4422" spans="6:16">
      <c r="F4422" s="1256"/>
      <c r="G4422" s="1257"/>
      <c r="I4422" s="1255"/>
      <c r="K4422" s="1257"/>
      <c r="L4422" s="1257"/>
      <c r="P4422" s="1255"/>
    </row>
    <row r="4423" spans="6:16">
      <c r="F4423" s="1256"/>
      <c r="G4423" s="1257"/>
      <c r="I4423" s="1255"/>
      <c r="K4423" s="1257"/>
      <c r="L4423" s="1257"/>
      <c r="P4423" s="1255"/>
    </row>
    <row r="4424" spans="6:16">
      <c r="F4424" s="1256"/>
      <c r="G4424" s="1257"/>
      <c r="I4424" s="1255"/>
      <c r="K4424" s="1257"/>
      <c r="L4424" s="1257"/>
      <c r="P4424" s="1255"/>
    </row>
    <row r="4425" spans="6:16">
      <c r="F4425" s="1256"/>
      <c r="G4425" s="1257"/>
      <c r="I4425" s="1255"/>
      <c r="K4425" s="1257"/>
      <c r="L4425" s="1257"/>
      <c r="P4425" s="1255"/>
    </row>
    <row r="4426" spans="6:16">
      <c r="F4426" s="1256"/>
      <c r="G4426" s="1257"/>
      <c r="I4426" s="1255"/>
      <c r="K4426" s="1257"/>
      <c r="L4426" s="1257"/>
      <c r="P4426" s="1255"/>
    </row>
    <row r="4427" spans="6:16">
      <c r="F4427" s="1256"/>
      <c r="G4427" s="1257"/>
      <c r="I4427" s="1255"/>
      <c r="K4427" s="1257"/>
      <c r="L4427" s="1257"/>
      <c r="P4427" s="1255"/>
    </row>
    <row r="4428" spans="6:16">
      <c r="F4428" s="1256"/>
      <c r="G4428" s="1257"/>
      <c r="I4428" s="1255"/>
      <c r="K4428" s="1257"/>
      <c r="L4428" s="1257"/>
      <c r="P4428" s="1255"/>
    </row>
    <row r="4429" spans="6:16">
      <c r="F4429" s="1256"/>
      <c r="G4429" s="1257"/>
      <c r="I4429" s="1255"/>
      <c r="K4429" s="1257"/>
      <c r="L4429" s="1257"/>
      <c r="P4429" s="1255"/>
    </row>
    <row r="4430" spans="6:16">
      <c r="F4430" s="1256"/>
      <c r="G4430" s="1257"/>
      <c r="I4430" s="1255"/>
      <c r="K4430" s="1257"/>
      <c r="L4430" s="1257"/>
      <c r="P4430" s="1255"/>
    </row>
    <row r="4431" spans="6:16">
      <c r="F4431" s="1256"/>
      <c r="G4431" s="1257"/>
      <c r="I4431" s="1255"/>
      <c r="K4431" s="1257"/>
      <c r="L4431" s="1257"/>
      <c r="P4431" s="1255"/>
    </row>
    <row r="4432" spans="6:16">
      <c r="F4432" s="1256"/>
      <c r="G4432" s="1257"/>
      <c r="I4432" s="1255"/>
      <c r="K4432" s="1257"/>
      <c r="L4432" s="1257"/>
      <c r="P4432" s="1255"/>
    </row>
    <row r="4433" spans="6:16">
      <c r="F4433" s="1256"/>
      <c r="G4433" s="1257"/>
      <c r="I4433" s="1255"/>
      <c r="K4433" s="1257"/>
      <c r="L4433" s="1257"/>
      <c r="P4433" s="1255"/>
    </row>
    <row r="4434" spans="6:16">
      <c r="F4434" s="1256"/>
      <c r="G4434" s="1257"/>
      <c r="I4434" s="1255"/>
      <c r="K4434" s="1257"/>
      <c r="L4434" s="1257"/>
      <c r="P4434" s="1255"/>
    </row>
    <row r="4435" spans="6:16">
      <c r="F4435" s="1256"/>
      <c r="G4435" s="1257"/>
      <c r="I4435" s="1255"/>
      <c r="K4435" s="1257"/>
      <c r="L4435" s="1257"/>
      <c r="P4435" s="1255"/>
    </row>
    <row r="4436" spans="6:16">
      <c r="F4436" s="1256"/>
      <c r="G4436" s="1257"/>
      <c r="I4436" s="1255"/>
      <c r="K4436" s="1257"/>
      <c r="L4436" s="1257"/>
      <c r="P4436" s="1255"/>
    </row>
    <row r="4437" spans="6:16">
      <c r="F4437" s="1256"/>
      <c r="G4437" s="1257"/>
      <c r="I4437" s="1255"/>
      <c r="K4437" s="1257"/>
      <c r="L4437" s="1257"/>
      <c r="P4437" s="1255"/>
    </row>
    <row r="4438" spans="6:16">
      <c r="F4438" s="1256"/>
      <c r="G4438" s="1257"/>
      <c r="I4438" s="1255"/>
      <c r="K4438" s="1257"/>
      <c r="L4438" s="1257"/>
      <c r="P4438" s="1255"/>
    </row>
    <row r="4439" spans="6:16">
      <c r="F4439" s="1256"/>
      <c r="G4439" s="1257"/>
      <c r="I4439" s="1255"/>
      <c r="K4439" s="1257"/>
      <c r="L4439" s="1257"/>
      <c r="P4439" s="1255"/>
    </row>
    <row r="4440" spans="6:16">
      <c r="F4440" s="1256"/>
      <c r="G4440" s="1257"/>
      <c r="I4440" s="1255"/>
      <c r="K4440" s="1257"/>
      <c r="L4440" s="1257"/>
      <c r="P4440" s="1255"/>
    </row>
    <row r="4441" spans="6:16">
      <c r="F4441" s="1256"/>
      <c r="G4441" s="1257"/>
      <c r="I4441" s="1255"/>
      <c r="K4441" s="1257"/>
      <c r="L4441" s="1257"/>
      <c r="P4441" s="1255"/>
    </row>
    <row r="4442" spans="6:16">
      <c r="F4442" s="1256"/>
      <c r="G4442" s="1257"/>
      <c r="I4442" s="1255"/>
      <c r="K4442" s="1257"/>
      <c r="L4442" s="1257"/>
      <c r="P4442" s="1255"/>
    </row>
    <row r="4443" spans="6:16">
      <c r="F4443" s="1256"/>
      <c r="G4443" s="1257"/>
      <c r="I4443" s="1255"/>
      <c r="K4443" s="1257"/>
      <c r="L4443" s="1257"/>
      <c r="P4443" s="1255"/>
    </row>
    <row r="4444" spans="6:16">
      <c r="F4444" s="1256"/>
      <c r="G4444" s="1257"/>
      <c r="I4444" s="1255"/>
      <c r="K4444" s="1257"/>
      <c r="L4444" s="1257"/>
      <c r="P4444" s="1255"/>
    </row>
    <row r="4445" spans="6:16">
      <c r="F4445" s="1256"/>
      <c r="G4445" s="1257"/>
      <c r="I4445" s="1255"/>
      <c r="K4445" s="1257"/>
      <c r="L4445" s="1257"/>
      <c r="P4445" s="1255"/>
    </row>
    <row r="4446" spans="6:16">
      <c r="F4446" s="1256"/>
      <c r="G4446" s="1257"/>
      <c r="I4446" s="1255"/>
      <c r="K4446" s="1257"/>
      <c r="L4446" s="1257"/>
      <c r="P4446" s="1255"/>
    </row>
    <row r="4447" spans="6:16">
      <c r="F4447" s="1256"/>
      <c r="G4447" s="1257"/>
      <c r="I4447" s="1255"/>
      <c r="K4447" s="1257"/>
      <c r="L4447" s="1257"/>
      <c r="P4447" s="1255"/>
    </row>
    <row r="4448" spans="6:16">
      <c r="F4448" s="1256"/>
      <c r="G4448" s="1257"/>
      <c r="I4448" s="1255"/>
      <c r="K4448" s="1257"/>
      <c r="L4448" s="1257"/>
      <c r="P4448" s="1255"/>
    </row>
    <row r="4449" spans="6:16">
      <c r="F4449" s="1256"/>
      <c r="G4449" s="1257"/>
      <c r="I4449" s="1255"/>
      <c r="K4449" s="1257"/>
      <c r="L4449" s="1257"/>
      <c r="P4449" s="1255"/>
    </row>
    <row r="4450" spans="6:16">
      <c r="F4450" s="1256"/>
      <c r="G4450" s="1257"/>
      <c r="I4450" s="1255"/>
      <c r="K4450" s="1257"/>
      <c r="L4450" s="1257"/>
      <c r="P4450" s="1255"/>
    </row>
    <row r="4451" spans="6:16">
      <c r="F4451" s="1256"/>
      <c r="G4451" s="1257"/>
      <c r="I4451" s="1255"/>
      <c r="K4451" s="1257"/>
      <c r="L4451" s="1257"/>
      <c r="P4451" s="1255"/>
    </row>
    <row r="4452" spans="6:16">
      <c r="F4452" s="1256"/>
      <c r="G4452" s="1257"/>
      <c r="I4452" s="1255"/>
      <c r="K4452" s="1257"/>
      <c r="L4452" s="1257"/>
      <c r="P4452" s="1255"/>
    </row>
    <row r="4453" spans="6:16">
      <c r="F4453" s="1256"/>
      <c r="G4453" s="1257"/>
      <c r="I4453" s="1255"/>
      <c r="K4453" s="1257"/>
      <c r="L4453" s="1257"/>
      <c r="P4453" s="1255"/>
    </row>
    <row r="4454" spans="6:16">
      <c r="F4454" s="1256"/>
      <c r="G4454" s="1257"/>
      <c r="I4454" s="1255"/>
      <c r="K4454" s="1257"/>
      <c r="L4454" s="1257"/>
      <c r="P4454" s="1255"/>
    </row>
    <row r="4455" spans="6:16">
      <c r="F4455" s="1256"/>
      <c r="G4455" s="1257"/>
      <c r="I4455" s="1255"/>
      <c r="K4455" s="1257"/>
      <c r="L4455" s="1257"/>
      <c r="P4455" s="1255"/>
    </row>
    <row r="4456" spans="6:16">
      <c r="F4456" s="1256"/>
      <c r="G4456" s="1257"/>
      <c r="I4456" s="1255"/>
      <c r="K4456" s="1257"/>
      <c r="L4456" s="1257"/>
      <c r="P4456" s="1255"/>
    </row>
    <row r="4457" spans="6:16">
      <c r="F4457" s="1256"/>
      <c r="G4457" s="1257"/>
      <c r="I4457" s="1255"/>
      <c r="K4457" s="1257"/>
      <c r="L4457" s="1257"/>
      <c r="P4457" s="1255"/>
    </row>
    <row r="4458" spans="6:16">
      <c r="F4458" s="1256"/>
      <c r="G4458" s="1257"/>
      <c r="I4458" s="1255"/>
      <c r="K4458" s="1257"/>
      <c r="L4458" s="1257"/>
      <c r="P4458" s="1255"/>
    </row>
    <row r="4459" spans="6:16">
      <c r="F4459" s="1256"/>
      <c r="G4459" s="1257"/>
      <c r="I4459" s="1255"/>
      <c r="K4459" s="1257"/>
      <c r="L4459" s="1257"/>
      <c r="P4459" s="1255"/>
    </row>
    <row r="4460" spans="6:16">
      <c r="F4460" s="1256"/>
      <c r="G4460" s="1257"/>
      <c r="I4460" s="1255"/>
      <c r="K4460" s="1257"/>
      <c r="L4460" s="1257"/>
      <c r="P4460" s="1255"/>
    </row>
    <row r="4461" spans="6:16">
      <c r="F4461" s="1256"/>
      <c r="G4461" s="1257"/>
      <c r="I4461" s="1255"/>
      <c r="K4461" s="1257"/>
      <c r="L4461" s="1257"/>
      <c r="P4461" s="1255"/>
    </row>
    <row r="4462" spans="6:16">
      <c r="F4462" s="1256"/>
      <c r="G4462" s="1257"/>
      <c r="I4462" s="1255"/>
      <c r="K4462" s="1257"/>
      <c r="L4462" s="1257"/>
      <c r="P4462" s="1255"/>
    </row>
    <row r="4463" spans="6:16">
      <c r="F4463" s="1256"/>
      <c r="G4463" s="1257"/>
      <c r="I4463" s="1255"/>
      <c r="K4463" s="1257"/>
      <c r="L4463" s="1257"/>
      <c r="P4463" s="1255"/>
    </row>
    <row r="4464" spans="6:16">
      <c r="F4464" s="1256"/>
      <c r="G4464" s="1257"/>
      <c r="I4464" s="1255"/>
      <c r="K4464" s="1257"/>
      <c r="L4464" s="1257"/>
      <c r="P4464" s="1255"/>
    </row>
    <row r="4465" spans="6:16">
      <c r="F4465" s="1256"/>
      <c r="G4465" s="1257"/>
      <c r="I4465" s="1255"/>
      <c r="K4465" s="1257"/>
      <c r="L4465" s="1257"/>
      <c r="P4465" s="1255"/>
    </row>
    <row r="4466" spans="6:16">
      <c r="F4466" s="1256"/>
      <c r="G4466" s="1257"/>
      <c r="I4466" s="1255"/>
      <c r="K4466" s="1257"/>
      <c r="L4466" s="1257"/>
      <c r="P4466" s="1255"/>
    </row>
    <row r="4467" spans="6:16">
      <c r="F4467" s="1256"/>
      <c r="G4467" s="1257"/>
      <c r="I4467" s="1255"/>
      <c r="K4467" s="1257"/>
      <c r="L4467" s="1257"/>
      <c r="P4467" s="1255"/>
    </row>
    <row r="4468" spans="6:16">
      <c r="F4468" s="1256"/>
      <c r="G4468" s="1257"/>
      <c r="I4468" s="1255"/>
      <c r="K4468" s="1257"/>
      <c r="L4468" s="1257"/>
      <c r="P4468" s="1255"/>
    </row>
    <row r="4469" spans="6:16">
      <c r="F4469" s="1256"/>
      <c r="G4469" s="1257"/>
      <c r="I4469" s="1255"/>
      <c r="K4469" s="1257"/>
      <c r="L4469" s="1257"/>
      <c r="P4469" s="1255"/>
    </row>
    <row r="4470" spans="6:16">
      <c r="F4470" s="1256"/>
      <c r="G4470" s="1257"/>
      <c r="I4470" s="1255"/>
      <c r="K4470" s="1257"/>
      <c r="L4470" s="1257"/>
      <c r="P4470" s="1255"/>
    </row>
    <row r="4471" spans="6:16">
      <c r="F4471" s="1256"/>
      <c r="G4471" s="1257"/>
      <c r="I4471" s="1255"/>
      <c r="K4471" s="1257"/>
      <c r="L4471" s="1257"/>
      <c r="P4471" s="1255"/>
    </row>
    <row r="4472" spans="6:16">
      <c r="F4472" s="1256"/>
      <c r="G4472" s="1257"/>
      <c r="I4472" s="1255"/>
      <c r="K4472" s="1257"/>
      <c r="L4472" s="1257"/>
      <c r="P4472" s="1255"/>
    </row>
    <row r="4473" spans="6:16">
      <c r="F4473" s="1256"/>
      <c r="G4473" s="1257"/>
      <c r="I4473" s="1255"/>
      <c r="K4473" s="1257"/>
      <c r="L4473" s="1257"/>
      <c r="P4473" s="1255"/>
    </row>
    <row r="4474" spans="6:16">
      <c r="F4474" s="1256"/>
      <c r="G4474" s="1257"/>
      <c r="I4474" s="1255"/>
      <c r="K4474" s="1257"/>
      <c r="L4474" s="1257"/>
      <c r="P4474" s="1255"/>
    </row>
    <row r="4475" spans="6:16">
      <c r="F4475" s="1256"/>
      <c r="G4475" s="1257"/>
      <c r="I4475" s="1255"/>
      <c r="K4475" s="1257"/>
      <c r="L4475" s="1257"/>
      <c r="P4475" s="1255"/>
    </row>
    <row r="4476" spans="6:16">
      <c r="F4476" s="1256"/>
      <c r="G4476" s="1257"/>
      <c r="I4476" s="1255"/>
      <c r="K4476" s="1257"/>
      <c r="L4476" s="1257"/>
      <c r="P4476" s="1255"/>
    </row>
    <row r="4477" spans="6:16">
      <c r="F4477" s="1256"/>
      <c r="G4477" s="1257"/>
      <c r="I4477" s="1255"/>
      <c r="K4477" s="1257"/>
      <c r="L4477" s="1257"/>
      <c r="P4477" s="1255"/>
    </row>
    <row r="4478" spans="6:16">
      <c r="F4478" s="1256"/>
      <c r="G4478" s="1257"/>
      <c r="I4478" s="1255"/>
      <c r="K4478" s="1257"/>
      <c r="L4478" s="1257"/>
      <c r="P4478" s="1255"/>
    </row>
    <row r="4479" spans="6:16">
      <c r="F4479" s="1256"/>
      <c r="G4479" s="1257"/>
      <c r="I4479" s="1255"/>
      <c r="K4479" s="1257"/>
      <c r="L4479" s="1257"/>
      <c r="P4479" s="1255"/>
    </row>
    <row r="4480" spans="6:16">
      <c r="F4480" s="1256"/>
      <c r="G4480" s="1257"/>
      <c r="I4480" s="1255"/>
      <c r="K4480" s="1257"/>
      <c r="L4480" s="1257"/>
      <c r="P4480" s="1255"/>
    </row>
    <row r="4481" spans="6:16">
      <c r="F4481" s="1256"/>
      <c r="G4481" s="1257"/>
      <c r="I4481" s="1255"/>
      <c r="K4481" s="1257"/>
      <c r="L4481" s="1257"/>
      <c r="P4481" s="1255"/>
    </row>
    <row r="4482" spans="6:16">
      <c r="F4482" s="1256"/>
      <c r="G4482" s="1257"/>
      <c r="I4482" s="1255"/>
      <c r="K4482" s="1257"/>
      <c r="L4482" s="1257"/>
      <c r="P4482" s="1255"/>
    </row>
    <row r="4483" spans="6:16">
      <c r="F4483" s="1256"/>
      <c r="G4483" s="1257"/>
      <c r="I4483" s="1255"/>
      <c r="K4483" s="1257"/>
      <c r="L4483" s="1257"/>
      <c r="P4483" s="1255"/>
    </row>
    <row r="4484" spans="6:16">
      <c r="F4484" s="1256"/>
      <c r="G4484" s="1257"/>
      <c r="I4484" s="1255"/>
      <c r="K4484" s="1257"/>
      <c r="L4484" s="1257"/>
      <c r="P4484" s="1255"/>
    </row>
    <row r="4485" spans="6:16">
      <c r="F4485" s="1256"/>
      <c r="G4485" s="1257"/>
      <c r="I4485" s="1255"/>
      <c r="K4485" s="1257"/>
      <c r="L4485" s="1257"/>
      <c r="P4485" s="1255"/>
    </row>
    <row r="4486" spans="6:16">
      <c r="F4486" s="1256"/>
      <c r="G4486" s="1257"/>
      <c r="I4486" s="1255"/>
      <c r="K4486" s="1257"/>
      <c r="L4486" s="1257"/>
      <c r="P4486" s="1255"/>
    </row>
    <row r="4487" spans="6:16">
      <c r="F4487" s="1256"/>
      <c r="G4487" s="1257"/>
      <c r="I4487" s="1255"/>
      <c r="K4487" s="1257"/>
      <c r="L4487" s="1257"/>
      <c r="P4487" s="1255"/>
    </row>
    <row r="4488" spans="6:16">
      <c r="F4488" s="1256"/>
      <c r="G4488" s="1257"/>
      <c r="I4488" s="1255"/>
      <c r="K4488" s="1257"/>
      <c r="L4488" s="1257"/>
      <c r="P4488" s="1255"/>
    </row>
    <row r="4489" spans="6:16">
      <c r="F4489" s="1256"/>
      <c r="G4489" s="1257"/>
      <c r="I4489" s="1255"/>
      <c r="K4489" s="1257"/>
      <c r="L4489" s="1257"/>
      <c r="P4489" s="1255"/>
    </row>
    <row r="4490" spans="6:16">
      <c r="F4490" s="1256"/>
      <c r="G4490" s="1257"/>
      <c r="I4490" s="1255"/>
      <c r="K4490" s="1257"/>
      <c r="L4490" s="1257"/>
      <c r="P4490" s="1255"/>
    </row>
    <row r="4491" spans="6:16">
      <c r="F4491" s="1256"/>
      <c r="G4491" s="1257"/>
      <c r="I4491" s="1255"/>
      <c r="K4491" s="1257"/>
      <c r="L4491" s="1257"/>
      <c r="P4491" s="1255"/>
    </row>
    <row r="4492" spans="6:16">
      <c r="F4492" s="1256"/>
      <c r="G4492" s="1257"/>
      <c r="I4492" s="1255"/>
      <c r="K4492" s="1257"/>
      <c r="L4492" s="1257"/>
      <c r="P4492" s="1255"/>
    </row>
    <row r="4493" spans="6:16">
      <c r="F4493" s="1256"/>
      <c r="G4493" s="1257"/>
      <c r="I4493" s="1255"/>
      <c r="K4493" s="1257"/>
      <c r="L4493" s="1257"/>
      <c r="P4493" s="1255"/>
    </row>
    <row r="4494" spans="6:16">
      <c r="F4494" s="1256"/>
      <c r="G4494" s="1257"/>
      <c r="I4494" s="1255"/>
      <c r="K4494" s="1257"/>
      <c r="L4494" s="1257"/>
      <c r="P4494" s="1255"/>
    </row>
    <row r="4495" spans="6:16">
      <c r="F4495" s="1256"/>
      <c r="G4495" s="1257"/>
      <c r="I4495" s="1255"/>
      <c r="K4495" s="1257"/>
      <c r="L4495" s="1257"/>
      <c r="P4495" s="1255"/>
    </row>
    <row r="4496" spans="6:16">
      <c r="F4496" s="1256"/>
      <c r="G4496" s="1257"/>
      <c r="I4496" s="1255"/>
      <c r="K4496" s="1257"/>
      <c r="L4496" s="1257"/>
      <c r="P4496" s="1255"/>
    </row>
    <row r="4497" spans="6:16">
      <c r="F4497" s="1256"/>
      <c r="G4497" s="1257"/>
      <c r="I4497" s="1255"/>
      <c r="K4497" s="1257"/>
      <c r="L4497" s="1257"/>
      <c r="P4497" s="1255"/>
    </row>
    <row r="4498" spans="6:16">
      <c r="F4498" s="1256"/>
      <c r="G4498" s="1257"/>
      <c r="I4498" s="1255"/>
      <c r="K4498" s="1257"/>
      <c r="L4498" s="1257"/>
      <c r="P4498" s="1255"/>
    </row>
    <row r="4499" spans="6:16">
      <c r="F4499" s="1256"/>
      <c r="G4499" s="1257"/>
      <c r="I4499" s="1255"/>
      <c r="K4499" s="1257"/>
      <c r="L4499" s="1257"/>
      <c r="P4499" s="1255"/>
    </row>
    <row r="4500" spans="6:16">
      <c r="F4500" s="1256"/>
      <c r="G4500" s="1257"/>
      <c r="I4500" s="1255"/>
      <c r="K4500" s="1257"/>
      <c r="L4500" s="1257"/>
      <c r="P4500" s="1255"/>
    </row>
    <row r="4501" spans="6:16">
      <c r="F4501" s="1256"/>
      <c r="G4501" s="1257"/>
      <c r="I4501" s="1255"/>
      <c r="K4501" s="1257"/>
      <c r="L4501" s="1257"/>
      <c r="P4501" s="1255"/>
    </row>
    <row r="4502" spans="6:16">
      <c r="F4502" s="1256"/>
      <c r="G4502" s="1257"/>
      <c r="I4502" s="1255"/>
      <c r="K4502" s="1257"/>
      <c r="L4502" s="1257"/>
      <c r="P4502" s="1255"/>
    </row>
    <row r="4503" spans="6:16">
      <c r="F4503" s="1256"/>
      <c r="G4503" s="1257"/>
      <c r="I4503" s="1255"/>
      <c r="K4503" s="1257"/>
      <c r="L4503" s="1257"/>
      <c r="P4503" s="1255"/>
    </row>
    <row r="4504" spans="6:16">
      <c r="F4504" s="1256"/>
      <c r="G4504" s="1257"/>
      <c r="I4504" s="1255"/>
      <c r="K4504" s="1257"/>
      <c r="L4504" s="1257"/>
      <c r="P4504" s="1255"/>
    </row>
    <row r="4505" spans="6:16">
      <c r="F4505" s="1256"/>
      <c r="G4505" s="1257"/>
      <c r="I4505" s="1255"/>
      <c r="K4505" s="1257"/>
      <c r="L4505" s="1257"/>
      <c r="P4505" s="1255"/>
    </row>
    <row r="4506" spans="6:16">
      <c r="F4506" s="1256"/>
      <c r="G4506" s="1257"/>
      <c r="I4506" s="1255"/>
      <c r="K4506" s="1257"/>
      <c r="L4506" s="1257"/>
      <c r="P4506" s="1255"/>
    </row>
    <row r="4507" spans="6:16">
      <c r="F4507" s="1256"/>
      <c r="G4507" s="1257"/>
      <c r="I4507" s="1255"/>
      <c r="K4507" s="1257"/>
      <c r="L4507" s="1257"/>
      <c r="P4507" s="1255"/>
    </row>
    <row r="4508" spans="6:16">
      <c r="F4508" s="1256"/>
      <c r="G4508" s="1257"/>
      <c r="I4508" s="1255"/>
      <c r="K4508" s="1257"/>
      <c r="L4508" s="1257"/>
      <c r="P4508" s="1255"/>
    </row>
    <row r="4509" spans="6:16">
      <c r="F4509" s="1256"/>
      <c r="G4509" s="1257"/>
      <c r="I4509" s="1255"/>
      <c r="K4509" s="1257"/>
      <c r="L4509" s="1257"/>
      <c r="P4509" s="1255"/>
    </row>
    <row r="4510" spans="6:16">
      <c r="F4510" s="1256"/>
      <c r="G4510" s="1257"/>
      <c r="I4510" s="1255"/>
      <c r="K4510" s="1257"/>
      <c r="L4510" s="1257"/>
      <c r="P4510" s="1255"/>
    </row>
    <row r="4511" spans="6:16">
      <c r="F4511" s="1256"/>
      <c r="G4511" s="1257"/>
      <c r="I4511" s="1255"/>
      <c r="K4511" s="1257"/>
      <c r="L4511" s="1257"/>
      <c r="P4511" s="1255"/>
    </row>
    <row r="4512" spans="6:16">
      <c r="F4512" s="1256"/>
      <c r="G4512" s="1257"/>
      <c r="I4512" s="1255"/>
      <c r="K4512" s="1257"/>
      <c r="L4512" s="1257"/>
      <c r="P4512" s="1255"/>
    </row>
    <row r="4513" spans="6:16">
      <c r="F4513" s="1256"/>
      <c r="G4513" s="1257"/>
      <c r="I4513" s="1255"/>
      <c r="K4513" s="1257"/>
      <c r="L4513" s="1257"/>
      <c r="P4513" s="1255"/>
    </row>
    <row r="4514" spans="6:16">
      <c r="F4514" s="1256"/>
      <c r="G4514" s="1257"/>
      <c r="I4514" s="1255"/>
      <c r="K4514" s="1257"/>
      <c r="L4514" s="1257"/>
      <c r="P4514" s="1255"/>
    </row>
    <row r="4515" spans="6:16">
      <c r="F4515" s="1256"/>
      <c r="G4515" s="1257"/>
      <c r="I4515" s="1255"/>
      <c r="K4515" s="1257"/>
      <c r="L4515" s="1257"/>
      <c r="P4515" s="1255"/>
    </row>
    <row r="4516" spans="6:16">
      <c r="F4516" s="1256"/>
      <c r="G4516" s="1257"/>
      <c r="I4516" s="1255"/>
      <c r="K4516" s="1257"/>
      <c r="L4516" s="1257"/>
      <c r="P4516" s="1255"/>
    </row>
    <row r="4517" spans="6:16">
      <c r="F4517" s="1256"/>
      <c r="G4517" s="1257"/>
      <c r="I4517" s="1255"/>
      <c r="K4517" s="1257"/>
      <c r="L4517" s="1257"/>
      <c r="P4517" s="1255"/>
    </row>
    <row r="4518" spans="6:16">
      <c r="F4518" s="1256"/>
      <c r="G4518" s="1257"/>
      <c r="I4518" s="1255"/>
      <c r="K4518" s="1257"/>
      <c r="L4518" s="1257"/>
      <c r="P4518" s="1255"/>
    </row>
    <row r="4519" spans="6:16">
      <c r="F4519" s="1256"/>
      <c r="G4519" s="1257"/>
      <c r="I4519" s="1255"/>
      <c r="K4519" s="1257"/>
      <c r="L4519" s="1257"/>
      <c r="P4519" s="1255"/>
    </row>
    <row r="4520" spans="6:16">
      <c r="F4520" s="1256"/>
      <c r="G4520" s="1257"/>
      <c r="I4520" s="1255"/>
      <c r="K4520" s="1257"/>
      <c r="L4520" s="1257"/>
      <c r="P4520" s="1255"/>
    </row>
    <row r="4521" spans="6:16">
      <c r="F4521" s="1256"/>
      <c r="G4521" s="1257"/>
      <c r="I4521" s="1255"/>
      <c r="K4521" s="1257"/>
      <c r="L4521" s="1257"/>
      <c r="P4521" s="1255"/>
    </row>
    <row r="4522" spans="6:16">
      <c r="F4522" s="1256"/>
      <c r="G4522" s="1257"/>
      <c r="I4522" s="1255"/>
      <c r="K4522" s="1257"/>
      <c r="L4522" s="1257"/>
      <c r="P4522" s="1255"/>
    </row>
    <row r="4523" spans="6:16">
      <c r="F4523" s="1256"/>
      <c r="G4523" s="1257"/>
      <c r="I4523" s="1255"/>
      <c r="K4523" s="1257"/>
      <c r="L4523" s="1257"/>
      <c r="P4523" s="1255"/>
    </row>
    <row r="4524" spans="6:16">
      <c r="F4524" s="1256"/>
      <c r="G4524" s="1257"/>
      <c r="I4524" s="1255"/>
      <c r="K4524" s="1257"/>
      <c r="L4524" s="1257"/>
      <c r="P4524" s="1255"/>
    </row>
    <row r="4525" spans="6:16">
      <c r="F4525" s="1256"/>
      <c r="G4525" s="1257"/>
      <c r="I4525" s="1255"/>
      <c r="K4525" s="1257"/>
      <c r="L4525" s="1257"/>
      <c r="P4525" s="1255"/>
    </row>
    <row r="4526" spans="6:16">
      <c r="F4526" s="1256"/>
      <c r="G4526" s="1257"/>
      <c r="I4526" s="1255"/>
      <c r="K4526" s="1257"/>
      <c r="L4526" s="1257"/>
      <c r="P4526" s="1255"/>
    </row>
    <row r="4527" spans="6:16">
      <c r="F4527" s="1256"/>
      <c r="G4527" s="1257"/>
      <c r="I4527" s="1255"/>
      <c r="K4527" s="1257"/>
      <c r="L4527" s="1257"/>
      <c r="P4527" s="1255"/>
    </row>
    <row r="4528" spans="6:16">
      <c r="F4528" s="1256"/>
      <c r="G4528" s="1257"/>
      <c r="I4528" s="1255"/>
      <c r="K4528" s="1257"/>
      <c r="L4528" s="1257"/>
      <c r="P4528" s="1255"/>
    </row>
    <row r="4529" spans="6:16">
      <c r="F4529" s="1256"/>
      <c r="G4529" s="1257"/>
      <c r="I4529" s="1255"/>
      <c r="K4529" s="1257"/>
      <c r="L4529" s="1257"/>
      <c r="P4529" s="1255"/>
    </row>
    <row r="4530" spans="6:16">
      <c r="F4530" s="1256"/>
      <c r="G4530" s="1257"/>
      <c r="I4530" s="1255"/>
      <c r="K4530" s="1257"/>
      <c r="L4530" s="1257"/>
      <c r="P4530" s="1255"/>
    </row>
    <row r="4531" spans="6:16">
      <c r="F4531" s="1256"/>
      <c r="G4531" s="1257"/>
      <c r="I4531" s="1255"/>
      <c r="K4531" s="1257"/>
      <c r="L4531" s="1257"/>
      <c r="P4531" s="1255"/>
    </row>
    <row r="4532" spans="6:16">
      <c r="F4532" s="1256"/>
      <c r="G4532" s="1257"/>
      <c r="I4532" s="1255"/>
      <c r="K4532" s="1257"/>
      <c r="L4532" s="1257"/>
      <c r="P4532" s="1255"/>
    </row>
    <row r="4533" spans="6:16">
      <c r="F4533" s="1256"/>
      <c r="G4533" s="1257"/>
      <c r="I4533" s="1255"/>
      <c r="K4533" s="1257"/>
      <c r="L4533" s="1257"/>
      <c r="P4533" s="1255"/>
    </row>
    <row r="4534" spans="6:16">
      <c r="F4534" s="1256"/>
      <c r="G4534" s="1257"/>
      <c r="I4534" s="1255"/>
      <c r="K4534" s="1257"/>
      <c r="L4534" s="1257"/>
      <c r="P4534" s="1255"/>
    </row>
    <row r="4535" spans="6:16">
      <c r="F4535" s="1256"/>
      <c r="G4535" s="1257"/>
      <c r="I4535" s="1255"/>
      <c r="K4535" s="1257"/>
      <c r="L4535" s="1257"/>
      <c r="P4535" s="1255"/>
    </row>
    <row r="4536" spans="6:16">
      <c r="F4536" s="1256"/>
      <c r="G4536" s="1257"/>
      <c r="I4536" s="1255"/>
      <c r="K4536" s="1257"/>
      <c r="L4536" s="1257"/>
      <c r="P4536" s="1255"/>
    </row>
    <row r="4537" spans="6:16">
      <c r="F4537" s="1256"/>
      <c r="G4537" s="1257"/>
      <c r="I4537" s="1255"/>
      <c r="K4537" s="1257"/>
      <c r="L4537" s="1257"/>
      <c r="P4537" s="1255"/>
    </row>
    <row r="4538" spans="6:16">
      <c r="F4538" s="1256"/>
      <c r="G4538" s="1257"/>
      <c r="I4538" s="1255"/>
      <c r="K4538" s="1257"/>
      <c r="L4538" s="1257"/>
      <c r="P4538" s="1255"/>
    </row>
    <row r="4539" spans="6:16">
      <c r="F4539" s="1256"/>
      <c r="G4539" s="1257"/>
      <c r="I4539" s="1255"/>
      <c r="K4539" s="1257"/>
      <c r="L4539" s="1257"/>
      <c r="P4539" s="1255"/>
    </row>
    <row r="4540" spans="6:16">
      <c r="F4540" s="1256"/>
      <c r="G4540" s="1257"/>
      <c r="I4540" s="1255"/>
      <c r="K4540" s="1257"/>
      <c r="L4540" s="1257"/>
      <c r="P4540" s="1255"/>
    </row>
    <row r="4541" spans="6:16">
      <c r="F4541" s="1256"/>
      <c r="G4541" s="1257"/>
      <c r="I4541" s="1255"/>
      <c r="K4541" s="1257"/>
      <c r="L4541" s="1257"/>
      <c r="P4541" s="1255"/>
    </row>
    <row r="4542" spans="6:16">
      <c r="F4542" s="1256"/>
      <c r="G4542" s="1257"/>
      <c r="I4542" s="1255"/>
      <c r="K4542" s="1257"/>
      <c r="L4542" s="1257"/>
      <c r="P4542" s="1255"/>
    </row>
    <row r="4543" spans="6:16">
      <c r="F4543" s="1256"/>
      <c r="G4543" s="1257"/>
      <c r="I4543" s="1255"/>
      <c r="K4543" s="1257"/>
      <c r="L4543" s="1257"/>
      <c r="P4543" s="1255"/>
    </row>
    <row r="4544" spans="6:16">
      <c r="F4544" s="1256"/>
      <c r="G4544" s="1257"/>
      <c r="I4544" s="1255"/>
      <c r="K4544" s="1257"/>
      <c r="L4544" s="1257"/>
      <c r="P4544" s="1255"/>
    </row>
    <row r="4545" spans="6:16">
      <c r="F4545" s="1256"/>
      <c r="G4545" s="1257"/>
      <c r="I4545" s="1255"/>
      <c r="K4545" s="1257"/>
      <c r="L4545" s="1257"/>
      <c r="P4545" s="1255"/>
    </row>
    <row r="4546" spans="6:16">
      <c r="F4546" s="1256"/>
      <c r="G4546" s="1257"/>
      <c r="I4546" s="1255"/>
      <c r="K4546" s="1257"/>
      <c r="L4546" s="1257"/>
      <c r="P4546" s="1255"/>
    </row>
    <row r="4547" spans="6:16">
      <c r="F4547" s="1256"/>
      <c r="G4547" s="1257"/>
      <c r="I4547" s="1255"/>
      <c r="K4547" s="1257"/>
      <c r="L4547" s="1257"/>
      <c r="P4547" s="1255"/>
    </row>
    <row r="4548" spans="6:16">
      <c r="F4548" s="1256"/>
      <c r="G4548" s="1257"/>
      <c r="I4548" s="1255"/>
      <c r="K4548" s="1257"/>
      <c r="L4548" s="1257"/>
      <c r="P4548" s="1255"/>
    </row>
    <row r="4549" spans="6:16">
      <c r="F4549" s="1256"/>
      <c r="G4549" s="1257"/>
      <c r="I4549" s="1255"/>
      <c r="K4549" s="1257"/>
      <c r="L4549" s="1257"/>
      <c r="P4549" s="1255"/>
    </row>
    <row r="4550" spans="6:16">
      <c r="F4550" s="1256"/>
      <c r="G4550" s="1257"/>
      <c r="I4550" s="1255"/>
      <c r="K4550" s="1257"/>
      <c r="L4550" s="1257"/>
      <c r="P4550" s="1255"/>
    </row>
    <row r="4551" spans="6:16">
      <c r="F4551" s="1256"/>
      <c r="G4551" s="1257"/>
      <c r="I4551" s="1255"/>
      <c r="K4551" s="1257"/>
      <c r="L4551" s="1257"/>
      <c r="P4551" s="1255"/>
    </row>
    <row r="4552" spans="6:16">
      <c r="F4552" s="1256"/>
      <c r="G4552" s="1257"/>
      <c r="I4552" s="1255"/>
      <c r="K4552" s="1257"/>
      <c r="L4552" s="1257"/>
      <c r="P4552" s="1255"/>
    </row>
    <row r="4553" spans="6:16">
      <c r="F4553" s="1256"/>
      <c r="G4553" s="1257"/>
      <c r="I4553" s="1255"/>
      <c r="K4553" s="1257"/>
      <c r="L4553" s="1257"/>
      <c r="P4553" s="1255"/>
    </row>
    <row r="4554" spans="6:16">
      <c r="F4554" s="1256"/>
      <c r="G4554" s="1257"/>
      <c r="I4554" s="1255"/>
      <c r="K4554" s="1257"/>
      <c r="L4554" s="1257"/>
      <c r="P4554" s="1255"/>
    </row>
    <row r="4555" spans="6:16">
      <c r="F4555" s="1256"/>
      <c r="G4555" s="1257"/>
      <c r="I4555" s="1255"/>
      <c r="K4555" s="1257"/>
      <c r="L4555" s="1257"/>
      <c r="P4555" s="1255"/>
    </row>
    <row r="4556" spans="6:16">
      <c r="F4556" s="1256"/>
      <c r="G4556" s="1257"/>
      <c r="I4556" s="1255"/>
      <c r="K4556" s="1257"/>
      <c r="L4556" s="1257"/>
      <c r="P4556" s="1255"/>
    </row>
    <row r="4557" spans="6:16">
      <c r="F4557" s="1256"/>
      <c r="G4557" s="1257"/>
      <c r="I4557" s="1255"/>
      <c r="K4557" s="1257"/>
      <c r="L4557" s="1257"/>
      <c r="P4557" s="1255"/>
    </row>
    <row r="4558" spans="6:16">
      <c r="F4558" s="1256"/>
      <c r="G4558" s="1257"/>
      <c r="I4558" s="1255"/>
      <c r="K4558" s="1257"/>
      <c r="L4558" s="1257"/>
      <c r="P4558" s="1255"/>
    </row>
    <row r="4559" spans="6:16">
      <c r="F4559" s="1256"/>
      <c r="G4559" s="1257"/>
      <c r="I4559" s="1255"/>
      <c r="K4559" s="1257"/>
      <c r="L4559" s="1257"/>
      <c r="P4559" s="1255"/>
    </row>
    <row r="4560" spans="6:16">
      <c r="F4560" s="1256"/>
      <c r="G4560" s="1257"/>
      <c r="I4560" s="1255"/>
      <c r="K4560" s="1257"/>
      <c r="L4560" s="1257"/>
      <c r="P4560" s="1255"/>
    </row>
    <row r="4561" spans="6:16">
      <c r="F4561" s="1256"/>
      <c r="G4561" s="1257"/>
      <c r="I4561" s="1255"/>
      <c r="K4561" s="1257"/>
      <c r="L4561" s="1257"/>
      <c r="P4561" s="1255"/>
    </row>
    <row r="4562" spans="6:16">
      <c r="F4562" s="1256"/>
      <c r="G4562" s="1257"/>
      <c r="I4562" s="1255"/>
      <c r="K4562" s="1257"/>
      <c r="L4562" s="1257"/>
      <c r="P4562" s="1255"/>
    </row>
    <row r="4563" spans="6:16">
      <c r="F4563" s="1256"/>
      <c r="G4563" s="1257"/>
      <c r="I4563" s="1255"/>
      <c r="K4563" s="1257"/>
      <c r="L4563" s="1257"/>
      <c r="P4563" s="1255"/>
    </row>
    <row r="4564" spans="6:16">
      <c r="F4564" s="1256"/>
      <c r="G4564" s="1257"/>
      <c r="I4564" s="1255"/>
      <c r="K4564" s="1257"/>
      <c r="L4564" s="1257"/>
      <c r="P4564" s="1255"/>
    </row>
    <row r="4565" spans="6:16">
      <c r="F4565" s="1256"/>
      <c r="G4565" s="1257"/>
      <c r="I4565" s="1255"/>
      <c r="K4565" s="1257"/>
      <c r="L4565" s="1257"/>
      <c r="P4565" s="1255"/>
    </row>
    <row r="4566" spans="6:16">
      <c r="F4566" s="1256"/>
      <c r="G4566" s="1257"/>
      <c r="I4566" s="1255"/>
      <c r="K4566" s="1257"/>
      <c r="L4566" s="1257"/>
      <c r="P4566" s="1255"/>
    </row>
    <row r="4567" spans="6:16">
      <c r="F4567" s="1256"/>
      <c r="G4567" s="1257"/>
      <c r="I4567" s="1255"/>
      <c r="K4567" s="1257"/>
      <c r="L4567" s="1257"/>
      <c r="P4567" s="1255"/>
    </row>
    <row r="4568" spans="6:16">
      <c r="F4568" s="1256"/>
      <c r="G4568" s="1257"/>
      <c r="I4568" s="1255"/>
      <c r="K4568" s="1257"/>
      <c r="L4568" s="1257"/>
      <c r="P4568" s="1255"/>
    </row>
    <row r="4569" spans="6:16">
      <c r="F4569" s="1256"/>
      <c r="G4569" s="1257"/>
      <c r="I4569" s="1255"/>
      <c r="K4569" s="1257"/>
      <c r="L4569" s="1257"/>
      <c r="P4569" s="1255"/>
    </row>
    <row r="4570" spans="6:16">
      <c r="F4570" s="1256"/>
      <c r="G4570" s="1257"/>
      <c r="I4570" s="1255"/>
      <c r="K4570" s="1257"/>
      <c r="L4570" s="1257"/>
      <c r="P4570" s="1255"/>
    </row>
    <row r="4571" spans="6:16">
      <c r="F4571" s="1256"/>
      <c r="G4571" s="1257"/>
      <c r="I4571" s="1255"/>
      <c r="K4571" s="1257"/>
      <c r="L4571" s="1257"/>
      <c r="P4571" s="1255"/>
    </row>
    <row r="4572" spans="6:16">
      <c r="F4572" s="1256"/>
      <c r="G4572" s="1257"/>
      <c r="I4572" s="1255"/>
      <c r="K4572" s="1257"/>
      <c r="L4572" s="1257"/>
      <c r="P4572" s="1255"/>
    </row>
    <row r="4573" spans="6:16">
      <c r="F4573" s="1256"/>
      <c r="G4573" s="1257"/>
      <c r="I4573" s="1255"/>
      <c r="K4573" s="1257"/>
      <c r="L4573" s="1257"/>
      <c r="P4573" s="1255"/>
    </row>
    <row r="4574" spans="6:16">
      <c r="F4574" s="1256"/>
      <c r="G4574" s="1257"/>
      <c r="I4574" s="1255"/>
      <c r="K4574" s="1257"/>
      <c r="L4574" s="1257"/>
      <c r="P4574" s="1255"/>
    </row>
    <row r="4575" spans="6:16">
      <c r="F4575" s="1256"/>
      <c r="G4575" s="1257"/>
      <c r="I4575" s="1255"/>
      <c r="K4575" s="1257"/>
      <c r="L4575" s="1257"/>
      <c r="P4575" s="1255"/>
    </row>
    <row r="4576" spans="6:16">
      <c r="F4576" s="1256"/>
      <c r="G4576" s="1257"/>
      <c r="I4576" s="1255"/>
      <c r="K4576" s="1257"/>
      <c r="L4576" s="1257"/>
      <c r="P4576" s="1255"/>
    </row>
    <row r="4577" spans="6:16">
      <c r="F4577" s="1256"/>
      <c r="G4577" s="1257"/>
      <c r="I4577" s="1255"/>
      <c r="K4577" s="1257"/>
      <c r="L4577" s="1257"/>
      <c r="P4577" s="1255"/>
    </row>
    <row r="4578" spans="6:16">
      <c r="F4578" s="1256"/>
      <c r="G4578" s="1257"/>
      <c r="I4578" s="1255"/>
      <c r="K4578" s="1257"/>
      <c r="L4578" s="1257"/>
      <c r="P4578" s="1255"/>
    </row>
    <row r="4579" spans="6:16">
      <c r="F4579" s="1256"/>
      <c r="G4579" s="1257"/>
      <c r="I4579" s="1255"/>
      <c r="K4579" s="1257"/>
      <c r="L4579" s="1257"/>
      <c r="P4579" s="1255"/>
    </row>
    <row r="4580" spans="6:16">
      <c r="F4580" s="1256"/>
      <c r="G4580" s="1257"/>
      <c r="I4580" s="1255"/>
      <c r="K4580" s="1257"/>
      <c r="L4580" s="1257"/>
      <c r="P4580" s="1255"/>
    </row>
    <row r="4581" spans="6:16">
      <c r="F4581" s="1256"/>
      <c r="G4581" s="1257"/>
      <c r="I4581" s="1255"/>
      <c r="K4581" s="1257"/>
      <c r="L4581" s="1257"/>
      <c r="P4581" s="1255"/>
    </row>
    <row r="4582" spans="6:16">
      <c r="F4582" s="1256"/>
      <c r="G4582" s="1257"/>
      <c r="I4582" s="1255"/>
      <c r="K4582" s="1257"/>
      <c r="L4582" s="1257"/>
      <c r="P4582" s="1255"/>
    </row>
    <row r="4583" spans="6:16">
      <c r="F4583" s="1256"/>
      <c r="G4583" s="1257"/>
      <c r="I4583" s="1255"/>
      <c r="K4583" s="1257"/>
      <c r="L4583" s="1257"/>
      <c r="P4583" s="1255"/>
    </row>
    <row r="4584" spans="6:16">
      <c r="F4584" s="1256"/>
      <c r="G4584" s="1257"/>
      <c r="I4584" s="1255"/>
      <c r="K4584" s="1257"/>
      <c r="L4584" s="1257"/>
      <c r="P4584" s="1255"/>
    </row>
    <row r="4585" spans="6:16">
      <c r="F4585" s="1256"/>
      <c r="G4585" s="1257"/>
      <c r="I4585" s="1255"/>
      <c r="K4585" s="1257"/>
      <c r="L4585" s="1257"/>
      <c r="P4585" s="1255"/>
    </row>
    <row r="4586" spans="6:16">
      <c r="F4586" s="1256"/>
      <c r="G4586" s="1257"/>
      <c r="I4586" s="1255"/>
      <c r="K4586" s="1257"/>
      <c r="L4586" s="1257"/>
      <c r="P4586" s="1255"/>
    </row>
    <row r="4587" spans="6:16">
      <c r="F4587" s="1256"/>
      <c r="G4587" s="1257"/>
      <c r="I4587" s="1255"/>
      <c r="K4587" s="1257"/>
      <c r="L4587" s="1257"/>
      <c r="P4587" s="1255"/>
    </row>
    <row r="4588" spans="6:16">
      <c r="F4588" s="1256"/>
      <c r="G4588" s="1257"/>
      <c r="I4588" s="1255"/>
      <c r="K4588" s="1257"/>
      <c r="L4588" s="1257"/>
      <c r="P4588" s="1255"/>
    </row>
    <row r="4589" spans="6:16">
      <c r="F4589" s="1256"/>
      <c r="G4589" s="1257"/>
      <c r="I4589" s="1255"/>
      <c r="K4589" s="1257"/>
      <c r="L4589" s="1257"/>
      <c r="P4589" s="1255"/>
    </row>
    <row r="4590" spans="6:16">
      <c r="F4590" s="1256"/>
      <c r="G4590" s="1257"/>
      <c r="I4590" s="1255"/>
      <c r="K4590" s="1257"/>
      <c r="L4590" s="1257"/>
      <c r="P4590" s="1255"/>
    </row>
    <row r="4591" spans="6:16">
      <c r="F4591" s="1256"/>
      <c r="G4591" s="1257"/>
      <c r="I4591" s="1255"/>
      <c r="K4591" s="1257"/>
      <c r="L4591" s="1257"/>
      <c r="P4591" s="1255"/>
    </row>
    <row r="4592" spans="6:16">
      <c r="F4592" s="1256"/>
      <c r="G4592" s="1257"/>
      <c r="I4592" s="1255"/>
      <c r="K4592" s="1257"/>
      <c r="L4592" s="1257"/>
      <c r="P4592" s="1255"/>
    </row>
    <row r="4593" spans="6:16">
      <c r="F4593" s="1256"/>
      <c r="G4593" s="1257"/>
      <c r="I4593" s="1255"/>
      <c r="K4593" s="1257"/>
      <c r="L4593" s="1257"/>
      <c r="P4593" s="1255"/>
    </row>
    <row r="4594" spans="6:16">
      <c r="F4594" s="1256"/>
      <c r="G4594" s="1257"/>
      <c r="I4594" s="1255"/>
      <c r="K4594" s="1257"/>
      <c r="L4594" s="1257"/>
      <c r="P4594" s="1255"/>
    </row>
    <row r="4595" spans="6:16">
      <c r="F4595" s="1256"/>
      <c r="G4595" s="1257"/>
      <c r="I4595" s="1255"/>
      <c r="K4595" s="1257"/>
      <c r="L4595" s="1257"/>
      <c r="P4595" s="1255"/>
    </row>
    <row r="4596" spans="6:16">
      <c r="F4596" s="1256"/>
      <c r="G4596" s="1257"/>
      <c r="I4596" s="1255"/>
      <c r="K4596" s="1257"/>
      <c r="L4596" s="1257"/>
      <c r="P4596" s="1255"/>
    </row>
    <row r="4597" spans="6:16">
      <c r="F4597" s="1256"/>
      <c r="G4597" s="1257"/>
      <c r="I4597" s="1255"/>
      <c r="K4597" s="1257"/>
      <c r="L4597" s="1257"/>
      <c r="P4597" s="1255"/>
    </row>
    <row r="4598" spans="6:16">
      <c r="F4598" s="1256"/>
      <c r="G4598" s="1257"/>
      <c r="I4598" s="1255"/>
      <c r="K4598" s="1257"/>
      <c r="L4598" s="1257"/>
      <c r="P4598" s="1255"/>
    </row>
    <row r="4599" spans="6:16">
      <c r="F4599" s="1256"/>
      <c r="G4599" s="1257"/>
      <c r="I4599" s="1255"/>
      <c r="K4599" s="1257"/>
      <c r="L4599" s="1257"/>
      <c r="P4599" s="1255"/>
    </row>
    <row r="4600" spans="6:16">
      <c r="F4600" s="1256"/>
      <c r="G4600" s="1257"/>
      <c r="I4600" s="1255"/>
      <c r="K4600" s="1257"/>
      <c r="L4600" s="1257"/>
      <c r="P4600" s="1255"/>
    </row>
    <row r="4601" spans="6:16">
      <c r="F4601" s="1256"/>
      <c r="G4601" s="1257"/>
      <c r="I4601" s="1255"/>
      <c r="K4601" s="1257"/>
      <c r="L4601" s="1257"/>
      <c r="P4601" s="1255"/>
    </row>
    <row r="4602" spans="6:16">
      <c r="F4602" s="1256"/>
      <c r="G4602" s="1257"/>
      <c r="I4602" s="1255"/>
      <c r="K4602" s="1257"/>
      <c r="L4602" s="1257"/>
      <c r="P4602" s="1255"/>
    </row>
    <row r="4603" spans="6:16">
      <c r="F4603" s="1256"/>
      <c r="G4603" s="1257"/>
      <c r="I4603" s="1255"/>
      <c r="K4603" s="1257"/>
      <c r="L4603" s="1257"/>
      <c r="P4603" s="1255"/>
    </row>
    <row r="4604" spans="6:16">
      <c r="F4604" s="1256"/>
      <c r="G4604" s="1257"/>
      <c r="I4604" s="1255"/>
      <c r="K4604" s="1257"/>
      <c r="L4604" s="1257"/>
      <c r="P4604" s="1255"/>
    </row>
    <row r="4605" spans="6:16">
      <c r="F4605" s="1256"/>
      <c r="G4605" s="1257"/>
      <c r="I4605" s="1255"/>
      <c r="K4605" s="1257"/>
      <c r="L4605" s="1257"/>
      <c r="P4605" s="1255"/>
    </row>
    <row r="4606" spans="6:16">
      <c r="F4606" s="1256"/>
      <c r="G4606" s="1257"/>
      <c r="I4606" s="1255"/>
      <c r="K4606" s="1257"/>
      <c r="L4606" s="1257"/>
      <c r="P4606" s="1255"/>
    </row>
    <row r="4607" spans="6:16">
      <c r="F4607" s="1256"/>
      <c r="G4607" s="1257"/>
      <c r="I4607" s="1255"/>
      <c r="K4607" s="1257"/>
      <c r="L4607" s="1257"/>
      <c r="P4607" s="1255"/>
    </row>
    <row r="4608" spans="6:16">
      <c r="F4608" s="1256"/>
      <c r="G4608" s="1257"/>
      <c r="I4608" s="1255"/>
      <c r="K4608" s="1257"/>
      <c r="L4608" s="1257"/>
      <c r="P4608" s="1255"/>
    </row>
    <row r="4609" spans="6:16">
      <c r="F4609" s="1256"/>
      <c r="G4609" s="1257"/>
      <c r="I4609" s="1255"/>
      <c r="K4609" s="1257"/>
      <c r="L4609" s="1257"/>
      <c r="P4609" s="1255"/>
    </row>
    <row r="4610" spans="6:16">
      <c r="F4610" s="1256"/>
      <c r="G4610" s="1257"/>
      <c r="I4610" s="1255"/>
      <c r="K4610" s="1257"/>
      <c r="L4610" s="1257"/>
      <c r="P4610" s="1255"/>
    </row>
    <row r="4611" spans="6:16">
      <c r="F4611" s="1256"/>
      <c r="G4611" s="1257"/>
      <c r="I4611" s="1255"/>
      <c r="K4611" s="1257"/>
      <c r="L4611" s="1257"/>
      <c r="P4611" s="1255"/>
    </row>
    <row r="4612" spans="6:16">
      <c r="F4612" s="1256"/>
      <c r="G4612" s="1257"/>
      <c r="I4612" s="1255"/>
      <c r="K4612" s="1257"/>
      <c r="L4612" s="1257"/>
      <c r="P4612" s="1255"/>
    </row>
    <row r="4613" spans="6:16">
      <c r="F4613" s="1256"/>
      <c r="G4613" s="1257"/>
      <c r="I4613" s="1255"/>
      <c r="K4613" s="1257"/>
      <c r="L4613" s="1257"/>
      <c r="P4613" s="1255"/>
    </row>
    <row r="4614" spans="6:16">
      <c r="F4614" s="1256"/>
      <c r="G4614" s="1257"/>
      <c r="I4614" s="1255"/>
      <c r="K4614" s="1257"/>
      <c r="L4614" s="1257"/>
      <c r="P4614" s="1255"/>
    </row>
    <row r="4615" spans="6:16">
      <c r="F4615" s="1256"/>
      <c r="G4615" s="1257"/>
      <c r="I4615" s="1255"/>
      <c r="K4615" s="1257"/>
      <c r="L4615" s="1257"/>
      <c r="P4615" s="1255"/>
    </row>
    <row r="4616" spans="6:16">
      <c r="F4616" s="1256"/>
      <c r="G4616" s="1257"/>
      <c r="I4616" s="1255"/>
      <c r="K4616" s="1257"/>
      <c r="L4616" s="1257"/>
      <c r="P4616" s="1255"/>
    </row>
    <row r="4617" spans="6:16">
      <c r="F4617" s="1256"/>
      <c r="G4617" s="1257"/>
      <c r="I4617" s="1255"/>
      <c r="K4617" s="1257"/>
      <c r="L4617" s="1257"/>
      <c r="P4617" s="1255"/>
    </row>
    <row r="4618" spans="6:16">
      <c r="F4618" s="1256"/>
      <c r="G4618" s="1257"/>
      <c r="I4618" s="1255"/>
      <c r="K4618" s="1257"/>
      <c r="L4618" s="1257"/>
      <c r="P4618" s="1255"/>
    </row>
    <row r="4619" spans="6:16">
      <c r="F4619" s="1256"/>
      <c r="G4619" s="1257"/>
      <c r="I4619" s="1255"/>
      <c r="K4619" s="1257"/>
      <c r="L4619" s="1257"/>
      <c r="P4619" s="1255"/>
    </row>
    <row r="4620" spans="6:16">
      <c r="F4620" s="1256"/>
      <c r="G4620" s="1257"/>
      <c r="I4620" s="1255"/>
      <c r="K4620" s="1257"/>
      <c r="L4620" s="1257"/>
      <c r="P4620" s="1255"/>
    </row>
    <row r="4621" spans="6:16">
      <c r="F4621" s="1256"/>
      <c r="G4621" s="1257"/>
      <c r="I4621" s="1255"/>
      <c r="K4621" s="1257"/>
      <c r="L4621" s="1257"/>
      <c r="P4621" s="1255"/>
    </row>
    <row r="4622" spans="6:16">
      <c r="F4622" s="1256"/>
      <c r="G4622" s="1257"/>
      <c r="I4622" s="1255"/>
      <c r="K4622" s="1257"/>
      <c r="L4622" s="1257"/>
      <c r="P4622" s="1255"/>
    </row>
    <row r="4623" spans="6:16">
      <c r="F4623" s="1256"/>
      <c r="G4623" s="1257"/>
      <c r="I4623" s="1255"/>
      <c r="K4623" s="1257"/>
      <c r="L4623" s="1257"/>
      <c r="P4623" s="1255"/>
    </row>
    <row r="4624" spans="6:16">
      <c r="F4624" s="1256"/>
      <c r="G4624" s="1257"/>
      <c r="I4624" s="1255"/>
      <c r="K4624" s="1257"/>
      <c r="L4624" s="1257"/>
      <c r="P4624" s="1255"/>
    </row>
    <row r="4625" spans="6:16">
      <c r="F4625" s="1256"/>
      <c r="G4625" s="1257"/>
      <c r="I4625" s="1255"/>
      <c r="K4625" s="1257"/>
      <c r="L4625" s="1257"/>
      <c r="P4625" s="1255"/>
    </row>
    <row r="4626" spans="6:16">
      <c r="F4626" s="1256"/>
      <c r="G4626" s="1257"/>
      <c r="I4626" s="1255"/>
      <c r="K4626" s="1257"/>
      <c r="L4626" s="1257"/>
      <c r="P4626" s="1255"/>
    </row>
    <row r="4627" spans="6:16">
      <c r="F4627" s="1256"/>
      <c r="G4627" s="1257"/>
      <c r="I4627" s="1255"/>
      <c r="K4627" s="1257"/>
      <c r="L4627" s="1257"/>
      <c r="P4627" s="1255"/>
    </row>
    <row r="4628" spans="6:16">
      <c r="F4628" s="1256"/>
      <c r="G4628" s="1257"/>
      <c r="I4628" s="1255"/>
      <c r="K4628" s="1257"/>
      <c r="L4628" s="1257"/>
      <c r="P4628" s="1255"/>
    </row>
    <row r="4629" spans="6:16">
      <c r="F4629" s="1256"/>
      <c r="G4629" s="1257"/>
      <c r="I4629" s="1255"/>
      <c r="K4629" s="1257"/>
      <c r="L4629" s="1257"/>
      <c r="P4629" s="1255"/>
    </row>
    <row r="4630" spans="6:16">
      <c r="F4630" s="1256"/>
      <c r="G4630" s="1257"/>
      <c r="I4630" s="1255"/>
      <c r="K4630" s="1257"/>
      <c r="L4630" s="1257"/>
      <c r="P4630" s="1255"/>
    </row>
    <row r="4631" spans="6:16">
      <c r="F4631" s="1256"/>
      <c r="G4631" s="1257"/>
      <c r="I4631" s="1255"/>
      <c r="K4631" s="1257"/>
      <c r="L4631" s="1257"/>
      <c r="P4631" s="1255"/>
    </row>
    <row r="4632" spans="6:16">
      <c r="F4632" s="1256"/>
      <c r="G4632" s="1257"/>
      <c r="I4632" s="1255"/>
      <c r="K4632" s="1257"/>
      <c r="L4632" s="1257"/>
      <c r="P4632" s="1255"/>
    </row>
    <row r="4633" spans="6:16">
      <c r="F4633" s="1256"/>
      <c r="G4633" s="1257"/>
      <c r="I4633" s="1255"/>
      <c r="K4633" s="1257"/>
      <c r="L4633" s="1257"/>
      <c r="P4633" s="1255"/>
    </row>
    <row r="4634" spans="6:16">
      <c r="F4634" s="1256"/>
      <c r="G4634" s="1257"/>
      <c r="I4634" s="1255"/>
      <c r="K4634" s="1257"/>
      <c r="L4634" s="1257"/>
      <c r="P4634" s="1255"/>
    </row>
    <row r="4635" spans="6:16">
      <c r="F4635" s="1256"/>
      <c r="G4635" s="1257"/>
      <c r="I4635" s="1255"/>
      <c r="K4635" s="1257"/>
      <c r="L4635" s="1257"/>
      <c r="P4635" s="1255"/>
    </row>
    <row r="4636" spans="6:16">
      <c r="F4636" s="1256"/>
      <c r="G4636" s="1257"/>
      <c r="I4636" s="1255"/>
      <c r="K4636" s="1257"/>
      <c r="L4636" s="1257"/>
      <c r="P4636" s="1255"/>
    </row>
    <row r="4637" spans="6:16">
      <c r="F4637" s="1256"/>
      <c r="G4637" s="1257"/>
      <c r="I4637" s="1255"/>
      <c r="K4637" s="1257"/>
      <c r="L4637" s="1257"/>
      <c r="P4637" s="1255"/>
    </row>
    <row r="4638" spans="6:16">
      <c r="F4638" s="1256"/>
      <c r="G4638" s="1257"/>
      <c r="I4638" s="1255"/>
      <c r="K4638" s="1257"/>
      <c r="L4638" s="1257"/>
      <c r="P4638" s="1255"/>
    </row>
    <row r="4639" spans="6:16">
      <c r="F4639" s="1256"/>
      <c r="G4639" s="1257"/>
      <c r="I4639" s="1255"/>
      <c r="K4639" s="1257"/>
      <c r="L4639" s="1257"/>
      <c r="P4639" s="1255"/>
    </row>
    <row r="4640" spans="6:16">
      <c r="F4640" s="1256"/>
      <c r="G4640" s="1257"/>
      <c r="I4640" s="1255"/>
      <c r="K4640" s="1257"/>
      <c r="L4640" s="1257"/>
      <c r="P4640" s="1255"/>
    </row>
    <row r="4641" spans="6:16">
      <c r="F4641" s="1256"/>
      <c r="G4641" s="1257"/>
      <c r="I4641" s="1255"/>
      <c r="K4641" s="1257"/>
      <c r="L4641" s="1257"/>
      <c r="P4641" s="1255"/>
    </row>
    <row r="4642" spans="6:16">
      <c r="F4642" s="1256"/>
      <c r="G4642" s="1257"/>
      <c r="I4642" s="1255"/>
      <c r="K4642" s="1257"/>
      <c r="L4642" s="1257"/>
      <c r="P4642" s="1255"/>
    </row>
    <row r="4643" spans="6:16">
      <c r="F4643" s="1256"/>
      <c r="G4643" s="1257"/>
      <c r="I4643" s="1255"/>
      <c r="K4643" s="1257"/>
      <c r="L4643" s="1257"/>
      <c r="P4643" s="1255"/>
    </row>
    <row r="4644" spans="6:16">
      <c r="F4644" s="1256"/>
      <c r="G4644" s="1257"/>
      <c r="I4644" s="1255"/>
      <c r="K4644" s="1257"/>
      <c r="L4644" s="1257"/>
      <c r="P4644" s="1255"/>
    </row>
    <row r="4645" spans="6:16">
      <c r="F4645" s="1256"/>
      <c r="G4645" s="1257"/>
      <c r="I4645" s="1255"/>
      <c r="K4645" s="1257"/>
      <c r="L4645" s="1257"/>
      <c r="P4645" s="1255"/>
    </row>
    <row r="4646" spans="6:16">
      <c r="F4646" s="1256"/>
      <c r="G4646" s="1257"/>
      <c r="I4646" s="1255"/>
      <c r="K4646" s="1257"/>
      <c r="L4646" s="1257"/>
      <c r="P4646" s="1255"/>
    </row>
    <row r="4647" spans="6:16">
      <c r="F4647" s="1256"/>
      <c r="G4647" s="1257"/>
      <c r="I4647" s="1255"/>
      <c r="K4647" s="1257"/>
      <c r="L4647" s="1257"/>
      <c r="P4647" s="1255"/>
    </row>
    <row r="4648" spans="6:16">
      <c r="F4648" s="1256"/>
      <c r="G4648" s="1257"/>
      <c r="I4648" s="1255"/>
      <c r="K4648" s="1257"/>
      <c r="L4648" s="1257"/>
      <c r="P4648" s="1255"/>
    </row>
    <row r="4649" spans="6:16">
      <c r="F4649" s="1256"/>
      <c r="G4649" s="1257"/>
      <c r="I4649" s="1255"/>
      <c r="K4649" s="1257"/>
      <c r="L4649" s="1257"/>
      <c r="P4649" s="1255"/>
    </row>
    <row r="4650" spans="6:16">
      <c r="F4650" s="1256"/>
      <c r="G4650" s="1257"/>
      <c r="I4650" s="1255"/>
      <c r="K4650" s="1257"/>
      <c r="L4650" s="1257"/>
      <c r="P4650" s="1255"/>
    </row>
    <row r="4651" spans="6:16">
      <c r="F4651" s="1256"/>
      <c r="G4651" s="1257"/>
      <c r="I4651" s="1255"/>
      <c r="K4651" s="1257"/>
      <c r="L4651" s="1257"/>
      <c r="P4651" s="1255"/>
    </row>
    <row r="4652" spans="6:16">
      <c r="F4652" s="1256"/>
      <c r="G4652" s="1257"/>
      <c r="I4652" s="1255"/>
      <c r="K4652" s="1257"/>
      <c r="L4652" s="1257"/>
      <c r="P4652" s="1255"/>
    </row>
    <row r="4653" spans="6:16">
      <c r="F4653" s="1256"/>
      <c r="G4653" s="1257"/>
      <c r="I4653" s="1255"/>
      <c r="K4653" s="1257"/>
      <c r="L4653" s="1257"/>
      <c r="P4653" s="1255"/>
    </row>
    <row r="4654" spans="6:16">
      <c r="F4654" s="1256"/>
      <c r="G4654" s="1257"/>
      <c r="I4654" s="1255"/>
      <c r="K4654" s="1257"/>
      <c r="L4654" s="1257"/>
      <c r="P4654" s="1255"/>
    </row>
    <row r="4655" spans="6:16">
      <c r="F4655" s="1256"/>
      <c r="G4655" s="1257"/>
      <c r="I4655" s="1255"/>
      <c r="K4655" s="1257"/>
      <c r="L4655" s="1257"/>
      <c r="P4655" s="1255"/>
    </row>
    <row r="4656" spans="6:16">
      <c r="F4656" s="1256"/>
      <c r="G4656" s="1257"/>
      <c r="I4656" s="1255"/>
      <c r="K4656" s="1257"/>
      <c r="L4656" s="1257"/>
      <c r="P4656" s="1255"/>
    </row>
    <row r="4657" spans="6:16">
      <c r="F4657" s="1256"/>
      <c r="G4657" s="1257"/>
      <c r="I4657" s="1255"/>
      <c r="K4657" s="1257"/>
      <c r="L4657" s="1257"/>
      <c r="P4657" s="1255"/>
    </row>
    <row r="4658" spans="6:16">
      <c r="F4658" s="1256"/>
      <c r="G4658" s="1257"/>
      <c r="I4658" s="1255"/>
      <c r="K4658" s="1257"/>
      <c r="L4658" s="1257"/>
      <c r="P4658" s="1255"/>
    </row>
    <row r="4659" spans="6:16">
      <c r="F4659" s="1256"/>
      <c r="G4659" s="1257"/>
      <c r="I4659" s="1255"/>
      <c r="K4659" s="1257"/>
      <c r="L4659" s="1257"/>
      <c r="P4659" s="1255"/>
    </row>
    <row r="4660" spans="6:16">
      <c r="F4660" s="1256"/>
      <c r="G4660" s="1257"/>
      <c r="I4660" s="1255"/>
      <c r="K4660" s="1257"/>
      <c r="L4660" s="1257"/>
      <c r="P4660" s="1255"/>
    </row>
    <row r="4661" spans="6:16">
      <c r="F4661" s="1256"/>
      <c r="G4661" s="1257"/>
      <c r="I4661" s="1255"/>
      <c r="K4661" s="1257"/>
      <c r="L4661" s="1257"/>
      <c r="P4661" s="1255"/>
    </row>
    <row r="4662" spans="6:16">
      <c r="F4662" s="1256"/>
      <c r="G4662" s="1257"/>
      <c r="I4662" s="1255"/>
      <c r="K4662" s="1257"/>
      <c r="L4662" s="1257"/>
      <c r="P4662" s="1255"/>
    </row>
    <row r="4663" spans="6:16">
      <c r="F4663" s="1256"/>
      <c r="G4663" s="1257"/>
      <c r="I4663" s="1255"/>
      <c r="K4663" s="1257"/>
      <c r="L4663" s="1257"/>
      <c r="P4663" s="1255"/>
    </row>
    <row r="4664" spans="6:16">
      <c r="F4664" s="1256"/>
      <c r="G4664" s="1257"/>
      <c r="I4664" s="1255"/>
      <c r="K4664" s="1257"/>
      <c r="L4664" s="1257"/>
      <c r="P4664" s="1255"/>
    </row>
    <row r="4665" spans="6:16">
      <c r="F4665" s="1256"/>
      <c r="G4665" s="1257"/>
      <c r="I4665" s="1255"/>
      <c r="K4665" s="1257"/>
      <c r="L4665" s="1257"/>
      <c r="P4665" s="1255"/>
    </row>
    <row r="4666" spans="6:16">
      <c r="F4666" s="1256"/>
      <c r="G4666" s="1257"/>
      <c r="I4666" s="1255"/>
      <c r="K4666" s="1257"/>
      <c r="L4666" s="1257"/>
      <c r="P4666" s="1255"/>
    </row>
    <row r="4667" spans="6:16">
      <c r="F4667" s="1256"/>
      <c r="G4667" s="1257"/>
      <c r="I4667" s="1255"/>
      <c r="K4667" s="1257"/>
      <c r="L4667" s="1257"/>
      <c r="P4667" s="1255"/>
    </row>
    <row r="4668" spans="6:16">
      <c r="F4668" s="1256"/>
      <c r="G4668" s="1257"/>
      <c r="I4668" s="1255"/>
      <c r="K4668" s="1257"/>
      <c r="L4668" s="1257"/>
      <c r="P4668" s="1255"/>
    </row>
    <row r="4669" spans="6:16">
      <c r="F4669" s="1256"/>
      <c r="G4669" s="1257"/>
      <c r="I4669" s="1255"/>
      <c r="K4669" s="1257"/>
      <c r="L4669" s="1257"/>
      <c r="P4669" s="1255"/>
    </row>
    <row r="4670" spans="6:16">
      <c r="F4670" s="1256"/>
      <c r="G4670" s="1257"/>
      <c r="I4670" s="1255"/>
      <c r="K4670" s="1257"/>
      <c r="L4670" s="1257"/>
      <c r="P4670" s="1255"/>
    </row>
    <row r="4671" spans="6:16">
      <c r="F4671" s="1256"/>
      <c r="G4671" s="1257"/>
      <c r="I4671" s="1255"/>
      <c r="K4671" s="1257"/>
      <c r="L4671" s="1257"/>
      <c r="P4671" s="1255"/>
    </row>
    <row r="4672" spans="6:16">
      <c r="F4672" s="1256"/>
      <c r="G4672" s="1257"/>
      <c r="I4672" s="1255"/>
      <c r="K4672" s="1257"/>
      <c r="L4672" s="1257"/>
      <c r="P4672" s="1255"/>
    </row>
    <row r="4673" spans="6:16">
      <c r="F4673" s="1256"/>
      <c r="G4673" s="1257"/>
      <c r="I4673" s="1255"/>
      <c r="K4673" s="1257"/>
      <c r="L4673" s="1257"/>
      <c r="P4673" s="1255"/>
    </row>
    <row r="4674" spans="6:16">
      <c r="F4674" s="1256"/>
      <c r="G4674" s="1257"/>
      <c r="I4674" s="1255"/>
      <c r="K4674" s="1257"/>
      <c r="L4674" s="1257"/>
      <c r="P4674" s="1255"/>
    </row>
    <row r="4675" spans="6:16">
      <c r="F4675" s="1256"/>
      <c r="G4675" s="1257"/>
      <c r="I4675" s="1255"/>
      <c r="K4675" s="1257"/>
      <c r="L4675" s="1257"/>
      <c r="P4675" s="1255"/>
    </row>
    <row r="4676" spans="6:16">
      <c r="F4676" s="1256"/>
      <c r="G4676" s="1257"/>
      <c r="I4676" s="1255"/>
      <c r="K4676" s="1257"/>
      <c r="L4676" s="1257"/>
      <c r="P4676" s="1255"/>
    </row>
    <row r="4677" spans="6:16">
      <c r="F4677" s="1256"/>
      <c r="G4677" s="1257"/>
      <c r="I4677" s="1255"/>
      <c r="K4677" s="1257"/>
      <c r="L4677" s="1257"/>
      <c r="P4677" s="1255"/>
    </row>
    <row r="4678" spans="6:16">
      <c r="F4678" s="1256"/>
      <c r="G4678" s="1257"/>
      <c r="I4678" s="1255"/>
      <c r="K4678" s="1257"/>
      <c r="L4678" s="1257"/>
      <c r="P4678" s="1255"/>
    </row>
    <row r="4679" spans="6:16">
      <c r="F4679" s="1256"/>
      <c r="G4679" s="1257"/>
      <c r="I4679" s="1255"/>
      <c r="K4679" s="1257"/>
      <c r="L4679" s="1257"/>
      <c r="P4679" s="1255"/>
    </row>
    <row r="4680" spans="6:16">
      <c r="F4680" s="1256"/>
      <c r="G4680" s="1257"/>
      <c r="I4680" s="1255"/>
      <c r="K4680" s="1257"/>
      <c r="L4680" s="1257"/>
      <c r="P4680" s="1255"/>
    </row>
    <row r="4681" spans="6:16">
      <c r="F4681" s="1256"/>
      <c r="G4681" s="1257"/>
      <c r="I4681" s="1255"/>
      <c r="K4681" s="1257"/>
      <c r="L4681" s="1257"/>
      <c r="P4681" s="1255"/>
    </row>
    <row r="4682" spans="6:16">
      <c r="F4682" s="1256"/>
      <c r="G4682" s="1257"/>
      <c r="I4682" s="1255"/>
      <c r="K4682" s="1257"/>
      <c r="L4682" s="1257"/>
      <c r="P4682" s="1255"/>
    </row>
    <row r="4683" spans="6:16">
      <c r="F4683" s="1256"/>
      <c r="G4683" s="1257"/>
      <c r="I4683" s="1255"/>
      <c r="K4683" s="1257"/>
      <c r="L4683" s="1257"/>
      <c r="P4683" s="1255"/>
    </row>
    <row r="4684" spans="6:16">
      <c r="F4684" s="1256"/>
      <c r="G4684" s="1257"/>
      <c r="I4684" s="1255"/>
      <c r="K4684" s="1257"/>
      <c r="L4684" s="1257"/>
      <c r="P4684" s="1255"/>
    </row>
    <row r="4685" spans="6:16">
      <c r="F4685" s="1256"/>
      <c r="G4685" s="1257"/>
      <c r="I4685" s="1255"/>
      <c r="K4685" s="1257"/>
      <c r="L4685" s="1257"/>
      <c r="P4685" s="1255"/>
    </row>
    <row r="4686" spans="6:16">
      <c r="F4686" s="1256"/>
      <c r="G4686" s="1257"/>
      <c r="I4686" s="1255"/>
      <c r="K4686" s="1257"/>
      <c r="L4686" s="1257"/>
      <c r="P4686" s="1255"/>
    </row>
    <row r="4687" spans="6:16">
      <c r="F4687" s="1256"/>
      <c r="G4687" s="1257"/>
      <c r="I4687" s="1255"/>
      <c r="K4687" s="1257"/>
      <c r="L4687" s="1257"/>
      <c r="P4687" s="1255"/>
    </row>
    <row r="4688" spans="6:16">
      <c r="F4688" s="1256"/>
      <c r="G4688" s="1257"/>
      <c r="I4688" s="1255"/>
      <c r="K4688" s="1257"/>
      <c r="L4688" s="1257"/>
      <c r="P4688" s="1255"/>
    </row>
    <row r="4689" spans="6:16">
      <c r="F4689" s="1256"/>
      <c r="G4689" s="1257"/>
      <c r="I4689" s="1255"/>
      <c r="K4689" s="1257"/>
      <c r="L4689" s="1257"/>
      <c r="P4689" s="1255"/>
    </row>
    <row r="4690" spans="6:16">
      <c r="F4690" s="1256"/>
      <c r="G4690" s="1257"/>
      <c r="I4690" s="1255"/>
      <c r="K4690" s="1257"/>
      <c r="L4690" s="1257"/>
      <c r="P4690" s="1255"/>
    </row>
    <row r="4691" spans="6:16">
      <c r="F4691" s="1256"/>
      <c r="G4691" s="1257"/>
      <c r="I4691" s="1255"/>
      <c r="K4691" s="1257"/>
      <c r="L4691" s="1257"/>
      <c r="P4691" s="1255"/>
    </row>
    <row r="4692" spans="6:16">
      <c r="F4692" s="1256"/>
      <c r="G4692" s="1257"/>
      <c r="I4692" s="1255"/>
      <c r="K4692" s="1257"/>
      <c r="L4692" s="1257"/>
      <c r="P4692" s="1255"/>
    </row>
    <row r="4693" spans="6:16">
      <c r="F4693" s="1256"/>
      <c r="G4693" s="1257"/>
      <c r="I4693" s="1255"/>
      <c r="K4693" s="1257"/>
      <c r="L4693" s="1257"/>
      <c r="P4693" s="1255"/>
    </row>
    <row r="4694" spans="6:16">
      <c r="F4694" s="1256"/>
      <c r="G4694" s="1257"/>
      <c r="I4694" s="1255"/>
      <c r="K4694" s="1257"/>
      <c r="L4694" s="1257"/>
      <c r="P4694" s="1255"/>
    </row>
    <row r="4695" spans="6:16">
      <c r="F4695" s="1256"/>
      <c r="G4695" s="1257"/>
      <c r="I4695" s="1255"/>
      <c r="K4695" s="1257"/>
      <c r="L4695" s="1257"/>
      <c r="P4695" s="1255"/>
    </row>
    <row r="4696" spans="6:16">
      <c r="F4696" s="1256"/>
      <c r="G4696" s="1257"/>
      <c r="I4696" s="1255"/>
      <c r="K4696" s="1257"/>
      <c r="L4696" s="1257"/>
      <c r="P4696" s="1255"/>
    </row>
    <row r="4697" spans="6:16">
      <c r="F4697" s="1256"/>
      <c r="G4697" s="1257"/>
      <c r="I4697" s="1255"/>
      <c r="K4697" s="1257"/>
      <c r="L4697" s="1257"/>
      <c r="P4697" s="1255"/>
    </row>
    <row r="4698" spans="6:16">
      <c r="F4698" s="1256"/>
      <c r="G4698" s="1257"/>
      <c r="I4698" s="1255"/>
      <c r="K4698" s="1257"/>
      <c r="L4698" s="1257"/>
      <c r="P4698" s="1255"/>
    </row>
    <row r="4699" spans="6:16">
      <c r="F4699" s="1256"/>
      <c r="G4699" s="1257"/>
      <c r="I4699" s="1255"/>
      <c r="K4699" s="1257"/>
      <c r="L4699" s="1257"/>
      <c r="P4699" s="1255"/>
    </row>
    <row r="4700" spans="6:16">
      <c r="F4700" s="1256"/>
      <c r="G4700" s="1257"/>
      <c r="I4700" s="1255"/>
      <c r="K4700" s="1257"/>
      <c r="L4700" s="1257"/>
      <c r="P4700" s="1255"/>
    </row>
    <row r="4701" spans="6:16">
      <c r="F4701" s="1256"/>
      <c r="G4701" s="1257"/>
      <c r="I4701" s="1255"/>
      <c r="K4701" s="1257"/>
      <c r="L4701" s="1257"/>
      <c r="P4701" s="1255"/>
    </row>
    <row r="4702" spans="6:16">
      <c r="F4702" s="1256"/>
      <c r="G4702" s="1257"/>
      <c r="I4702" s="1255"/>
      <c r="K4702" s="1257"/>
      <c r="L4702" s="1257"/>
      <c r="P4702" s="1255"/>
    </row>
    <row r="4703" spans="6:16">
      <c r="F4703" s="1256"/>
      <c r="G4703" s="1257"/>
      <c r="I4703" s="1255"/>
      <c r="K4703" s="1257"/>
      <c r="L4703" s="1257"/>
      <c r="P4703" s="1255"/>
    </row>
    <row r="4704" spans="6:16">
      <c r="F4704" s="1256"/>
      <c r="G4704" s="1257"/>
      <c r="I4704" s="1255"/>
      <c r="K4704" s="1257"/>
      <c r="L4704" s="1257"/>
      <c r="P4704" s="1255"/>
    </row>
    <row r="4705" spans="6:16">
      <c r="F4705" s="1256"/>
      <c r="G4705" s="1257"/>
      <c r="I4705" s="1255"/>
      <c r="K4705" s="1257"/>
      <c r="L4705" s="1257"/>
      <c r="P4705" s="1255"/>
    </row>
    <row r="4706" spans="6:16">
      <c r="F4706" s="1256"/>
      <c r="G4706" s="1257"/>
      <c r="I4706" s="1255"/>
      <c r="K4706" s="1257"/>
      <c r="L4706" s="1257"/>
      <c r="P4706" s="1255"/>
    </row>
    <row r="4707" spans="6:16">
      <c r="F4707" s="1256"/>
      <c r="G4707" s="1257"/>
      <c r="I4707" s="1255"/>
      <c r="K4707" s="1257"/>
      <c r="L4707" s="1257"/>
      <c r="P4707" s="1255"/>
    </row>
    <row r="4708" spans="6:16">
      <c r="F4708" s="1256"/>
      <c r="G4708" s="1257"/>
      <c r="I4708" s="1255"/>
      <c r="K4708" s="1257"/>
      <c r="L4708" s="1257"/>
      <c r="P4708" s="1255"/>
    </row>
    <row r="4709" spans="6:16">
      <c r="F4709" s="1256"/>
      <c r="G4709" s="1257"/>
      <c r="I4709" s="1255"/>
      <c r="K4709" s="1257"/>
      <c r="L4709" s="1257"/>
      <c r="P4709" s="1255"/>
    </row>
    <row r="4710" spans="6:16">
      <c r="F4710" s="1256"/>
      <c r="G4710" s="1257"/>
      <c r="I4710" s="1255"/>
      <c r="K4710" s="1257"/>
      <c r="L4710" s="1257"/>
      <c r="P4710" s="1255"/>
    </row>
    <row r="4711" spans="6:16">
      <c r="F4711" s="1256"/>
      <c r="G4711" s="1257"/>
      <c r="I4711" s="1255"/>
      <c r="K4711" s="1257"/>
      <c r="L4711" s="1257"/>
      <c r="P4711" s="1255"/>
    </row>
    <row r="4712" spans="6:16">
      <c r="F4712" s="1256"/>
      <c r="G4712" s="1257"/>
      <c r="I4712" s="1255"/>
      <c r="K4712" s="1257"/>
      <c r="L4712" s="1257"/>
      <c r="P4712" s="1255"/>
    </row>
    <row r="4713" spans="6:16">
      <c r="F4713" s="1256"/>
      <c r="G4713" s="1257"/>
      <c r="I4713" s="1255"/>
      <c r="K4713" s="1257"/>
      <c r="L4713" s="1257"/>
      <c r="P4713" s="1255"/>
    </row>
    <row r="4714" spans="6:16">
      <c r="F4714" s="1256"/>
      <c r="G4714" s="1257"/>
      <c r="I4714" s="1255"/>
      <c r="K4714" s="1257"/>
      <c r="L4714" s="1257"/>
      <c r="P4714" s="1255"/>
    </row>
    <row r="4715" spans="6:16">
      <c r="F4715" s="1256"/>
      <c r="G4715" s="1257"/>
      <c r="I4715" s="1255"/>
      <c r="K4715" s="1257"/>
      <c r="L4715" s="1257"/>
      <c r="P4715" s="1255"/>
    </row>
    <row r="4716" spans="6:16">
      <c r="F4716" s="1256"/>
      <c r="G4716" s="1257"/>
      <c r="I4716" s="1255"/>
      <c r="K4716" s="1257"/>
      <c r="L4716" s="1257"/>
      <c r="P4716" s="1255"/>
    </row>
    <row r="4717" spans="6:16">
      <c r="F4717" s="1256"/>
      <c r="G4717" s="1257"/>
      <c r="I4717" s="1255"/>
      <c r="K4717" s="1257"/>
      <c r="L4717" s="1257"/>
      <c r="P4717" s="1255"/>
    </row>
    <row r="4718" spans="6:16">
      <c r="F4718" s="1256"/>
      <c r="G4718" s="1257"/>
      <c r="I4718" s="1255"/>
      <c r="K4718" s="1257"/>
      <c r="L4718" s="1257"/>
      <c r="P4718" s="1255"/>
    </row>
    <row r="4719" spans="6:16">
      <c r="F4719" s="1256"/>
      <c r="G4719" s="1257"/>
      <c r="I4719" s="1255"/>
      <c r="K4719" s="1257"/>
      <c r="L4719" s="1257"/>
      <c r="P4719" s="1255"/>
    </row>
    <row r="4720" spans="6:16">
      <c r="F4720" s="1256"/>
      <c r="G4720" s="1257"/>
      <c r="I4720" s="1255"/>
      <c r="K4720" s="1257"/>
      <c r="L4720" s="1257"/>
      <c r="P4720" s="1255"/>
    </row>
    <row r="4721" spans="6:16">
      <c r="F4721" s="1256"/>
      <c r="G4721" s="1257"/>
      <c r="I4721" s="1255"/>
      <c r="K4721" s="1257"/>
      <c r="L4721" s="1257"/>
      <c r="P4721" s="1255"/>
    </row>
    <row r="4722" spans="6:16">
      <c r="F4722" s="1256"/>
      <c r="G4722" s="1257"/>
      <c r="I4722" s="1255"/>
      <c r="K4722" s="1257"/>
      <c r="L4722" s="1257"/>
      <c r="P4722" s="1255"/>
    </row>
    <row r="4723" spans="6:16">
      <c r="F4723" s="1256"/>
      <c r="G4723" s="1257"/>
      <c r="I4723" s="1255"/>
      <c r="K4723" s="1257"/>
      <c r="L4723" s="1257"/>
      <c r="P4723" s="1255"/>
    </row>
    <row r="4724" spans="6:16">
      <c r="F4724" s="1256"/>
      <c r="G4724" s="1257"/>
      <c r="I4724" s="1255"/>
      <c r="K4724" s="1257"/>
      <c r="L4724" s="1257"/>
      <c r="P4724" s="1255"/>
    </row>
    <row r="4725" spans="6:16">
      <c r="F4725" s="1256"/>
      <c r="G4725" s="1257"/>
      <c r="I4725" s="1255"/>
      <c r="K4725" s="1257"/>
      <c r="L4725" s="1257"/>
      <c r="P4725" s="1255"/>
    </row>
    <row r="4726" spans="6:16">
      <c r="F4726" s="1256"/>
      <c r="G4726" s="1257"/>
      <c r="I4726" s="1255"/>
      <c r="K4726" s="1257"/>
      <c r="L4726" s="1257"/>
      <c r="P4726" s="1255"/>
    </row>
    <row r="4727" spans="6:16">
      <c r="F4727" s="1256"/>
      <c r="G4727" s="1257"/>
      <c r="I4727" s="1255"/>
      <c r="K4727" s="1257"/>
      <c r="L4727" s="1257"/>
      <c r="P4727" s="1255"/>
    </row>
    <row r="4728" spans="6:16">
      <c r="F4728" s="1256"/>
      <c r="G4728" s="1257"/>
      <c r="I4728" s="1255"/>
      <c r="K4728" s="1257"/>
      <c r="L4728" s="1257"/>
      <c r="P4728" s="1255"/>
    </row>
    <row r="4729" spans="6:16">
      <c r="F4729" s="1256"/>
      <c r="G4729" s="1257"/>
      <c r="I4729" s="1255"/>
      <c r="K4729" s="1257"/>
      <c r="L4729" s="1257"/>
      <c r="P4729" s="1255"/>
    </row>
    <row r="4730" spans="6:16">
      <c r="F4730" s="1256"/>
      <c r="G4730" s="1257"/>
      <c r="I4730" s="1255"/>
      <c r="K4730" s="1257"/>
      <c r="L4730" s="1257"/>
      <c r="P4730" s="1255"/>
    </row>
    <row r="4731" spans="6:16">
      <c r="F4731" s="1256"/>
      <c r="G4731" s="1257"/>
      <c r="I4731" s="1255"/>
      <c r="K4731" s="1257"/>
      <c r="L4731" s="1257"/>
      <c r="P4731" s="1255"/>
    </row>
    <row r="4732" spans="6:16">
      <c r="F4732" s="1256"/>
      <c r="G4732" s="1257"/>
      <c r="I4732" s="1255"/>
      <c r="K4732" s="1257"/>
      <c r="L4732" s="1257"/>
      <c r="P4732" s="1255"/>
    </row>
    <row r="4733" spans="6:16">
      <c r="F4733" s="1256"/>
      <c r="G4733" s="1257"/>
      <c r="I4733" s="1255"/>
      <c r="K4733" s="1257"/>
      <c r="L4733" s="1257"/>
      <c r="P4733" s="1255"/>
    </row>
    <row r="4734" spans="6:16">
      <c r="F4734" s="1256"/>
      <c r="G4734" s="1257"/>
      <c r="I4734" s="1255"/>
      <c r="K4734" s="1257"/>
      <c r="L4734" s="1257"/>
      <c r="P4734" s="1255"/>
    </row>
    <row r="4735" spans="6:16">
      <c r="F4735" s="1256"/>
      <c r="G4735" s="1257"/>
      <c r="I4735" s="1255"/>
      <c r="K4735" s="1257"/>
      <c r="L4735" s="1257"/>
      <c r="P4735" s="1255"/>
    </row>
    <row r="4736" spans="6:16">
      <c r="F4736" s="1256"/>
      <c r="G4736" s="1257"/>
      <c r="I4736" s="1255"/>
      <c r="K4736" s="1257"/>
      <c r="L4736" s="1257"/>
      <c r="P4736" s="1255"/>
    </row>
    <row r="4737" spans="6:16">
      <c r="F4737" s="1256"/>
      <c r="G4737" s="1257"/>
      <c r="I4737" s="1255"/>
      <c r="K4737" s="1257"/>
      <c r="L4737" s="1257"/>
      <c r="P4737" s="1255"/>
    </row>
    <row r="4738" spans="6:16">
      <c r="F4738" s="1256"/>
      <c r="G4738" s="1257"/>
      <c r="I4738" s="1255"/>
      <c r="K4738" s="1257"/>
      <c r="L4738" s="1257"/>
      <c r="P4738" s="1255"/>
    </row>
    <row r="4739" spans="6:16">
      <c r="F4739" s="1256"/>
      <c r="G4739" s="1257"/>
      <c r="I4739" s="1255"/>
      <c r="K4739" s="1257"/>
      <c r="L4739" s="1257"/>
      <c r="P4739" s="1255"/>
    </row>
    <row r="4740" spans="6:16">
      <c r="F4740" s="1256"/>
      <c r="G4740" s="1257"/>
      <c r="I4740" s="1255"/>
      <c r="K4740" s="1257"/>
      <c r="L4740" s="1257"/>
      <c r="P4740" s="1255"/>
    </row>
    <row r="4741" spans="6:16">
      <c r="F4741" s="1256"/>
      <c r="G4741" s="1257"/>
      <c r="I4741" s="1255"/>
      <c r="K4741" s="1257"/>
      <c r="L4741" s="1257"/>
      <c r="P4741" s="1255"/>
    </row>
    <row r="4742" spans="6:16">
      <c r="F4742" s="1256"/>
      <c r="G4742" s="1257"/>
      <c r="I4742" s="1255"/>
      <c r="K4742" s="1257"/>
      <c r="L4742" s="1257"/>
      <c r="P4742" s="1255"/>
    </row>
    <row r="4743" spans="6:16">
      <c r="F4743" s="1256"/>
      <c r="G4743" s="1257"/>
      <c r="I4743" s="1255"/>
      <c r="K4743" s="1257"/>
      <c r="L4743" s="1257"/>
      <c r="P4743" s="1255"/>
    </row>
    <row r="4744" spans="6:16">
      <c r="F4744" s="1256"/>
      <c r="G4744" s="1257"/>
      <c r="I4744" s="1255"/>
      <c r="K4744" s="1257"/>
      <c r="L4744" s="1257"/>
      <c r="P4744" s="1255"/>
    </row>
    <row r="4745" spans="6:16">
      <c r="F4745" s="1256"/>
      <c r="G4745" s="1257"/>
      <c r="I4745" s="1255"/>
      <c r="K4745" s="1257"/>
      <c r="L4745" s="1257"/>
      <c r="P4745" s="1255"/>
    </row>
    <row r="4746" spans="6:16">
      <c r="F4746" s="1256"/>
      <c r="G4746" s="1257"/>
      <c r="I4746" s="1255"/>
      <c r="K4746" s="1257"/>
      <c r="L4746" s="1257"/>
      <c r="P4746" s="1255"/>
    </row>
    <row r="4747" spans="6:16">
      <c r="F4747" s="1256"/>
      <c r="G4747" s="1257"/>
      <c r="I4747" s="1255"/>
      <c r="K4747" s="1257"/>
      <c r="L4747" s="1257"/>
      <c r="P4747" s="1255"/>
    </row>
    <row r="4748" spans="6:16">
      <c r="F4748" s="1256"/>
      <c r="G4748" s="1257"/>
      <c r="I4748" s="1255"/>
      <c r="K4748" s="1257"/>
      <c r="L4748" s="1257"/>
      <c r="P4748" s="1255"/>
    </row>
    <row r="4749" spans="6:16">
      <c r="F4749" s="1256"/>
      <c r="G4749" s="1257"/>
      <c r="I4749" s="1255"/>
      <c r="K4749" s="1257"/>
      <c r="L4749" s="1257"/>
      <c r="P4749" s="1255"/>
    </row>
    <row r="4750" spans="6:16">
      <c r="F4750" s="1256"/>
      <c r="G4750" s="1257"/>
      <c r="I4750" s="1255"/>
      <c r="K4750" s="1257"/>
      <c r="L4750" s="1257"/>
      <c r="P4750" s="1255"/>
    </row>
    <row r="4751" spans="6:16">
      <c r="F4751" s="1256"/>
      <c r="G4751" s="1257"/>
      <c r="I4751" s="1255"/>
      <c r="K4751" s="1257"/>
      <c r="L4751" s="1257"/>
      <c r="P4751" s="1255"/>
    </row>
    <row r="4752" spans="6:16">
      <c r="F4752" s="1256"/>
      <c r="G4752" s="1257"/>
      <c r="I4752" s="1255"/>
      <c r="K4752" s="1257"/>
      <c r="L4752" s="1257"/>
      <c r="P4752" s="1255"/>
    </row>
    <row r="4753" spans="6:16">
      <c r="F4753" s="1256"/>
      <c r="G4753" s="1257"/>
      <c r="I4753" s="1255"/>
      <c r="K4753" s="1257"/>
      <c r="L4753" s="1257"/>
      <c r="P4753" s="1255"/>
    </row>
    <row r="4754" spans="6:16">
      <c r="F4754" s="1256"/>
      <c r="G4754" s="1257"/>
      <c r="I4754" s="1255"/>
      <c r="K4754" s="1257"/>
      <c r="L4754" s="1257"/>
      <c r="P4754" s="1255"/>
    </row>
    <row r="4755" spans="6:16">
      <c r="F4755" s="1256"/>
      <c r="G4755" s="1257"/>
      <c r="I4755" s="1255"/>
      <c r="K4755" s="1257"/>
      <c r="L4755" s="1257"/>
      <c r="P4755" s="1255"/>
    </row>
    <row r="4756" spans="6:16">
      <c r="F4756" s="1256"/>
      <c r="G4756" s="1257"/>
      <c r="I4756" s="1255"/>
      <c r="K4756" s="1257"/>
      <c r="L4756" s="1257"/>
      <c r="P4756" s="1255"/>
    </row>
    <row r="4757" spans="6:16">
      <c r="F4757" s="1256"/>
      <c r="G4757" s="1257"/>
      <c r="I4757" s="1255"/>
      <c r="K4757" s="1257"/>
      <c r="L4757" s="1257"/>
      <c r="P4757" s="1255"/>
    </row>
    <row r="4758" spans="6:16">
      <c r="F4758" s="1256"/>
      <c r="G4758" s="1257"/>
      <c r="I4758" s="1255"/>
      <c r="K4758" s="1257"/>
      <c r="L4758" s="1257"/>
      <c r="P4758" s="1255"/>
    </row>
    <row r="4759" spans="6:16">
      <c r="F4759" s="1256"/>
      <c r="G4759" s="1257"/>
      <c r="I4759" s="1255"/>
      <c r="K4759" s="1257"/>
      <c r="L4759" s="1257"/>
      <c r="P4759" s="1255"/>
    </row>
    <row r="4760" spans="6:16">
      <c r="F4760" s="1256"/>
      <c r="G4760" s="1257"/>
      <c r="I4760" s="1255"/>
      <c r="K4760" s="1257"/>
      <c r="L4760" s="1257"/>
      <c r="P4760" s="1255"/>
    </row>
    <row r="4761" spans="6:16">
      <c r="F4761" s="1256"/>
      <c r="G4761" s="1257"/>
      <c r="I4761" s="1255"/>
      <c r="K4761" s="1257"/>
      <c r="L4761" s="1257"/>
      <c r="P4761" s="1255"/>
    </row>
    <row r="4762" spans="6:16">
      <c r="F4762" s="1256"/>
      <c r="G4762" s="1257"/>
      <c r="I4762" s="1255"/>
      <c r="K4762" s="1257"/>
      <c r="L4762" s="1257"/>
      <c r="P4762" s="1255"/>
    </row>
    <row r="4763" spans="6:16">
      <c r="F4763" s="1256"/>
      <c r="G4763" s="1257"/>
      <c r="I4763" s="1255"/>
      <c r="K4763" s="1257"/>
      <c r="L4763" s="1257"/>
      <c r="P4763" s="1255"/>
    </row>
    <row r="4764" spans="6:16">
      <c r="F4764" s="1256"/>
      <c r="G4764" s="1257"/>
      <c r="I4764" s="1255"/>
      <c r="K4764" s="1257"/>
      <c r="L4764" s="1257"/>
      <c r="P4764" s="1255"/>
    </row>
    <row r="4765" spans="6:16">
      <c r="F4765" s="1256"/>
      <c r="G4765" s="1257"/>
      <c r="I4765" s="1255"/>
      <c r="K4765" s="1257"/>
      <c r="L4765" s="1257"/>
      <c r="P4765" s="1255"/>
    </row>
    <row r="4766" spans="6:16">
      <c r="F4766" s="1256"/>
      <c r="G4766" s="1257"/>
      <c r="I4766" s="1255"/>
      <c r="K4766" s="1257"/>
      <c r="L4766" s="1257"/>
      <c r="P4766" s="1255"/>
    </row>
    <row r="4767" spans="6:16">
      <c r="F4767" s="1256"/>
      <c r="G4767" s="1257"/>
      <c r="I4767" s="1255"/>
      <c r="K4767" s="1257"/>
      <c r="L4767" s="1257"/>
      <c r="P4767" s="1255"/>
    </row>
    <row r="4768" spans="6:16">
      <c r="F4768" s="1256"/>
      <c r="G4768" s="1257"/>
      <c r="I4768" s="1255"/>
      <c r="K4768" s="1257"/>
      <c r="L4768" s="1257"/>
      <c r="P4768" s="1255"/>
    </row>
    <row r="4769" spans="6:16">
      <c r="F4769" s="1256"/>
      <c r="G4769" s="1257"/>
      <c r="I4769" s="1255"/>
      <c r="K4769" s="1257"/>
      <c r="L4769" s="1257"/>
      <c r="P4769" s="1255"/>
    </row>
    <row r="4770" spans="6:16">
      <c r="F4770" s="1256"/>
      <c r="G4770" s="1257"/>
      <c r="I4770" s="1255"/>
      <c r="K4770" s="1257"/>
      <c r="L4770" s="1257"/>
      <c r="P4770" s="1255"/>
    </row>
    <row r="4771" spans="6:16">
      <c r="F4771" s="1256"/>
      <c r="G4771" s="1257"/>
      <c r="I4771" s="1255"/>
      <c r="K4771" s="1257"/>
      <c r="L4771" s="1257"/>
      <c r="P4771" s="1255"/>
    </row>
    <row r="4772" spans="6:16">
      <c r="F4772" s="1256"/>
      <c r="G4772" s="1257"/>
      <c r="I4772" s="1255"/>
      <c r="K4772" s="1257"/>
      <c r="L4772" s="1257"/>
      <c r="P4772" s="1255"/>
    </row>
    <row r="4773" spans="6:16">
      <c r="F4773" s="1256"/>
      <c r="G4773" s="1257"/>
      <c r="I4773" s="1255"/>
      <c r="K4773" s="1257"/>
      <c r="L4773" s="1257"/>
      <c r="P4773" s="1255"/>
    </row>
    <row r="4774" spans="6:16">
      <c r="F4774" s="1256"/>
      <c r="G4774" s="1257"/>
      <c r="I4774" s="1255"/>
      <c r="K4774" s="1257"/>
      <c r="L4774" s="1257"/>
      <c r="P4774" s="1255"/>
    </row>
    <row r="4775" spans="6:16">
      <c r="F4775" s="1256"/>
      <c r="G4775" s="1257"/>
      <c r="I4775" s="1255"/>
      <c r="K4775" s="1257"/>
      <c r="L4775" s="1257"/>
      <c r="P4775" s="1255"/>
    </row>
    <row r="4776" spans="6:16">
      <c r="F4776" s="1256"/>
      <c r="G4776" s="1257"/>
      <c r="I4776" s="1255"/>
      <c r="K4776" s="1257"/>
      <c r="L4776" s="1257"/>
      <c r="P4776" s="1255"/>
    </row>
    <row r="4777" spans="6:16">
      <c r="F4777" s="1256"/>
      <c r="G4777" s="1257"/>
      <c r="I4777" s="1255"/>
      <c r="K4777" s="1257"/>
      <c r="L4777" s="1257"/>
      <c r="P4777" s="1255"/>
    </row>
    <row r="4778" spans="6:16">
      <c r="F4778" s="1256"/>
      <c r="G4778" s="1257"/>
      <c r="I4778" s="1255"/>
      <c r="K4778" s="1257"/>
      <c r="L4778" s="1257"/>
      <c r="P4778" s="1255"/>
    </row>
    <row r="4779" spans="6:16">
      <c r="F4779" s="1256"/>
      <c r="G4779" s="1257"/>
      <c r="I4779" s="1255"/>
      <c r="K4779" s="1257"/>
      <c r="L4779" s="1257"/>
      <c r="P4779" s="1255"/>
    </row>
    <row r="4780" spans="6:16">
      <c r="F4780" s="1256"/>
      <c r="G4780" s="1257"/>
      <c r="I4780" s="1255"/>
      <c r="K4780" s="1257"/>
      <c r="L4780" s="1257"/>
      <c r="P4780" s="1255"/>
    </row>
    <row r="4781" spans="6:16">
      <c r="F4781" s="1256"/>
      <c r="G4781" s="1257"/>
      <c r="I4781" s="1255"/>
      <c r="K4781" s="1257"/>
      <c r="L4781" s="1257"/>
      <c r="P4781" s="1255"/>
    </row>
    <row r="4782" spans="6:16">
      <c r="F4782" s="1256"/>
      <c r="G4782" s="1257"/>
      <c r="I4782" s="1255"/>
      <c r="K4782" s="1257"/>
      <c r="L4782" s="1257"/>
      <c r="P4782" s="1255"/>
    </row>
    <row r="4783" spans="6:16">
      <c r="F4783" s="1256"/>
      <c r="G4783" s="1257"/>
      <c r="I4783" s="1255"/>
      <c r="K4783" s="1257"/>
      <c r="L4783" s="1257"/>
      <c r="P4783" s="1255"/>
    </row>
    <row r="4784" spans="6:16">
      <c r="F4784" s="1256"/>
      <c r="G4784" s="1257"/>
      <c r="I4784" s="1255"/>
      <c r="K4784" s="1257"/>
      <c r="L4784" s="1257"/>
      <c r="P4784" s="1255"/>
    </row>
    <row r="4785" spans="6:16">
      <c r="F4785" s="1256"/>
      <c r="G4785" s="1257"/>
      <c r="I4785" s="1255"/>
      <c r="K4785" s="1257"/>
      <c r="L4785" s="1257"/>
      <c r="P4785" s="1255"/>
    </row>
    <row r="4786" spans="6:16">
      <c r="F4786" s="1256"/>
      <c r="G4786" s="1257"/>
      <c r="I4786" s="1255"/>
      <c r="K4786" s="1257"/>
      <c r="L4786" s="1257"/>
      <c r="P4786" s="1255"/>
    </row>
    <row r="4787" spans="6:16">
      <c r="F4787" s="1256"/>
      <c r="G4787" s="1257"/>
      <c r="I4787" s="1255"/>
      <c r="K4787" s="1257"/>
      <c r="L4787" s="1257"/>
      <c r="P4787" s="1255"/>
    </row>
    <row r="4788" spans="6:16">
      <c r="F4788" s="1256"/>
      <c r="G4788" s="1257"/>
      <c r="I4788" s="1255"/>
      <c r="K4788" s="1257"/>
      <c r="L4788" s="1257"/>
      <c r="P4788" s="1255"/>
    </row>
    <row r="4789" spans="6:16">
      <c r="F4789" s="1256"/>
      <c r="G4789" s="1257"/>
      <c r="I4789" s="1255"/>
      <c r="K4789" s="1257"/>
      <c r="L4789" s="1257"/>
      <c r="P4789" s="1255"/>
    </row>
    <row r="4790" spans="6:16">
      <c r="F4790" s="1256"/>
      <c r="G4790" s="1257"/>
      <c r="I4790" s="1255"/>
      <c r="K4790" s="1257"/>
      <c r="L4790" s="1257"/>
      <c r="P4790" s="1255"/>
    </row>
    <row r="4791" spans="6:16">
      <c r="F4791" s="1256"/>
      <c r="G4791" s="1257"/>
      <c r="I4791" s="1255"/>
      <c r="K4791" s="1257"/>
      <c r="L4791" s="1257"/>
      <c r="P4791" s="1255"/>
    </row>
    <row r="4792" spans="6:16">
      <c r="F4792" s="1256"/>
      <c r="G4792" s="1257"/>
      <c r="I4792" s="1255"/>
      <c r="K4792" s="1257"/>
      <c r="L4792" s="1257"/>
      <c r="P4792" s="1255"/>
    </row>
    <row r="4793" spans="6:16">
      <c r="F4793" s="1256"/>
      <c r="G4793" s="1257"/>
      <c r="I4793" s="1255"/>
      <c r="K4793" s="1257"/>
      <c r="L4793" s="1257"/>
      <c r="P4793" s="1255"/>
    </row>
    <row r="4794" spans="6:16">
      <c r="F4794" s="1256"/>
      <c r="G4794" s="1257"/>
      <c r="I4794" s="1255"/>
      <c r="K4794" s="1257"/>
      <c r="L4794" s="1257"/>
      <c r="P4794" s="1255"/>
    </row>
    <row r="4795" spans="6:16">
      <c r="F4795" s="1256"/>
      <c r="G4795" s="1257"/>
      <c r="I4795" s="1255"/>
      <c r="K4795" s="1257"/>
      <c r="L4795" s="1257"/>
      <c r="P4795" s="1255"/>
    </row>
    <row r="4796" spans="6:16">
      <c r="F4796" s="1256"/>
      <c r="G4796" s="1257"/>
      <c r="I4796" s="1255"/>
      <c r="K4796" s="1257"/>
      <c r="L4796" s="1257"/>
      <c r="P4796" s="1255"/>
    </row>
    <row r="4797" spans="6:16">
      <c r="F4797" s="1256"/>
      <c r="G4797" s="1257"/>
      <c r="I4797" s="1255"/>
      <c r="K4797" s="1257"/>
      <c r="L4797" s="1257"/>
      <c r="P4797" s="1255"/>
    </row>
    <row r="4798" spans="6:16">
      <c r="F4798" s="1256"/>
      <c r="G4798" s="1257"/>
      <c r="I4798" s="1255"/>
      <c r="K4798" s="1257"/>
      <c r="L4798" s="1257"/>
      <c r="P4798" s="1255"/>
    </row>
    <row r="4799" spans="6:16">
      <c r="F4799" s="1256"/>
      <c r="G4799" s="1257"/>
      <c r="I4799" s="1255"/>
      <c r="K4799" s="1257"/>
      <c r="L4799" s="1257"/>
      <c r="P4799" s="1255"/>
    </row>
    <row r="4800" spans="6:16">
      <c r="F4800" s="1256"/>
      <c r="G4800" s="1257"/>
      <c r="I4800" s="1255"/>
      <c r="K4800" s="1257"/>
      <c r="L4800" s="1257"/>
      <c r="P4800" s="1255"/>
    </row>
    <row r="4801" spans="6:16">
      <c r="F4801" s="1256"/>
      <c r="G4801" s="1257"/>
      <c r="I4801" s="1255"/>
      <c r="K4801" s="1257"/>
      <c r="L4801" s="1257"/>
      <c r="P4801" s="1255"/>
    </row>
    <row r="4802" spans="6:16">
      <c r="F4802" s="1256"/>
      <c r="G4802" s="1257"/>
      <c r="I4802" s="1255"/>
      <c r="K4802" s="1257"/>
      <c r="L4802" s="1257"/>
      <c r="P4802" s="1255"/>
    </row>
    <row r="4803" spans="6:16">
      <c r="F4803" s="1256"/>
      <c r="G4803" s="1257"/>
      <c r="I4803" s="1255"/>
      <c r="K4803" s="1257"/>
      <c r="L4803" s="1257"/>
      <c r="P4803" s="1255"/>
    </row>
    <row r="4804" spans="6:16">
      <c r="F4804" s="1256"/>
      <c r="G4804" s="1257"/>
      <c r="I4804" s="1255"/>
      <c r="K4804" s="1257"/>
      <c r="L4804" s="1257"/>
      <c r="P4804" s="1255"/>
    </row>
    <row r="4805" spans="6:16">
      <c r="F4805" s="1256"/>
      <c r="G4805" s="1257"/>
      <c r="I4805" s="1255"/>
      <c r="K4805" s="1257"/>
      <c r="L4805" s="1257"/>
      <c r="P4805" s="1255"/>
    </row>
    <row r="4806" spans="6:16">
      <c r="F4806" s="1256"/>
      <c r="G4806" s="1257"/>
      <c r="I4806" s="1255"/>
      <c r="K4806" s="1257"/>
      <c r="L4806" s="1257"/>
      <c r="P4806" s="1255"/>
    </row>
    <row r="4807" spans="6:16">
      <c r="F4807" s="1256"/>
      <c r="G4807" s="1257"/>
      <c r="I4807" s="1255"/>
      <c r="K4807" s="1257"/>
      <c r="L4807" s="1257"/>
      <c r="P4807" s="1255"/>
    </row>
    <row r="4808" spans="6:16">
      <c r="F4808" s="1256"/>
      <c r="G4808" s="1257"/>
      <c r="I4808" s="1255"/>
      <c r="K4808" s="1257"/>
      <c r="L4808" s="1257"/>
      <c r="P4808" s="1255"/>
    </row>
    <row r="4809" spans="6:16">
      <c r="F4809" s="1256"/>
      <c r="G4809" s="1257"/>
      <c r="I4809" s="1255"/>
      <c r="K4809" s="1257"/>
      <c r="L4809" s="1257"/>
      <c r="P4809" s="1255"/>
    </row>
    <row r="4810" spans="6:16">
      <c r="F4810" s="1256"/>
      <c r="G4810" s="1257"/>
      <c r="I4810" s="1255"/>
      <c r="K4810" s="1257"/>
      <c r="L4810" s="1257"/>
      <c r="P4810" s="1255"/>
    </row>
    <row r="4811" spans="6:16">
      <c r="F4811" s="1256"/>
      <c r="G4811" s="1257"/>
      <c r="I4811" s="1255"/>
      <c r="K4811" s="1257"/>
      <c r="L4811" s="1257"/>
      <c r="P4811" s="1255"/>
    </row>
    <row r="4812" spans="6:16">
      <c r="F4812" s="1256"/>
      <c r="G4812" s="1257"/>
      <c r="I4812" s="1255"/>
      <c r="K4812" s="1257"/>
      <c r="L4812" s="1257"/>
      <c r="P4812" s="1255"/>
    </row>
    <row r="4813" spans="6:16">
      <c r="F4813" s="1256"/>
      <c r="G4813" s="1257"/>
      <c r="I4813" s="1255"/>
      <c r="K4813" s="1257"/>
      <c r="L4813" s="1257"/>
      <c r="P4813" s="1255"/>
    </row>
    <row r="4814" spans="6:16">
      <c r="F4814" s="1256"/>
      <c r="G4814" s="1257"/>
      <c r="I4814" s="1255"/>
      <c r="K4814" s="1257"/>
      <c r="L4814" s="1257"/>
      <c r="P4814" s="1255"/>
    </row>
    <row r="4815" spans="6:16">
      <c r="F4815" s="1256"/>
      <c r="G4815" s="1257"/>
      <c r="I4815" s="1255"/>
      <c r="K4815" s="1257"/>
      <c r="L4815" s="1257"/>
      <c r="P4815" s="1255"/>
    </row>
    <row r="4816" spans="6:16">
      <c r="F4816" s="1256"/>
      <c r="G4816" s="1257"/>
      <c r="I4816" s="1255"/>
      <c r="K4816" s="1257"/>
      <c r="L4816" s="1257"/>
      <c r="P4816" s="1255"/>
    </row>
    <row r="4817" spans="6:16">
      <c r="F4817" s="1256"/>
      <c r="G4817" s="1257"/>
      <c r="I4817" s="1255"/>
      <c r="K4817" s="1257"/>
      <c r="L4817" s="1257"/>
      <c r="P4817" s="1255"/>
    </row>
    <row r="4818" spans="6:16">
      <c r="F4818" s="1256"/>
      <c r="G4818" s="1257"/>
      <c r="I4818" s="1255"/>
      <c r="K4818" s="1257"/>
      <c r="L4818" s="1257"/>
      <c r="P4818" s="1255"/>
    </row>
    <row r="4819" spans="6:16">
      <c r="F4819" s="1256"/>
      <c r="G4819" s="1257"/>
      <c r="I4819" s="1255"/>
      <c r="K4819" s="1257"/>
      <c r="L4819" s="1257"/>
      <c r="P4819" s="1255"/>
    </row>
    <row r="4820" spans="6:16">
      <c r="F4820" s="1256"/>
      <c r="G4820" s="1257"/>
      <c r="I4820" s="1255"/>
      <c r="K4820" s="1257"/>
      <c r="L4820" s="1257"/>
      <c r="P4820" s="1255"/>
    </row>
    <row r="4821" spans="6:16">
      <c r="F4821" s="1256"/>
      <c r="G4821" s="1257"/>
      <c r="I4821" s="1255"/>
      <c r="K4821" s="1257"/>
      <c r="L4821" s="1257"/>
      <c r="P4821" s="1255"/>
    </row>
    <row r="4822" spans="6:16">
      <c r="F4822" s="1256"/>
      <c r="G4822" s="1257"/>
      <c r="I4822" s="1255"/>
      <c r="K4822" s="1257"/>
      <c r="L4822" s="1257"/>
      <c r="P4822" s="1255"/>
    </row>
    <row r="4823" spans="6:16">
      <c r="F4823" s="1256"/>
      <c r="G4823" s="1257"/>
      <c r="I4823" s="1255"/>
      <c r="K4823" s="1257"/>
      <c r="L4823" s="1257"/>
      <c r="P4823" s="1255"/>
    </row>
    <row r="4824" spans="6:16">
      <c r="F4824" s="1256"/>
      <c r="G4824" s="1257"/>
      <c r="I4824" s="1255"/>
      <c r="K4824" s="1257"/>
      <c r="L4824" s="1257"/>
      <c r="P4824" s="1255"/>
    </row>
    <row r="4825" spans="6:16">
      <c r="F4825" s="1256"/>
      <c r="G4825" s="1257"/>
      <c r="I4825" s="1255"/>
      <c r="K4825" s="1257"/>
      <c r="L4825" s="1257"/>
      <c r="P4825" s="1255"/>
    </row>
    <row r="4826" spans="6:16">
      <c r="F4826" s="1256"/>
      <c r="G4826" s="1257"/>
      <c r="I4826" s="1255"/>
      <c r="K4826" s="1257"/>
      <c r="L4826" s="1257"/>
      <c r="P4826" s="1255"/>
    </row>
    <row r="4827" spans="6:16">
      <c r="F4827" s="1256"/>
      <c r="G4827" s="1257"/>
      <c r="I4827" s="1255"/>
      <c r="K4827" s="1257"/>
      <c r="L4827" s="1257"/>
      <c r="P4827" s="1255"/>
    </row>
    <row r="4828" spans="6:16">
      <c r="F4828" s="1256"/>
      <c r="G4828" s="1257"/>
      <c r="I4828" s="1255"/>
      <c r="K4828" s="1257"/>
      <c r="L4828" s="1257"/>
      <c r="P4828" s="1255"/>
    </row>
    <row r="4829" spans="6:16">
      <c r="F4829" s="1256"/>
      <c r="G4829" s="1257"/>
      <c r="I4829" s="1255"/>
      <c r="K4829" s="1257"/>
      <c r="L4829" s="1257"/>
      <c r="P4829" s="1255"/>
    </row>
    <row r="4830" spans="6:16">
      <c r="F4830" s="1256"/>
      <c r="G4830" s="1257"/>
      <c r="I4830" s="1255"/>
      <c r="K4830" s="1257"/>
      <c r="L4830" s="1257"/>
      <c r="P4830" s="1255"/>
    </row>
    <row r="4831" spans="6:16">
      <c r="F4831" s="1256"/>
      <c r="G4831" s="1257"/>
      <c r="I4831" s="1255"/>
      <c r="K4831" s="1257"/>
      <c r="L4831" s="1257"/>
      <c r="P4831" s="1255"/>
    </row>
    <row r="4832" spans="6:16">
      <c r="F4832" s="1256"/>
      <c r="G4832" s="1257"/>
      <c r="I4832" s="1255"/>
      <c r="K4832" s="1257"/>
      <c r="L4832" s="1257"/>
      <c r="P4832" s="1255"/>
    </row>
    <row r="4833" spans="6:16">
      <c r="F4833" s="1256"/>
      <c r="G4833" s="1257"/>
      <c r="I4833" s="1255"/>
      <c r="K4833" s="1257"/>
      <c r="L4833" s="1257"/>
      <c r="P4833" s="1255"/>
    </row>
    <row r="4834" spans="6:16">
      <c r="F4834" s="1256"/>
      <c r="G4834" s="1257"/>
      <c r="I4834" s="1255"/>
      <c r="K4834" s="1257"/>
      <c r="L4834" s="1257"/>
      <c r="P4834" s="1255"/>
    </row>
    <row r="4835" spans="6:16">
      <c r="F4835" s="1256"/>
      <c r="G4835" s="1257"/>
      <c r="I4835" s="1255"/>
      <c r="K4835" s="1257"/>
      <c r="L4835" s="1257"/>
      <c r="P4835" s="1255"/>
    </row>
    <row r="4836" spans="6:16">
      <c r="F4836" s="1256"/>
      <c r="G4836" s="1257"/>
      <c r="I4836" s="1255"/>
      <c r="K4836" s="1257"/>
      <c r="L4836" s="1257"/>
      <c r="P4836" s="1255"/>
    </row>
    <row r="4837" spans="6:16">
      <c r="F4837" s="1256"/>
      <c r="G4837" s="1257"/>
      <c r="I4837" s="1255"/>
      <c r="K4837" s="1257"/>
      <c r="L4837" s="1257"/>
      <c r="P4837" s="1255"/>
    </row>
    <row r="4838" spans="6:16">
      <c r="F4838" s="1256"/>
      <c r="G4838" s="1257"/>
      <c r="I4838" s="1255"/>
      <c r="K4838" s="1257"/>
      <c r="L4838" s="1257"/>
      <c r="P4838" s="1255"/>
    </row>
    <row r="4839" spans="6:16">
      <c r="F4839" s="1256"/>
      <c r="G4839" s="1257"/>
      <c r="I4839" s="1255"/>
      <c r="K4839" s="1257"/>
      <c r="L4839" s="1257"/>
      <c r="P4839" s="1255"/>
    </row>
    <row r="4840" spans="6:16">
      <c r="F4840" s="1256"/>
      <c r="G4840" s="1257"/>
      <c r="I4840" s="1255"/>
      <c r="K4840" s="1257"/>
      <c r="L4840" s="1257"/>
      <c r="P4840" s="1255"/>
    </row>
    <row r="4841" spans="6:16">
      <c r="F4841" s="1256"/>
      <c r="G4841" s="1257"/>
      <c r="I4841" s="1255"/>
      <c r="K4841" s="1257"/>
      <c r="L4841" s="1257"/>
      <c r="P4841" s="1255"/>
    </row>
    <row r="4842" spans="6:16">
      <c r="F4842" s="1256"/>
      <c r="G4842" s="1257"/>
      <c r="I4842" s="1255"/>
      <c r="K4842" s="1257"/>
      <c r="L4842" s="1257"/>
      <c r="P4842" s="1255"/>
    </row>
    <row r="4843" spans="6:16">
      <c r="F4843" s="1256"/>
      <c r="G4843" s="1257"/>
      <c r="I4843" s="1255"/>
      <c r="K4843" s="1257"/>
      <c r="L4843" s="1257"/>
      <c r="P4843" s="1255"/>
    </row>
    <row r="4844" spans="6:16">
      <c r="F4844" s="1256"/>
      <c r="G4844" s="1257"/>
      <c r="I4844" s="1255"/>
      <c r="K4844" s="1257"/>
      <c r="L4844" s="1257"/>
      <c r="P4844" s="1255"/>
    </row>
    <row r="4845" spans="6:16">
      <c r="F4845" s="1256"/>
      <c r="G4845" s="1257"/>
      <c r="I4845" s="1255"/>
      <c r="K4845" s="1257"/>
      <c r="L4845" s="1257"/>
      <c r="P4845" s="1255"/>
    </row>
    <row r="4846" spans="6:16">
      <c r="F4846" s="1256"/>
      <c r="G4846" s="1257"/>
      <c r="I4846" s="1255"/>
      <c r="K4846" s="1257"/>
      <c r="L4846" s="1257"/>
      <c r="P4846" s="1255"/>
    </row>
    <row r="4847" spans="6:16">
      <c r="F4847" s="1256"/>
      <c r="G4847" s="1257"/>
      <c r="I4847" s="1255"/>
      <c r="K4847" s="1257"/>
      <c r="L4847" s="1257"/>
      <c r="P4847" s="1255"/>
    </row>
    <row r="4848" spans="6:16">
      <c r="F4848" s="1256"/>
      <c r="G4848" s="1257"/>
      <c r="I4848" s="1255"/>
      <c r="K4848" s="1257"/>
      <c r="L4848" s="1257"/>
      <c r="P4848" s="1255"/>
    </row>
    <row r="4849" spans="6:16">
      <c r="F4849" s="1256"/>
      <c r="G4849" s="1257"/>
      <c r="I4849" s="1255"/>
      <c r="K4849" s="1257"/>
      <c r="L4849" s="1257"/>
      <c r="P4849" s="1255"/>
    </row>
    <row r="4850" spans="6:16">
      <c r="F4850" s="1256"/>
      <c r="G4850" s="1257"/>
      <c r="I4850" s="1255"/>
      <c r="K4850" s="1257"/>
      <c r="L4850" s="1257"/>
      <c r="P4850" s="1255"/>
    </row>
    <row r="4851" spans="6:16">
      <c r="F4851" s="1256"/>
      <c r="G4851" s="1257"/>
      <c r="I4851" s="1255"/>
      <c r="K4851" s="1257"/>
      <c r="L4851" s="1257"/>
      <c r="P4851" s="1255"/>
    </row>
    <row r="4852" spans="6:16">
      <c r="F4852" s="1256"/>
      <c r="G4852" s="1257"/>
      <c r="I4852" s="1255"/>
      <c r="K4852" s="1257"/>
      <c r="L4852" s="1257"/>
      <c r="P4852" s="1255"/>
    </row>
    <row r="4853" spans="6:16">
      <c r="F4853" s="1256"/>
      <c r="G4853" s="1257"/>
      <c r="I4853" s="1255"/>
      <c r="K4853" s="1257"/>
      <c r="L4853" s="1257"/>
      <c r="P4853" s="1255"/>
    </row>
    <row r="4854" spans="6:16">
      <c r="F4854" s="1256"/>
      <c r="G4854" s="1257"/>
      <c r="I4854" s="1255"/>
      <c r="K4854" s="1257"/>
      <c r="L4854" s="1257"/>
      <c r="P4854" s="1255"/>
    </row>
    <row r="4855" spans="6:16">
      <c r="F4855" s="1256"/>
      <c r="G4855" s="1257"/>
      <c r="I4855" s="1255"/>
      <c r="K4855" s="1257"/>
      <c r="L4855" s="1257"/>
      <c r="P4855" s="1255"/>
    </row>
    <row r="4856" spans="6:16">
      <c r="F4856" s="1256"/>
      <c r="G4856" s="1257"/>
      <c r="I4856" s="1255"/>
      <c r="K4856" s="1257"/>
      <c r="L4856" s="1257"/>
      <c r="P4856" s="1255"/>
    </row>
    <row r="4857" spans="6:16">
      <c r="F4857" s="1256"/>
      <c r="G4857" s="1257"/>
      <c r="I4857" s="1255"/>
      <c r="K4857" s="1257"/>
      <c r="L4857" s="1257"/>
      <c r="P4857" s="1255"/>
    </row>
    <row r="4858" spans="6:16">
      <c r="F4858" s="1256"/>
      <c r="G4858" s="1257"/>
      <c r="I4858" s="1255"/>
      <c r="K4858" s="1257"/>
      <c r="L4858" s="1257"/>
      <c r="P4858" s="1255"/>
    </row>
    <row r="4859" spans="6:16">
      <c r="F4859" s="1256"/>
      <c r="G4859" s="1257"/>
      <c r="I4859" s="1255"/>
      <c r="K4859" s="1257"/>
      <c r="L4859" s="1257"/>
      <c r="P4859" s="1255"/>
    </row>
    <row r="4860" spans="6:16">
      <c r="F4860" s="1256"/>
      <c r="G4860" s="1257"/>
      <c r="I4860" s="1255"/>
      <c r="K4860" s="1257"/>
      <c r="L4860" s="1257"/>
      <c r="P4860" s="1255"/>
    </row>
    <row r="4861" spans="6:16">
      <c r="F4861" s="1256"/>
      <c r="G4861" s="1257"/>
      <c r="I4861" s="1255"/>
      <c r="K4861" s="1257"/>
      <c r="L4861" s="1257"/>
      <c r="P4861" s="1255"/>
    </row>
    <row r="4862" spans="6:16">
      <c r="F4862" s="1256"/>
      <c r="G4862" s="1257"/>
      <c r="I4862" s="1255"/>
      <c r="K4862" s="1257"/>
      <c r="L4862" s="1257"/>
      <c r="P4862" s="1255"/>
    </row>
    <row r="4863" spans="6:16">
      <c r="F4863" s="1256"/>
      <c r="G4863" s="1257"/>
      <c r="I4863" s="1255"/>
      <c r="K4863" s="1257"/>
      <c r="L4863" s="1257"/>
      <c r="P4863" s="1255"/>
    </row>
    <row r="4864" spans="6:16">
      <c r="F4864" s="1256"/>
      <c r="G4864" s="1257"/>
      <c r="I4864" s="1255"/>
      <c r="K4864" s="1257"/>
      <c r="L4864" s="1257"/>
      <c r="P4864" s="1255"/>
    </row>
    <row r="4865" spans="6:16">
      <c r="F4865" s="1256"/>
      <c r="G4865" s="1257"/>
      <c r="I4865" s="1255"/>
      <c r="K4865" s="1257"/>
      <c r="L4865" s="1257"/>
      <c r="P4865" s="1255"/>
    </row>
    <row r="4866" spans="6:16">
      <c r="F4866" s="1256"/>
      <c r="G4866" s="1257"/>
      <c r="I4866" s="1255"/>
      <c r="K4866" s="1257"/>
      <c r="L4866" s="1257"/>
      <c r="P4866" s="1255"/>
    </row>
    <row r="4867" spans="6:16">
      <c r="F4867" s="1256"/>
      <c r="G4867" s="1257"/>
      <c r="I4867" s="1255"/>
      <c r="K4867" s="1257"/>
      <c r="L4867" s="1257"/>
      <c r="P4867" s="1255"/>
    </row>
    <row r="4868" spans="6:16">
      <c r="F4868" s="1256"/>
      <c r="G4868" s="1257"/>
      <c r="I4868" s="1255"/>
      <c r="K4868" s="1257"/>
      <c r="L4868" s="1257"/>
      <c r="P4868" s="1255"/>
    </row>
    <row r="4869" spans="6:16">
      <c r="F4869" s="1256"/>
      <c r="G4869" s="1257"/>
      <c r="I4869" s="1255"/>
      <c r="K4869" s="1257"/>
      <c r="L4869" s="1257"/>
      <c r="P4869" s="1255"/>
    </row>
    <row r="4870" spans="6:16">
      <c r="F4870" s="1256"/>
      <c r="G4870" s="1257"/>
      <c r="I4870" s="1255"/>
      <c r="K4870" s="1257"/>
      <c r="L4870" s="1257"/>
      <c r="P4870" s="1255"/>
    </row>
    <row r="4871" spans="6:16">
      <c r="F4871" s="1256"/>
      <c r="G4871" s="1257"/>
      <c r="I4871" s="1255"/>
      <c r="K4871" s="1257"/>
      <c r="L4871" s="1257"/>
      <c r="P4871" s="1255"/>
    </row>
    <row r="4872" spans="6:16">
      <c r="F4872" s="1256"/>
      <c r="G4872" s="1257"/>
      <c r="I4872" s="1255"/>
      <c r="K4872" s="1257"/>
      <c r="L4872" s="1257"/>
      <c r="P4872" s="1255"/>
    </row>
    <row r="4873" spans="6:16">
      <c r="F4873" s="1256"/>
      <c r="G4873" s="1257"/>
      <c r="I4873" s="1255"/>
      <c r="K4873" s="1257"/>
      <c r="L4873" s="1257"/>
      <c r="P4873" s="1255"/>
    </row>
    <row r="4874" spans="6:16">
      <c r="F4874" s="1256"/>
      <c r="G4874" s="1257"/>
      <c r="I4874" s="1255"/>
      <c r="K4874" s="1257"/>
      <c r="L4874" s="1257"/>
      <c r="P4874" s="1255"/>
    </row>
    <row r="4875" spans="6:16">
      <c r="F4875" s="1256"/>
      <c r="G4875" s="1257"/>
      <c r="I4875" s="1255"/>
      <c r="K4875" s="1257"/>
      <c r="L4875" s="1257"/>
      <c r="P4875" s="1255"/>
    </row>
    <row r="4876" spans="6:16">
      <c r="F4876" s="1256"/>
      <c r="G4876" s="1257"/>
      <c r="I4876" s="1255"/>
      <c r="K4876" s="1257"/>
      <c r="L4876" s="1257"/>
      <c r="P4876" s="1255"/>
    </row>
    <row r="4877" spans="6:16">
      <c r="F4877" s="1256"/>
      <c r="G4877" s="1257"/>
      <c r="I4877" s="1255"/>
      <c r="K4877" s="1257"/>
      <c r="L4877" s="1257"/>
      <c r="P4877" s="1255"/>
    </row>
    <row r="4878" spans="6:16">
      <c r="F4878" s="1256"/>
      <c r="G4878" s="1257"/>
      <c r="I4878" s="1255"/>
      <c r="K4878" s="1257"/>
      <c r="L4878" s="1257"/>
      <c r="P4878" s="1255"/>
    </row>
    <row r="4879" spans="6:16">
      <c r="F4879" s="1256"/>
      <c r="G4879" s="1257"/>
      <c r="I4879" s="1255"/>
      <c r="K4879" s="1257"/>
      <c r="L4879" s="1257"/>
      <c r="P4879" s="1255"/>
    </row>
    <row r="4880" spans="6:16">
      <c r="F4880" s="1256"/>
      <c r="G4880" s="1257"/>
      <c r="I4880" s="1255"/>
      <c r="K4880" s="1257"/>
      <c r="L4880" s="1257"/>
      <c r="P4880" s="1255"/>
    </row>
    <row r="4881" spans="6:16">
      <c r="F4881" s="1256"/>
      <c r="G4881" s="1257"/>
      <c r="I4881" s="1255"/>
      <c r="K4881" s="1257"/>
      <c r="L4881" s="1257"/>
      <c r="P4881" s="1255"/>
    </row>
    <row r="4882" spans="6:16">
      <c r="F4882" s="1256"/>
      <c r="G4882" s="1257"/>
      <c r="I4882" s="1255"/>
      <c r="K4882" s="1257"/>
      <c r="L4882" s="1257"/>
      <c r="P4882" s="1255"/>
    </row>
    <row r="4883" spans="6:16">
      <c r="F4883" s="1256"/>
      <c r="G4883" s="1257"/>
      <c r="I4883" s="1255"/>
      <c r="K4883" s="1257"/>
      <c r="L4883" s="1257"/>
      <c r="P4883" s="1255"/>
    </row>
    <row r="4884" spans="6:16">
      <c r="F4884" s="1256"/>
      <c r="G4884" s="1257"/>
      <c r="I4884" s="1255"/>
      <c r="K4884" s="1257"/>
      <c r="L4884" s="1257"/>
      <c r="P4884" s="1255"/>
    </row>
    <row r="4885" spans="6:16">
      <c r="F4885" s="1256"/>
      <c r="G4885" s="1257"/>
      <c r="I4885" s="1255"/>
      <c r="K4885" s="1257"/>
      <c r="L4885" s="1257"/>
      <c r="P4885" s="1255"/>
    </row>
    <row r="4886" spans="6:16">
      <c r="F4886" s="1256"/>
      <c r="G4886" s="1257"/>
      <c r="I4886" s="1255"/>
      <c r="K4886" s="1257"/>
      <c r="L4886" s="1257"/>
      <c r="P4886" s="1255"/>
    </row>
    <row r="4887" spans="6:16">
      <c r="F4887" s="1256"/>
      <c r="G4887" s="1257"/>
      <c r="I4887" s="1255"/>
      <c r="K4887" s="1257"/>
      <c r="L4887" s="1257"/>
      <c r="P4887" s="1255"/>
    </row>
    <row r="4888" spans="6:16">
      <c r="F4888" s="1256"/>
      <c r="G4888" s="1257"/>
      <c r="I4888" s="1255"/>
      <c r="K4888" s="1257"/>
      <c r="L4888" s="1257"/>
      <c r="P4888" s="1255"/>
    </row>
    <row r="4889" spans="6:16">
      <c r="F4889" s="1256"/>
      <c r="G4889" s="1257"/>
      <c r="I4889" s="1255"/>
      <c r="K4889" s="1257"/>
      <c r="L4889" s="1257"/>
      <c r="P4889" s="1255"/>
    </row>
    <row r="4890" spans="6:16">
      <c r="F4890" s="1256"/>
      <c r="G4890" s="1257"/>
      <c r="I4890" s="1255"/>
      <c r="K4890" s="1257"/>
      <c r="L4890" s="1257"/>
      <c r="P4890" s="1255"/>
    </row>
    <row r="4891" spans="6:16">
      <c r="F4891" s="1256"/>
      <c r="G4891" s="1257"/>
      <c r="I4891" s="1255"/>
      <c r="K4891" s="1257"/>
      <c r="L4891" s="1257"/>
      <c r="P4891" s="1255"/>
    </row>
    <row r="4892" spans="6:16">
      <c r="F4892" s="1256"/>
      <c r="G4892" s="1257"/>
      <c r="I4892" s="1255"/>
      <c r="K4892" s="1257"/>
      <c r="L4892" s="1257"/>
      <c r="P4892" s="1255"/>
    </row>
    <row r="4893" spans="6:16">
      <c r="F4893" s="1256"/>
      <c r="G4893" s="1257"/>
      <c r="I4893" s="1255"/>
      <c r="K4893" s="1257"/>
      <c r="L4893" s="1257"/>
      <c r="P4893" s="1255"/>
    </row>
    <row r="4894" spans="6:16">
      <c r="F4894" s="1256"/>
      <c r="G4894" s="1257"/>
      <c r="I4894" s="1255"/>
      <c r="K4894" s="1257"/>
      <c r="L4894" s="1257"/>
      <c r="P4894" s="1255"/>
    </row>
    <row r="4895" spans="6:16">
      <c r="F4895" s="1256"/>
      <c r="G4895" s="1257"/>
      <c r="I4895" s="1255"/>
      <c r="K4895" s="1257"/>
      <c r="L4895" s="1257"/>
      <c r="P4895" s="1255"/>
    </row>
    <row r="4896" spans="6:16">
      <c r="F4896" s="1256"/>
      <c r="G4896" s="1257"/>
      <c r="I4896" s="1255"/>
      <c r="K4896" s="1257"/>
      <c r="L4896" s="1257"/>
      <c r="P4896" s="1255"/>
    </row>
    <row r="4897" spans="6:16">
      <c r="F4897" s="1256"/>
      <c r="G4897" s="1257"/>
      <c r="I4897" s="1255"/>
      <c r="K4897" s="1257"/>
      <c r="L4897" s="1257"/>
      <c r="P4897" s="1255"/>
    </row>
    <row r="4898" spans="6:16">
      <c r="F4898" s="1256"/>
      <c r="G4898" s="1257"/>
      <c r="I4898" s="1255"/>
      <c r="K4898" s="1257"/>
      <c r="L4898" s="1257"/>
      <c r="P4898" s="1255"/>
    </row>
    <row r="4899" spans="6:16">
      <c r="F4899" s="1256"/>
      <c r="G4899" s="1257"/>
      <c r="I4899" s="1255"/>
      <c r="K4899" s="1257"/>
      <c r="L4899" s="1257"/>
      <c r="P4899" s="1255"/>
    </row>
    <row r="4900" spans="6:16">
      <c r="F4900" s="1256"/>
      <c r="G4900" s="1257"/>
      <c r="I4900" s="1255"/>
      <c r="K4900" s="1257"/>
      <c r="L4900" s="1257"/>
      <c r="P4900" s="1255"/>
    </row>
    <row r="4901" spans="6:16">
      <c r="F4901" s="1256"/>
      <c r="G4901" s="1257"/>
      <c r="I4901" s="1255"/>
      <c r="K4901" s="1257"/>
      <c r="L4901" s="1257"/>
      <c r="P4901" s="1255"/>
    </row>
    <row r="4902" spans="6:16">
      <c r="F4902" s="1256"/>
      <c r="G4902" s="1257"/>
      <c r="I4902" s="1255"/>
      <c r="K4902" s="1257"/>
      <c r="L4902" s="1257"/>
      <c r="P4902" s="1255"/>
    </row>
    <row r="4903" spans="6:16">
      <c r="F4903" s="1256"/>
      <c r="G4903" s="1257"/>
      <c r="I4903" s="1255"/>
      <c r="K4903" s="1257"/>
      <c r="L4903" s="1257"/>
      <c r="P4903" s="1255"/>
    </row>
    <row r="4904" spans="6:16">
      <c r="F4904" s="1256"/>
      <c r="G4904" s="1257"/>
      <c r="I4904" s="1255"/>
      <c r="K4904" s="1257"/>
      <c r="L4904" s="1257"/>
      <c r="P4904" s="1255"/>
    </row>
    <row r="4905" spans="6:16">
      <c r="F4905" s="1256"/>
      <c r="G4905" s="1257"/>
      <c r="I4905" s="1255"/>
      <c r="K4905" s="1257"/>
      <c r="L4905" s="1257"/>
      <c r="P4905" s="1255"/>
    </row>
    <row r="4906" spans="6:16">
      <c r="F4906" s="1256"/>
      <c r="G4906" s="1257"/>
      <c r="I4906" s="1255"/>
      <c r="K4906" s="1257"/>
      <c r="L4906" s="1257"/>
      <c r="P4906" s="1255"/>
    </row>
    <row r="4907" spans="6:16">
      <c r="F4907" s="1256"/>
      <c r="G4907" s="1257"/>
      <c r="I4907" s="1255"/>
      <c r="K4907" s="1257"/>
      <c r="L4907" s="1257"/>
      <c r="P4907" s="1255"/>
    </row>
    <row r="4908" spans="6:16">
      <c r="F4908" s="1256"/>
      <c r="G4908" s="1257"/>
      <c r="I4908" s="1255"/>
      <c r="K4908" s="1257"/>
      <c r="L4908" s="1257"/>
      <c r="P4908" s="1255"/>
    </row>
    <row r="4909" spans="6:16">
      <c r="F4909" s="1256"/>
      <c r="G4909" s="1257"/>
      <c r="I4909" s="1255"/>
      <c r="K4909" s="1257"/>
      <c r="L4909" s="1257"/>
      <c r="P4909" s="1255"/>
    </row>
    <row r="4910" spans="6:16">
      <c r="F4910" s="1256"/>
      <c r="G4910" s="1257"/>
      <c r="I4910" s="1255"/>
      <c r="K4910" s="1257"/>
      <c r="L4910" s="1257"/>
      <c r="P4910" s="1255"/>
    </row>
    <row r="4911" spans="6:16">
      <c r="F4911" s="1256"/>
      <c r="G4911" s="1257"/>
      <c r="I4911" s="1255"/>
      <c r="K4911" s="1257"/>
      <c r="L4911" s="1257"/>
      <c r="P4911" s="1255"/>
    </row>
    <row r="4912" spans="6:16">
      <c r="F4912" s="1256"/>
      <c r="G4912" s="1257"/>
      <c r="I4912" s="1255"/>
      <c r="K4912" s="1257"/>
      <c r="L4912" s="1257"/>
      <c r="P4912" s="1255"/>
    </row>
    <row r="4913" spans="6:16">
      <c r="F4913" s="1256"/>
      <c r="G4913" s="1257"/>
      <c r="I4913" s="1255"/>
      <c r="K4913" s="1257"/>
      <c r="L4913" s="1257"/>
      <c r="P4913" s="1255"/>
    </row>
    <row r="4914" spans="6:16">
      <c r="F4914" s="1256"/>
      <c r="G4914" s="1257"/>
      <c r="I4914" s="1255"/>
      <c r="K4914" s="1257"/>
      <c r="L4914" s="1257"/>
      <c r="P4914" s="1255"/>
    </row>
    <row r="4915" spans="6:16">
      <c r="F4915" s="1256"/>
      <c r="G4915" s="1257"/>
      <c r="I4915" s="1255"/>
      <c r="K4915" s="1257"/>
      <c r="L4915" s="1257"/>
      <c r="P4915" s="1255"/>
    </row>
    <row r="4916" spans="6:16">
      <c r="F4916" s="1256"/>
      <c r="G4916" s="1257"/>
      <c r="I4916" s="1255"/>
      <c r="K4916" s="1257"/>
      <c r="L4916" s="1257"/>
      <c r="P4916" s="1255"/>
    </row>
    <row r="4917" spans="6:16">
      <c r="F4917" s="1256"/>
      <c r="G4917" s="1257"/>
      <c r="I4917" s="1255"/>
      <c r="K4917" s="1257"/>
      <c r="L4917" s="1257"/>
      <c r="P4917" s="1255"/>
    </row>
    <row r="4918" spans="6:16">
      <c r="F4918" s="1256"/>
      <c r="G4918" s="1257"/>
      <c r="I4918" s="1255"/>
      <c r="K4918" s="1257"/>
      <c r="L4918" s="1257"/>
      <c r="P4918" s="1255"/>
    </row>
    <row r="4919" spans="6:16">
      <c r="F4919" s="1256"/>
      <c r="G4919" s="1257"/>
      <c r="I4919" s="1255"/>
      <c r="K4919" s="1257"/>
      <c r="L4919" s="1257"/>
      <c r="P4919" s="1255"/>
    </row>
    <row r="4920" spans="6:16">
      <c r="F4920" s="1256"/>
      <c r="G4920" s="1257"/>
      <c r="I4920" s="1255"/>
      <c r="K4920" s="1257"/>
      <c r="L4920" s="1257"/>
      <c r="P4920" s="1255"/>
    </row>
    <row r="4921" spans="6:16">
      <c r="F4921" s="1256"/>
      <c r="G4921" s="1257"/>
      <c r="I4921" s="1255"/>
      <c r="K4921" s="1257"/>
      <c r="L4921" s="1257"/>
      <c r="P4921" s="1255"/>
    </row>
    <row r="4922" spans="6:16">
      <c r="F4922" s="1256"/>
      <c r="G4922" s="1257"/>
      <c r="I4922" s="1255"/>
      <c r="K4922" s="1257"/>
      <c r="L4922" s="1257"/>
      <c r="P4922" s="1255"/>
    </row>
    <row r="4923" spans="6:16">
      <c r="F4923" s="1256"/>
      <c r="G4923" s="1257"/>
      <c r="I4923" s="1255"/>
      <c r="K4923" s="1257"/>
      <c r="L4923" s="1257"/>
      <c r="P4923" s="1255"/>
    </row>
    <row r="4924" spans="6:16">
      <c r="F4924" s="1256"/>
      <c r="G4924" s="1257"/>
      <c r="I4924" s="1255"/>
      <c r="K4924" s="1257"/>
      <c r="L4924" s="1257"/>
      <c r="P4924" s="1255"/>
    </row>
    <row r="4925" spans="6:16">
      <c r="F4925" s="1256"/>
      <c r="G4925" s="1257"/>
      <c r="I4925" s="1255"/>
      <c r="K4925" s="1257"/>
      <c r="L4925" s="1257"/>
      <c r="P4925" s="1255"/>
    </row>
    <row r="4926" spans="6:16">
      <c r="F4926" s="1256"/>
      <c r="G4926" s="1257"/>
      <c r="I4926" s="1255"/>
      <c r="K4926" s="1257"/>
      <c r="L4926" s="1257"/>
      <c r="P4926" s="1255"/>
    </row>
    <row r="4927" spans="6:16">
      <c r="F4927" s="1256"/>
      <c r="G4927" s="1257"/>
      <c r="I4927" s="1255"/>
      <c r="K4927" s="1257"/>
      <c r="L4927" s="1257"/>
      <c r="P4927" s="1255"/>
    </row>
    <row r="4928" spans="6:16">
      <c r="F4928" s="1256"/>
      <c r="G4928" s="1257"/>
      <c r="I4928" s="1255"/>
      <c r="K4928" s="1257"/>
      <c r="L4928" s="1257"/>
      <c r="P4928" s="1255"/>
    </row>
    <row r="4929" spans="6:16">
      <c r="F4929" s="1256"/>
      <c r="G4929" s="1257"/>
      <c r="I4929" s="1255"/>
      <c r="K4929" s="1257"/>
      <c r="L4929" s="1257"/>
      <c r="P4929" s="1255"/>
    </row>
    <row r="4930" spans="6:16">
      <c r="F4930" s="1256"/>
      <c r="G4930" s="1257"/>
      <c r="I4930" s="1255"/>
      <c r="K4930" s="1257"/>
      <c r="L4930" s="1257"/>
      <c r="P4930" s="1255"/>
    </row>
    <row r="4931" spans="6:16">
      <c r="F4931" s="1256"/>
      <c r="G4931" s="1257"/>
      <c r="I4931" s="1255"/>
      <c r="K4931" s="1257"/>
      <c r="L4931" s="1257"/>
      <c r="P4931" s="1255"/>
    </row>
    <row r="4932" spans="6:16">
      <c r="F4932" s="1256"/>
      <c r="G4932" s="1257"/>
      <c r="I4932" s="1255"/>
      <c r="K4932" s="1257"/>
      <c r="L4932" s="1257"/>
      <c r="P4932" s="1255"/>
    </row>
    <row r="4933" spans="6:16">
      <c r="F4933" s="1256"/>
      <c r="G4933" s="1257"/>
      <c r="I4933" s="1255"/>
      <c r="K4933" s="1257"/>
      <c r="L4933" s="1257"/>
      <c r="P4933" s="1255"/>
    </row>
    <row r="4934" spans="6:16">
      <c r="F4934" s="1256"/>
      <c r="G4934" s="1257"/>
      <c r="I4934" s="1255"/>
      <c r="K4934" s="1257"/>
      <c r="L4934" s="1257"/>
      <c r="P4934" s="1255"/>
    </row>
    <row r="4935" spans="6:16">
      <c r="F4935" s="1256"/>
      <c r="G4935" s="1257"/>
      <c r="I4935" s="1255"/>
      <c r="K4935" s="1257"/>
      <c r="L4935" s="1257"/>
      <c r="P4935" s="1255"/>
    </row>
    <row r="4936" spans="6:16">
      <c r="F4936" s="1256"/>
      <c r="G4936" s="1257"/>
      <c r="I4936" s="1255"/>
      <c r="K4936" s="1257"/>
      <c r="L4936" s="1257"/>
      <c r="P4936" s="1255"/>
    </row>
    <row r="4937" spans="6:16">
      <c r="F4937" s="1256"/>
      <c r="G4937" s="1257"/>
      <c r="I4937" s="1255"/>
      <c r="K4937" s="1257"/>
      <c r="L4937" s="1257"/>
      <c r="P4937" s="1255"/>
    </row>
    <row r="4938" spans="6:16">
      <c r="F4938" s="1256"/>
      <c r="G4938" s="1257"/>
      <c r="I4938" s="1255"/>
      <c r="K4938" s="1257"/>
      <c r="L4938" s="1257"/>
      <c r="P4938" s="1255"/>
    </row>
    <row r="4939" spans="6:16">
      <c r="F4939" s="1256"/>
      <c r="G4939" s="1257"/>
      <c r="I4939" s="1255"/>
      <c r="K4939" s="1257"/>
      <c r="L4939" s="1257"/>
      <c r="P4939" s="1255"/>
    </row>
    <row r="4940" spans="6:16">
      <c r="F4940" s="1256"/>
      <c r="G4940" s="1257"/>
      <c r="I4940" s="1255"/>
      <c r="K4940" s="1257"/>
      <c r="L4940" s="1257"/>
      <c r="P4940" s="1255"/>
    </row>
    <row r="4941" spans="6:16">
      <c r="F4941" s="1256"/>
      <c r="G4941" s="1257"/>
      <c r="I4941" s="1255"/>
      <c r="K4941" s="1257"/>
      <c r="L4941" s="1257"/>
      <c r="P4941" s="1255"/>
    </row>
    <row r="4942" spans="6:16">
      <c r="F4942" s="1256"/>
      <c r="G4942" s="1257"/>
      <c r="I4942" s="1255"/>
      <c r="K4942" s="1257"/>
      <c r="L4942" s="1257"/>
      <c r="P4942" s="1255"/>
    </row>
    <row r="4943" spans="6:16">
      <c r="F4943" s="1256"/>
      <c r="G4943" s="1257"/>
      <c r="I4943" s="1255"/>
      <c r="K4943" s="1257"/>
      <c r="L4943" s="1257"/>
      <c r="P4943" s="1255"/>
    </row>
    <row r="4944" spans="6:16">
      <c r="F4944" s="1256"/>
      <c r="G4944" s="1257"/>
      <c r="I4944" s="1255"/>
      <c r="K4944" s="1257"/>
      <c r="L4944" s="1257"/>
      <c r="P4944" s="1255"/>
    </row>
    <row r="4945" spans="6:16">
      <c r="F4945" s="1256"/>
      <c r="G4945" s="1257"/>
      <c r="I4945" s="1255"/>
      <c r="K4945" s="1257"/>
      <c r="L4945" s="1257"/>
      <c r="P4945" s="1255"/>
    </row>
    <row r="4946" spans="6:16">
      <c r="F4946" s="1256"/>
      <c r="G4946" s="1257"/>
      <c r="I4946" s="1255"/>
      <c r="K4946" s="1257"/>
      <c r="L4946" s="1257"/>
      <c r="P4946" s="1255"/>
    </row>
    <row r="4947" spans="6:16">
      <c r="F4947" s="1256"/>
      <c r="G4947" s="1257"/>
      <c r="I4947" s="1255"/>
      <c r="K4947" s="1257"/>
      <c r="L4947" s="1257"/>
      <c r="P4947" s="1255"/>
    </row>
    <row r="4948" spans="6:16">
      <c r="F4948" s="1256"/>
      <c r="G4948" s="1257"/>
      <c r="I4948" s="1255"/>
      <c r="K4948" s="1257"/>
      <c r="L4948" s="1257"/>
      <c r="P4948" s="1255"/>
    </row>
    <row r="4949" spans="6:16">
      <c r="F4949" s="1256"/>
      <c r="G4949" s="1257"/>
      <c r="I4949" s="1255"/>
      <c r="K4949" s="1257"/>
      <c r="L4949" s="1257"/>
      <c r="P4949" s="1255"/>
    </row>
    <row r="4950" spans="6:16">
      <c r="F4950" s="1256"/>
      <c r="G4950" s="1257"/>
      <c r="I4950" s="1255"/>
      <c r="K4950" s="1257"/>
      <c r="L4950" s="1257"/>
      <c r="P4950" s="1255"/>
    </row>
    <row r="4951" spans="6:16">
      <c r="F4951" s="1256"/>
      <c r="G4951" s="1257"/>
      <c r="I4951" s="1255"/>
      <c r="K4951" s="1257"/>
      <c r="L4951" s="1257"/>
      <c r="P4951" s="1255"/>
    </row>
    <row r="4952" spans="6:16">
      <c r="F4952" s="1256"/>
      <c r="G4952" s="1257"/>
      <c r="I4952" s="1255"/>
      <c r="K4952" s="1257"/>
      <c r="L4952" s="1257"/>
      <c r="P4952" s="1255"/>
    </row>
    <row r="4953" spans="6:16">
      <c r="F4953" s="1256"/>
      <c r="G4953" s="1257"/>
      <c r="I4953" s="1255"/>
      <c r="K4953" s="1257"/>
      <c r="L4953" s="1257"/>
      <c r="P4953" s="1255"/>
    </row>
    <row r="4954" spans="6:16">
      <c r="F4954" s="1256"/>
      <c r="G4954" s="1257"/>
      <c r="I4954" s="1255"/>
      <c r="K4954" s="1257"/>
      <c r="L4954" s="1257"/>
      <c r="P4954" s="1255"/>
    </row>
    <row r="4955" spans="6:16">
      <c r="F4955" s="1256"/>
      <c r="G4955" s="1257"/>
      <c r="I4955" s="1255"/>
      <c r="K4955" s="1257"/>
      <c r="L4955" s="1257"/>
      <c r="P4955" s="1255"/>
    </row>
    <row r="4956" spans="6:16">
      <c r="F4956" s="1256"/>
      <c r="G4956" s="1257"/>
      <c r="I4956" s="1255"/>
      <c r="K4956" s="1257"/>
      <c r="L4956" s="1257"/>
      <c r="P4956" s="1255"/>
    </row>
    <row r="4957" spans="6:16">
      <c r="F4957" s="1256"/>
      <c r="G4957" s="1257"/>
      <c r="I4957" s="1255"/>
      <c r="K4957" s="1257"/>
      <c r="L4957" s="1257"/>
      <c r="P4957" s="1255"/>
    </row>
    <row r="4958" spans="6:16">
      <c r="F4958" s="1256"/>
      <c r="G4958" s="1257"/>
      <c r="I4958" s="1255"/>
      <c r="K4958" s="1257"/>
      <c r="L4958" s="1257"/>
      <c r="P4958" s="1255"/>
    </row>
    <row r="4959" spans="6:16">
      <c r="F4959" s="1256"/>
      <c r="G4959" s="1257"/>
      <c r="I4959" s="1255"/>
      <c r="K4959" s="1257"/>
      <c r="L4959" s="1257"/>
      <c r="P4959" s="1255"/>
    </row>
    <row r="4960" spans="6:16">
      <c r="F4960" s="1256"/>
      <c r="G4960" s="1257"/>
      <c r="I4960" s="1255"/>
      <c r="K4960" s="1257"/>
      <c r="L4960" s="1257"/>
      <c r="P4960" s="1255"/>
    </row>
    <row r="4961" spans="6:16">
      <c r="F4961" s="1256"/>
      <c r="G4961" s="1257"/>
      <c r="I4961" s="1255"/>
      <c r="K4961" s="1257"/>
      <c r="L4961" s="1257"/>
      <c r="P4961" s="1255"/>
    </row>
    <row r="4962" spans="6:16">
      <c r="F4962" s="1256"/>
      <c r="G4962" s="1257"/>
      <c r="I4962" s="1255"/>
      <c r="K4962" s="1257"/>
      <c r="L4962" s="1257"/>
      <c r="P4962" s="1255"/>
    </row>
    <row r="4963" spans="6:16">
      <c r="F4963" s="1256"/>
      <c r="G4963" s="1257"/>
      <c r="I4963" s="1255"/>
      <c r="K4963" s="1257"/>
      <c r="L4963" s="1257"/>
      <c r="P4963" s="1255"/>
    </row>
    <row r="4964" spans="6:16">
      <c r="F4964" s="1256"/>
      <c r="G4964" s="1257"/>
      <c r="I4964" s="1255"/>
      <c r="K4964" s="1257"/>
      <c r="L4964" s="1257"/>
      <c r="P4964" s="1255"/>
    </row>
    <row r="4965" spans="6:16">
      <c r="F4965" s="1256"/>
      <c r="G4965" s="1257"/>
      <c r="I4965" s="1255"/>
      <c r="K4965" s="1257"/>
      <c r="L4965" s="1257"/>
      <c r="P4965" s="1255"/>
    </row>
    <row r="4966" spans="6:16">
      <c r="F4966" s="1256"/>
      <c r="G4966" s="1257"/>
      <c r="I4966" s="1255"/>
      <c r="K4966" s="1257"/>
      <c r="L4966" s="1257"/>
      <c r="P4966" s="1255"/>
    </row>
    <row r="4967" spans="6:16">
      <c r="F4967" s="1256"/>
      <c r="G4967" s="1257"/>
      <c r="I4967" s="1255"/>
      <c r="K4967" s="1257"/>
      <c r="L4967" s="1257"/>
      <c r="P4967" s="1255"/>
    </row>
    <row r="4968" spans="6:16">
      <c r="F4968" s="1256"/>
      <c r="G4968" s="1257"/>
      <c r="I4968" s="1255"/>
      <c r="K4968" s="1257"/>
      <c r="L4968" s="1257"/>
      <c r="P4968" s="1255"/>
    </row>
    <row r="4969" spans="6:16">
      <c r="F4969" s="1256"/>
      <c r="G4969" s="1257"/>
      <c r="I4969" s="1255"/>
      <c r="K4969" s="1257"/>
      <c r="L4969" s="1257"/>
      <c r="P4969" s="1255"/>
    </row>
    <row r="4970" spans="6:16">
      <c r="F4970" s="1256"/>
      <c r="G4970" s="1257"/>
      <c r="I4970" s="1255"/>
      <c r="K4970" s="1257"/>
      <c r="L4970" s="1257"/>
      <c r="P4970" s="1255"/>
    </row>
    <row r="4971" spans="6:16">
      <c r="F4971" s="1256"/>
      <c r="G4971" s="1257"/>
      <c r="I4971" s="1255"/>
      <c r="K4971" s="1257"/>
      <c r="L4971" s="1257"/>
      <c r="P4971" s="1255"/>
    </row>
    <row r="4972" spans="6:16">
      <c r="F4972" s="1256"/>
      <c r="G4972" s="1257"/>
      <c r="I4972" s="1255"/>
      <c r="K4972" s="1257"/>
      <c r="L4972" s="1257"/>
      <c r="P4972" s="1255"/>
    </row>
    <row r="4973" spans="6:16">
      <c r="F4973" s="1256"/>
      <c r="G4973" s="1257"/>
      <c r="I4973" s="1255"/>
      <c r="K4973" s="1257"/>
      <c r="L4973" s="1257"/>
      <c r="P4973" s="1255"/>
    </row>
    <row r="4974" spans="6:16">
      <c r="F4974" s="1256"/>
      <c r="G4974" s="1257"/>
      <c r="I4974" s="1255"/>
      <c r="K4974" s="1257"/>
      <c r="L4974" s="1257"/>
      <c r="P4974" s="1255"/>
    </row>
    <row r="4975" spans="6:16">
      <c r="F4975" s="1256"/>
      <c r="G4975" s="1257"/>
      <c r="I4975" s="1255"/>
      <c r="K4975" s="1257"/>
      <c r="L4975" s="1257"/>
      <c r="P4975" s="1255"/>
    </row>
    <row r="4976" spans="6:16">
      <c r="F4976" s="1256"/>
      <c r="G4976" s="1257"/>
      <c r="I4976" s="1255"/>
      <c r="K4976" s="1257"/>
      <c r="L4976" s="1257"/>
      <c r="P4976" s="1255"/>
    </row>
    <row r="4977" spans="6:16">
      <c r="F4977" s="1256"/>
      <c r="G4977" s="1257"/>
      <c r="I4977" s="1255"/>
      <c r="K4977" s="1257"/>
      <c r="L4977" s="1257"/>
      <c r="P4977" s="1255"/>
    </row>
    <row r="4978" spans="6:16">
      <c r="F4978" s="1256"/>
      <c r="G4978" s="1257"/>
      <c r="I4978" s="1255"/>
      <c r="K4978" s="1257"/>
      <c r="L4978" s="1257"/>
      <c r="P4978" s="1255"/>
    </row>
    <row r="4979" spans="6:16">
      <c r="F4979" s="1256"/>
      <c r="G4979" s="1257"/>
      <c r="I4979" s="1255"/>
      <c r="K4979" s="1257"/>
      <c r="L4979" s="1257"/>
      <c r="P4979" s="1255"/>
    </row>
    <row r="4980" spans="6:16">
      <c r="F4980" s="1256"/>
      <c r="G4980" s="1257"/>
      <c r="I4980" s="1255"/>
      <c r="K4980" s="1257"/>
      <c r="L4980" s="1257"/>
      <c r="P4980" s="1255"/>
    </row>
    <row r="4981" spans="6:16">
      <c r="F4981" s="1256"/>
      <c r="G4981" s="1257"/>
      <c r="I4981" s="1255"/>
      <c r="K4981" s="1257"/>
      <c r="L4981" s="1257"/>
      <c r="P4981" s="1255"/>
    </row>
    <row r="4982" spans="6:16">
      <c r="F4982" s="1256"/>
      <c r="G4982" s="1257"/>
      <c r="I4982" s="1255"/>
      <c r="K4982" s="1257"/>
      <c r="L4982" s="1257"/>
      <c r="P4982" s="1255"/>
    </row>
    <row r="4983" spans="6:16">
      <c r="F4983" s="1256"/>
      <c r="G4983" s="1257"/>
      <c r="I4983" s="1255"/>
      <c r="K4983" s="1257"/>
      <c r="L4983" s="1257"/>
      <c r="P4983" s="1255"/>
    </row>
    <row r="4984" spans="6:16">
      <c r="F4984" s="1256"/>
      <c r="G4984" s="1257"/>
      <c r="I4984" s="1255"/>
      <c r="K4984" s="1257"/>
      <c r="L4984" s="1257"/>
      <c r="P4984" s="1255"/>
    </row>
    <row r="4985" spans="6:16">
      <c r="F4985" s="1256"/>
      <c r="G4985" s="1257"/>
      <c r="I4985" s="1255"/>
      <c r="K4985" s="1257"/>
      <c r="L4985" s="1257"/>
      <c r="P4985" s="1255"/>
    </row>
    <row r="4986" spans="6:16">
      <c r="F4986" s="1256"/>
      <c r="G4986" s="1257"/>
      <c r="I4986" s="1255"/>
      <c r="K4986" s="1257"/>
      <c r="L4986" s="1257"/>
      <c r="P4986" s="1255"/>
    </row>
    <row r="4987" spans="6:16">
      <c r="F4987" s="1256"/>
      <c r="G4987" s="1257"/>
      <c r="I4987" s="1255"/>
      <c r="K4987" s="1257"/>
      <c r="L4987" s="1257"/>
      <c r="P4987" s="1255"/>
    </row>
    <row r="4988" spans="6:16">
      <c r="F4988" s="1256"/>
      <c r="G4988" s="1257"/>
      <c r="I4988" s="1255"/>
      <c r="K4988" s="1257"/>
      <c r="L4988" s="1257"/>
      <c r="P4988" s="1255"/>
    </row>
    <row r="4989" spans="6:16">
      <c r="F4989" s="1256"/>
      <c r="G4989" s="1257"/>
      <c r="I4989" s="1255"/>
      <c r="K4989" s="1257"/>
      <c r="L4989" s="1257"/>
      <c r="P4989" s="1255"/>
    </row>
    <row r="4990" spans="6:16">
      <c r="F4990" s="1256"/>
      <c r="G4990" s="1257"/>
      <c r="I4990" s="1255"/>
      <c r="K4990" s="1257"/>
      <c r="L4990" s="1257"/>
      <c r="P4990" s="1255"/>
    </row>
    <row r="4991" spans="6:16">
      <c r="F4991" s="1256"/>
      <c r="G4991" s="1257"/>
      <c r="I4991" s="1255"/>
      <c r="K4991" s="1257"/>
      <c r="L4991" s="1257"/>
      <c r="P4991" s="1255"/>
    </row>
    <row r="4992" spans="6:16">
      <c r="F4992" s="1256"/>
      <c r="G4992" s="1257"/>
      <c r="I4992" s="1255"/>
      <c r="K4992" s="1257"/>
      <c r="L4992" s="1257"/>
      <c r="P4992" s="1255"/>
    </row>
    <row r="4993" spans="6:16">
      <c r="F4993" s="1256"/>
      <c r="G4993" s="1257"/>
      <c r="I4993" s="1255"/>
      <c r="K4993" s="1257"/>
      <c r="L4993" s="1257"/>
      <c r="P4993" s="1255"/>
    </row>
    <row r="4994" spans="6:16">
      <c r="F4994" s="1256"/>
      <c r="G4994" s="1257"/>
      <c r="I4994" s="1255"/>
      <c r="K4994" s="1257"/>
      <c r="L4994" s="1257"/>
      <c r="P4994" s="1255"/>
    </row>
    <row r="4995" spans="6:16">
      <c r="F4995" s="1256"/>
      <c r="G4995" s="1257"/>
      <c r="I4995" s="1255"/>
      <c r="K4995" s="1257"/>
      <c r="L4995" s="1257"/>
      <c r="P4995" s="1255"/>
    </row>
    <row r="4996" spans="6:16">
      <c r="F4996" s="1256"/>
      <c r="G4996" s="1257"/>
      <c r="I4996" s="1255"/>
      <c r="K4996" s="1257"/>
      <c r="L4996" s="1257"/>
      <c r="P4996" s="1255"/>
    </row>
    <row r="4997" spans="6:16">
      <c r="F4997" s="1256"/>
      <c r="G4997" s="1257"/>
      <c r="I4997" s="1255"/>
      <c r="K4997" s="1257"/>
      <c r="L4997" s="1257"/>
      <c r="P4997" s="1255"/>
    </row>
    <row r="4998" spans="6:16">
      <c r="F4998" s="1256"/>
      <c r="G4998" s="1257"/>
      <c r="I4998" s="1255"/>
      <c r="K4998" s="1257"/>
      <c r="L4998" s="1257"/>
      <c r="P4998" s="1255"/>
    </row>
    <row r="4999" spans="6:16">
      <c r="F4999" s="1256"/>
      <c r="G4999" s="1257"/>
      <c r="I4999" s="1255"/>
      <c r="K4999" s="1257"/>
      <c r="L4999" s="1257"/>
      <c r="P4999" s="1255"/>
    </row>
    <row r="5000" spans="6:16">
      <c r="F5000" s="1256"/>
      <c r="G5000" s="1257"/>
      <c r="I5000" s="1255"/>
      <c r="K5000" s="1257"/>
      <c r="L5000" s="1257"/>
      <c r="P5000" s="1255"/>
    </row>
    <row r="5001" spans="6:16">
      <c r="F5001" s="1256"/>
      <c r="G5001" s="1257"/>
      <c r="I5001" s="1255"/>
      <c r="K5001" s="1257"/>
      <c r="L5001" s="1257"/>
      <c r="P5001" s="1255"/>
    </row>
    <row r="5002" spans="6:16">
      <c r="F5002" s="1256"/>
      <c r="G5002" s="1257"/>
      <c r="I5002" s="1255"/>
      <c r="K5002" s="1257"/>
      <c r="L5002" s="1257"/>
      <c r="P5002" s="1255"/>
    </row>
    <row r="5003" spans="6:16">
      <c r="F5003" s="1256"/>
      <c r="G5003" s="1257"/>
      <c r="I5003" s="1255"/>
      <c r="K5003" s="1257"/>
      <c r="L5003" s="1257"/>
      <c r="P5003" s="1255"/>
    </row>
    <row r="5004" spans="6:16">
      <c r="F5004" s="1256"/>
      <c r="G5004" s="1257"/>
      <c r="I5004" s="1255"/>
      <c r="K5004" s="1257"/>
      <c r="L5004" s="1257"/>
      <c r="P5004" s="1255"/>
    </row>
    <row r="5005" spans="6:16">
      <c r="F5005" s="1256"/>
      <c r="G5005" s="1257"/>
      <c r="I5005" s="1255"/>
      <c r="K5005" s="1257"/>
      <c r="L5005" s="1257"/>
      <c r="P5005" s="1255"/>
    </row>
    <row r="5006" spans="6:16">
      <c r="F5006" s="1256"/>
      <c r="G5006" s="1257"/>
      <c r="I5006" s="1255"/>
      <c r="K5006" s="1257"/>
      <c r="L5006" s="1257"/>
      <c r="P5006" s="1255"/>
    </row>
    <row r="5007" spans="6:16">
      <c r="F5007" s="1256"/>
      <c r="G5007" s="1257"/>
      <c r="I5007" s="1255"/>
      <c r="K5007" s="1257"/>
      <c r="L5007" s="1257"/>
      <c r="P5007" s="1255"/>
    </row>
    <row r="5008" spans="6:16">
      <c r="F5008" s="1256"/>
      <c r="G5008" s="1257"/>
      <c r="I5008" s="1255"/>
      <c r="K5008" s="1257"/>
      <c r="L5008" s="1257"/>
      <c r="P5008" s="1255"/>
    </row>
    <row r="5009" spans="6:16">
      <c r="F5009" s="1256"/>
      <c r="G5009" s="1257"/>
      <c r="I5009" s="1255"/>
      <c r="K5009" s="1257"/>
      <c r="L5009" s="1257"/>
      <c r="P5009" s="1255"/>
    </row>
    <row r="5010" spans="6:16">
      <c r="F5010" s="1256"/>
      <c r="G5010" s="1257"/>
      <c r="I5010" s="1255"/>
      <c r="K5010" s="1257"/>
      <c r="L5010" s="1257"/>
      <c r="P5010" s="1255"/>
    </row>
    <row r="5011" spans="6:16">
      <c r="F5011" s="1256"/>
      <c r="G5011" s="1257"/>
      <c r="I5011" s="1255"/>
      <c r="K5011" s="1257"/>
      <c r="L5011" s="1257"/>
      <c r="P5011" s="1255"/>
    </row>
    <row r="5012" spans="6:16">
      <c r="F5012" s="1256"/>
      <c r="G5012" s="1257"/>
      <c r="I5012" s="1255"/>
      <c r="K5012" s="1257"/>
      <c r="L5012" s="1257"/>
      <c r="P5012" s="1255"/>
    </row>
    <row r="5013" spans="6:16">
      <c r="F5013" s="1256"/>
      <c r="G5013" s="1257"/>
      <c r="I5013" s="1255"/>
      <c r="K5013" s="1257"/>
      <c r="L5013" s="1257"/>
      <c r="P5013" s="1255"/>
    </row>
    <row r="5014" spans="6:16">
      <c r="F5014" s="1256"/>
      <c r="G5014" s="1257"/>
      <c r="I5014" s="1255"/>
      <c r="K5014" s="1257"/>
      <c r="L5014" s="1257"/>
      <c r="P5014" s="1255"/>
    </row>
    <row r="5015" spans="6:16">
      <c r="F5015" s="1256"/>
      <c r="G5015" s="1257"/>
      <c r="I5015" s="1255"/>
      <c r="K5015" s="1257"/>
      <c r="L5015" s="1257"/>
      <c r="P5015" s="1255"/>
    </row>
    <row r="5016" spans="6:16">
      <c r="F5016" s="1256"/>
      <c r="G5016" s="1257"/>
      <c r="I5016" s="1255"/>
      <c r="K5016" s="1257"/>
      <c r="L5016" s="1257"/>
      <c r="P5016" s="1255"/>
    </row>
    <row r="5017" spans="6:16">
      <c r="F5017" s="1256"/>
      <c r="G5017" s="1257"/>
      <c r="I5017" s="1255"/>
      <c r="K5017" s="1257"/>
      <c r="L5017" s="1257"/>
      <c r="P5017" s="1255"/>
    </row>
    <row r="5018" spans="6:16">
      <c r="F5018" s="1256"/>
      <c r="G5018" s="1257"/>
      <c r="I5018" s="1255"/>
      <c r="K5018" s="1257"/>
      <c r="L5018" s="1257"/>
      <c r="P5018" s="1255"/>
    </row>
    <row r="5019" spans="6:16">
      <c r="F5019" s="1256"/>
      <c r="G5019" s="1257"/>
      <c r="I5019" s="1255"/>
      <c r="K5019" s="1257"/>
      <c r="L5019" s="1257"/>
      <c r="P5019" s="1255"/>
    </row>
    <row r="5020" spans="6:16">
      <c r="F5020" s="1256"/>
      <c r="G5020" s="1257"/>
      <c r="I5020" s="1255"/>
      <c r="K5020" s="1257"/>
      <c r="L5020" s="1257"/>
      <c r="P5020" s="1255"/>
    </row>
    <row r="5021" spans="6:16">
      <c r="F5021" s="1256"/>
      <c r="G5021" s="1257"/>
      <c r="I5021" s="1255"/>
      <c r="K5021" s="1257"/>
      <c r="L5021" s="1257"/>
      <c r="P5021" s="1255"/>
    </row>
    <row r="5022" spans="6:16">
      <c r="F5022" s="1256"/>
      <c r="G5022" s="1257"/>
      <c r="I5022" s="1255"/>
      <c r="K5022" s="1257"/>
      <c r="L5022" s="1257"/>
      <c r="P5022" s="1255"/>
    </row>
    <row r="5023" spans="6:16">
      <c r="F5023" s="1256"/>
      <c r="G5023" s="1257"/>
      <c r="I5023" s="1255"/>
      <c r="K5023" s="1257"/>
      <c r="L5023" s="1257"/>
      <c r="P5023" s="1255"/>
    </row>
    <row r="5024" spans="6:16">
      <c r="F5024" s="1256"/>
      <c r="G5024" s="1257"/>
      <c r="I5024" s="1255"/>
      <c r="K5024" s="1257"/>
      <c r="L5024" s="1257"/>
      <c r="P5024" s="1255"/>
    </row>
    <row r="5025" spans="6:16">
      <c r="F5025" s="1256"/>
      <c r="G5025" s="1257"/>
      <c r="I5025" s="1255"/>
      <c r="K5025" s="1257"/>
      <c r="L5025" s="1257"/>
      <c r="P5025" s="1255"/>
    </row>
    <row r="5026" spans="6:16">
      <c r="F5026" s="1256"/>
      <c r="G5026" s="1257"/>
      <c r="I5026" s="1255"/>
      <c r="K5026" s="1257"/>
      <c r="L5026" s="1257"/>
      <c r="P5026" s="1255"/>
    </row>
    <row r="5027" spans="6:16">
      <c r="F5027" s="1256"/>
      <c r="G5027" s="1257"/>
      <c r="I5027" s="1255"/>
      <c r="K5027" s="1257"/>
      <c r="L5027" s="1257"/>
      <c r="P5027" s="1255"/>
    </row>
    <row r="5028" spans="6:16">
      <c r="F5028" s="1256"/>
      <c r="G5028" s="1257"/>
      <c r="I5028" s="1255"/>
      <c r="K5028" s="1257"/>
      <c r="L5028" s="1257"/>
      <c r="P5028" s="1255"/>
    </row>
    <row r="5029" spans="6:16">
      <c r="F5029" s="1256"/>
      <c r="G5029" s="1257"/>
      <c r="I5029" s="1255"/>
      <c r="K5029" s="1257"/>
      <c r="L5029" s="1257"/>
      <c r="P5029" s="1255"/>
    </row>
    <row r="5030" spans="6:16">
      <c r="F5030" s="1256"/>
      <c r="G5030" s="1257"/>
      <c r="I5030" s="1255"/>
      <c r="K5030" s="1257"/>
      <c r="L5030" s="1257"/>
      <c r="P5030" s="1255"/>
    </row>
    <row r="5031" spans="6:16">
      <c r="F5031" s="1256"/>
      <c r="G5031" s="1257"/>
      <c r="I5031" s="1255"/>
      <c r="K5031" s="1257"/>
      <c r="L5031" s="1257"/>
      <c r="P5031" s="1255"/>
    </row>
    <row r="5032" spans="6:16">
      <c r="F5032" s="1256"/>
      <c r="G5032" s="1257"/>
      <c r="I5032" s="1255"/>
      <c r="K5032" s="1257"/>
      <c r="L5032" s="1257"/>
      <c r="P5032" s="1255"/>
    </row>
    <row r="5033" spans="6:16">
      <c r="F5033" s="1256"/>
      <c r="G5033" s="1257"/>
      <c r="I5033" s="1255"/>
      <c r="K5033" s="1257"/>
      <c r="L5033" s="1257"/>
      <c r="P5033" s="1255"/>
    </row>
    <row r="5034" spans="6:16">
      <c r="F5034" s="1256"/>
      <c r="G5034" s="1257"/>
      <c r="I5034" s="1255"/>
      <c r="K5034" s="1257"/>
      <c r="L5034" s="1257"/>
      <c r="P5034" s="1255"/>
    </row>
    <row r="5035" spans="6:16">
      <c r="F5035" s="1256"/>
      <c r="G5035" s="1257"/>
      <c r="I5035" s="1255"/>
      <c r="K5035" s="1257"/>
      <c r="L5035" s="1257"/>
      <c r="P5035" s="1255"/>
    </row>
    <row r="5036" spans="6:16">
      <c r="F5036" s="1256"/>
      <c r="G5036" s="1257"/>
      <c r="I5036" s="1255"/>
      <c r="K5036" s="1257"/>
      <c r="L5036" s="1257"/>
      <c r="P5036" s="1255"/>
    </row>
    <row r="5037" spans="6:16">
      <c r="F5037" s="1256"/>
      <c r="G5037" s="1257"/>
      <c r="I5037" s="1255"/>
      <c r="K5037" s="1257"/>
      <c r="L5037" s="1257"/>
      <c r="P5037" s="1255"/>
    </row>
    <row r="5038" spans="6:16">
      <c r="F5038" s="1256"/>
      <c r="G5038" s="1257"/>
      <c r="I5038" s="1255"/>
      <c r="K5038" s="1257"/>
      <c r="L5038" s="1257"/>
      <c r="P5038" s="1255"/>
    </row>
    <row r="5039" spans="6:16">
      <c r="F5039" s="1256"/>
      <c r="G5039" s="1257"/>
      <c r="I5039" s="1255"/>
      <c r="K5039" s="1257"/>
      <c r="L5039" s="1257"/>
      <c r="P5039" s="1255"/>
    </row>
    <row r="5040" spans="6:16">
      <c r="F5040" s="1256"/>
      <c r="G5040" s="1257"/>
      <c r="I5040" s="1255"/>
      <c r="K5040" s="1257"/>
      <c r="L5040" s="1257"/>
      <c r="P5040" s="1255"/>
    </row>
    <row r="5041" spans="6:16">
      <c r="F5041" s="1256"/>
      <c r="G5041" s="1257"/>
      <c r="I5041" s="1255"/>
      <c r="K5041" s="1257"/>
      <c r="L5041" s="1257"/>
      <c r="P5041" s="1255"/>
    </row>
    <row r="5042" spans="6:16">
      <c r="F5042" s="1256"/>
      <c r="G5042" s="1257"/>
      <c r="I5042" s="1255"/>
      <c r="K5042" s="1257"/>
      <c r="L5042" s="1257"/>
      <c r="P5042" s="1255"/>
    </row>
    <row r="5043" spans="6:16">
      <c r="F5043" s="1256"/>
      <c r="G5043" s="1257"/>
      <c r="I5043" s="1255"/>
      <c r="K5043" s="1257"/>
      <c r="L5043" s="1257"/>
      <c r="P5043" s="1255"/>
    </row>
    <row r="5044" spans="6:16">
      <c r="F5044" s="1256"/>
      <c r="G5044" s="1257"/>
      <c r="I5044" s="1255"/>
      <c r="K5044" s="1257"/>
      <c r="L5044" s="1257"/>
      <c r="P5044" s="1255"/>
    </row>
    <row r="5045" spans="6:16">
      <c r="F5045" s="1256"/>
      <c r="G5045" s="1257"/>
      <c r="I5045" s="1255"/>
      <c r="K5045" s="1257"/>
      <c r="L5045" s="1257"/>
      <c r="P5045" s="1255"/>
    </row>
    <row r="5046" spans="6:16">
      <c r="F5046" s="1256"/>
      <c r="G5046" s="1257"/>
      <c r="I5046" s="1255"/>
      <c r="K5046" s="1257"/>
      <c r="L5046" s="1257"/>
      <c r="P5046" s="1255"/>
    </row>
    <row r="5047" spans="6:16">
      <c r="F5047" s="1256"/>
      <c r="G5047" s="1257"/>
      <c r="I5047" s="1255"/>
      <c r="K5047" s="1257"/>
      <c r="L5047" s="1257"/>
      <c r="P5047" s="1255"/>
    </row>
    <row r="5048" spans="6:16">
      <c r="F5048" s="1256"/>
      <c r="G5048" s="1257"/>
      <c r="I5048" s="1255"/>
      <c r="K5048" s="1257"/>
      <c r="L5048" s="1257"/>
      <c r="P5048" s="1255"/>
    </row>
    <row r="5049" spans="6:16">
      <c r="F5049" s="1256"/>
      <c r="G5049" s="1257"/>
      <c r="I5049" s="1255"/>
      <c r="K5049" s="1257"/>
      <c r="L5049" s="1257"/>
      <c r="P5049" s="1255"/>
    </row>
    <row r="5050" spans="6:16">
      <c r="F5050" s="1256"/>
      <c r="G5050" s="1257"/>
      <c r="I5050" s="1255"/>
      <c r="K5050" s="1257"/>
      <c r="L5050" s="1257"/>
      <c r="P5050" s="1255"/>
    </row>
    <row r="5051" spans="6:16">
      <c r="F5051" s="1256"/>
      <c r="G5051" s="1257"/>
      <c r="I5051" s="1255"/>
      <c r="K5051" s="1257"/>
      <c r="L5051" s="1257"/>
      <c r="P5051" s="1255"/>
    </row>
    <row r="5052" spans="6:16">
      <c r="F5052" s="1256"/>
      <c r="G5052" s="1257"/>
      <c r="I5052" s="1255"/>
      <c r="K5052" s="1257"/>
      <c r="L5052" s="1257"/>
      <c r="P5052" s="1255"/>
    </row>
    <row r="5053" spans="6:16">
      <c r="F5053" s="1256"/>
      <c r="G5053" s="1257"/>
      <c r="I5053" s="1255"/>
      <c r="K5053" s="1257"/>
      <c r="L5053" s="1257"/>
      <c r="P5053" s="1255"/>
    </row>
    <row r="5054" spans="6:16">
      <c r="F5054" s="1256"/>
      <c r="G5054" s="1257"/>
      <c r="I5054" s="1255"/>
      <c r="K5054" s="1257"/>
      <c r="L5054" s="1257"/>
      <c r="P5054" s="1255"/>
    </row>
    <row r="5055" spans="6:16">
      <c r="F5055" s="1256"/>
      <c r="G5055" s="1257"/>
      <c r="I5055" s="1255"/>
      <c r="K5055" s="1257"/>
      <c r="L5055" s="1257"/>
      <c r="P5055" s="1255"/>
    </row>
    <row r="5056" spans="6:16">
      <c r="F5056" s="1256"/>
      <c r="G5056" s="1257"/>
      <c r="I5056" s="1255"/>
      <c r="K5056" s="1257"/>
      <c r="L5056" s="1257"/>
      <c r="P5056" s="1255"/>
    </row>
    <row r="5057" spans="6:16">
      <c r="F5057" s="1256"/>
      <c r="G5057" s="1257"/>
      <c r="I5057" s="1255"/>
      <c r="K5057" s="1257"/>
      <c r="L5057" s="1257"/>
      <c r="P5057" s="1255"/>
    </row>
    <row r="5058" spans="6:16">
      <c r="F5058" s="1256"/>
      <c r="G5058" s="1257"/>
      <c r="I5058" s="1255"/>
      <c r="K5058" s="1257"/>
      <c r="L5058" s="1257"/>
      <c r="P5058" s="1255"/>
    </row>
    <row r="5059" spans="6:16">
      <c r="F5059" s="1256"/>
      <c r="G5059" s="1257"/>
      <c r="I5059" s="1255"/>
      <c r="K5059" s="1257"/>
      <c r="L5059" s="1257"/>
      <c r="P5059" s="1255"/>
    </row>
    <row r="5060" spans="6:16">
      <c r="F5060" s="1256"/>
      <c r="G5060" s="1257"/>
      <c r="I5060" s="1255"/>
      <c r="K5060" s="1257"/>
      <c r="L5060" s="1257"/>
      <c r="P5060" s="1255"/>
    </row>
    <row r="5061" spans="6:16">
      <c r="F5061" s="1256"/>
      <c r="G5061" s="1257"/>
      <c r="I5061" s="1255"/>
      <c r="K5061" s="1257"/>
      <c r="L5061" s="1257"/>
      <c r="P5061" s="1255"/>
    </row>
    <row r="5062" spans="6:16">
      <c r="F5062" s="1256"/>
      <c r="G5062" s="1257"/>
      <c r="I5062" s="1255"/>
      <c r="K5062" s="1257"/>
      <c r="L5062" s="1257"/>
      <c r="P5062" s="1255"/>
    </row>
    <row r="5063" spans="6:16">
      <c r="F5063" s="1256"/>
      <c r="G5063" s="1257"/>
      <c r="I5063" s="1255"/>
      <c r="K5063" s="1257"/>
      <c r="L5063" s="1257"/>
      <c r="P5063" s="1255"/>
    </row>
    <row r="5064" spans="6:16">
      <c r="F5064" s="1256"/>
      <c r="G5064" s="1257"/>
      <c r="I5064" s="1255"/>
      <c r="K5064" s="1257"/>
      <c r="L5064" s="1257"/>
      <c r="P5064" s="1255"/>
    </row>
    <row r="5065" spans="6:16">
      <c r="F5065" s="1256"/>
      <c r="G5065" s="1257"/>
      <c r="I5065" s="1255"/>
      <c r="K5065" s="1257"/>
      <c r="L5065" s="1257"/>
      <c r="P5065" s="1255"/>
    </row>
    <row r="5066" spans="6:16">
      <c r="F5066" s="1256"/>
      <c r="G5066" s="1257"/>
      <c r="I5066" s="1255"/>
      <c r="K5066" s="1257"/>
      <c r="L5066" s="1257"/>
      <c r="P5066" s="1255"/>
    </row>
    <row r="5067" spans="6:16">
      <c r="F5067" s="1256"/>
      <c r="G5067" s="1257"/>
      <c r="I5067" s="1255"/>
      <c r="K5067" s="1257"/>
      <c r="L5067" s="1257"/>
      <c r="P5067" s="1255"/>
    </row>
    <row r="5068" spans="6:16">
      <c r="F5068" s="1256"/>
      <c r="G5068" s="1257"/>
      <c r="I5068" s="1255"/>
      <c r="K5068" s="1257"/>
      <c r="L5068" s="1257"/>
      <c r="P5068" s="1255"/>
    </row>
    <row r="5069" spans="6:16">
      <c r="F5069" s="1256"/>
      <c r="G5069" s="1257"/>
      <c r="I5069" s="1255"/>
      <c r="K5069" s="1257"/>
      <c r="L5069" s="1257"/>
      <c r="P5069" s="1255"/>
    </row>
    <row r="5070" spans="6:16">
      <c r="F5070" s="1256"/>
      <c r="G5070" s="1257"/>
      <c r="I5070" s="1255"/>
      <c r="K5070" s="1257"/>
      <c r="L5070" s="1257"/>
      <c r="P5070" s="1255"/>
    </row>
    <row r="5071" spans="6:16">
      <c r="F5071" s="1256"/>
      <c r="G5071" s="1257"/>
      <c r="I5071" s="1255"/>
      <c r="K5071" s="1257"/>
      <c r="L5071" s="1257"/>
      <c r="P5071" s="1255"/>
    </row>
    <row r="5072" spans="6:16">
      <c r="F5072" s="1256"/>
      <c r="G5072" s="1257"/>
      <c r="I5072" s="1255"/>
      <c r="K5072" s="1257"/>
      <c r="L5072" s="1257"/>
      <c r="P5072" s="1255"/>
    </row>
    <row r="5073" spans="6:16">
      <c r="F5073" s="1256"/>
      <c r="G5073" s="1257"/>
      <c r="I5073" s="1255"/>
      <c r="K5073" s="1257"/>
      <c r="L5073" s="1257"/>
      <c r="P5073" s="1255"/>
    </row>
    <row r="5074" spans="6:16">
      <c r="F5074" s="1256"/>
      <c r="G5074" s="1257"/>
      <c r="I5074" s="1255"/>
      <c r="K5074" s="1257"/>
      <c r="L5074" s="1257"/>
      <c r="P5074" s="1255"/>
    </row>
    <row r="5075" spans="6:16">
      <c r="F5075" s="1256"/>
      <c r="G5075" s="1257"/>
      <c r="I5075" s="1255"/>
      <c r="K5075" s="1257"/>
      <c r="L5075" s="1257"/>
      <c r="P5075" s="1255"/>
    </row>
    <row r="5076" spans="6:16">
      <c r="F5076" s="1256"/>
      <c r="G5076" s="1257"/>
      <c r="I5076" s="1255"/>
      <c r="K5076" s="1257"/>
      <c r="L5076" s="1257"/>
      <c r="P5076" s="1255"/>
    </row>
    <row r="5077" spans="6:16">
      <c r="F5077" s="1256"/>
      <c r="G5077" s="1257"/>
      <c r="I5077" s="1255"/>
      <c r="K5077" s="1257"/>
      <c r="L5077" s="1257"/>
      <c r="P5077" s="1255"/>
    </row>
    <row r="5078" spans="6:16">
      <c r="F5078" s="1256"/>
      <c r="G5078" s="1257"/>
      <c r="I5078" s="1255"/>
      <c r="K5078" s="1257"/>
      <c r="L5078" s="1257"/>
      <c r="P5078" s="1255"/>
    </row>
    <row r="5079" spans="6:16">
      <c r="F5079" s="1256"/>
      <c r="G5079" s="1257"/>
      <c r="I5079" s="1255"/>
      <c r="K5079" s="1257"/>
      <c r="L5079" s="1257"/>
      <c r="P5079" s="1255"/>
    </row>
    <row r="5080" spans="6:16">
      <c r="F5080" s="1256"/>
      <c r="G5080" s="1257"/>
      <c r="I5080" s="1255"/>
      <c r="K5080" s="1257"/>
      <c r="L5080" s="1257"/>
      <c r="P5080" s="1255"/>
    </row>
    <row r="5081" spans="6:16">
      <c r="F5081" s="1256"/>
      <c r="G5081" s="1257"/>
      <c r="I5081" s="1255"/>
      <c r="K5081" s="1257"/>
      <c r="L5081" s="1257"/>
      <c r="P5081" s="1255"/>
    </row>
    <row r="5082" spans="6:16">
      <c r="F5082" s="1256"/>
      <c r="G5082" s="1257"/>
      <c r="I5082" s="1255"/>
      <c r="K5082" s="1257"/>
      <c r="L5082" s="1257"/>
      <c r="P5082" s="1255"/>
    </row>
    <row r="5083" spans="6:16">
      <c r="F5083" s="1256"/>
      <c r="G5083" s="1257"/>
      <c r="I5083" s="1255"/>
      <c r="K5083" s="1257"/>
      <c r="L5083" s="1257"/>
      <c r="P5083" s="1255"/>
    </row>
    <row r="5084" spans="6:16">
      <c r="F5084" s="1256"/>
      <c r="G5084" s="1257"/>
      <c r="I5084" s="1255"/>
      <c r="K5084" s="1257"/>
      <c r="L5084" s="1257"/>
      <c r="P5084" s="1255"/>
    </row>
    <row r="5085" spans="6:16">
      <c r="F5085" s="1256"/>
      <c r="G5085" s="1257"/>
      <c r="I5085" s="1255"/>
      <c r="K5085" s="1257"/>
      <c r="L5085" s="1257"/>
      <c r="P5085" s="1255"/>
    </row>
    <row r="5086" spans="6:16">
      <c r="F5086" s="1256"/>
      <c r="G5086" s="1257"/>
      <c r="I5086" s="1255"/>
      <c r="K5086" s="1257"/>
      <c r="L5086" s="1257"/>
      <c r="P5086" s="1255"/>
    </row>
    <row r="5087" spans="6:16">
      <c r="F5087" s="1256"/>
      <c r="G5087" s="1257"/>
      <c r="I5087" s="1255"/>
      <c r="K5087" s="1257"/>
      <c r="L5087" s="1257"/>
      <c r="P5087" s="1255"/>
    </row>
    <row r="5088" spans="6:16">
      <c r="F5088" s="1256"/>
      <c r="G5088" s="1257"/>
      <c r="I5088" s="1255"/>
      <c r="K5088" s="1257"/>
      <c r="L5088" s="1257"/>
      <c r="P5088" s="1255"/>
    </row>
    <row r="5089" spans="6:16">
      <c r="F5089" s="1256"/>
      <c r="G5089" s="1257"/>
      <c r="I5089" s="1255"/>
      <c r="K5089" s="1257"/>
      <c r="L5089" s="1257"/>
      <c r="P5089" s="1255"/>
    </row>
    <row r="5090" spans="6:16">
      <c r="F5090" s="1256"/>
      <c r="G5090" s="1257"/>
      <c r="I5090" s="1255"/>
      <c r="K5090" s="1257"/>
      <c r="L5090" s="1257"/>
      <c r="P5090" s="1255"/>
    </row>
    <row r="5091" spans="6:16">
      <c r="F5091" s="1256"/>
      <c r="G5091" s="1257"/>
      <c r="I5091" s="1255"/>
      <c r="K5091" s="1257"/>
      <c r="L5091" s="1257"/>
      <c r="P5091" s="1255"/>
    </row>
    <row r="5092" spans="6:16">
      <c r="F5092" s="1256"/>
      <c r="G5092" s="1257"/>
      <c r="I5092" s="1255"/>
      <c r="K5092" s="1257"/>
      <c r="L5092" s="1257"/>
      <c r="P5092" s="1255"/>
    </row>
    <row r="5093" spans="6:16">
      <c r="F5093" s="1256"/>
      <c r="G5093" s="1257"/>
      <c r="I5093" s="1255"/>
      <c r="K5093" s="1257"/>
      <c r="L5093" s="1257"/>
      <c r="P5093" s="1255"/>
    </row>
    <row r="5094" spans="6:16">
      <c r="F5094" s="1256"/>
      <c r="G5094" s="1257"/>
      <c r="I5094" s="1255"/>
      <c r="K5094" s="1257"/>
      <c r="L5094" s="1257"/>
      <c r="P5094" s="1255"/>
    </row>
    <row r="5095" spans="6:16">
      <c r="F5095" s="1256"/>
      <c r="G5095" s="1257"/>
      <c r="I5095" s="1255"/>
      <c r="K5095" s="1257"/>
      <c r="L5095" s="1257"/>
      <c r="P5095" s="1255"/>
    </row>
    <row r="5096" spans="6:16">
      <c r="F5096" s="1256"/>
      <c r="G5096" s="1257"/>
      <c r="I5096" s="1255"/>
      <c r="K5096" s="1257"/>
      <c r="L5096" s="1257"/>
      <c r="P5096" s="1255"/>
    </row>
    <row r="5097" spans="6:16">
      <c r="F5097" s="1256"/>
      <c r="G5097" s="1257"/>
      <c r="I5097" s="1255"/>
      <c r="K5097" s="1257"/>
      <c r="L5097" s="1257"/>
      <c r="P5097" s="1255"/>
    </row>
    <row r="5098" spans="6:16">
      <c r="F5098" s="1256"/>
      <c r="G5098" s="1257"/>
      <c r="I5098" s="1255"/>
      <c r="K5098" s="1257"/>
      <c r="L5098" s="1257"/>
      <c r="P5098" s="1255"/>
    </row>
    <row r="5099" spans="6:16">
      <c r="F5099" s="1256"/>
      <c r="G5099" s="1257"/>
      <c r="I5099" s="1255"/>
      <c r="K5099" s="1257"/>
      <c r="L5099" s="1257"/>
      <c r="P5099" s="1255"/>
    </row>
    <row r="5100" spans="6:16">
      <c r="F5100" s="1256"/>
      <c r="G5100" s="1257"/>
      <c r="I5100" s="1255"/>
      <c r="K5100" s="1257"/>
      <c r="L5100" s="1257"/>
      <c r="P5100" s="1255"/>
    </row>
    <row r="5101" spans="6:16">
      <c r="F5101" s="1256"/>
      <c r="G5101" s="1257"/>
      <c r="I5101" s="1255"/>
      <c r="K5101" s="1257"/>
      <c r="L5101" s="1257"/>
      <c r="P5101" s="1255"/>
    </row>
    <row r="5102" spans="6:16">
      <c r="F5102" s="1256"/>
      <c r="G5102" s="1257"/>
      <c r="I5102" s="1255"/>
      <c r="K5102" s="1257"/>
      <c r="L5102" s="1257"/>
      <c r="P5102" s="1255"/>
    </row>
    <row r="5103" spans="6:16">
      <c r="F5103" s="1256"/>
      <c r="G5103" s="1257"/>
      <c r="I5103" s="1255"/>
      <c r="K5103" s="1257"/>
      <c r="L5103" s="1257"/>
      <c r="P5103" s="1255"/>
    </row>
    <row r="5104" spans="6:16">
      <c r="F5104" s="1256"/>
      <c r="G5104" s="1257"/>
      <c r="I5104" s="1255"/>
      <c r="K5104" s="1257"/>
      <c r="L5104" s="1257"/>
      <c r="P5104" s="1255"/>
    </row>
    <row r="5105" spans="6:16">
      <c r="F5105" s="1256"/>
      <c r="G5105" s="1257"/>
      <c r="I5105" s="1255"/>
      <c r="K5105" s="1257"/>
      <c r="L5105" s="1257"/>
      <c r="P5105" s="1255"/>
    </row>
    <row r="5106" spans="6:16">
      <c r="F5106" s="1256"/>
      <c r="G5106" s="1257"/>
      <c r="I5106" s="1255"/>
      <c r="K5106" s="1257"/>
      <c r="L5106" s="1257"/>
      <c r="P5106" s="1255"/>
    </row>
    <row r="5107" spans="6:16">
      <c r="F5107" s="1256"/>
      <c r="G5107" s="1257"/>
      <c r="I5107" s="1255"/>
      <c r="K5107" s="1257"/>
      <c r="L5107" s="1257"/>
      <c r="P5107" s="1255"/>
    </row>
    <row r="5108" spans="6:16">
      <c r="F5108" s="1256"/>
      <c r="G5108" s="1257"/>
      <c r="I5108" s="1255"/>
      <c r="K5108" s="1257"/>
      <c r="L5108" s="1257"/>
      <c r="P5108" s="1255"/>
    </row>
    <row r="5109" spans="6:16">
      <c r="F5109" s="1256"/>
      <c r="G5109" s="1257"/>
      <c r="I5109" s="1255"/>
      <c r="K5109" s="1257"/>
      <c r="L5109" s="1257"/>
      <c r="P5109" s="1255"/>
    </row>
    <row r="5110" spans="6:16">
      <c r="F5110" s="1256"/>
      <c r="G5110" s="1257"/>
      <c r="I5110" s="1255"/>
      <c r="K5110" s="1257"/>
      <c r="L5110" s="1257"/>
      <c r="P5110" s="1255"/>
    </row>
    <row r="5111" spans="6:16">
      <c r="F5111" s="1256"/>
      <c r="G5111" s="1257"/>
      <c r="I5111" s="1255"/>
      <c r="K5111" s="1257"/>
      <c r="L5111" s="1257"/>
      <c r="P5111" s="1255"/>
    </row>
    <row r="5112" spans="6:16">
      <c r="F5112" s="1256"/>
      <c r="G5112" s="1257"/>
      <c r="I5112" s="1255"/>
      <c r="K5112" s="1257"/>
      <c r="L5112" s="1257"/>
      <c r="P5112" s="1255"/>
    </row>
    <row r="5113" spans="6:16">
      <c r="F5113" s="1256"/>
      <c r="G5113" s="1257"/>
      <c r="I5113" s="1255"/>
      <c r="K5113" s="1257"/>
      <c r="L5113" s="1257"/>
      <c r="P5113" s="1255"/>
    </row>
    <row r="5114" spans="6:16">
      <c r="F5114" s="1256"/>
      <c r="G5114" s="1257"/>
      <c r="I5114" s="1255"/>
      <c r="K5114" s="1257"/>
      <c r="L5114" s="1257"/>
      <c r="P5114" s="1255"/>
    </row>
    <row r="5115" spans="6:16">
      <c r="F5115" s="1256"/>
      <c r="G5115" s="1257"/>
      <c r="I5115" s="1255"/>
      <c r="K5115" s="1257"/>
      <c r="L5115" s="1257"/>
      <c r="P5115" s="1255"/>
    </row>
    <row r="5116" spans="6:16">
      <c r="F5116" s="1256"/>
      <c r="G5116" s="1257"/>
      <c r="I5116" s="1255"/>
      <c r="K5116" s="1257"/>
      <c r="L5116" s="1257"/>
      <c r="P5116" s="1255"/>
    </row>
    <row r="5117" spans="6:16">
      <c r="F5117" s="1256"/>
      <c r="G5117" s="1257"/>
      <c r="I5117" s="1255"/>
      <c r="K5117" s="1257"/>
      <c r="L5117" s="1257"/>
      <c r="P5117" s="1255"/>
    </row>
    <row r="5118" spans="6:16">
      <c r="F5118" s="1256"/>
      <c r="G5118" s="1257"/>
      <c r="I5118" s="1255"/>
      <c r="K5118" s="1257"/>
      <c r="L5118" s="1257"/>
      <c r="P5118" s="1255"/>
    </row>
    <row r="5119" spans="6:16">
      <c r="F5119" s="1256"/>
      <c r="G5119" s="1257"/>
      <c r="I5119" s="1255"/>
      <c r="K5119" s="1257"/>
      <c r="L5119" s="1257"/>
      <c r="P5119" s="1255"/>
    </row>
    <row r="5120" spans="6:16">
      <c r="F5120" s="1256"/>
      <c r="G5120" s="1257"/>
      <c r="I5120" s="1255"/>
      <c r="K5120" s="1257"/>
      <c r="L5120" s="1257"/>
      <c r="P5120" s="1255"/>
    </row>
    <row r="5121" spans="6:16">
      <c r="F5121" s="1256"/>
      <c r="G5121" s="1257"/>
      <c r="I5121" s="1255"/>
      <c r="K5121" s="1257"/>
      <c r="L5121" s="1257"/>
      <c r="P5121" s="1255"/>
    </row>
    <row r="5122" spans="6:16">
      <c r="F5122" s="1256"/>
      <c r="G5122" s="1257"/>
      <c r="I5122" s="1255"/>
      <c r="K5122" s="1257"/>
      <c r="L5122" s="1257"/>
      <c r="P5122" s="1255"/>
    </row>
    <row r="5123" spans="6:16">
      <c r="F5123" s="1256"/>
      <c r="G5123" s="1257"/>
      <c r="I5123" s="1255"/>
      <c r="K5123" s="1257"/>
      <c r="L5123" s="1257"/>
      <c r="P5123" s="1255"/>
    </row>
    <row r="5124" spans="6:16">
      <c r="F5124" s="1256"/>
      <c r="G5124" s="1257"/>
      <c r="I5124" s="1255"/>
      <c r="K5124" s="1257"/>
      <c r="L5124" s="1257"/>
      <c r="P5124" s="1255"/>
    </row>
    <row r="5125" spans="6:16">
      <c r="F5125" s="1256"/>
      <c r="G5125" s="1257"/>
      <c r="I5125" s="1255"/>
      <c r="K5125" s="1257"/>
      <c r="L5125" s="1257"/>
      <c r="P5125" s="1255"/>
    </row>
    <row r="5126" spans="6:16">
      <c r="F5126" s="1256"/>
      <c r="G5126" s="1257"/>
      <c r="I5126" s="1255"/>
      <c r="K5126" s="1257"/>
      <c r="L5126" s="1257"/>
      <c r="P5126" s="1255"/>
    </row>
    <row r="5127" spans="6:16">
      <c r="F5127" s="1256"/>
      <c r="G5127" s="1257"/>
      <c r="I5127" s="1255"/>
      <c r="K5127" s="1257"/>
      <c r="L5127" s="1257"/>
      <c r="P5127" s="1255"/>
    </row>
    <row r="5128" spans="6:16">
      <c r="F5128" s="1256"/>
      <c r="G5128" s="1257"/>
      <c r="I5128" s="1255"/>
      <c r="K5128" s="1257"/>
      <c r="L5128" s="1257"/>
      <c r="P5128" s="1255"/>
    </row>
    <row r="5129" spans="6:16">
      <c r="F5129" s="1256"/>
      <c r="G5129" s="1257"/>
      <c r="I5129" s="1255"/>
      <c r="K5129" s="1257"/>
      <c r="L5129" s="1257"/>
      <c r="P5129" s="1255"/>
    </row>
    <row r="5130" spans="6:16">
      <c r="F5130" s="1256"/>
      <c r="G5130" s="1257"/>
      <c r="I5130" s="1255"/>
      <c r="K5130" s="1257"/>
      <c r="L5130" s="1257"/>
      <c r="P5130" s="1255"/>
    </row>
    <row r="5131" spans="6:16">
      <c r="F5131" s="1256"/>
      <c r="G5131" s="1257"/>
      <c r="I5131" s="1255"/>
      <c r="K5131" s="1257"/>
      <c r="L5131" s="1257"/>
      <c r="P5131" s="1255"/>
    </row>
    <row r="5132" spans="6:16">
      <c r="F5132" s="1256"/>
      <c r="G5132" s="1257"/>
      <c r="I5132" s="1255"/>
      <c r="K5132" s="1257"/>
      <c r="L5132" s="1257"/>
      <c r="P5132" s="1255"/>
    </row>
    <row r="5133" spans="6:16">
      <c r="F5133" s="1256"/>
      <c r="G5133" s="1257"/>
      <c r="I5133" s="1255"/>
      <c r="K5133" s="1257"/>
      <c r="L5133" s="1257"/>
      <c r="P5133" s="1255"/>
    </row>
    <row r="5134" spans="6:16">
      <c r="F5134" s="1256"/>
      <c r="G5134" s="1257"/>
      <c r="I5134" s="1255"/>
      <c r="K5134" s="1257"/>
      <c r="L5134" s="1257"/>
      <c r="P5134" s="1255"/>
    </row>
    <row r="5135" spans="6:16">
      <c r="F5135" s="1256"/>
      <c r="G5135" s="1257"/>
      <c r="I5135" s="1255"/>
      <c r="K5135" s="1257"/>
      <c r="L5135" s="1257"/>
      <c r="P5135" s="1255"/>
    </row>
    <row r="5136" spans="6:16">
      <c r="F5136" s="1256"/>
      <c r="G5136" s="1257"/>
      <c r="I5136" s="1255"/>
      <c r="K5136" s="1257"/>
      <c r="L5136" s="1257"/>
      <c r="P5136" s="1255"/>
    </row>
    <row r="5137" spans="6:16">
      <c r="F5137" s="1256"/>
      <c r="G5137" s="1257"/>
      <c r="I5137" s="1255"/>
      <c r="K5137" s="1257"/>
      <c r="L5137" s="1257"/>
      <c r="P5137" s="1255"/>
    </row>
    <row r="5138" spans="6:16">
      <c r="F5138" s="1256"/>
      <c r="G5138" s="1257"/>
      <c r="I5138" s="1255"/>
      <c r="K5138" s="1257"/>
      <c r="L5138" s="1257"/>
      <c r="P5138" s="1255"/>
    </row>
    <row r="5139" spans="6:16">
      <c r="F5139" s="1256"/>
      <c r="G5139" s="1257"/>
      <c r="I5139" s="1255"/>
      <c r="K5139" s="1257"/>
      <c r="L5139" s="1257"/>
      <c r="P5139" s="1255"/>
    </row>
    <row r="5140" spans="6:16">
      <c r="F5140" s="1256"/>
      <c r="G5140" s="1257"/>
      <c r="I5140" s="1255"/>
      <c r="K5140" s="1257"/>
      <c r="L5140" s="1257"/>
      <c r="P5140" s="1255"/>
    </row>
    <row r="5141" spans="6:16">
      <c r="F5141" s="1256"/>
      <c r="G5141" s="1257"/>
      <c r="I5141" s="1255"/>
      <c r="K5141" s="1257"/>
      <c r="L5141" s="1257"/>
      <c r="P5141" s="1255"/>
    </row>
    <row r="5142" spans="6:16">
      <c r="F5142" s="1256"/>
      <c r="G5142" s="1257"/>
      <c r="I5142" s="1255"/>
      <c r="K5142" s="1257"/>
      <c r="L5142" s="1257"/>
      <c r="P5142" s="1255"/>
    </row>
    <row r="5143" spans="6:16">
      <c r="F5143" s="1256"/>
      <c r="G5143" s="1257"/>
      <c r="I5143" s="1255"/>
      <c r="K5143" s="1257"/>
      <c r="L5143" s="1257"/>
      <c r="P5143" s="1255"/>
    </row>
    <row r="5144" spans="6:16">
      <c r="F5144" s="1256"/>
      <c r="G5144" s="1257"/>
      <c r="I5144" s="1255"/>
      <c r="K5144" s="1257"/>
      <c r="L5144" s="1257"/>
      <c r="P5144" s="1255"/>
    </row>
    <row r="5145" spans="6:16">
      <c r="F5145" s="1256"/>
      <c r="G5145" s="1257"/>
      <c r="I5145" s="1255"/>
      <c r="K5145" s="1257"/>
      <c r="L5145" s="1257"/>
      <c r="P5145" s="1255"/>
    </row>
    <row r="5146" spans="6:16">
      <c r="F5146" s="1256"/>
      <c r="G5146" s="1257"/>
      <c r="I5146" s="1255"/>
      <c r="K5146" s="1257"/>
      <c r="L5146" s="1257"/>
      <c r="P5146" s="1255"/>
    </row>
    <row r="5147" spans="6:16">
      <c r="F5147" s="1256"/>
      <c r="G5147" s="1257"/>
      <c r="I5147" s="1255"/>
      <c r="K5147" s="1257"/>
      <c r="L5147" s="1257"/>
      <c r="P5147" s="1255"/>
    </row>
    <row r="5148" spans="6:16">
      <c r="F5148" s="1256"/>
      <c r="G5148" s="1257"/>
      <c r="I5148" s="1255"/>
      <c r="K5148" s="1257"/>
      <c r="L5148" s="1257"/>
      <c r="P5148" s="1255"/>
    </row>
    <row r="5149" spans="6:16">
      <c r="F5149" s="1256"/>
      <c r="G5149" s="1257"/>
      <c r="I5149" s="1255"/>
      <c r="K5149" s="1257"/>
      <c r="L5149" s="1257"/>
      <c r="P5149" s="1255"/>
    </row>
    <row r="5150" spans="6:16">
      <c r="F5150" s="1256"/>
      <c r="G5150" s="1257"/>
      <c r="I5150" s="1255"/>
      <c r="K5150" s="1257"/>
      <c r="L5150" s="1257"/>
      <c r="P5150" s="1255"/>
    </row>
    <row r="5151" spans="6:16">
      <c r="F5151" s="1256"/>
      <c r="G5151" s="1257"/>
      <c r="I5151" s="1255"/>
      <c r="K5151" s="1257"/>
      <c r="L5151" s="1257"/>
      <c r="P5151" s="1255"/>
    </row>
    <row r="5152" spans="6:16">
      <c r="F5152" s="1256"/>
      <c r="G5152" s="1257"/>
      <c r="I5152" s="1255"/>
      <c r="K5152" s="1257"/>
      <c r="L5152" s="1257"/>
      <c r="P5152" s="1255"/>
    </row>
    <row r="5153" spans="6:16">
      <c r="F5153" s="1256"/>
      <c r="G5153" s="1257"/>
      <c r="I5153" s="1255"/>
      <c r="K5153" s="1257"/>
      <c r="L5153" s="1257"/>
      <c r="P5153" s="1255"/>
    </row>
    <row r="5154" spans="6:16">
      <c r="F5154" s="1256"/>
      <c r="G5154" s="1257"/>
      <c r="I5154" s="1255"/>
      <c r="K5154" s="1257"/>
      <c r="L5154" s="1257"/>
      <c r="P5154" s="1255"/>
    </row>
    <row r="5155" spans="6:16">
      <c r="F5155" s="1256"/>
      <c r="G5155" s="1257"/>
      <c r="I5155" s="1255"/>
      <c r="K5155" s="1257"/>
      <c r="L5155" s="1257"/>
      <c r="P5155" s="1255"/>
    </row>
    <row r="5156" spans="6:16">
      <c r="F5156" s="1256"/>
      <c r="G5156" s="1257"/>
      <c r="I5156" s="1255"/>
      <c r="K5156" s="1257"/>
      <c r="L5156" s="1257"/>
      <c r="P5156" s="1255"/>
    </row>
    <row r="5157" spans="6:16">
      <c r="F5157" s="1256"/>
      <c r="G5157" s="1257"/>
      <c r="I5157" s="1255"/>
      <c r="K5157" s="1257"/>
      <c r="L5157" s="1257"/>
      <c r="P5157" s="1255"/>
    </row>
    <row r="5158" spans="6:16">
      <c r="F5158" s="1256"/>
      <c r="G5158" s="1257"/>
      <c r="I5158" s="1255"/>
      <c r="K5158" s="1257"/>
      <c r="L5158" s="1257"/>
      <c r="P5158" s="1255"/>
    </row>
    <row r="5159" spans="6:16">
      <c r="F5159" s="1256"/>
      <c r="G5159" s="1257"/>
      <c r="I5159" s="1255"/>
      <c r="K5159" s="1257"/>
      <c r="L5159" s="1257"/>
      <c r="P5159" s="1255"/>
    </row>
    <row r="5160" spans="6:16">
      <c r="F5160" s="1256"/>
      <c r="G5160" s="1257"/>
      <c r="I5160" s="1255"/>
      <c r="K5160" s="1257"/>
      <c r="L5160" s="1257"/>
      <c r="P5160" s="1255"/>
    </row>
    <row r="5161" spans="6:16">
      <c r="F5161" s="1256"/>
      <c r="G5161" s="1257"/>
      <c r="I5161" s="1255"/>
      <c r="K5161" s="1257"/>
      <c r="L5161" s="1257"/>
      <c r="P5161" s="1255"/>
    </row>
    <row r="5162" spans="6:16">
      <c r="F5162" s="1256"/>
      <c r="G5162" s="1257"/>
      <c r="I5162" s="1255"/>
      <c r="K5162" s="1257"/>
      <c r="L5162" s="1257"/>
      <c r="P5162" s="1255"/>
    </row>
    <row r="5163" spans="6:16">
      <c r="F5163" s="1256"/>
      <c r="G5163" s="1257"/>
      <c r="I5163" s="1255"/>
      <c r="K5163" s="1257"/>
      <c r="L5163" s="1257"/>
      <c r="P5163" s="1255"/>
    </row>
    <row r="5164" spans="6:16">
      <c r="F5164" s="1256"/>
      <c r="G5164" s="1257"/>
      <c r="I5164" s="1255"/>
      <c r="K5164" s="1257"/>
      <c r="L5164" s="1257"/>
      <c r="P5164" s="1255"/>
    </row>
    <row r="5165" spans="6:16">
      <c r="F5165" s="1256"/>
      <c r="G5165" s="1257"/>
      <c r="I5165" s="1255"/>
      <c r="K5165" s="1257"/>
      <c r="L5165" s="1257"/>
      <c r="P5165" s="1255"/>
    </row>
    <row r="5166" spans="6:16">
      <c r="F5166" s="1256"/>
      <c r="G5166" s="1257"/>
      <c r="I5166" s="1255"/>
      <c r="K5166" s="1257"/>
      <c r="L5166" s="1257"/>
      <c r="P5166" s="1255"/>
    </row>
    <row r="5167" spans="6:16">
      <c r="F5167" s="1256"/>
      <c r="G5167" s="1257"/>
      <c r="I5167" s="1255"/>
      <c r="K5167" s="1257"/>
      <c r="L5167" s="1257"/>
      <c r="P5167" s="1255"/>
    </row>
    <row r="5168" spans="6:16">
      <c r="F5168" s="1256"/>
      <c r="G5168" s="1257"/>
      <c r="I5168" s="1255"/>
      <c r="K5168" s="1257"/>
      <c r="L5168" s="1257"/>
      <c r="P5168" s="1255"/>
    </row>
    <row r="5169" spans="6:16">
      <c r="F5169" s="1256"/>
      <c r="G5169" s="1257"/>
      <c r="I5169" s="1255"/>
      <c r="K5169" s="1257"/>
      <c r="L5169" s="1257"/>
      <c r="P5169" s="1255"/>
    </row>
    <row r="5170" spans="6:16">
      <c r="F5170" s="1256"/>
      <c r="G5170" s="1257"/>
      <c r="I5170" s="1255"/>
      <c r="K5170" s="1257"/>
      <c r="L5170" s="1257"/>
      <c r="P5170" s="1255"/>
    </row>
    <row r="5171" spans="6:16">
      <c r="F5171" s="1256"/>
      <c r="G5171" s="1257"/>
      <c r="I5171" s="1255"/>
      <c r="K5171" s="1257"/>
      <c r="L5171" s="1257"/>
      <c r="P5171" s="1255"/>
    </row>
    <row r="5172" spans="6:16">
      <c r="F5172" s="1256"/>
      <c r="G5172" s="1257"/>
      <c r="I5172" s="1255"/>
      <c r="K5172" s="1257"/>
      <c r="L5172" s="1257"/>
      <c r="P5172" s="1255"/>
    </row>
    <row r="5173" spans="6:16">
      <c r="F5173" s="1256"/>
      <c r="G5173" s="1257"/>
      <c r="I5173" s="1255"/>
      <c r="K5173" s="1257"/>
      <c r="L5173" s="1257"/>
      <c r="P5173" s="1255"/>
    </row>
    <row r="5174" spans="6:16">
      <c r="F5174" s="1256"/>
      <c r="G5174" s="1257"/>
      <c r="I5174" s="1255"/>
      <c r="K5174" s="1257"/>
      <c r="L5174" s="1257"/>
      <c r="P5174" s="1255"/>
    </row>
    <row r="5175" spans="6:16">
      <c r="F5175" s="1256"/>
      <c r="G5175" s="1257"/>
      <c r="I5175" s="1255"/>
      <c r="K5175" s="1257"/>
      <c r="L5175" s="1257"/>
      <c r="P5175" s="1255"/>
    </row>
    <row r="5176" spans="6:16">
      <c r="F5176" s="1256"/>
      <c r="G5176" s="1257"/>
      <c r="I5176" s="1255"/>
      <c r="K5176" s="1257"/>
      <c r="L5176" s="1257"/>
      <c r="P5176" s="1255"/>
    </row>
    <row r="5177" spans="6:16">
      <c r="F5177" s="1256"/>
      <c r="G5177" s="1257"/>
      <c r="I5177" s="1255"/>
      <c r="K5177" s="1257"/>
      <c r="L5177" s="1257"/>
      <c r="P5177" s="1255"/>
    </row>
    <row r="5178" spans="6:16">
      <c r="F5178" s="1256"/>
      <c r="G5178" s="1257"/>
      <c r="I5178" s="1255"/>
      <c r="K5178" s="1257"/>
      <c r="L5178" s="1257"/>
      <c r="P5178" s="1255"/>
    </row>
    <row r="5179" spans="6:16">
      <c r="F5179" s="1256"/>
      <c r="G5179" s="1257"/>
      <c r="I5179" s="1255"/>
      <c r="K5179" s="1257"/>
      <c r="L5179" s="1257"/>
      <c r="P5179" s="1255"/>
    </row>
    <row r="5180" spans="6:16">
      <c r="F5180" s="1256"/>
      <c r="G5180" s="1257"/>
      <c r="I5180" s="1255"/>
      <c r="K5180" s="1257"/>
      <c r="L5180" s="1257"/>
      <c r="P5180" s="1255"/>
    </row>
    <row r="5181" spans="6:16">
      <c r="F5181" s="1256"/>
      <c r="G5181" s="1257"/>
      <c r="I5181" s="1255"/>
      <c r="K5181" s="1257"/>
      <c r="L5181" s="1257"/>
      <c r="P5181" s="1255"/>
    </row>
    <row r="5182" spans="6:16">
      <c r="F5182" s="1256"/>
      <c r="G5182" s="1257"/>
      <c r="I5182" s="1255"/>
      <c r="K5182" s="1257"/>
      <c r="L5182" s="1257"/>
      <c r="P5182" s="1255"/>
    </row>
    <row r="5183" spans="6:16">
      <c r="F5183" s="1256"/>
      <c r="G5183" s="1257"/>
      <c r="I5183" s="1255"/>
      <c r="K5183" s="1257"/>
      <c r="L5183" s="1257"/>
      <c r="P5183" s="1255"/>
    </row>
    <row r="5184" spans="6:16">
      <c r="F5184" s="1256"/>
      <c r="G5184" s="1257"/>
      <c r="I5184" s="1255"/>
      <c r="K5184" s="1257"/>
      <c r="L5184" s="1257"/>
      <c r="P5184" s="1255"/>
    </row>
    <row r="5185" spans="6:16">
      <c r="F5185" s="1256"/>
      <c r="G5185" s="1257"/>
      <c r="I5185" s="1255"/>
      <c r="K5185" s="1257"/>
      <c r="L5185" s="1257"/>
      <c r="P5185" s="1255"/>
    </row>
    <row r="5186" spans="6:16">
      <c r="F5186" s="1256"/>
      <c r="G5186" s="1257"/>
      <c r="I5186" s="1255"/>
      <c r="K5186" s="1257"/>
      <c r="L5186" s="1257"/>
      <c r="P5186" s="1255"/>
    </row>
    <row r="5187" spans="6:16">
      <c r="F5187" s="1256"/>
      <c r="G5187" s="1257"/>
      <c r="I5187" s="1255"/>
      <c r="K5187" s="1257"/>
      <c r="L5187" s="1257"/>
      <c r="P5187" s="1255"/>
    </row>
    <row r="5188" spans="6:16">
      <c r="F5188" s="1256"/>
      <c r="G5188" s="1257"/>
      <c r="I5188" s="1255"/>
      <c r="K5188" s="1257"/>
      <c r="L5188" s="1257"/>
      <c r="P5188" s="1255"/>
    </row>
    <row r="5189" spans="6:16">
      <c r="F5189" s="1256"/>
      <c r="G5189" s="1257"/>
      <c r="I5189" s="1255"/>
      <c r="K5189" s="1257"/>
      <c r="L5189" s="1257"/>
      <c r="P5189" s="1255"/>
    </row>
    <row r="5190" spans="6:16">
      <c r="F5190" s="1256"/>
      <c r="G5190" s="1257"/>
      <c r="I5190" s="1255"/>
      <c r="K5190" s="1257"/>
      <c r="L5190" s="1257"/>
      <c r="P5190" s="1255"/>
    </row>
    <row r="5191" spans="6:16">
      <c r="F5191" s="1256"/>
      <c r="G5191" s="1257"/>
      <c r="I5191" s="1255"/>
      <c r="K5191" s="1257"/>
      <c r="L5191" s="1257"/>
      <c r="P5191" s="1255"/>
    </row>
    <row r="5192" spans="6:16">
      <c r="F5192" s="1256"/>
      <c r="G5192" s="1257"/>
      <c r="I5192" s="1255"/>
      <c r="K5192" s="1257"/>
      <c r="L5192" s="1257"/>
      <c r="P5192" s="1255"/>
    </row>
    <row r="5193" spans="6:16">
      <c r="F5193" s="1256"/>
      <c r="G5193" s="1257"/>
      <c r="I5193" s="1255"/>
      <c r="K5193" s="1257"/>
      <c r="L5193" s="1257"/>
      <c r="P5193" s="1255"/>
    </row>
    <row r="5194" spans="6:16">
      <c r="F5194" s="1256"/>
      <c r="G5194" s="1257"/>
      <c r="I5194" s="1255"/>
      <c r="K5194" s="1257"/>
      <c r="L5194" s="1257"/>
      <c r="P5194" s="1255"/>
    </row>
    <row r="5195" spans="6:16">
      <c r="F5195" s="1256"/>
      <c r="G5195" s="1257"/>
      <c r="I5195" s="1255"/>
      <c r="K5195" s="1257"/>
      <c r="L5195" s="1257"/>
      <c r="P5195" s="1255"/>
    </row>
    <row r="5196" spans="6:16">
      <c r="F5196" s="1256"/>
      <c r="G5196" s="1257"/>
      <c r="I5196" s="1255"/>
      <c r="K5196" s="1257"/>
      <c r="L5196" s="1257"/>
      <c r="P5196" s="1255"/>
    </row>
    <row r="5197" spans="6:16">
      <c r="F5197" s="1256"/>
      <c r="G5197" s="1257"/>
      <c r="I5197" s="1255"/>
      <c r="K5197" s="1257"/>
      <c r="L5197" s="1257"/>
      <c r="P5197" s="1255"/>
    </row>
    <row r="5198" spans="6:16">
      <c r="F5198" s="1256"/>
      <c r="G5198" s="1257"/>
      <c r="I5198" s="1255"/>
      <c r="K5198" s="1257"/>
      <c r="L5198" s="1257"/>
      <c r="P5198" s="1255"/>
    </row>
    <row r="5199" spans="6:16">
      <c r="F5199" s="1256"/>
      <c r="G5199" s="1257"/>
      <c r="I5199" s="1255"/>
      <c r="K5199" s="1257"/>
      <c r="L5199" s="1257"/>
      <c r="P5199" s="1255"/>
    </row>
    <row r="5200" spans="6:16">
      <c r="F5200" s="1256"/>
      <c r="G5200" s="1257"/>
      <c r="I5200" s="1255"/>
      <c r="K5200" s="1257"/>
      <c r="L5200" s="1257"/>
      <c r="P5200" s="1255"/>
    </row>
    <row r="5201" spans="6:16">
      <c r="F5201" s="1256"/>
      <c r="G5201" s="1257"/>
      <c r="I5201" s="1255"/>
      <c r="K5201" s="1257"/>
      <c r="L5201" s="1257"/>
      <c r="P5201" s="1255"/>
    </row>
    <row r="5202" spans="6:16">
      <c r="F5202" s="1256"/>
      <c r="G5202" s="1257"/>
      <c r="I5202" s="1255"/>
      <c r="K5202" s="1257"/>
      <c r="L5202" s="1257"/>
      <c r="P5202" s="1255"/>
    </row>
    <row r="5203" spans="6:16">
      <c r="F5203" s="1256"/>
      <c r="G5203" s="1257"/>
      <c r="I5203" s="1255"/>
      <c r="K5203" s="1257"/>
      <c r="L5203" s="1257"/>
      <c r="P5203" s="1255"/>
    </row>
    <row r="5204" spans="6:16">
      <c r="F5204" s="1256"/>
      <c r="G5204" s="1257"/>
      <c r="I5204" s="1255"/>
      <c r="K5204" s="1257"/>
      <c r="L5204" s="1257"/>
      <c r="P5204" s="1255"/>
    </row>
    <row r="5205" spans="6:16">
      <c r="F5205" s="1256"/>
      <c r="G5205" s="1257"/>
      <c r="I5205" s="1255"/>
      <c r="K5205" s="1257"/>
      <c r="L5205" s="1257"/>
      <c r="P5205" s="1255"/>
    </row>
    <row r="5206" spans="6:16">
      <c r="F5206" s="1256"/>
      <c r="G5206" s="1257"/>
      <c r="I5206" s="1255"/>
      <c r="K5206" s="1257"/>
      <c r="L5206" s="1257"/>
      <c r="P5206" s="1255"/>
    </row>
    <row r="5207" spans="6:16">
      <c r="F5207" s="1256"/>
      <c r="G5207" s="1257"/>
      <c r="I5207" s="1255"/>
      <c r="K5207" s="1257"/>
      <c r="L5207" s="1257"/>
      <c r="P5207" s="1255"/>
    </row>
    <row r="5208" spans="6:16">
      <c r="F5208" s="1256"/>
      <c r="G5208" s="1257"/>
      <c r="I5208" s="1255"/>
      <c r="K5208" s="1257"/>
      <c r="L5208" s="1257"/>
      <c r="P5208" s="1255"/>
    </row>
    <row r="5209" spans="6:16">
      <c r="F5209" s="1256"/>
      <c r="G5209" s="1257"/>
      <c r="I5209" s="1255"/>
      <c r="K5209" s="1257"/>
      <c r="L5209" s="1257"/>
      <c r="P5209" s="1255"/>
    </row>
    <row r="5210" spans="6:16">
      <c r="F5210" s="1256"/>
      <c r="G5210" s="1257"/>
      <c r="I5210" s="1255"/>
      <c r="K5210" s="1257"/>
      <c r="L5210" s="1257"/>
      <c r="P5210" s="1255"/>
    </row>
    <row r="5211" spans="6:16">
      <c r="F5211" s="1256"/>
      <c r="G5211" s="1257"/>
      <c r="I5211" s="1255"/>
      <c r="K5211" s="1257"/>
      <c r="L5211" s="1257"/>
      <c r="P5211" s="1255"/>
    </row>
    <row r="5212" spans="6:16">
      <c r="F5212" s="1256"/>
      <c r="G5212" s="1257"/>
      <c r="I5212" s="1255"/>
      <c r="K5212" s="1257"/>
      <c r="L5212" s="1257"/>
      <c r="P5212" s="1255"/>
    </row>
    <row r="5213" spans="6:16">
      <c r="F5213" s="1256"/>
      <c r="G5213" s="1257"/>
      <c r="I5213" s="1255"/>
      <c r="K5213" s="1257"/>
      <c r="L5213" s="1257"/>
      <c r="P5213" s="1255"/>
    </row>
    <row r="5214" spans="6:16">
      <c r="F5214" s="1256"/>
      <c r="G5214" s="1257"/>
      <c r="I5214" s="1255"/>
      <c r="K5214" s="1257"/>
      <c r="L5214" s="1257"/>
      <c r="P5214" s="1255"/>
    </row>
    <row r="5215" spans="6:16">
      <c r="F5215" s="1256"/>
      <c r="G5215" s="1257"/>
      <c r="I5215" s="1255"/>
      <c r="K5215" s="1257"/>
      <c r="L5215" s="1257"/>
      <c r="P5215" s="1255"/>
    </row>
    <row r="5216" spans="6:16">
      <c r="F5216" s="1256"/>
      <c r="G5216" s="1257"/>
      <c r="I5216" s="1255"/>
      <c r="K5216" s="1257"/>
      <c r="L5216" s="1257"/>
      <c r="P5216" s="1255"/>
    </row>
    <row r="5217" spans="6:16">
      <c r="F5217" s="1256"/>
      <c r="G5217" s="1257"/>
      <c r="I5217" s="1255"/>
      <c r="K5217" s="1257"/>
      <c r="L5217" s="1257"/>
      <c r="P5217" s="1255"/>
    </row>
    <row r="5218" spans="6:16">
      <c r="F5218" s="1256"/>
      <c r="G5218" s="1257"/>
      <c r="I5218" s="1255"/>
      <c r="K5218" s="1257"/>
      <c r="L5218" s="1257"/>
      <c r="P5218" s="1255"/>
    </row>
    <row r="5219" spans="6:16">
      <c r="F5219" s="1256"/>
      <c r="G5219" s="1257"/>
      <c r="I5219" s="1255"/>
      <c r="K5219" s="1257"/>
      <c r="L5219" s="1257"/>
      <c r="P5219" s="1255"/>
    </row>
    <row r="5220" spans="6:16">
      <c r="F5220" s="1256"/>
      <c r="G5220" s="1257"/>
      <c r="I5220" s="1255"/>
      <c r="K5220" s="1257"/>
      <c r="L5220" s="1257"/>
      <c r="P5220" s="1255"/>
    </row>
    <row r="5221" spans="6:16">
      <c r="F5221" s="1256"/>
      <c r="G5221" s="1257"/>
      <c r="I5221" s="1255"/>
      <c r="K5221" s="1257"/>
      <c r="L5221" s="1257"/>
      <c r="P5221" s="1255"/>
    </row>
    <row r="5222" spans="6:16">
      <c r="F5222" s="1256"/>
      <c r="G5222" s="1257"/>
      <c r="I5222" s="1255"/>
      <c r="K5222" s="1257"/>
      <c r="L5222" s="1257"/>
      <c r="P5222" s="1255"/>
    </row>
    <row r="5223" spans="6:16">
      <c r="F5223" s="1256"/>
      <c r="G5223" s="1257"/>
      <c r="I5223" s="1255"/>
      <c r="K5223" s="1257"/>
      <c r="L5223" s="1257"/>
      <c r="P5223" s="1255"/>
    </row>
    <row r="5224" spans="6:16">
      <c r="F5224" s="1256"/>
      <c r="G5224" s="1257"/>
      <c r="I5224" s="1255"/>
      <c r="K5224" s="1257"/>
      <c r="L5224" s="1257"/>
      <c r="P5224" s="1255"/>
    </row>
    <row r="5225" spans="6:16">
      <c r="F5225" s="1256"/>
      <c r="G5225" s="1257"/>
      <c r="I5225" s="1255"/>
      <c r="K5225" s="1257"/>
      <c r="L5225" s="1257"/>
      <c r="P5225" s="1255"/>
    </row>
    <row r="5226" spans="6:16">
      <c r="F5226" s="1256"/>
      <c r="G5226" s="1257"/>
      <c r="I5226" s="1255"/>
      <c r="K5226" s="1257"/>
      <c r="L5226" s="1257"/>
      <c r="P5226" s="1255"/>
    </row>
    <row r="5227" spans="6:16">
      <c r="F5227" s="1256"/>
      <c r="G5227" s="1257"/>
      <c r="I5227" s="1255"/>
      <c r="K5227" s="1257"/>
      <c r="L5227" s="1257"/>
      <c r="P5227" s="1255"/>
    </row>
    <row r="5228" spans="6:16">
      <c r="F5228" s="1256"/>
      <c r="G5228" s="1257"/>
      <c r="I5228" s="1255"/>
      <c r="K5228" s="1257"/>
      <c r="L5228" s="1257"/>
      <c r="P5228" s="1255"/>
    </row>
    <row r="5229" spans="6:16">
      <c r="F5229" s="1256"/>
      <c r="G5229" s="1257"/>
      <c r="I5229" s="1255"/>
      <c r="K5229" s="1257"/>
      <c r="L5229" s="1257"/>
      <c r="P5229" s="1255"/>
    </row>
    <row r="5230" spans="6:16">
      <c r="F5230" s="1256"/>
      <c r="G5230" s="1257"/>
      <c r="I5230" s="1255"/>
      <c r="K5230" s="1257"/>
      <c r="L5230" s="1257"/>
      <c r="P5230" s="1255"/>
    </row>
    <row r="5231" spans="6:16">
      <c r="F5231" s="1256"/>
      <c r="G5231" s="1257"/>
      <c r="I5231" s="1255"/>
      <c r="K5231" s="1257"/>
      <c r="L5231" s="1257"/>
      <c r="P5231" s="1255"/>
    </row>
    <row r="5232" spans="6:16">
      <c r="F5232" s="1256"/>
      <c r="G5232" s="1257"/>
      <c r="I5232" s="1255"/>
      <c r="K5232" s="1257"/>
      <c r="L5232" s="1257"/>
      <c r="P5232" s="1255"/>
    </row>
    <row r="5233" spans="6:16">
      <c r="F5233" s="1256"/>
      <c r="G5233" s="1257"/>
      <c r="I5233" s="1255"/>
      <c r="K5233" s="1257"/>
      <c r="L5233" s="1257"/>
      <c r="P5233" s="1255"/>
    </row>
    <row r="5234" spans="6:16">
      <c r="F5234" s="1256"/>
      <c r="G5234" s="1257"/>
      <c r="I5234" s="1255"/>
      <c r="K5234" s="1257"/>
      <c r="L5234" s="1257"/>
      <c r="P5234" s="1255"/>
    </row>
    <row r="5235" spans="6:16">
      <c r="F5235" s="1256"/>
      <c r="G5235" s="1257"/>
      <c r="I5235" s="1255"/>
      <c r="K5235" s="1257"/>
      <c r="L5235" s="1257"/>
      <c r="P5235" s="1255"/>
    </row>
    <row r="5236" spans="6:16">
      <c r="F5236" s="1256"/>
      <c r="G5236" s="1257"/>
      <c r="I5236" s="1255"/>
      <c r="K5236" s="1257"/>
      <c r="L5236" s="1257"/>
      <c r="P5236" s="1255"/>
    </row>
    <row r="5237" spans="6:16">
      <c r="F5237" s="1256"/>
      <c r="G5237" s="1257"/>
      <c r="I5237" s="1255"/>
      <c r="K5237" s="1257"/>
      <c r="L5237" s="1257"/>
      <c r="P5237" s="1255"/>
    </row>
    <row r="5238" spans="6:16">
      <c r="F5238" s="1256"/>
      <c r="G5238" s="1257"/>
      <c r="I5238" s="1255"/>
      <c r="K5238" s="1257"/>
      <c r="L5238" s="1257"/>
      <c r="P5238" s="1255"/>
    </row>
    <row r="5239" spans="6:16">
      <c r="F5239" s="1256"/>
      <c r="G5239" s="1257"/>
      <c r="I5239" s="1255"/>
      <c r="K5239" s="1257"/>
      <c r="L5239" s="1257"/>
      <c r="P5239" s="1255"/>
    </row>
    <row r="5240" spans="6:16">
      <c r="F5240" s="1256"/>
      <c r="G5240" s="1257"/>
      <c r="I5240" s="1255"/>
      <c r="K5240" s="1257"/>
      <c r="L5240" s="1257"/>
      <c r="P5240" s="1255"/>
    </row>
    <row r="5241" spans="6:16">
      <c r="F5241" s="1256"/>
      <c r="G5241" s="1257"/>
      <c r="I5241" s="1255"/>
      <c r="K5241" s="1257"/>
      <c r="L5241" s="1257"/>
      <c r="P5241" s="1255"/>
    </row>
    <row r="5242" spans="6:16">
      <c r="F5242" s="1256"/>
      <c r="G5242" s="1257"/>
      <c r="I5242" s="1255"/>
      <c r="K5242" s="1257"/>
      <c r="L5242" s="1257"/>
      <c r="P5242" s="1255"/>
    </row>
    <row r="5243" spans="6:16">
      <c r="F5243" s="1256"/>
      <c r="G5243" s="1257"/>
      <c r="I5243" s="1255"/>
      <c r="K5243" s="1257"/>
      <c r="L5243" s="1257"/>
      <c r="P5243" s="1255"/>
    </row>
    <row r="5244" spans="6:16">
      <c r="F5244" s="1256"/>
      <c r="G5244" s="1257"/>
      <c r="I5244" s="1255"/>
      <c r="K5244" s="1257"/>
      <c r="L5244" s="1257"/>
      <c r="P5244" s="1255"/>
    </row>
    <row r="5245" spans="6:16">
      <c r="F5245" s="1256"/>
      <c r="G5245" s="1257"/>
      <c r="I5245" s="1255"/>
      <c r="K5245" s="1257"/>
      <c r="L5245" s="1257"/>
      <c r="P5245" s="1255"/>
    </row>
    <row r="5246" spans="6:16">
      <c r="F5246" s="1256"/>
      <c r="G5246" s="1257"/>
      <c r="I5246" s="1255"/>
      <c r="K5246" s="1257"/>
      <c r="L5246" s="1257"/>
      <c r="P5246" s="1255"/>
    </row>
    <row r="5247" spans="6:16">
      <c r="F5247" s="1256"/>
      <c r="G5247" s="1257"/>
      <c r="I5247" s="1255"/>
      <c r="K5247" s="1257"/>
      <c r="L5247" s="1257"/>
      <c r="P5247" s="1255"/>
    </row>
    <row r="5248" spans="6:16">
      <c r="F5248" s="1256"/>
      <c r="G5248" s="1257"/>
      <c r="I5248" s="1255"/>
      <c r="K5248" s="1257"/>
      <c r="L5248" s="1257"/>
      <c r="P5248" s="1255"/>
    </row>
    <row r="5249" spans="6:16">
      <c r="F5249" s="1256"/>
      <c r="G5249" s="1257"/>
      <c r="I5249" s="1255"/>
      <c r="K5249" s="1257"/>
      <c r="L5249" s="1257"/>
      <c r="P5249" s="1255"/>
    </row>
    <row r="5250" spans="6:16">
      <c r="F5250" s="1256"/>
      <c r="G5250" s="1257"/>
      <c r="I5250" s="1255"/>
      <c r="K5250" s="1257"/>
      <c r="L5250" s="1257"/>
      <c r="P5250" s="1255"/>
    </row>
    <row r="5251" spans="6:16">
      <c r="F5251" s="1256"/>
      <c r="G5251" s="1257"/>
      <c r="I5251" s="1255"/>
      <c r="K5251" s="1257"/>
      <c r="L5251" s="1257"/>
      <c r="P5251" s="1255"/>
    </row>
    <row r="5252" spans="6:16">
      <c r="F5252" s="1256"/>
      <c r="G5252" s="1257"/>
      <c r="I5252" s="1255"/>
      <c r="K5252" s="1257"/>
      <c r="L5252" s="1257"/>
      <c r="P5252" s="1255"/>
    </row>
    <row r="5253" spans="6:16">
      <c r="F5253" s="1256"/>
      <c r="G5253" s="1257"/>
      <c r="I5253" s="1255"/>
      <c r="K5253" s="1257"/>
      <c r="L5253" s="1257"/>
      <c r="P5253" s="1255"/>
    </row>
    <row r="5254" spans="6:16">
      <c r="F5254" s="1256"/>
      <c r="G5254" s="1257"/>
      <c r="I5254" s="1255"/>
      <c r="K5254" s="1257"/>
      <c r="L5254" s="1257"/>
      <c r="P5254" s="1255"/>
    </row>
    <row r="5255" spans="6:16">
      <c r="F5255" s="1256"/>
      <c r="G5255" s="1257"/>
      <c r="I5255" s="1255"/>
      <c r="K5255" s="1257"/>
      <c r="L5255" s="1257"/>
      <c r="P5255" s="1255"/>
    </row>
    <row r="5256" spans="6:16">
      <c r="F5256" s="1256"/>
      <c r="G5256" s="1257"/>
      <c r="I5256" s="1255"/>
      <c r="K5256" s="1257"/>
      <c r="L5256" s="1257"/>
      <c r="P5256" s="1255"/>
    </row>
    <row r="5257" spans="6:16">
      <c r="F5257" s="1256"/>
      <c r="G5257" s="1257"/>
      <c r="I5257" s="1255"/>
      <c r="K5257" s="1257"/>
      <c r="L5257" s="1257"/>
      <c r="P5257" s="1255"/>
    </row>
    <row r="5258" spans="6:16">
      <c r="F5258" s="1256"/>
      <c r="G5258" s="1257"/>
      <c r="I5258" s="1255"/>
      <c r="K5258" s="1257"/>
      <c r="L5258" s="1257"/>
      <c r="P5258" s="1255"/>
    </row>
    <row r="5259" spans="6:16">
      <c r="F5259" s="1256"/>
      <c r="G5259" s="1257"/>
      <c r="I5259" s="1255"/>
      <c r="K5259" s="1257"/>
      <c r="L5259" s="1257"/>
      <c r="P5259" s="1255"/>
    </row>
    <row r="5260" spans="6:16">
      <c r="F5260" s="1256"/>
      <c r="G5260" s="1257"/>
      <c r="I5260" s="1255"/>
      <c r="K5260" s="1257"/>
      <c r="L5260" s="1257"/>
      <c r="P5260" s="1255"/>
    </row>
    <row r="5261" spans="6:16">
      <c r="F5261" s="1256"/>
      <c r="G5261" s="1257"/>
      <c r="I5261" s="1255"/>
      <c r="K5261" s="1257"/>
      <c r="L5261" s="1257"/>
      <c r="P5261" s="1255"/>
    </row>
    <row r="5262" spans="6:16">
      <c r="F5262" s="1256"/>
      <c r="G5262" s="1257"/>
      <c r="I5262" s="1255"/>
      <c r="K5262" s="1257"/>
      <c r="L5262" s="1257"/>
      <c r="P5262" s="1255"/>
    </row>
    <row r="5263" spans="6:16">
      <c r="F5263" s="1256"/>
      <c r="G5263" s="1257"/>
      <c r="I5263" s="1255"/>
      <c r="K5263" s="1257"/>
      <c r="L5263" s="1257"/>
      <c r="P5263" s="1255"/>
    </row>
    <row r="5264" spans="6:16">
      <c r="F5264" s="1256"/>
      <c r="G5264" s="1257"/>
      <c r="I5264" s="1255"/>
      <c r="K5264" s="1257"/>
      <c r="L5264" s="1257"/>
      <c r="P5264" s="1255"/>
    </row>
    <row r="5265" spans="6:16">
      <c r="F5265" s="1256"/>
      <c r="G5265" s="1257"/>
      <c r="I5265" s="1255"/>
      <c r="K5265" s="1257"/>
      <c r="L5265" s="1257"/>
      <c r="P5265" s="1255"/>
    </row>
    <row r="5266" spans="6:16">
      <c r="F5266" s="1256"/>
      <c r="G5266" s="1257"/>
      <c r="I5266" s="1255"/>
      <c r="K5266" s="1257"/>
      <c r="L5266" s="1257"/>
      <c r="P5266" s="1255"/>
    </row>
    <row r="5267" spans="6:16">
      <c r="F5267" s="1256"/>
      <c r="G5267" s="1257"/>
      <c r="I5267" s="1255"/>
      <c r="K5267" s="1257"/>
      <c r="L5267" s="1257"/>
      <c r="P5267" s="1255"/>
    </row>
    <row r="5268" spans="6:16">
      <c r="F5268" s="1256"/>
      <c r="G5268" s="1257"/>
      <c r="I5268" s="1255"/>
      <c r="K5268" s="1257"/>
      <c r="L5268" s="1257"/>
      <c r="P5268" s="1255"/>
    </row>
    <row r="5269" spans="6:16">
      <c r="F5269" s="1256"/>
      <c r="G5269" s="1257"/>
      <c r="I5269" s="1255"/>
      <c r="K5269" s="1257"/>
      <c r="L5269" s="1257"/>
      <c r="P5269" s="1255"/>
    </row>
    <row r="5270" spans="6:16">
      <c r="F5270" s="1256"/>
      <c r="G5270" s="1257"/>
      <c r="I5270" s="1255"/>
      <c r="K5270" s="1257"/>
      <c r="L5270" s="1257"/>
      <c r="P5270" s="1255"/>
    </row>
    <row r="5271" spans="6:16">
      <c r="F5271" s="1256"/>
      <c r="G5271" s="1257"/>
      <c r="I5271" s="1255"/>
      <c r="K5271" s="1257"/>
      <c r="L5271" s="1257"/>
      <c r="P5271" s="1255"/>
    </row>
    <row r="5272" spans="6:16">
      <c r="F5272" s="1256"/>
      <c r="G5272" s="1257"/>
      <c r="I5272" s="1255"/>
      <c r="K5272" s="1257"/>
      <c r="L5272" s="1257"/>
      <c r="P5272" s="1255"/>
    </row>
    <row r="5273" spans="6:16">
      <c r="F5273" s="1256"/>
      <c r="G5273" s="1257"/>
      <c r="I5273" s="1255"/>
      <c r="K5273" s="1257"/>
      <c r="L5273" s="1257"/>
      <c r="P5273" s="1255"/>
    </row>
    <row r="5274" spans="6:16">
      <c r="F5274" s="1256"/>
      <c r="G5274" s="1257"/>
      <c r="I5274" s="1255"/>
      <c r="K5274" s="1257"/>
      <c r="L5274" s="1257"/>
      <c r="P5274" s="1255"/>
    </row>
    <row r="5275" spans="6:16">
      <c r="F5275" s="1256"/>
      <c r="G5275" s="1257"/>
      <c r="I5275" s="1255"/>
      <c r="K5275" s="1257"/>
      <c r="L5275" s="1257"/>
      <c r="P5275" s="1255"/>
    </row>
    <row r="5276" spans="6:16">
      <c r="F5276" s="1256"/>
      <c r="G5276" s="1257"/>
      <c r="I5276" s="1255"/>
      <c r="K5276" s="1257"/>
      <c r="L5276" s="1257"/>
      <c r="P5276" s="1255"/>
    </row>
    <row r="5277" spans="6:16">
      <c r="F5277" s="1256"/>
      <c r="G5277" s="1257"/>
      <c r="I5277" s="1255"/>
      <c r="K5277" s="1257"/>
      <c r="L5277" s="1257"/>
      <c r="P5277" s="1255"/>
    </row>
    <row r="5278" spans="6:16">
      <c r="F5278" s="1256"/>
      <c r="G5278" s="1257"/>
      <c r="I5278" s="1255"/>
      <c r="K5278" s="1257"/>
      <c r="L5278" s="1257"/>
      <c r="P5278" s="1255"/>
    </row>
    <row r="5279" spans="6:16">
      <c r="F5279" s="1256"/>
      <c r="G5279" s="1257"/>
      <c r="I5279" s="1255"/>
      <c r="K5279" s="1257"/>
      <c r="L5279" s="1257"/>
      <c r="P5279" s="1255"/>
    </row>
    <row r="5280" spans="6:16">
      <c r="F5280" s="1256"/>
      <c r="G5280" s="1257"/>
      <c r="I5280" s="1255"/>
      <c r="K5280" s="1257"/>
      <c r="L5280" s="1257"/>
      <c r="P5280" s="1255"/>
    </row>
    <row r="5281" spans="6:16">
      <c r="F5281" s="1256"/>
      <c r="G5281" s="1257"/>
      <c r="I5281" s="1255"/>
      <c r="K5281" s="1257"/>
      <c r="L5281" s="1257"/>
      <c r="P5281" s="1255"/>
    </row>
    <row r="5282" spans="6:16">
      <c r="F5282" s="1256"/>
      <c r="G5282" s="1257"/>
      <c r="I5282" s="1255"/>
      <c r="K5282" s="1257"/>
      <c r="L5282" s="1257"/>
      <c r="P5282" s="1255"/>
    </row>
    <row r="5283" spans="6:16">
      <c r="F5283" s="1256"/>
      <c r="G5283" s="1257"/>
      <c r="I5283" s="1255"/>
      <c r="K5283" s="1257"/>
      <c r="L5283" s="1257"/>
      <c r="P5283" s="1255"/>
    </row>
    <row r="5284" spans="6:16">
      <c r="F5284" s="1256"/>
      <c r="G5284" s="1257"/>
      <c r="I5284" s="1255"/>
      <c r="K5284" s="1257"/>
      <c r="L5284" s="1257"/>
      <c r="P5284" s="1255"/>
    </row>
    <row r="5285" spans="6:16">
      <c r="F5285" s="1256"/>
      <c r="G5285" s="1257"/>
      <c r="I5285" s="1255"/>
      <c r="K5285" s="1257"/>
      <c r="L5285" s="1257"/>
      <c r="P5285" s="1255"/>
    </row>
    <row r="5286" spans="6:16">
      <c r="F5286" s="1256"/>
      <c r="G5286" s="1257"/>
      <c r="I5286" s="1255"/>
      <c r="K5286" s="1257"/>
      <c r="L5286" s="1257"/>
      <c r="P5286" s="1255"/>
    </row>
    <row r="5287" spans="6:16">
      <c r="F5287" s="1256"/>
      <c r="G5287" s="1257"/>
      <c r="I5287" s="1255"/>
      <c r="K5287" s="1257"/>
      <c r="L5287" s="1257"/>
      <c r="P5287" s="1255"/>
    </row>
    <row r="5288" spans="6:16">
      <c r="F5288" s="1256"/>
      <c r="G5288" s="1257"/>
      <c r="I5288" s="1255"/>
      <c r="K5288" s="1257"/>
      <c r="L5288" s="1257"/>
      <c r="P5288" s="1255"/>
    </row>
    <row r="5289" spans="6:16">
      <c r="F5289" s="1256"/>
      <c r="G5289" s="1257"/>
      <c r="I5289" s="1255"/>
      <c r="K5289" s="1257"/>
      <c r="L5289" s="1257"/>
      <c r="P5289" s="1255"/>
    </row>
    <row r="5290" spans="6:16">
      <c r="F5290" s="1256"/>
      <c r="G5290" s="1257"/>
      <c r="I5290" s="1255"/>
      <c r="K5290" s="1257"/>
      <c r="L5290" s="1257"/>
      <c r="P5290" s="1255"/>
    </row>
    <row r="5291" spans="6:16">
      <c r="F5291" s="1256"/>
      <c r="G5291" s="1257"/>
      <c r="I5291" s="1255"/>
      <c r="K5291" s="1257"/>
      <c r="L5291" s="1257"/>
      <c r="P5291" s="1255"/>
    </row>
    <row r="5292" spans="6:16">
      <c r="F5292" s="1256"/>
      <c r="G5292" s="1257"/>
      <c r="I5292" s="1255"/>
      <c r="K5292" s="1257"/>
      <c r="L5292" s="1257"/>
      <c r="P5292" s="1255"/>
    </row>
    <row r="5293" spans="6:16">
      <c r="F5293" s="1256"/>
      <c r="G5293" s="1257"/>
      <c r="I5293" s="1255"/>
      <c r="K5293" s="1257"/>
      <c r="L5293" s="1257"/>
      <c r="P5293" s="1255"/>
    </row>
    <row r="5294" spans="6:16">
      <c r="F5294" s="1256"/>
      <c r="G5294" s="1257"/>
      <c r="I5294" s="1255"/>
      <c r="K5294" s="1257"/>
      <c r="L5294" s="1257"/>
      <c r="P5294" s="1255"/>
    </row>
    <row r="5295" spans="6:16">
      <c r="F5295" s="1256"/>
      <c r="G5295" s="1257"/>
      <c r="I5295" s="1255"/>
      <c r="K5295" s="1257"/>
      <c r="L5295" s="1257"/>
      <c r="P5295" s="1255"/>
    </row>
    <row r="5296" spans="6:16">
      <c r="F5296" s="1256"/>
      <c r="G5296" s="1257"/>
      <c r="I5296" s="1255"/>
      <c r="K5296" s="1257"/>
      <c r="L5296" s="1257"/>
      <c r="P5296" s="1255"/>
    </row>
    <row r="5297" spans="6:16">
      <c r="F5297" s="1256"/>
      <c r="G5297" s="1257"/>
      <c r="I5297" s="1255"/>
      <c r="K5297" s="1257"/>
      <c r="L5297" s="1257"/>
      <c r="P5297" s="1255"/>
    </row>
    <row r="5298" spans="6:16">
      <c r="F5298" s="1256"/>
      <c r="G5298" s="1257"/>
      <c r="I5298" s="1255"/>
      <c r="K5298" s="1257"/>
      <c r="L5298" s="1257"/>
      <c r="P5298" s="1255"/>
    </row>
    <row r="5299" spans="6:16">
      <c r="F5299" s="1256"/>
      <c r="G5299" s="1257"/>
      <c r="I5299" s="1255"/>
      <c r="K5299" s="1257"/>
      <c r="L5299" s="1257"/>
      <c r="P5299" s="1255"/>
    </row>
    <row r="5300" spans="6:16">
      <c r="F5300" s="1256"/>
      <c r="G5300" s="1257"/>
      <c r="I5300" s="1255"/>
      <c r="K5300" s="1257"/>
      <c r="L5300" s="1257"/>
      <c r="P5300" s="1255"/>
    </row>
    <row r="5301" spans="6:16">
      <c r="F5301" s="1256"/>
      <c r="G5301" s="1257"/>
      <c r="I5301" s="1255"/>
      <c r="K5301" s="1257"/>
      <c r="L5301" s="1257"/>
      <c r="P5301" s="1255"/>
    </row>
    <row r="5302" spans="6:16">
      <c r="F5302" s="1256"/>
      <c r="G5302" s="1257"/>
      <c r="I5302" s="1255"/>
      <c r="K5302" s="1257"/>
      <c r="L5302" s="1257"/>
      <c r="P5302" s="1255"/>
    </row>
    <row r="5303" spans="6:16">
      <c r="F5303" s="1256"/>
      <c r="G5303" s="1257"/>
      <c r="I5303" s="1255"/>
      <c r="K5303" s="1257"/>
      <c r="L5303" s="1257"/>
      <c r="P5303" s="1255"/>
    </row>
    <row r="5304" spans="6:16">
      <c r="F5304" s="1256"/>
      <c r="G5304" s="1257"/>
      <c r="I5304" s="1255"/>
      <c r="K5304" s="1257"/>
      <c r="L5304" s="1257"/>
      <c r="P5304" s="1255"/>
    </row>
    <row r="5305" spans="6:16">
      <c r="F5305" s="1256"/>
      <c r="G5305" s="1257"/>
      <c r="I5305" s="1255"/>
      <c r="K5305" s="1257"/>
      <c r="L5305" s="1257"/>
      <c r="P5305" s="1255"/>
    </row>
    <row r="5306" spans="6:16">
      <c r="F5306" s="1256"/>
      <c r="G5306" s="1257"/>
      <c r="I5306" s="1255"/>
      <c r="K5306" s="1257"/>
      <c r="L5306" s="1257"/>
      <c r="P5306" s="1255"/>
    </row>
    <row r="5307" spans="6:16">
      <c r="F5307" s="1256"/>
      <c r="G5307" s="1257"/>
      <c r="I5307" s="1255"/>
      <c r="K5307" s="1257"/>
      <c r="L5307" s="1257"/>
      <c r="P5307" s="1255"/>
    </row>
    <row r="5308" spans="6:16">
      <c r="F5308" s="1256"/>
      <c r="G5308" s="1257"/>
      <c r="I5308" s="1255"/>
      <c r="K5308" s="1257"/>
      <c r="L5308" s="1257"/>
      <c r="P5308" s="1255"/>
    </row>
    <row r="5309" spans="6:16">
      <c r="F5309" s="1256"/>
      <c r="G5309" s="1257"/>
      <c r="I5309" s="1255"/>
      <c r="K5309" s="1257"/>
      <c r="L5309" s="1257"/>
      <c r="P5309" s="1255"/>
    </row>
    <row r="5310" spans="6:16">
      <c r="F5310" s="1256"/>
      <c r="G5310" s="1257"/>
      <c r="I5310" s="1255"/>
      <c r="K5310" s="1257"/>
      <c r="L5310" s="1257"/>
      <c r="P5310" s="1255"/>
    </row>
    <row r="5311" spans="6:16">
      <c r="F5311" s="1256"/>
      <c r="G5311" s="1257"/>
      <c r="I5311" s="1255"/>
      <c r="K5311" s="1257"/>
      <c r="L5311" s="1257"/>
      <c r="P5311" s="1255"/>
    </row>
    <row r="5312" spans="6:16">
      <c r="F5312" s="1256"/>
      <c r="G5312" s="1257"/>
      <c r="I5312" s="1255"/>
      <c r="K5312" s="1257"/>
      <c r="L5312" s="1257"/>
      <c r="P5312" s="1255"/>
    </row>
    <row r="5313" spans="6:16">
      <c r="F5313" s="1256"/>
      <c r="G5313" s="1257"/>
      <c r="I5313" s="1255"/>
      <c r="K5313" s="1257"/>
      <c r="L5313" s="1257"/>
      <c r="P5313" s="1255"/>
    </row>
    <row r="5314" spans="6:16">
      <c r="F5314" s="1256"/>
      <c r="G5314" s="1257"/>
      <c r="I5314" s="1255"/>
      <c r="K5314" s="1257"/>
      <c r="L5314" s="1257"/>
      <c r="P5314" s="1255"/>
    </row>
    <row r="5315" spans="6:16">
      <c r="F5315" s="1256"/>
      <c r="G5315" s="1257"/>
      <c r="I5315" s="1255"/>
      <c r="K5315" s="1257"/>
      <c r="L5315" s="1257"/>
      <c r="P5315" s="1255"/>
    </row>
    <row r="5316" spans="6:16">
      <c r="F5316" s="1256"/>
      <c r="G5316" s="1257"/>
      <c r="I5316" s="1255"/>
      <c r="K5316" s="1257"/>
      <c r="L5316" s="1257"/>
      <c r="P5316" s="1255"/>
    </row>
    <row r="5317" spans="6:16">
      <c r="F5317" s="1256"/>
      <c r="G5317" s="1257"/>
      <c r="I5317" s="1255"/>
      <c r="K5317" s="1257"/>
      <c r="L5317" s="1257"/>
      <c r="P5317" s="1255"/>
    </row>
    <row r="5318" spans="6:16">
      <c r="F5318" s="1256"/>
      <c r="G5318" s="1257"/>
      <c r="I5318" s="1255"/>
      <c r="K5318" s="1257"/>
      <c r="L5318" s="1257"/>
      <c r="P5318" s="1255"/>
    </row>
    <row r="5319" spans="6:16">
      <c r="F5319" s="1256"/>
      <c r="G5319" s="1257"/>
      <c r="I5319" s="1255"/>
      <c r="K5319" s="1257"/>
      <c r="L5319" s="1257"/>
      <c r="P5319" s="1255"/>
    </row>
    <row r="5320" spans="6:16">
      <c r="F5320" s="1256"/>
      <c r="G5320" s="1257"/>
      <c r="I5320" s="1255"/>
      <c r="K5320" s="1257"/>
      <c r="L5320" s="1257"/>
      <c r="P5320" s="1255"/>
    </row>
    <row r="5321" spans="6:16">
      <c r="F5321" s="1256"/>
      <c r="G5321" s="1257"/>
      <c r="I5321" s="1255"/>
      <c r="K5321" s="1257"/>
      <c r="L5321" s="1257"/>
      <c r="P5321" s="1255"/>
    </row>
    <row r="5322" spans="6:16">
      <c r="F5322" s="1256"/>
      <c r="G5322" s="1257"/>
      <c r="I5322" s="1255"/>
      <c r="K5322" s="1257"/>
      <c r="L5322" s="1257"/>
      <c r="P5322" s="1255"/>
    </row>
    <row r="5323" spans="6:16">
      <c r="F5323" s="1256"/>
      <c r="G5323" s="1257"/>
      <c r="I5323" s="1255"/>
      <c r="K5323" s="1257"/>
      <c r="L5323" s="1257"/>
      <c r="P5323" s="1255"/>
    </row>
    <row r="5324" spans="6:16">
      <c r="F5324" s="1256"/>
      <c r="G5324" s="1257"/>
      <c r="I5324" s="1255"/>
      <c r="K5324" s="1257"/>
      <c r="L5324" s="1257"/>
      <c r="P5324" s="1255"/>
    </row>
    <row r="5325" spans="6:16">
      <c r="F5325" s="1256"/>
      <c r="G5325" s="1257"/>
      <c r="I5325" s="1255"/>
      <c r="K5325" s="1257"/>
      <c r="L5325" s="1257"/>
      <c r="P5325" s="1255"/>
    </row>
    <row r="5326" spans="6:16">
      <c r="F5326" s="1256"/>
      <c r="G5326" s="1257"/>
      <c r="I5326" s="1255"/>
      <c r="K5326" s="1257"/>
      <c r="L5326" s="1257"/>
      <c r="P5326" s="1255"/>
    </row>
    <row r="5327" spans="6:16">
      <c r="F5327" s="1256"/>
      <c r="G5327" s="1257"/>
      <c r="I5327" s="1255"/>
      <c r="K5327" s="1257"/>
      <c r="L5327" s="1257"/>
      <c r="P5327" s="1255"/>
    </row>
    <row r="5328" spans="6:16">
      <c r="F5328" s="1256"/>
      <c r="G5328" s="1257"/>
      <c r="I5328" s="1255"/>
      <c r="K5328" s="1257"/>
      <c r="L5328" s="1257"/>
      <c r="P5328" s="1255"/>
    </row>
    <row r="5329" spans="6:16">
      <c r="F5329" s="1256"/>
      <c r="G5329" s="1257"/>
      <c r="I5329" s="1255"/>
      <c r="K5329" s="1257"/>
      <c r="L5329" s="1257"/>
      <c r="P5329" s="1255"/>
    </row>
    <row r="5330" spans="6:16">
      <c r="F5330" s="1256"/>
      <c r="G5330" s="1257"/>
      <c r="I5330" s="1255"/>
      <c r="K5330" s="1257"/>
      <c r="L5330" s="1257"/>
      <c r="P5330" s="1255"/>
    </row>
    <row r="5331" spans="6:16">
      <c r="F5331" s="1256"/>
      <c r="G5331" s="1257"/>
      <c r="I5331" s="1255"/>
      <c r="K5331" s="1257"/>
      <c r="L5331" s="1257"/>
      <c r="P5331" s="1255"/>
    </row>
    <row r="5332" spans="6:16">
      <c r="F5332" s="1256"/>
      <c r="G5332" s="1257"/>
      <c r="I5332" s="1255"/>
      <c r="K5332" s="1257"/>
      <c r="L5332" s="1257"/>
      <c r="P5332" s="1255"/>
    </row>
    <row r="5333" spans="6:16">
      <c r="F5333" s="1256"/>
      <c r="G5333" s="1257"/>
      <c r="I5333" s="1255"/>
      <c r="K5333" s="1257"/>
      <c r="L5333" s="1257"/>
      <c r="P5333" s="1255"/>
    </row>
    <row r="5334" spans="6:16">
      <c r="F5334" s="1256"/>
      <c r="G5334" s="1257"/>
      <c r="I5334" s="1255"/>
      <c r="K5334" s="1257"/>
      <c r="L5334" s="1257"/>
      <c r="P5334" s="1255"/>
    </row>
    <row r="5335" spans="6:16">
      <c r="F5335" s="1256"/>
      <c r="G5335" s="1257"/>
      <c r="I5335" s="1255"/>
      <c r="K5335" s="1257"/>
      <c r="L5335" s="1257"/>
      <c r="P5335" s="1255"/>
    </row>
    <row r="5336" spans="6:16">
      <c r="F5336" s="1256"/>
      <c r="G5336" s="1257"/>
      <c r="I5336" s="1255"/>
      <c r="K5336" s="1257"/>
      <c r="L5336" s="1257"/>
      <c r="P5336" s="1255"/>
    </row>
    <row r="5337" spans="6:16">
      <c r="F5337" s="1256"/>
      <c r="G5337" s="1257"/>
      <c r="I5337" s="1255"/>
      <c r="K5337" s="1257"/>
      <c r="L5337" s="1257"/>
      <c r="P5337" s="1255"/>
    </row>
    <row r="5338" spans="6:16">
      <c r="F5338" s="1256"/>
      <c r="G5338" s="1257"/>
      <c r="I5338" s="1255"/>
      <c r="K5338" s="1257"/>
      <c r="L5338" s="1257"/>
      <c r="P5338" s="1255"/>
    </row>
    <row r="5339" spans="6:16">
      <c r="F5339" s="1256"/>
      <c r="G5339" s="1257"/>
      <c r="I5339" s="1255"/>
      <c r="K5339" s="1257"/>
      <c r="L5339" s="1257"/>
      <c r="P5339" s="1255"/>
    </row>
    <row r="5340" spans="6:16">
      <c r="F5340" s="1256"/>
      <c r="G5340" s="1257"/>
      <c r="I5340" s="1255"/>
      <c r="K5340" s="1257"/>
      <c r="L5340" s="1257"/>
      <c r="P5340" s="1255"/>
    </row>
    <row r="5341" spans="6:16">
      <c r="F5341" s="1256"/>
      <c r="G5341" s="1257"/>
      <c r="I5341" s="1255"/>
      <c r="K5341" s="1257"/>
      <c r="L5341" s="1257"/>
      <c r="P5341" s="1255"/>
    </row>
    <row r="5342" spans="6:16">
      <c r="F5342" s="1256"/>
      <c r="G5342" s="1257"/>
      <c r="I5342" s="1255"/>
      <c r="K5342" s="1257"/>
      <c r="L5342" s="1257"/>
      <c r="P5342" s="1255"/>
    </row>
    <row r="5343" spans="6:16">
      <c r="F5343" s="1256"/>
      <c r="G5343" s="1257"/>
      <c r="I5343" s="1255"/>
      <c r="K5343" s="1257"/>
      <c r="L5343" s="1257"/>
      <c r="P5343" s="1255"/>
    </row>
    <row r="5344" spans="6:16">
      <c r="F5344" s="1256"/>
      <c r="G5344" s="1257"/>
      <c r="I5344" s="1255"/>
      <c r="K5344" s="1257"/>
      <c r="L5344" s="1257"/>
      <c r="P5344" s="1255"/>
    </row>
    <row r="5345" spans="6:16">
      <c r="F5345" s="1256"/>
      <c r="G5345" s="1257"/>
      <c r="I5345" s="1255"/>
      <c r="K5345" s="1257"/>
      <c r="L5345" s="1257"/>
      <c r="P5345" s="1255"/>
    </row>
    <row r="5346" spans="6:16">
      <c r="F5346" s="1256"/>
      <c r="G5346" s="1257"/>
      <c r="I5346" s="1255"/>
      <c r="K5346" s="1257"/>
      <c r="L5346" s="1257"/>
      <c r="P5346" s="1255"/>
    </row>
    <row r="5347" spans="6:16">
      <c r="F5347" s="1256"/>
      <c r="G5347" s="1257"/>
      <c r="I5347" s="1255"/>
      <c r="K5347" s="1257"/>
      <c r="L5347" s="1257"/>
      <c r="P5347" s="1255"/>
    </row>
    <row r="5348" spans="6:16">
      <c r="F5348" s="1256"/>
      <c r="G5348" s="1257"/>
      <c r="I5348" s="1255"/>
      <c r="K5348" s="1257"/>
      <c r="L5348" s="1257"/>
      <c r="P5348" s="1255"/>
    </row>
    <row r="5349" spans="6:16">
      <c r="F5349" s="1256"/>
      <c r="G5349" s="1257"/>
      <c r="I5349" s="1255"/>
      <c r="K5349" s="1257"/>
      <c r="L5349" s="1257"/>
      <c r="P5349" s="1255"/>
    </row>
    <row r="5350" spans="6:16">
      <c r="F5350" s="1256"/>
      <c r="G5350" s="1257"/>
      <c r="I5350" s="1255"/>
      <c r="K5350" s="1257"/>
      <c r="L5350" s="1257"/>
      <c r="P5350" s="1255"/>
    </row>
    <row r="5351" spans="6:16">
      <c r="F5351" s="1256"/>
      <c r="G5351" s="1257"/>
      <c r="I5351" s="1255"/>
      <c r="K5351" s="1257"/>
      <c r="L5351" s="1257"/>
      <c r="P5351" s="1255"/>
    </row>
    <row r="5352" spans="6:16">
      <c r="F5352" s="1256"/>
      <c r="G5352" s="1257"/>
      <c r="I5352" s="1255"/>
      <c r="K5352" s="1257"/>
      <c r="L5352" s="1257"/>
      <c r="P5352" s="1255"/>
    </row>
    <row r="5353" spans="6:16">
      <c r="F5353" s="1256"/>
      <c r="G5353" s="1257"/>
      <c r="I5353" s="1255"/>
      <c r="K5353" s="1257"/>
      <c r="L5353" s="1257"/>
      <c r="P5353" s="1255"/>
    </row>
    <row r="5354" spans="6:16">
      <c r="F5354" s="1256"/>
      <c r="G5354" s="1257"/>
      <c r="I5354" s="1255"/>
      <c r="K5354" s="1257"/>
      <c r="L5354" s="1257"/>
      <c r="P5354" s="1255"/>
    </row>
    <row r="5355" spans="6:16">
      <c r="F5355" s="1256"/>
      <c r="G5355" s="1257"/>
      <c r="I5355" s="1255"/>
      <c r="K5355" s="1257"/>
      <c r="L5355" s="1257"/>
      <c r="P5355" s="1255"/>
    </row>
    <row r="5356" spans="6:16">
      <c r="F5356" s="1256"/>
      <c r="G5356" s="1257"/>
      <c r="I5356" s="1255"/>
      <c r="K5356" s="1257"/>
      <c r="L5356" s="1257"/>
      <c r="P5356" s="1255"/>
    </row>
    <row r="5357" spans="6:16">
      <c r="F5357" s="1256"/>
      <c r="G5357" s="1257"/>
      <c r="I5357" s="1255"/>
      <c r="K5357" s="1257"/>
      <c r="L5357" s="1257"/>
      <c r="P5357" s="1255"/>
    </row>
    <row r="5358" spans="6:16">
      <c r="F5358" s="1256"/>
      <c r="G5358" s="1257"/>
      <c r="I5358" s="1255"/>
      <c r="K5358" s="1257"/>
      <c r="L5358" s="1257"/>
      <c r="P5358" s="1255"/>
    </row>
    <row r="5359" spans="6:16">
      <c r="F5359" s="1256"/>
      <c r="G5359" s="1257"/>
      <c r="I5359" s="1255"/>
      <c r="K5359" s="1257"/>
      <c r="L5359" s="1257"/>
      <c r="P5359" s="1255"/>
    </row>
    <row r="5360" spans="6:16">
      <c r="F5360" s="1256"/>
      <c r="G5360" s="1257"/>
      <c r="I5360" s="1255"/>
      <c r="K5360" s="1257"/>
      <c r="L5360" s="1257"/>
      <c r="P5360" s="1255"/>
    </row>
    <row r="5361" spans="6:16">
      <c r="F5361" s="1256"/>
      <c r="G5361" s="1257"/>
      <c r="I5361" s="1255"/>
      <c r="K5361" s="1257"/>
      <c r="L5361" s="1257"/>
      <c r="P5361" s="1255"/>
    </row>
    <row r="5362" spans="6:16">
      <c r="F5362" s="1256"/>
      <c r="G5362" s="1257"/>
      <c r="I5362" s="1255"/>
      <c r="K5362" s="1257"/>
      <c r="L5362" s="1257"/>
      <c r="P5362" s="1255"/>
    </row>
    <row r="5363" spans="6:16">
      <c r="F5363" s="1256"/>
      <c r="G5363" s="1257"/>
      <c r="I5363" s="1255"/>
      <c r="K5363" s="1257"/>
      <c r="L5363" s="1257"/>
      <c r="P5363" s="1255"/>
    </row>
    <row r="5364" spans="6:16">
      <c r="F5364" s="1256"/>
      <c r="G5364" s="1257"/>
      <c r="I5364" s="1255"/>
      <c r="K5364" s="1257"/>
      <c r="L5364" s="1257"/>
      <c r="P5364" s="1255"/>
    </row>
    <row r="5365" spans="6:16">
      <c r="F5365" s="1256"/>
      <c r="G5365" s="1257"/>
      <c r="I5365" s="1255"/>
      <c r="K5365" s="1257"/>
      <c r="L5365" s="1257"/>
      <c r="P5365" s="1255"/>
    </row>
    <row r="5366" spans="6:16">
      <c r="F5366" s="1256"/>
      <c r="G5366" s="1257"/>
      <c r="I5366" s="1255"/>
      <c r="K5366" s="1257"/>
      <c r="L5366" s="1257"/>
      <c r="P5366" s="1255"/>
    </row>
    <row r="5367" spans="6:16">
      <c r="F5367" s="1256"/>
      <c r="G5367" s="1257"/>
      <c r="I5367" s="1255"/>
      <c r="K5367" s="1257"/>
      <c r="L5367" s="1257"/>
      <c r="P5367" s="1255"/>
    </row>
    <row r="5368" spans="6:16">
      <c r="F5368" s="1256"/>
      <c r="G5368" s="1257"/>
      <c r="I5368" s="1255"/>
      <c r="K5368" s="1257"/>
      <c r="L5368" s="1257"/>
      <c r="P5368" s="1255"/>
    </row>
    <row r="5369" spans="6:16">
      <c r="F5369" s="1256"/>
      <c r="G5369" s="1257"/>
      <c r="I5369" s="1255"/>
      <c r="K5369" s="1257"/>
      <c r="L5369" s="1257"/>
      <c r="P5369" s="1255"/>
    </row>
    <row r="5370" spans="6:16">
      <c r="F5370" s="1256"/>
      <c r="G5370" s="1257"/>
      <c r="I5370" s="1255"/>
      <c r="K5370" s="1257"/>
      <c r="L5370" s="1257"/>
      <c r="P5370" s="1255"/>
    </row>
    <row r="5371" spans="6:16">
      <c r="F5371" s="1256"/>
      <c r="G5371" s="1257"/>
      <c r="I5371" s="1255"/>
      <c r="K5371" s="1257"/>
      <c r="L5371" s="1257"/>
      <c r="P5371" s="1255"/>
    </row>
    <row r="5372" spans="6:16">
      <c r="F5372" s="1256"/>
      <c r="G5372" s="1257"/>
      <c r="I5372" s="1255"/>
      <c r="K5372" s="1257"/>
      <c r="L5372" s="1257"/>
      <c r="P5372" s="1255"/>
    </row>
    <row r="5373" spans="6:16">
      <c r="F5373" s="1256"/>
      <c r="G5373" s="1257"/>
      <c r="I5373" s="1255"/>
      <c r="K5373" s="1257"/>
      <c r="L5373" s="1257"/>
      <c r="P5373" s="1255"/>
    </row>
    <row r="5374" spans="6:16">
      <c r="F5374" s="1256"/>
      <c r="G5374" s="1257"/>
      <c r="I5374" s="1255"/>
      <c r="K5374" s="1257"/>
      <c r="L5374" s="1257"/>
      <c r="P5374" s="1255"/>
    </row>
    <row r="5375" spans="6:16">
      <c r="F5375" s="1256"/>
      <c r="G5375" s="1257"/>
      <c r="I5375" s="1255"/>
      <c r="K5375" s="1257"/>
      <c r="L5375" s="1257"/>
      <c r="P5375" s="1255"/>
    </row>
    <row r="5376" spans="6:16">
      <c r="F5376" s="1256"/>
      <c r="G5376" s="1257"/>
      <c r="I5376" s="1255"/>
      <c r="K5376" s="1257"/>
      <c r="L5376" s="1257"/>
      <c r="P5376" s="1255"/>
    </row>
    <row r="5377" spans="6:16">
      <c r="F5377" s="1256"/>
      <c r="G5377" s="1257"/>
      <c r="I5377" s="1255"/>
      <c r="K5377" s="1257"/>
      <c r="L5377" s="1257"/>
      <c r="P5377" s="1255"/>
    </row>
    <row r="5378" spans="6:16">
      <c r="F5378" s="1256"/>
      <c r="G5378" s="1257"/>
      <c r="I5378" s="1255"/>
      <c r="K5378" s="1257"/>
      <c r="L5378" s="1257"/>
      <c r="P5378" s="1255"/>
    </row>
    <row r="5379" spans="6:16">
      <c r="F5379" s="1256"/>
      <c r="G5379" s="1257"/>
      <c r="I5379" s="1255"/>
      <c r="K5379" s="1257"/>
      <c r="L5379" s="1257"/>
      <c r="P5379" s="1255"/>
    </row>
    <row r="5380" spans="6:16">
      <c r="F5380" s="1256"/>
      <c r="G5380" s="1257"/>
      <c r="I5380" s="1255"/>
      <c r="K5380" s="1257"/>
      <c r="L5380" s="1257"/>
      <c r="P5380" s="1255"/>
    </row>
    <row r="5381" spans="6:16">
      <c r="F5381" s="1256"/>
      <c r="G5381" s="1257"/>
      <c r="I5381" s="1255"/>
      <c r="K5381" s="1257"/>
      <c r="L5381" s="1257"/>
      <c r="P5381" s="1255"/>
    </row>
    <row r="5382" spans="6:16">
      <c r="F5382" s="1256"/>
      <c r="G5382" s="1257"/>
      <c r="I5382" s="1255"/>
      <c r="K5382" s="1257"/>
      <c r="L5382" s="1257"/>
      <c r="P5382" s="1255"/>
    </row>
    <row r="5383" spans="6:16">
      <c r="F5383" s="1256"/>
      <c r="G5383" s="1257"/>
      <c r="I5383" s="1255"/>
      <c r="K5383" s="1257"/>
      <c r="L5383" s="1257"/>
      <c r="P5383" s="1255"/>
    </row>
    <row r="5384" spans="6:16">
      <c r="F5384" s="1256"/>
      <c r="G5384" s="1257"/>
      <c r="I5384" s="1255"/>
      <c r="K5384" s="1257"/>
      <c r="L5384" s="1257"/>
      <c r="P5384" s="1255"/>
    </row>
    <row r="5385" spans="6:16">
      <c r="F5385" s="1256"/>
      <c r="G5385" s="1257"/>
      <c r="I5385" s="1255"/>
      <c r="K5385" s="1257"/>
      <c r="L5385" s="1257"/>
      <c r="P5385" s="1255"/>
    </row>
    <row r="5386" spans="6:16">
      <c r="F5386" s="1256"/>
      <c r="G5386" s="1257"/>
      <c r="I5386" s="1255"/>
      <c r="K5386" s="1257"/>
      <c r="L5386" s="1257"/>
      <c r="P5386" s="1255"/>
    </row>
    <row r="5387" spans="6:16">
      <c r="F5387" s="1256"/>
      <c r="G5387" s="1257"/>
      <c r="I5387" s="1255"/>
      <c r="K5387" s="1257"/>
      <c r="L5387" s="1257"/>
      <c r="P5387" s="1255"/>
    </row>
    <row r="5388" spans="6:16">
      <c r="F5388" s="1256"/>
      <c r="G5388" s="1257"/>
      <c r="I5388" s="1255"/>
      <c r="K5388" s="1257"/>
      <c r="L5388" s="1257"/>
      <c r="P5388" s="1255"/>
    </row>
    <row r="5389" spans="6:16">
      <c r="F5389" s="1256"/>
      <c r="G5389" s="1257"/>
      <c r="I5389" s="1255"/>
      <c r="K5389" s="1257"/>
      <c r="L5389" s="1257"/>
      <c r="P5389" s="1255"/>
    </row>
    <row r="5390" spans="6:16">
      <c r="F5390" s="1256"/>
      <c r="G5390" s="1257"/>
      <c r="I5390" s="1255"/>
      <c r="K5390" s="1257"/>
      <c r="L5390" s="1257"/>
      <c r="P5390" s="1255"/>
    </row>
    <row r="5391" spans="6:16">
      <c r="F5391" s="1256"/>
      <c r="G5391" s="1257"/>
      <c r="I5391" s="1255"/>
      <c r="K5391" s="1257"/>
      <c r="L5391" s="1257"/>
      <c r="P5391" s="1255"/>
    </row>
    <row r="5392" spans="6:16">
      <c r="F5392" s="1256"/>
      <c r="G5392" s="1257"/>
      <c r="I5392" s="1255"/>
      <c r="K5392" s="1257"/>
      <c r="L5392" s="1257"/>
      <c r="P5392" s="1255"/>
    </row>
    <row r="5393" spans="6:16">
      <c r="F5393" s="1256"/>
      <c r="G5393" s="1257"/>
      <c r="I5393" s="1255"/>
      <c r="K5393" s="1257"/>
      <c r="L5393" s="1257"/>
      <c r="P5393" s="1255"/>
    </row>
    <row r="5394" spans="6:16">
      <c r="F5394" s="1256"/>
      <c r="G5394" s="1257"/>
      <c r="I5394" s="1255"/>
      <c r="K5394" s="1257"/>
      <c r="L5394" s="1257"/>
      <c r="P5394" s="1255"/>
    </row>
    <row r="5395" spans="6:16">
      <c r="F5395" s="1256"/>
      <c r="G5395" s="1257"/>
      <c r="I5395" s="1255"/>
      <c r="K5395" s="1257"/>
      <c r="L5395" s="1257"/>
      <c r="P5395" s="1255"/>
    </row>
    <row r="5396" spans="6:16">
      <c r="F5396" s="1256"/>
      <c r="G5396" s="1257"/>
      <c r="I5396" s="1255"/>
      <c r="K5396" s="1257"/>
      <c r="L5396" s="1257"/>
      <c r="P5396" s="1255"/>
    </row>
    <row r="5397" spans="6:16">
      <c r="F5397" s="1256"/>
      <c r="G5397" s="1257"/>
      <c r="I5397" s="1255"/>
      <c r="K5397" s="1257"/>
      <c r="L5397" s="1257"/>
      <c r="P5397" s="1255"/>
    </row>
    <row r="5398" spans="6:16">
      <c r="F5398" s="1256"/>
      <c r="G5398" s="1257"/>
      <c r="I5398" s="1255"/>
      <c r="K5398" s="1257"/>
      <c r="L5398" s="1257"/>
      <c r="P5398" s="1255"/>
    </row>
    <row r="5399" spans="6:16">
      <c r="F5399" s="1256"/>
      <c r="G5399" s="1257"/>
      <c r="I5399" s="1255"/>
      <c r="K5399" s="1257"/>
      <c r="L5399" s="1257"/>
      <c r="P5399" s="1255"/>
    </row>
    <row r="5400" spans="6:16">
      <c r="F5400" s="1256"/>
      <c r="G5400" s="1257"/>
      <c r="I5400" s="1255"/>
      <c r="K5400" s="1257"/>
      <c r="L5400" s="1257"/>
      <c r="P5400" s="1255"/>
    </row>
    <row r="5401" spans="6:16">
      <c r="F5401" s="1256"/>
      <c r="G5401" s="1257"/>
      <c r="I5401" s="1255"/>
      <c r="K5401" s="1257"/>
      <c r="L5401" s="1257"/>
      <c r="P5401" s="1255"/>
    </row>
    <row r="5402" spans="6:16">
      <c r="F5402" s="1256"/>
      <c r="G5402" s="1257"/>
      <c r="I5402" s="1255"/>
      <c r="K5402" s="1257"/>
      <c r="L5402" s="1257"/>
      <c r="P5402" s="1255"/>
    </row>
    <row r="5403" spans="6:16">
      <c r="F5403" s="1256"/>
      <c r="G5403" s="1257"/>
      <c r="I5403" s="1255"/>
      <c r="K5403" s="1257"/>
      <c r="L5403" s="1257"/>
      <c r="P5403" s="1255"/>
    </row>
    <row r="5404" spans="6:16">
      <c r="F5404" s="1256"/>
      <c r="G5404" s="1257"/>
      <c r="I5404" s="1255"/>
      <c r="K5404" s="1257"/>
      <c r="L5404" s="1257"/>
      <c r="P5404" s="1255"/>
    </row>
    <row r="5405" spans="6:16">
      <c r="F5405" s="1256"/>
      <c r="G5405" s="1257"/>
      <c r="I5405" s="1255"/>
      <c r="K5405" s="1257"/>
      <c r="L5405" s="1257"/>
      <c r="P5405" s="1255"/>
    </row>
    <row r="5406" spans="6:16">
      <c r="F5406" s="1256"/>
      <c r="G5406" s="1257"/>
      <c r="I5406" s="1255"/>
      <c r="K5406" s="1257"/>
      <c r="L5406" s="1257"/>
      <c r="P5406" s="1255"/>
    </row>
    <row r="5407" spans="6:16">
      <c r="F5407" s="1256"/>
      <c r="G5407" s="1257"/>
      <c r="I5407" s="1255"/>
      <c r="K5407" s="1257"/>
      <c r="L5407" s="1257"/>
      <c r="P5407" s="1255"/>
    </row>
    <row r="5408" spans="6:16">
      <c r="F5408" s="1256"/>
      <c r="G5408" s="1257"/>
      <c r="I5408" s="1255"/>
      <c r="K5408" s="1257"/>
      <c r="L5408" s="1257"/>
      <c r="P5408" s="1255"/>
    </row>
    <row r="5409" spans="6:16">
      <c r="F5409" s="1256"/>
      <c r="G5409" s="1257"/>
      <c r="I5409" s="1255"/>
      <c r="K5409" s="1257"/>
      <c r="L5409" s="1257"/>
      <c r="P5409" s="1255"/>
    </row>
    <row r="5410" spans="6:16">
      <c r="F5410" s="1256"/>
      <c r="G5410" s="1257"/>
      <c r="I5410" s="1255"/>
      <c r="K5410" s="1257"/>
      <c r="L5410" s="1257"/>
      <c r="P5410" s="1255"/>
    </row>
    <row r="5411" spans="6:16">
      <c r="F5411" s="1256"/>
      <c r="G5411" s="1257"/>
      <c r="I5411" s="1255"/>
      <c r="K5411" s="1257"/>
      <c r="L5411" s="1257"/>
      <c r="P5411" s="1255"/>
    </row>
    <row r="5412" spans="6:16">
      <c r="F5412" s="1256"/>
      <c r="G5412" s="1257"/>
      <c r="I5412" s="1255"/>
      <c r="K5412" s="1257"/>
      <c r="L5412" s="1257"/>
      <c r="P5412" s="1255"/>
    </row>
    <row r="5413" spans="6:16">
      <c r="F5413" s="1256"/>
      <c r="G5413" s="1257"/>
      <c r="I5413" s="1255"/>
      <c r="K5413" s="1257"/>
      <c r="L5413" s="1257"/>
      <c r="P5413" s="1255"/>
    </row>
    <row r="5414" spans="6:16">
      <c r="F5414" s="1256"/>
      <c r="G5414" s="1257"/>
      <c r="I5414" s="1255"/>
      <c r="K5414" s="1257"/>
      <c r="L5414" s="1257"/>
      <c r="P5414" s="1255"/>
    </row>
    <row r="5415" spans="6:16">
      <c r="F5415" s="1256"/>
      <c r="G5415" s="1257"/>
      <c r="I5415" s="1255"/>
      <c r="K5415" s="1257"/>
      <c r="L5415" s="1257"/>
      <c r="P5415" s="1255"/>
    </row>
    <row r="5416" spans="6:16">
      <c r="F5416" s="1256"/>
      <c r="G5416" s="1257"/>
      <c r="I5416" s="1255"/>
      <c r="K5416" s="1257"/>
      <c r="L5416" s="1257"/>
      <c r="P5416" s="1255"/>
    </row>
    <row r="5417" spans="6:16">
      <c r="F5417" s="1256"/>
      <c r="G5417" s="1257"/>
      <c r="I5417" s="1255"/>
      <c r="K5417" s="1257"/>
      <c r="L5417" s="1257"/>
      <c r="P5417" s="1255"/>
    </row>
    <row r="5418" spans="6:16">
      <c r="F5418" s="1256"/>
      <c r="G5418" s="1257"/>
      <c r="I5418" s="1255"/>
      <c r="K5418" s="1257"/>
      <c r="L5418" s="1257"/>
      <c r="P5418" s="1255"/>
    </row>
    <row r="5419" spans="6:16">
      <c r="F5419" s="1256"/>
      <c r="G5419" s="1257"/>
      <c r="I5419" s="1255"/>
      <c r="K5419" s="1257"/>
      <c r="L5419" s="1257"/>
      <c r="P5419" s="1255"/>
    </row>
    <row r="5420" spans="6:16">
      <c r="F5420" s="1256"/>
      <c r="G5420" s="1257"/>
      <c r="I5420" s="1255"/>
      <c r="K5420" s="1257"/>
      <c r="L5420" s="1257"/>
      <c r="P5420" s="1255"/>
    </row>
    <row r="5421" spans="6:16">
      <c r="F5421" s="1256"/>
      <c r="G5421" s="1257"/>
      <c r="I5421" s="1255"/>
      <c r="K5421" s="1257"/>
      <c r="L5421" s="1257"/>
      <c r="P5421" s="1255"/>
    </row>
    <row r="5422" spans="6:16">
      <c r="F5422" s="1256"/>
      <c r="G5422" s="1257"/>
      <c r="I5422" s="1255"/>
      <c r="K5422" s="1257"/>
      <c r="L5422" s="1257"/>
      <c r="P5422" s="1255"/>
    </row>
    <row r="5423" spans="6:16">
      <c r="F5423" s="1256"/>
      <c r="G5423" s="1257"/>
      <c r="I5423" s="1255"/>
      <c r="K5423" s="1257"/>
      <c r="L5423" s="1257"/>
      <c r="P5423" s="1255"/>
    </row>
    <row r="5424" spans="6:16">
      <c r="F5424" s="1256"/>
      <c r="G5424" s="1257"/>
      <c r="I5424" s="1255"/>
      <c r="K5424" s="1257"/>
      <c r="L5424" s="1257"/>
      <c r="P5424" s="1255"/>
    </row>
    <row r="5425" spans="6:16">
      <c r="F5425" s="1256"/>
      <c r="G5425" s="1257"/>
      <c r="I5425" s="1255"/>
      <c r="K5425" s="1257"/>
      <c r="L5425" s="1257"/>
      <c r="P5425" s="1255"/>
    </row>
    <row r="5426" spans="6:16">
      <c r="F5426" s="1256"/>
      <c r="G5426" s="1257"/>
      <c r="I5426" s="1255"/>
      <c r="K5426" s="1257"/>
      <c r="L5426" s="1257"/>
      <c r="P5426" s="1255"/>
    </row>
    <row r="5427" spans="6:16">
      <c r="F5427" s="1256"/>
      <c r="G5427" s="1257"/>
      <c r="I5427" s="1255"/>
      <c r="K5427" s="1257"/>
      <c r="L5427" s="1257"/>
      <c r="P5427" s="1255"/>
    </row>
    <row r="5428" spans="6:16">
      <c r="F5428" s="1256"/>
      <c r="G5428" s="1257"/>
      <c r="I5428" s="1255"/>
      <c r="K5428" s="1257"/>
      <c r="L5428" s="1257"/>
      <c r="P5428" s="1255"/>
    </row>
    <row r="5429" spans="6:16">
      <c r="F5429" s="1256"/>
      <c r="G5429" s="1257"/>
      <c r="I5429" s="1255"/>
      <c r="K5429" s="1257"/>
      <c r="L5429" s="1257"/>
      <c r="P5429" s="1255"/>
    </row>
    <row r="5430" spans="6:16">
      <c r="F5430" s="1256"/>
      <c r="G5430" s="1257"/>
      <c r="I5430" s="1255"/>
      <c r="K5430" s="1257"/>
      <c r="L5430" s="1257"/>
      <c r="P5430" s="1255"/>
    </row>
    <row r="5431" spans="6:16">
      <c r="F5431" s="1256"/>
      <c r="G5431" s="1257"/>
      <c r="I5431" s="1255"/>
      <c r="K5431" s="1257"/>
      <c r="L5431" s="1257"/>
      <c r="P5431" s="1255"/>
    </row>
    <row r="5432" spans="6:16">
      <c r="F5432" s="1256"/>
      <c r="G5432" s="1257"/>
      <c r="I5432" s="1255"/>
      <c r="K5432" s="1257"/>
      <c r="L5432" s="1257"/>
      <c r="P5432" s="1255"/>
    </row>
    <row r="5433" spans="6:16">
      <c r="F5433" s="1256"/>
      <c r="G5433" s="1257"/>
      <c r="I5433" s="1255"/>
      <c r="K5433" s="1257"/>
      <c r="L5433" s="1257"/>
      <c r="P5433" s="1255"/>
    </row>
    <row r="5434" spans="6:16">
      <c r="F5434" s="1256"/>
      <c r="G5434" s="1257"/>
      <c r="I5434" s="1255"/>
      <c r="K5434" s="1257"/>
      <c r="L5434" s="1257"/>
      <c r="P5434" s="1255"/>
    </row>
    <row r="5435" spans="6:16">
      <c r="F5435" s="1256"/>
      <c r="G5435" s="1257"/>
      <c r="I5435" s="1255"/>
      <c r="K5435" s="1257"/>
      <c r="L5435" s="1257"/>
      <c r="P5435" s="1255"/>
    </row>
    <row r="5436" spans="6:16">
      <c r="F5436" s="1256"/>
      <c r="G5436" s="1257"/>
      <c r="I5436" s="1255"/>
      <c r="K5436" s="1257"/>
      <c r="L5436" s="1257"/>
      <c r="P5436" s="1255"/>
    </row>
    <row r="5437" spans="6:16">
      <c r="F5437" s="1256"/>
      <c r="G5437" s="1257"/>
      <c r="I5437" s="1255"/>
      <c r="K5437" s="1257"/>
      <c r="L5437" s="1257"/>
      <c r="P5437" s="1255"/>
    </row>
    <row r="5438" spans="6:16">
      <c r="F5438" s="1256"/>
      <c r="G5438" s="1257"/>
      <c r="I5438" s="1255"/>
      <c r="K5438" s="1257"/>
      <c r="L5438" s="1257"/>
      <c r="P5438" s="1255"/>
    </row>
    <row r="5439" spans="6:16">
      <c r="F5439" s="1256"/>
      <c r="G5439" s="1257"/>
      <c r="I5439" s="1255"/>
      <c r="K5439" s="1257"/>
      <c r="L5439" s="1257"/>
      <c r="P5439" s="1255"/>
    </row>
    <row r="5440" spans="6:16">
      <c r="F5440" s="1256"/>
      <c r="G5440" s="1257"/>
      <c r="I5440" s="1255"/>
      <c r="K5440" s="1257"/>
      <c r="L5440" s="1257"/>
      <c r="P5440" s="1255"/>
    </row>
    <row r="5441" spans="6:16">
      <c r="F5441" s="1256"/>
      <c r="G5441" s="1257"/>
      <c r="I5441" s="1255"/>
      <c r="K5441" s="1257"/>
      <c r="L5441" s="1257"/>
      <c r="P5441" s="1255"/>
    </row>
    <row r="5442" spans="6:16">
      <c r="F5442" s="1256"/>
      <c r="G5442" s="1257"/>
      <c r="I5442" s="1255"/>
      <c r="K5442" s="1257"/>
      <c r="L5442" s="1257"/>
      <c r="P5442" s="1255"/>
    </row>
    <row r="5443" spans="6:16">
      <c r="F5443" s="1256"/>
      <c r="G5443" s="1257"/>
      <c r="I5443" s="1255"/>
      <c r="K5443" s="1257"/>
      <c r="L5443" s="1257"/>
      <c r="P5443" s="1255"/>
    </row>
    <row r="5444" spans="6:16">
      <c r="F5444" s="1256"/>
      <c r="G5444" s="1257"/>
      <c r="I5444" s="1255"/>
      <c r="K5444" s="1257"/>
      <c r="L5444" s="1257"/>
      <c r="P5444" s="1255"/>
    </row>
    <row r="5445" spans="6:16">
      <c r="F5445" s="1256"/>
      <c r="G5445" s="1257"/>
      <c r="I5445" s="1255"/>
      <c r="K5445" s="1257"/>
      <c r="L5445" s="1257"/>
      <c r="P5445" s="1255"/>
    </row>
    <row r="5446" spans="6:16">
      <c r="F5446" s="1256"/>
      <c r="G5446" s="1257"/>
      <c r="I5446" s="1255"/>
      <c r="K5446" s="1257"/>
      <c r="L5446" s="1257"/>
      <c r="P5446" s="1255"/>
    </row>
    <row r="5447" spans="6:16">
      <c r="F5447" s="1256"/>
      <c r="G5447" s="1257"/>
      <c r="I5447" s="1255"/>
      <c r="K5447" s="1257"/>
      <c r="L5447" s="1257"/>
      <c r="P5447" s="1255"/>
    </row>
    <row r="5448" spans="6:16">
      <c r="F5448" s="1256"/>
      <c r="G5448" s="1257"/>
      <c r="I5448" s="1255"/>
      <c r="K5448" s="1257"/>
      <c r="L5448" s="1257"/>
      <c r="P5448" s="1255"/>
    </row>
    <row r="5449" spans="6:16">
      <c r="F5449" s="1256"/>
      <c r="G5449" s="1257"/>
      <c r="I5449" s="1255"/>
      <c r="K5449" s="1257"/>
      <c r="L5449" s="1257"/>
      <c r="P5449" s="1255"/>
    </row>
    <row r="5450" spans="6:16">
      <c r="F5450" s="1256"/>
      <c r="G5450" s="1257"/>
      <c r="I5450" s="1255"/>
      <c r="K5450" s="1257"/>
      <c r="L5450" s="1257"/>
      <c r="P5450" s="1255"/>
    </row>
    <row r="5451" spans="6:16">
      <c r="F5451" s="1256"/>
      <c r="G5451" s="1257"/>
      <c r="I5451" s="1255"/>
      <c r="K5451" s="1257"/>
      <c r="L5451" s="1257"/>
      <c r="P5451" s="1255"/>
    </row>
    <row r="5452" spans="6:16">
      <c r="F5452" s="1256"/>
      <c r="G5452" s="1257"/>
      <c r="I5452" s="1255"/>
      <c r="K5452" s="1257"/>
      <c r="L5452" s="1257"/>
      <c r="P5452" s="1255"/>
    </row>
    <row r="5453" spans="6:16">
      <c r="F5453" s="1256"/>
      <c r="G5453" s="1257"/>
      <c r="I5453" s="1255"/>
      <c r="K5453" s="1257"/>
      <c r="L5453" s="1257"/>
      <c r="P5453" s="1255"/>
    </row>
    <row r="5454" spans="6:16">
      <c r="F5454" s="1256"/>
      <c r="G5454" s="1257"/>
      <c r="I5454" s="1255"/>
      <c r="K5454" s="1257"/>
      <c r="L5454" s="1257"/>
      <c r="P5454" s="1255"/>
    </row>
    <row r="5455" spans="6:16">
      <c r="F5455" s="1256"/>
      <c r="G5455" s="1257"/>
      <c r="I5455" s="1255"/>
      <c r="K5455" s="1257"/>
      <c r="L5455" s="1257"/>
      <c r="P5455" s="1255"/>
    </row>
    <row r="5456" spans="6:16">
      <c r="F5456" s="1256"/>
      <c r="G5456" s="1257"/>
      <c r="I5456" s="1255"/>
      <c r="K5456" s="1257"/>
      <c r="L5456" s="1257"/>
      <c r="P5456" s="1255"/>
    </row>
    <row r="5457" spans="6:16">
      <c r="F5457" s="1256"/>
      <c r="G5457" s="1257"/>
      <c r="I5457" s="1255"/>
      <c r="K5457" s="1257"/>
      <c r="L5457" s="1257"/>
      <c r="P5457" s="1255"/>
    </row>
    <row r="5458" spans="6:16">
      <c r="F5458" s="1256"/>
      <c r="G5458" s="1257"/>
      <c r="I5458" s="1255"/>
      <c r="K5458" s="1257"/>
      <c r="L5458" s="1257"/>
      <c r="P5458" s="1255"/>
    </row>
    <row r="5459" spans="6:16">
      <c r="F5459" s="1256"/>
      <c r="G5459" s="1257"/>
      <c r="I5459" s="1255"/>
      <c r="K5459" s="1257"/>
      <c r="L5459" s="1257"/>
      <c r="P5459" s="1255"/>
    </row>
    <row r="5460" spans="6:16">
      <c r="F5460" s="1256"/>
      <c r="G5460" s="1257"/>
      <c r="I5460" s="1255"/>
      <c r="K5460" s="1257"/>
      <c r="L5460" s="1257"/>
      <c r="P5460" s="1255"/>
    </row>
    <row r="5461" spans="6:16">
      <c r="F5461" s="1256"/>
      <c r="G5461" s="1257"/>
      <c r="I5461" s="1255"/>
      <c r="K5461" s="1257"/>
      <c r="L5461" s="1257"/>
      <c r="P5461" s="1255"/>
    </row>
    <row r="5462" spans="6:16">
      <c r="F5462" s="1256"/>
      <c r="G5462" s="1257"/>
      <c r="I5462" s="1255"/>
      <c r="K5462" s="1257"/>
      <c r="L5462" s="1257"/>
      <c r="P5462" s="1255"/>
    </row>
    <row r="5463" spans="6:16">
      <c r="F5463" s="1256"/>
      <c r="G5463" s="1257"/>
      <c r="I5463" s="1255"/>
      <c r="K5463" s="1257"/>
      <c r="L5463" s="1257"/>
      <c r="P5463" s="1255"/>
    </row>
    <row r="5464" spans="6:16">
      <c r="F5464" s="1256"/>
      <c r="G5464" s="1257"/>
      <c r="I5464" s="1255"/>
      <c r="K5464" s="1257"/>
      <c r="L5464" s="1257"/>
      <c r="P5464" s="1255"/>
    </row>
    <row r="5465" spans="6:16">
      <c r="F5465" s="1256"/>
      <c r="G5465" s="1257"/>
      <c r="I5465" s="1255"/>
      <c r="K5465" s="1257"/>
      <c r="L5465" s="1257"/>
      <c r="P5465" s="1255"/>
    </row>
    <row r="5466" spans="6:16">
      <c r="F5466" s="1256"/>
      <c r="G5466" s="1257"/>
      <c r="I5466" s="1255"/>
      <c r="K5466" s="1257"/>
      <c r="L5466" s="1257"/>
      <c r="P5466" s="1255"/>
    </row>
    <row r="5467" spans="6:16">
      <c r="F5467" s="1256"/>
      <c r="G5467" s="1257"/>
      <c r="I5467" s="1255"/>
      <c r="K5467" s="1257"/>
      <c r="L5467" s="1257"/>
      <c r="P5467" s="1255"/>
    </row>
    <row r="5468" spans="6:16">
      <c r="F5468" s="1256"/>
      <c r="G5468" s="1257"/>
      <c r="I5468" s="1255"/>
      <c r="K5468" s="1257"/>
      <c r="L5468" s="1257"/>
      <c r="P5468" s="1255"/>
    </row>
    <row r="5469" spans="6:16">
      <c r="F5469" s="1256"/>
      <c r="G5469" s="1257"/>
      <c r="I5469" s="1255"/>
      <c r="K5469" s="1257"/>
      <c r="L5469" s="1257"/>
      <c r="P5469" s="1255"/>
    </row>
    <row r="5470" spans="6:16">
      <c r="F5470" s="1256"/>
      <c r="G5470" s="1257"/>
      <c r="I5470" s="1255"/>
      <c r="K5470" s="1257"/>
      <c r="L5470" s="1257"/>
      <c r="P5470" s="1255"/>
    </row>
    <row r="5471" spans="6:16">
      <c r="F5471" s="1256"/>
      <c r="G5471" s="1257"/>
      <c r="I5471" s="1255"/>
      <c r="K5471" s="1257"/>
      <c r="L5471" s="1257"/>
      <c r="P5471" s="1255"/>
    </row>
    <row r="5472" spans="6:16">
      <c r="F5472" s="1256"/>
      <c r="G5472" s="1257"/>
      <c r="I5472" s="1255"/>
      <c r="K5472" s="1257"/>
      <c r="L5472" s="1257"/>
      <c r="P5472" s="1255"/>
    </row>
    <row r="5473" spans="6:16">
      <c r="F5473" s="1256"/>
      <c r="G5473" s="1257"/>
      <c r="I5473" s="1255"/>
      <c r="K5473" s="1257"/>
      <c r="L5473" s="1257"/>
      <c r="P5473" s="1255"/>
    </row>
    <row r="5474" spans="6:16">
      <c r="F5474" s="1256"/>
      <c r="G5474" s="1257"/>
      <c r="I5474" s="1255"/>
      <c r="K5474" s="1257"/>
      <c r="L5474" s="1257"/>
      <c r="P5474" s="1255"/>
    </row>
    <row r="5475" spans="6:16">
      <c r="F5475" s="1256"/>
      <c r="G5475" s="1257"/>
      <c r="I5475" s="1255"/>
      <c r="K5475" s="1257"/>
      <c r="L5475" s="1257"/>
      <c r="P5475" s="1255"/>
    </row>
    <row r="5476" spans="6:16">
      <c r="F5476" s="1256"/>
      <c r="G5476" s="1257"/>
      <c r="I5476" s="1255"/>
      <c r="K5476" s="1257"/>
      <c r="L5476" s="1257"/>
      <c r="P5476" s="1255"/>
    </row>
    <row r="5477" spans="6:16">
      <c r="F5477" s="1256"/>
      <c r="G5477" s="1257"/>
      <c r="I5477" s="1255"/>
      <c r="K5477" s="1257"/>
      <c r="L5477" s="1257"/>
      <c r="P5477" s="1255"/>
    </row>
    <row r="5478" spans="6:16">
      <c r="F5478" s="1256"/>
      <c r="G5478" s="1257"/>
      <c r="I5478" s="1255"/>
      <c r="K5478" s="1257"/>
      <c r="L5478" s="1257"/>
      <c r="P5478" s="1255"/>
    </row>
    <row r="5479" spans="6:16">
      <c r="F5479" s="1256"/>
      <c r="G5479" s="1257"/>
      <c r="I5479" s="1255"/>
      <c r="K5479" s="1257"/>
      <c r="L5479" s="1257"/>
      <c r="P5479" s="1255"/>
    </row>
    <row r="5480" spans="6:16">
      <c r="F5480" s="1256"/>
      <c r="G5480" s="1257"/>
      <c r="I5480" s="1255"/>
      <c r="K5480" s="1257"/>
      <c r="L5480" s="1257"/>
      <c r="P5480" s="1255"/>
    </row>
    <row r="5481" spans="6:16">
      <c r="F5481" s="1256"/>
      <c r="G5481" s="1257"/>
      <c r="I5481" s="1255"/>
      <c r="K5481" s="1257"/>
      <c r="L5481" s="1257"/>
      <c r="P5481" s="1255"/>
    </row>
    <row r="5482" spans="6:16">
      <c r="F5482" s="1256"/>
      <c r="G5482" s="1257"/>
      <c r="I5482" s="1255"/>
      <c r="K5482" s="1257"/>
      <c r="L5482" s="1257"/>
      <c r="P5482" s="1255"/>
    </row>
    <row r="5483" spans="6:16">
      <c r="F5483" s="1256"/>
      <c r="G5483" s="1257"/>
      <c r="I5483" s="1255"/>
      <c r="K5483" s="1257"/>
      <c r="L5483" s="1257"/>
      <c r="P5483" s="1255"/>
    </row>
    <row r="5484" spans="6:16">
      <c r="F5484" s="1256"/>
      <c r="G5484" s="1257"/>
      <c r="I5484" s="1255"/>
      <c r="K5484" s="1257"/>
      <c r="L5484" s="1257"/>
      <c r="P5484" s="1255"/>
    </row>
    <row r="5485" spans="6:16">
      <c r="F5485" s="1256"/>
      <c r="G5485" s="1257"/>
      <c r="I5485" s="1255"/>
      <c r="K5485" s="1257"/>
      <c r="L5485" s="1257"/>
      <c r="P5485" s="1255"/>
    </row>
    <row r="5486" spans="6:16">
      <c r="F5486" s="1256"/>
      <c r="G5486" s="1257"/>
      <c r="I5486" s="1255"/>
      <c r="K5486" s="1257"/>
      <c r="L5486" s="1257"/>
      <c r="P5486" s="1255"/>
    </row>
    <row r="5487" spans="6:16">
      <c r="F5487" s="1256"/>
      <c r="G5487" s="1257"/>
      <c r="I5487" s="1255"/>
      <c r="K5487" s="1257"/>
      <c r="L5487" s="1257"/>
      <c r="P5487" s="1255"/>
    </row>
    <row r="5488" spans="6:16">
      <c r="F5488" s="1256"/>
      <c r="G5488" s="1257"/>
      <c r="I5488" s="1255"/>
      <c r="K5488" s="1257"/>
      <c r="L5488" s="1257"/>
      <c r="P5488" s="1255"/>
    </row>
    <row r="5489" spans="6:16">
      <c r="F5489" s="1256"/>
      <c r="G5489" s="1257"/>
      <c r="I5489" s="1255"/>
      <c r="K5489" s="1257"/>
      <c r="L5489" s="1257"/>
      <c r="P5489" s="1255"/>
    </row>
    <row r="5490" spans="6:16">
      <c r="F5490" s="1256"/>
      <c r="G5490" s="1257"/>
      <c r="I5490" s="1255"/>
      <c r="K5490" s="1257"/>
      <c r="L5490" s="1257"/>
      <c r="P5490" s="1255"/>
    </row>
    <row r="5491" spans="6:16">
      <c r="F5491" s="1256"/>
      <c r="G5491" s="1257"/>
      <c r="I5491" s="1255"/>
      <c r="K5491" s="1257"/>
      <c r="L5491" s="1257"/>
      <c r="P5491" s="1255"/>
    </row>
    <row r="5492" spans="6:16">
      <c r="F5492" s="1256"/>
      <c r="G5492" s="1257"/>
      <c r="I5492" s="1255"/>
      <c r="K5492" s="1257"/>
      <c r="L5492" s="1257"/>
      <c r="P5492" s="1255"/>
    </row>
    <row r="5493" spans="6:16">
      <c r="F5493" s="1256"/>
      <c r="G5493" s="1257"/>
      <c r="I5493" s="1255"/>
      <c r="K5493" s="1257"/>
      <c r="L5493" s="1257"/>
      <c r="P5493" s="1255"/>
    </row>
    <row r="5494" spans="6:16">
      <c r="F5494" s="1256"/>
      <c r="G5494" s="1257"/>
      <c r="I5494" s="1255"/>
      <c r="K5494" s="1257"/>
      <c r="L5494" s="1257"/>
      <c r="P5494" s="1255"/>
    </row>
    <row r="5495" spans="6:16">
      <c r="F5495" s="1256"/>
      <c r="G5495" s="1257"/>
      <c r="I5495" s="1255"/>
      <c r="K5495" s="1257"/>
      <c r="L5495" s="1257"/>
      <c r="P5495" s="1255"/>
    </row>
    <row r="5496" spans="6:16">
      <c r="F5496" s="1256"/>
      <c r="G5496" s="1257"/>
      <c r="I5496" s="1255"/>
      <c r="K5496" s="1257"/>
      <c r="L5496" s="1257"/>
      <c r="P5496" s="1255"/>
    </row>
    <row r="5497" spans="6:16">
      <c r="F5497" s="1256"/>
      <c r="G5497" s="1257"/>
      <c r="I5497" s="1255"/>
      <c r="K5497" s="1257"/>
      <c r="L5497" s="1257"/>
      <c r="P5497" s="1255"/>
    </row>
    <row r="5498" spans="6:16">
      <c r="F5498" s="1256"/>
      <c r="G5498" s="1257"/>
      <c r="I5498" s="1255"/>
      <c r="K5498" s="1257"/>
      <c r="L5498" s="1257"/>
      <c r="P5498" s="1255"/>
    </row>
    <row r="5499" spans="6:16">
      <c r="F5499" s="1256"/>
      <c r="G5499" s="1257"/>
      <c r="I5499" s="1255"/>
      <c r="K5499" s="1257"/>
      <c r="L5499" s="1257"/>
      <c r="P5499" s="1255"/>
    </row>
    <row r="5500" spans="6:16">
      <c r="F5500" s="1256"/>
      <c r="G5500" s="1257"/>
      <c r="I5500" s="1255"/>
      <c r="K5500" s="1257"/>
      <c r="L5500" s="1257"/>
      <c r="P5500" s="1255"/>
    </row>
    <row r="5501" spans="6:16">
      <c r="F5501" s="1256"/>
      <c r="G5501" s="1257"/>
      <c r="I5501" s="1255"/>
      <c r="K5501" s="1257"/>
      <c r="L5501" s="1257"/>
      <c r="P5501" s="1255"/>
    </row>
    <row r="5502" spans="6:16">
      <c r="F5502" s="1256"/>
      <c r="G5502" s="1257"/>
      <c r="I5502" s="1255"/>
      <c r="K5502" s="1257"/>
      <c r="L5502" s="1257"/>
      <c r="P5502" s="1255"/>
    </row>
    <row r="5503" spans="6:16">
      <c r="F5503" s="1256"/>
      <c r="G5503" s="1257"/>
      <c r="I5503" s="1255"/>
      <c r="K5503" s="1257"/>
      <c r="L5503" s="1257"/>
      <c r="P5503" s="1255"/>
    </row>
    <row r="5504" spans="6:16">
      <c r="F5504" s="1256"/>
      <c r="G5504" s="1257"/>
      <c r="I5504" s="1255"/>
      <c r="K5504" s="1257"/>
      <c r="L5504" s="1257"/>
      <c r="P5504" s="1255"/>
    </row>
    <row r="5505" spans="6:16">
      <c r="F5505" s="1256"/>
      <c r="G5505" s="1257"/>
      <c r="I5505" s="1255"/>
      <c r="K5505" s="1257"/>
      <c r="L5505" s="1257"/>
      <c r="P5505" s="1255"/>
    </row>
    <row r="5506" spans="6:16">
      <c r="F5506" s="1256"/>
      <c r="G5506" s="1257"/>
      <c r="I5506" s="1255"/>
      <c r="K5506" s="1257"/>
      <c r="L5506" s="1257"/>
      <c r="P5506" s="1255"/>
    </row>
    <row r="5507" spans="6:16">
      <c r="F5507" s="1256"/>
      <c r="G5507" s="1257"/>
      <c r="I5507" s="1255"/>
      <c r="K5507" s="1257"/>
      <c r="L5507" s="1257"/>
      <c r="P5507" s="1255"/>
    </row>
    <row r="5508" spans="6:16">
      <c r="F5508" s="1256"/>
      <c r="G5508" s="1257"/>
      <c r="I5508" s="1255"/>
      <c r="K5508" s="1257"/>
      <c r="L5508" s="1257"/>
      <c r="P5508" s="1255"/>
    </row>
    <row r="5509" spans="6:16">
      <c r="F5509" s="1256"/>
      <c r="G5509" s="1257"/>
      <c r="I5509" s="1255"/>
      <c r="K5509" s="1257"/>
      <c r="L5509" s="1257"/>
      <c r="P5509" s="1255"/>
    </row>
    <row r="5510" spans="6:16">
      <c r="F5510" s="1256"/>
      <c r="G5510" s="1257"/>
      <c r="I5510" s="1255"/>
      <c r="K5510" s="1257"/>
      <c r="L5510" s="1257"/>
      <c r="P5510" s="1255"/>
    </row>
    <row r="5511" spans="6:16">
      <c r="F5511" s="1256"/>
      <c r="G5511" s="1257"/>
      <c r="I5511" s="1255"/>
      <c r="K5511" s="1257"/>
      <c r="L5511" s="1257"/>
      <c r="P5511" s="1255"/>
    </row>
    <row r="5512" spans="6:16">
      <c r="F5512" s="1256"/>
      <c r="G5512" s="1257"/>
      <c r="I5512" s="1255"/>
      <c r="K5512" s="1257"/>
      <c r="L5512" s="1257"/>
      <c r="P5512" s="1255"/>
    </row>
    <row r="5513" spans="6:16">
      <c r="F5513" s="1256"/>
      <c r="G5513" s="1257"/>
      <c r="I5513" s="1255"/>
      <c r="K5513" s="1257"/>
      <c r="L5513" s="1257"/>
      <c r="P5513" s="1255"/>
    </row>
    <row r="5514" spans="6:16">
      <c r="F5514" s="1256"/>
      <c r="G5514" s="1257"/>
      <c r="I5514" s="1255"/>
      <c r="K5514" s="1257"/>
      <c r="L5514" s="1257"/>
      <c r="P5514" s="1255"/>
    </row>
    <row r="5515" spans="6:16">
      <c r="F5515" s="1256"/>
      <c r="G5515" s="1257"/>
      <c r="I5515" s="1255"/>
      <c r="K5515" s="1257"/>
      <c r="L5515" s="1257"/>
      <c r="P5515" s="1255"/>
    </row>
    <row r="5516" spans="6:16">
      <c r="F5516" s="1256"/>
      <c r="G5516" s="1257"/>
      <c r="I5516" s="1255"/>
      <c r="K5516" s="1257"/>
      <c r="L5516" s="1257"/>
      <c r="P5516" s="1255"/>
    </row>
    <row r="5517" spans="6:16">
      <c r="F5517" s="1256"/>
      <c r="G5517" s="1257"/>
      <c r="I5517" s="1255"/>
      <c r="K5517" s="1257"/>
      <c r="L5517" s="1257"/>
      <c r="P5517" s="1255"/>
    </row>
    <row r="5518" spans="6:16">
      <c r="F5518" s="1256"/>
      <c r="G5518" s="1257"/>
      <c r="I5518" s="1255"/>
      <c r="K5518" s="1257"/>
      <c r="L5518" s="1257"/>
      <c r="P5518" s="1255"/>
    </row>
    <row r="5519" spans="6:16">
      <c r="F5519" s="1256"/>
      <c r="G5519" s="1257"/>
      <c r="I5519" s="1255"/>
      <c r="K5519" s="1257"/>
      <c r="L5519" s="1257"/>
      <c r="P5519" s="1255"/>
    </row>
    <row r="5520" spans="6:16">
      <c r="F5520" s="1256"/>
      <c r="G5520" s="1257"/>
      <c r="I5520" s="1255"/>
      <c r="K5520" s="1257"/>
      <c r="L5520" s="1257"/>
      <c r="P5520" s="1255"/>
    </row>
    <row r="5521" spans="6:16">
      <c r="F5521" s="1256"/>
      <c r="G5521" s="1257"/>
      <c r="I5521" s="1255"/>
      <c r="K5521" s="1257"/>
      <c r="L5521" s="1257"/>
      <c r="P5521" s="1255"/>
    </row>
    <row r="5522" spans="6:16">
      <c r="F5522" s="1256"/>
      <c r="G5522" s="1257"/>
      <c r="I5522" s="1255"/>
      <c r="K5522" s="1257"/>
      <c r="L5522" s="1257"/>
      <c r="P5522" s="1255"/>
    </row>
    <row r="5523" spans="6:16">
      <c r="F5523" s="1256"/>
      <c r="G5523" s="1257"/>
      <c r="I5523" s="1255"/>
      <c r="K5523" s="1257"/>
      <c r="L5523" s="1257"/>
      <c r="P5523" s="1255"/>
    </row>
    <row r="5524" spans="6:16">
      <c r="F5524" s="1256"/>
      <c r="G5524" s="1257"/>
      <c r="I5524" s="1255"/>
      <c r="K5524" s="1257"/>
      <c r="L5524" s="1257"/>
      <c r="P5524" s="1255"/>
    </row>
    <row r="5525" spans="6:16">
      <c r="F5525" s="1256"/>
      <c r="G5525" s="1257"/>
      <c r="I5525" s="1255"/>
      <c r="K5525" s="1257"/>
      <c r="L5525" s="1257"/>
      <c r="P5525" s="1255"/>
    </row>
    <row r="5526" spans="6:16">
      <c r="F5526" s="1256"/>
      <c r="G5526" s="1257"/>
      <c r="I5526" s="1255"/>
      <c r="K5526" s="1257"/>
      <c r="L5526" s="1257"/>
      <c r="P5526" s="1255"/>
    </row>
    <row r="5527" spans="6:16">
      <c r="F5527" s="1256"/>
      <c r="G5527" s="1257"/>
      <c r="I5527" s="1255"/>
      <c r="K5527" s="1257"/>
      <c r="L5527" s="1257"/>
      <c r="P5527" s="1255"/>
    </row>
    <row r="5528" spans="6:16">
      <c r="F5528" s="1256"/>
      <c r="G5528" s="1257"/>
      <c r="I5528" s="1255"/>
      <c r="K5528" s="1257"/>
      <c r="L5528" s="1257"/>
      <c r="P5528" s="1255"/>
    </row>
    <row r="5529" spans="6:16">
      <c r="F5529" s="1256"/>
      <c r="G5529" s="1257"/>
      <c r="I5529" s="1255"/>
      <c r="K5529" s="1257"/>
      <c r="L5529" s="1257"/>
      <c r="P5529" s="1255"/>
    </row>
    <row r="5530" spans="6:16">
      <c r="F5530" s="1256"/>
      <c r="G5530" s="1257"/>
      <c r="I5530" s="1255"/>
      <c r="K5530" s="1257"/>
      <c r="L5530" s="1257"/>
      <c r="P5530" s="1255"/>
    </row>
    <row r="5531" spans="6:16">
      <c r="F5531" s="1256"/>
      <c r="G5531" s="1257"/>
      <c r="I5531" s="1255"/>
      <c r="K5531" s="1257"/>
      <c r="L5531" s="1257"/>
      <c r="P5531" s="1255"/>
    </row>
    <row r="5532" spans="6:16">
      <c r="F5532" s="1256"/>
      <c r="G5532" s="1257"/>
      <c r="I5532" s="1255"/>
      <c r="K5532" s="1257"/>
      <c r="L5532" s="1257"/>
      <c r="P5532" s="1255"/>
    </row>
    <row r="5533" spans="6:16">
      <c r="F5533" s="1256"/>
      <c r="G5533" s="1257"/>
      <c r="I5533" s="1255"/>
      <c r="K5533" s="1257"/>
      <c r="L5533" s="1257"/>
      <c r="P5533" s="1255"/>
    </row>
    <row r="5534" spans="6:16">
      <c r="F5534" s="1256"/>
      <c r="G5534" s="1257"/>
      <c r="I5534" s="1255"/>
      <c r="K5534" s="1257"/>
      <c r="L5534" s="1257"/>
      <c r="P5534" s="1255"/>
    </row>
    <row r="5535" spans="6:16">
      <c r="F5535" s="1256"/>
      <c r="G5535" s="1257"/>
      <c r="I5535" s="1255"/>
      <c r="K5535" s="1257"/>
      <c r="L5535" s="1257"/>
      <c r="P5535" s="1255"/>
    </row>
    <row r="5536" spans="6:16">
      <c r="F5536" s="1256"/>
      <c r="G5536" s="1257"/>
      <c r="I5536" s="1255"/>
      <c r="K5536" s="1257"/>
      <c r="L5536" s="1257"/>
      <c r="P5536" s="1255"/>
    </row>
    <row r="5537" spans="6:16">
      <c r="F5537" s="1256"/>
      <c r="G5537" s="1257"/>
      <c r="I5537" s="1255"/>
      <c r="K5537" s="1257"/>
      <c r="L5537" s="1257"/>
      <c r="P5537" s="1255"/>
    </row>
    <row r="5538" spans="6:16">
      <c r="F5538" s="1256"/>
      <c r="G5538" s="1257"/>
      <c r="I5538" s="1255"/>
      <c r="K5538" s="1257"/>
      <c r="L5538" s="1257"/>
      <c r="P5538" s="1255"/>
    </row>
    <row r="5539" spans="6:16">
      <c r="F5539" s="1256"/>
      <c r="G5539" s="1257"/>
      <c r="I5539" s="1255"/>
      <c r="K5539" s="1257"/>
      <c r="L5539" s="1257"/>
      <c r="P5539" s="1255"/>
    </row>
    <row r="5540" spans="6:16">
      <c r="F5540" s="1256"/>
      <c r="G5540" s="1257"/>
      <c r="I5540" s="1255"/>
      <c r="K5540" s="1257"/>
      <c r="L5540" s="1257"/>
      <c r="P5540" s="1255"/>
    </row>
    <row r="5541" spans="6:16">
      <c r="F5541" s="1256"/>
      <c r="G5541" s="1257"/>
      <c r="I5541" s="1255"/>
      <c r="K5541" s="1257"/>
      <c r="L5541" s="1257"/>
      <c r="P5541" s="1255"/>
    </row>
    <row r="5542" spans="6:16">
      <c r="F5542" s="1256"/>
      <c r="G5542" s="1257"/>
      <c r="I5542" s="1255"/>
      <c r="K5542" s="1257"/>
      <c r="L5542" s="1257"/>
      <c r="P5542" s="1255"/>
    </row>
    <row r="5543" spans="6:16">
      <c r="F5543" s="1256"/>
      <c r="G5543" s="1257"/>
      <c r="I5543" s="1255"/>
      <c r="K5543" s="1257"/>
      <c r="L5543" s="1257"/>
      <c r="P5543" s="1255"/>
    </row>
    <row r="5544" spans="6:16">
      <c r="F5544" s="1256"/>
      <c r="G5544" s="1257"/>
      <c r="I5544" s="1255"/>
      <c r="K5544" s="1257"/>
      <c r="L5544" s="1257"/>
      <c r="P5544" s="1255"/>
    </row>
    <row r="5545" spans="6:16">
      <c r="F5545" s="1256"/>
      <c r="G5545" s="1257"/>
      <c r="I5545" s="1255"/>
      <c r="K5545" s="1257"/>
      <c r="L5545" s="1257"/>
      <c r="P5545" s="1255"/>
    </row>
    <row r="5546" spans="6:16">
      <c r="F5546" s="1256"/>
      <c r="G5546" s="1257"/>
      <c r="I5546" s="1255"/>
      <c r="K5546" s="1257"/>
      <c r="L5546" s="1257"/>
      <c r="P5546" s="1255"/>
    </row>
    <row r="5547" spans="6:16">
      <c r="F5547" s="1256"/>
      <c r="G5547" s="1257"/>
      <c r="I5547" s="1255"/>
      <c r="K5547" s="1257"/>
      <c r="L5547" s="1257"/>
      <c r="P5547" s="1255"/>
    </row>
    <row r="5548" spans="6:16">
      <c r="F5548" s="1256"/>
      <c r="G5548" s="1257"/>
      <c r="I5548" s="1255"/>
      <c r="K5548" s="1257"/>
      <c r="L5548" s="1257"/>
      <c r="P5548" s="1255"/>
    </row>
    <row r="5549" spans="6:16">
      <c r="F5549" s="1256"/>
      <c r="G5549" s="1257"/>
      <c r="I5549" s="1255"/>
      <c r="K5549" s="1257"/>
      <c r="L5549" s="1257"/>
      <c r="P5549" s="1255"/>
    </row>
    <row r="5550" spans="6:16">
      <c r="F5550" s="1256"/>
      <c r="G5550" s="1257"/>
      <c r="I5550" s="1255"/>
      <c r="K5550" s="1257"/>
      <c r="L5550" s="1257"/>
      <c r="P5550" s="1255"/>
    </row>
    <row r="5551" spans="6:16">
      <c r="F5551" s="1256"/>
      <c r="G5551" s="1257"/>
      <c r="I5551" s="1255"/>
      <c r="K5551" s="1257"/>
      <c r="L5551" s="1257"/>
      <c r="P5551" s="1255"/>
    </row>
    <row r="5552" spans="6:16">
      <c r="F5552" s="1256"/>
      <c r="G5552" s="1257"/>
      <c r="I5552" s="1255"/>
      <c r="K5552" s="1257"/>
      <c r="L5552" s="1257"/>
      <c r="P5552" s="1255"/>
    </row>
    <row r="5553" spans="6:16">
      <c r="F5553" s="1256"/>
      <c r="G5553" s="1257"/>
      <c r="I5553" s="1255"/>
      <c r="K5553" s="1257"/>
      <c r="L5553" s="1257"/>
      <c r="P5553" s="1255"/>
    </row>
    <row r="5554" spans="6:16">
      <c r="F5554" s="1256"/>
      <c r="G5554" s="1257"/>
      <c r="I5554" s="1255"/>
      <c r="K5554" s="1257"/>
      <c r="L5554" s="1257"/>
      <c r="P5554" s="1255"/>
    </row>
    <row r="5555" spans="6:16">
      <c r="F5555" s="1256"/>
      <c r="G5555" s="1257"/>
      <c r="I5555" s="1255"/>
      <c r="K5555" s="1257"/>
      <c r="L5555" s="1257"/>
      <c r="P5555" s="1255"/>
    </row>
    <row r="5556" spans="6:16">
      <c r="F5556" s="1256"/>
      <c r="G5556" s="1257"/>
      <c r="I5556" s="1255"/>
      <c r="K5556" s="1257"/>
      <c r="L5556" s="1257"/>
      <c r="P5556" s="1255"/>
    </row>
    <row r="5557" spans="6:16">
      <c r="F5557" s="1256"/>
      <c r="G5557" s="1257"/>
      <c r="I5557" s="1255"/>
      <c r="K5557" s="1257"/>
      <c r="L5557" s="1257"/>
      <c r="P5557" s="1255"/>
    </row>
    <row r="5558" spans="6:16">
      <c r="F5558" s="1256"/>
      <c r="G5558" s="1257"/>
      <c r="I5558" s="1255"/>
      <c r="K5558" s="1257"/>
      <c r="L5558" s="1257"/>
      <c r="P5558" s="1255"/>
    </row>
    <row r="5559" spans="6:16">
      <c r="F5559" s="1256"/>
      <c r="G5559" s="1257"/>
      <c r="I5559" s="1255"/>
      <c r="K5559" s="1257"/>
      <c r="L5559" s="1257"/>
      <c r="P5559" s="1255"/>
    </row>
    <row r="5560" spans="6:16">
      <c r="F5560" s="1256"/>
      <c r="G5560" s="1257"/>
      <c r="I5560" s="1255"/>
      <c r="K5560" s="1257"/>
      <c r="L5560" s="1257"/>
      <c r="P5560" s="1255"/>
    </row>
    <row r="5561" spans="6:16">
      <c r="F5561" s="1256"/>
      <c r="G5561" s="1257"/>
      <c r="I5561" s="1255"/>
      <c r="K5561" s="1257"/>
      <c r="L5561" s="1257"/>
      <c r="P5561" s="1255"/>
    </row>
    <row r="5562" spans="6:16">
      <c r="F5562" s="1256"/>
      <c r="G5562" s="1257"/>
      <c r="I5562" s="1255"/>
      <c r="K5562" s="1257"/>
      <c r="L5562" s="1257"/>
      <c r="P5562" s="1255"/>
    </row>
    <row r="5563" spans="6:16">
      <c r="F5563" s="1256"/>
      <c r="G5563" s="1257"/>
      <c r="I5563" s="1255"/>
      <c r="K5563" s="1257"/>
      <c r="L5563" s="1257"/>
      <c r="P5563" s="1255"/>
    </row>
    <row r="5564" spans="6:16">
      <c r="F5564" s="1256"/>
      <c r="G5564" s="1257"/>
      <c r="I5564" s="1255"/>
      <c r="K5564" s="1257"/>
      <c r="L5564" s="1257"/>
      <c r="P5564" s="1255"/>
    </row>
    <row r="5565" spans="6:16">
      <c r="F5565" s="1256"/>
      <c r="G5565" s="1257"/>
      <c r="I5565" s="1255"/>
      <c r="K5565" s="1257"/>
      <c r="L5565" s="1257"/>
      <c r="P5565" s="1255"/>
    </row>
    <row r="5566" spans="6:16">
      <c r="F5566" s="1256"/>
      <c r="G5566" s="1257"/>
      <c r="I5566" s="1255"/>
      <c r="K5566" s="1257"/>
      <c r="L5566" s="1257"/>
      <c r="P5566" s="1255"/>
    </row>
    <row r="5567" spans="6:16">
      <c r="F5567" s="1256"/>
      <c r="G5567" s="1257"/>
      <c r="I5567" s="1255"/>
      <c r="K5567" s="1257"/>
      <c r="L5567" s="1257"/>
      <c r="P5567" s="1255"/>
    </row>
    <row r="5568" spans="6:16">
      <c r="F5568" s="1256"/>
      <c r="G5568" s="1257"/>
      <c r="I5568" s="1255"/>
      <c r="K5568" s="1257"/>
      <c r="L5568" s="1257"/>
      <c r="P5568" s="1255"/>
    </row>
    <row r="5569" spans="6:16">
      <c r="F5569" s="1256"/>
      <c r="G5569" s="1257"/>
      <c r="I5569" s="1255"/>
      <c r="K5569" s="1257"/>
      <c r="L5569" s="1257"/>
      <c r="P5569" s="1255"/>
    </row>
    <row r="5570" spans="6:16">
      <c r="F5570" s="1256"/>
      <c r="G5570" s="1257"/>
      <c r="I5570" s="1255"/>
      <c r="K5570" s="1257"/>
      <c r="L5570" s="1257"/>
      <c r="P5570" s="1255"/>
    </row>
    <row r="5571" spans="6:16">
      <c r="F5571" s="1256"/>
      <c r="G5571" s="1257"/>
      <c r="I5571" s="1255"/>
      <c r="K5571" s="1257"/>
      <c r="L5571" s="1257"/>
      <c r="P5571" s="1255"/>
    </row>
    <row r="5572" spans="6:16">
      <c r="F5572" s="1256"/>
      <c r="G5572" s="1257"/>
      <c r="I5572" s="1255"/>
      <c r="K5572" s="1257"/>
      <c r="L5572" s="1257"/>
      <c r="P5572" s="1255"/>
    </row>
    <row r="5573" spans="6:16">
      <c r="F5573" s="1256"/>
      <c r="G5573" s="1257"/>
      <c r="I5573" s="1255"/>
      <c r="K5573" s="1257"/>
      <c r="L5573" s="1257"/>
      <c r="P5573" s="1255"/>
    </row>
    <row r="5574" spans="6:16">
      <c r="F5574" s="1256"/>
      <c r="G5574" s="1257"/>
      <c r="I5574" s="1255"/>
      <c r="K5574" s="1257"/>
      <c r="L5574" s="1257"/>
      <c r="P5574" s="1255"/>
    </row>
    <row r="5575" spans="6:16">
      <c r="F5575" s="1256"/>
      <c r="G5575" s="1257"/>
      <c r="I5575" s="1255"/>
      <c r="K5575" s="1257"/>
      <c r="L5575" s="1257"/>
      <c r="P5575" s="1255"/>
    </row>
    <row r="5576" spans="6:16">
      <c r="F5576" s="1256"/>
      <c r="G5576" s="1257"/>
      <c r="I5576" s="1255"/>
      <c r="K5576" s="1257"/>
      <c r="L5576" s="1257"/>
      <c r="P5576" s="1255"/>
    </row>
    <row r="5577" spans="6:16">
      <c r="F5577" s="1256"/>
      <c r="G5577" s="1257"/>
      <c r="I5577" s="1255"/>
      <c r="K5577" s="1257"/>
      <c r="L5577" s="1257"/>
      <c r="P5577" s="1255"/>
    </row>
    <row r="5578" spans="6:16">
      <c r="F5578" s="1256"/>
      <c r="G5578" s="1257"/>
      <c r="I5578" s="1255"/>
      <c r="K5578" s="1257"/>
      <c r="L5578" s="1257"/>
      <c r="P5578" s="1255"/>
    </row>
    <row r="5579" spans="6:16">
      <c r="F5579" s="1256"/>
      <c r="G5579" s="1257"/>
      <c r="I5579" s="1255"/>
      <c r="K5579" s="1257"/>
      <c r="L5579" s="1257"/>
      <c r="P5579" s="1255"/>
    </row>
    <row r="5580" spans="6:16">
      <c r="F5580" s="1256"/>
      <c r="G5580" s="1257"/>
      <c r="I5580" s="1255"/>
      <c r="K5580" s="1257"/>
      <c r="L5580" s="1257"/>
      <c r="P5580" s="1255"/>
    </row>
    <row r="5581" spans="6:16">
      <c r="F5581" s="1256"/>
      <c r="G5581" s="1257"/>
      <c r="I5581" s="1255"/>
      <c r="K5581" s="1257"/>
      <c r="L5581" s="1257"/>
      <c r="P5581" s="1255"/>
    </row>
    <row r="5582" spans="6:16">
      <c r="F5582" s="1256"/>
      <c r="G5582" s="1257"/>
      <c r="I5582" s="1255"/>
      <c r="K5582" s="1257"/>
      <c r="L5582" s="1257"/>
      <c r="P5582" s="1255"/>
    </row>
    <row r="5583" spans="6:16">
      <c r="F5583" s="1256"/>
      <c r="G5583" s="1257"/>
      <c r="I5583" s="1255"/>
      <c r="K5583" s="1257"/>
      <c r="L5583" s="1257"/>
      <c r="P5583" s="1255"/>
    </row>
    <row r="5584" spans="6:16">
      <c r="F5584" s="1256"/>
      <c r="G5584" s="1257"/>
      <c r="I5584" s="1255"/>
      <c r="K5584" s="1257"/>
      <c r="L5584" s="1257"/>
      <c r="P5584" s="1255"/>
    </row>
    <row r="5585" spans="6:16">
      <c r="F5585" s="1256"/>
      <c r="G5585" s="1257"/>
      <c r="I5585" s="1255"/>
      <c r="K5585" s="1257"/>
      <c r="L5585" s="1257"/>
      <c r="P5585" s="1255"/>
    </row>
    <row r="5586" spans="6:16">
      <c r="F5586" s="1256"/>
      <c r="G5586" s="1257"/>
      <c r="I5586" s="1255"/>
      <c r="K5586" s="1257"/>
      <c r="L5586" s="1257"/>
      <c r="P5586" s="1255"/>
    </row>
    <row r="5587" spans="6:16">
      <c r="F5587" s="1256"/>
      <c r="G5587" s="1257"/>
      <c r="I5587" s="1255"/>
      <c r="K5587" s="1257"/>
      <c r="L5587" s="1257"/>
      <c r="P5587" s="1255"/>
    </row>
    <row r="5588" spans="6:16">
      <c r="F5588" s="1256"/>
      <c r="G5588" s="1257"/>
      <c r="I5588" s="1255"/>
      <c r="K5588" s="1257"/>
      <c r="L5588" s="1257"/>
      <c r="P5588" s="1255"/>
    </row>
    <row r="5589" spans="6:16">
      <c r="F5589" s="1256"/>
      <c r="G5589" s="1257"/>
      <c r="I5589" s="1255"/>
      <c r="K5589" s="1257"/>
      <c r="L5589" s="1257"/>
      <c r="P5589" s="1255"/>
    </row>
    <row r="5590" spans="6:16">
      <c r="F5590" s="1256"/>
      <c r="G5590" s="1257"/>
      <c r="I5590" s="1255"/>
      <c r="K5590" s="1257"/>
      <c r="L5590" s="1257"/>
      <c r="P5590" s="1255"/>
    </row>
    <row r="5591" spans="6:16">
      <c r="F5591" s="1256"/>
      <c r="G5591" s="1257"/>
      <c r="I5591" s="1255"/>
      <c r="K5591" s="1257"/>
      <c r="L5591" s="1257"/>
      <c r="P5591" s="1255"/>
    </row>
    <row r="5592" spans="6:16">
      <c r="F5592" s="1256"/>
      <c r="G5592" s="1257"/>
      <c r="I5592" s="1255"/>
      <c r="K5592" s="1257"/>
      <c r="L5592" s="1257"/>
      <c r="P5592" s="1255"/>
    </row>
    <row r="5593" spans="6:16">
      <c r="F5593" s="1256"/>
      <c r="G5593" s="1257"/>
      <c r="I5593" s="1255"/>
      <c r="K5593" s="1257"/>
      <c r="L5593" s="1257"/>
      <c r="P5593" s="1255"/>
    </row>
    <row r="5594" spans="6:16">
      <c r="F5594" s="1256"/>
      <c r="G5594" s="1257"/>
      <c r="I5594" s="1255"/>
      <c r="K5594" s="1257"/>
      <c r="L5594" s="1257"/>
      <c r="P5594" s="1255"/>
    </row>
    <row r="5595" spans="6:16">
      <c r="F5595" s="1256"/>
      <c r="G5595" s="1257"/>
      <c r="I5595" s="1255"/>
      <c r="K5595" s="1257"/>
      <c r="L5595" s="1257"/>
      <c r="P5595" s="1255"/>
    </row>
    <row r="5596" spans="6:16">
      <c r="F5596" s="1256"/>
      <c r="G5596" s="1257"/>
      <c r="I5596" s="1255"/>
      <c r="K5596" s="1257"/>
      <c r="L5596" s="1257"/>
      <c r="P5596" s="1255"/>
    </row>
    <row r="5597" spans="6:16">
      <c r="F5597" s="1256"/>
      <c r="G5597" s="1257"/>
      <c r="I5597" s="1255"/>
      <c r="K5597" s="1257"/>
      <c r="L5597" s="1257"/>
      <c r="P5597" s="1255"/>
    </row>
    <row r="5598" spans="6:16">
      <c r="F5598" s="1256"/>
      <c r="G5598" s="1257"/>
      <c r="I5598" s="1255"/>
      <c r="K5598" s="1257"/>
      <c r="L5598" s="1257"/>
      <c r="P5598" s="1255"/>
    </row>
    <row r="5599" spans="6:16">
      <c r="F5599" s="1256"/>
      <c r="G5599" s="1257"/>
      <c r="I5599" s="1255"/>
      <c r="K5599" s="1257"/>
      <c r="L5599" s="1257"/>
      <c r="P5599" s="1255"/>
    </row>
    <row r="5600" spans="6:16">
      <c r="F5600" s="1256"/>
      <c r="G5600" s="1257"/>
      <c r="I5600" s="1255"/>
      <c r="K5600" s="1257"/>
      <c r="L5600" s="1257"/>
      <c r="P5600" s="1255"/>
    </row>
    <row r="5601" spans="6:16">
      <c r="F5601" s="1256"/>
      <c r="G5601" s="1257"/>
      <c r="I5601" s="1255"/>
      <c r="K5601" s="1257"/>
      <c r="L5601" s="1257"/>
      <c r="P5601" s="1255"/>
    </row>
    <row r="5602" spans="6:16">
      <c r="F5602" s="1256"/>
      <c r="G5602" s="1257"/>
      <c r="I5602" s="1255"/>
      <c r="K5602" s="1257"/>
      <c r="L5602" s="1257"/>
      <c r="P5602" s="1255"/>
    </row>
    <row r="5603" spans="6:16">
      <c r="F5603" s="1256"/>
      <c r="G5603" s="1257"/>
      <c r="I5603" s="1255"/>
      <c r="K5603" s="1257"/>
      <c r="L5603" s="1257"/>
      <c r="P5603" s="1255"/>
    </row>
    <row r="5604" spans="6:16">
      <c r="F5604" s="1256"/>
      <c r="G5604" s="1257"/>
      <c r="I5604" s="1255"/>
      <c r="K5604" s="1257"/>
      <c r="L5604" s="1257"/>
      <c r="P5604" s="1255"/>
    </row>
    <row r="5605" spans="6:16">
      <c r="F5605" s="1256"/>
      <c r="G5605" s="1257"/>
      <c r="I5605" s="1255"/>
      <c r="K5605" s="1257"/>
      <c r="L5605" s="1257"/>
      <c r="P5605" s="1255"/>
    </row>
    <row r="5606" spans="6:16">
      <c r="F5606" s="1256"/>
      <c r="G5606" s="1257"/>
      <c r="I5606" s="1255"/>
      <c r="K5606" s="1257"/>
      <c r="L5606" s="1257"/>
      <c r="P5606" s="1255"/>
    </row>
    <row r="5607" spans="6:16">
      <c r="F5607" s="1256"/>
      <c r="G5607" s="1257"/>
      <c r="I5607" s="1255"/>
      <c r="K5607" s="1257"/>
      <c r="L5607" s="1257"/>
      <c r="P5607" s="1255"/>
    </row>
    <row r="5608" spans="6:16">
      <c r="F5608" s="1256"/>
      <c r="G5608" s="1257"/>
      <c r="I5608" s="1255"/>
      <c r="K5608" s="1257"/>
      <c r="L5608" s="1257"/>
      <c r="P5608" s="1255"/>
    </row>
    <row r="5609" spans="6:16">
      <c r="F5609" s="1256"/>
      <c r="G5609" s="1257"/>
      <c r="I5609" s="1255"/>
      <c r="K5609" s="1257"/>
      <c r="L5609" s="1257"/>
      <c r="P5609" s="1255"/>
    </row>
    <row r="5610" spans="6:16">
      <c r="F5610" s="1256"/>
      <c r="G5610" s="1257"/>
      <c r="I5610" s="1255"/>
      <c r="K5610" s="1257"/>
      <c r="L5610" s="1257"/>
      <c r="P5610" s="1255"/>
    </row>
    <row r="5611" spans="6:16">
      <c r="F5611" s="1256"/>
      <c r="G5611" s="1257"/>
      <c r="I5611" s="1255"/>
      <c r="K5611" s="1257"/>
      <c r="L5611" s="1257"/>
      <c r="P5611" s="1255"/>
    </row>
    <row r="5612" spans="6:16">
      <c r="F5612" s="1256"/>
      <c r="G5612" s="1257"/>
      <c r="I5612" s="1255"/>
      <c r="K5612" s="1257"/>
      <c r="L5612" s="1257"/>
      <c r="P5612" s="1255"/>
    </row>
    <row r="5613" spans="6:16">
      <c r="F5613" s="1256"/>
      <c r="G5613" s="1257"/>
      <c r="I5613" s="1255"/>
      <c r="K5613" s="1257"/>
      <c r="L5613" s="1257"/>
      <c r="P5613" s="1255"/>
    </row>
    <row r="5614" spans="6:16">
      <c r="F5614" s="1256"/>
      <c r="G5614" s="1257"/>
      <c r="I5614" s="1255"/>
      <c r="K5614" s="1257"/>
      <c r="L5614" s="1257"/>
      <c r="P5614" s="1255"/>
    </row>
    <row r="5615" spans="6:16">
      <c r="F5615" s="1256"/>
      <c r="G5615" s="1257"/>
      <c r="I5615" s="1255"/>
      <c r="K5615" s="1257"/>
      <c r="L5615" s="1257"/>
      <c r="P5615" s="1255"/>
    </row>
    <row r="5616" spans="6:16">
      <c r="F5616" s="1256"/>
      <c r="G5616" s="1257"/>
      <c r="I5616" s="1255"/>
      <c r="K5616" s="1257"/>
      <c r="L5616" s="1257"/>
      <c r="P5616" s="1255"/>
    </row>
    <row r="5617" spans="6:16">
      <c r="F5617" s="1256"/>
      <c r="G5617" s="1257"/>
      <c r="I5617" s="1255"/>
      <c r="K5617" s="1257"/>
      <c r="L5617" s="1257"/>
      <c r="P5617" s="1255"/>
    </row>
    <row r="5618" spans="6:16">
      <c r="F5618" s="1256"/>
      <c r="G5618" s="1257"/>
      <c r="I5618" s="1255"/>
      <c r="K5618" s="1257"/>
      <c r="L5618" s="1257"/>
      <c r="P5618" s="1255"/>
    </row>
    <row r="5619" spans="6:16">
      <c r="F5619" s="1256"/>
      <c r="G5619" s="1257"/>
      <c r="I5619" s="1255"/>
      <c r="K5619" s="1257"/>
      <c r="L5619" s="1257"/>
      <c r="P5619" s="1255"/>
    </row>
    <row r="5620" spans="6:16">
      <c r="F5620" s="1256"/>
      <c r="G5620" s="1257"/>
      <c r="I5620" s="1255"/>
      <c r="K5620" s="1257"/>
      <c r="L5620" s="1257"/>
      <c r="P5620" s="1255"/>
    </row>
    <row r="5621" spans="6:16">
      <c r="F5621" s="1256"/>
      <c r="G5621" s="1257"/>
      <c r="I5621" s="1255"/>
      <c r="K5621" s="1257"/>
      <c r="L5621" s="1257"/>
      <c r="P5621" s="1255"/>
    </row>
    <row r="5622" spans="6:16">
      <c r="F5622" s="1256"/>
      <c r="G5622" s="1257"/>
      <c r="I5622" s="1255"/>
      <c r="K5622" s="1257"/>
      <c r="L5622" s="1257"/>
      <c r="P5622" s="1255"/>
    </row>
    <row r="5623" spans="6:16">
      <c r="F5623" s="1256"/>
      <c r="G5623" s="1257"/>
      <c r="I5623" s="1255"/>
      <c r="K5623" s="1257"/>
      <c r="L5623" s="1257"/>
      <c r="P5623" s="1255"/>
    </row>
    <row r="5624" spans="6:16">
      <c r="F5624" s="1256"/>
      <c r="G5624" s="1257"/>
      <c r="I5624" s="1255"/>
      <c r="K5624" s="1257"/>
      <c r="L5624" s="1257"/>
      <c r="P5624" s="1255"/>
    </row>
    <row r="5625" spans="6:16">
      <c r="F5625" s="1256"/>
      <c r="G5625" s="1257"/>
      <c r="I5625" s="1255"/>
      <c r="K5625" s="1257"/>
      <c r="L5625" s="1257"/>
      <c r="P5625" s="1255"/>
    </row>
    <row r="5626" spans="6:16">
      <c r="F5626" s="1256"/>
      <c r="G5626" s="1257"/>
      <c r="I5626" s="1255"/>
      <c r="K5626" s="1257"/>
      <c r="L5626" s="1257"/>
      <c r="P5626" s="1255"/>
    </row>
    <row r="5627" spans="6:16">
      <c r="F5627" s="1256"/>
      <c r="G5627" s="1257"/>
      <c r="I5627" s="1255"/>
      <c r="K5627" s="1257"/>
      <c r="L5627" s="1257"/>
      <c r="P5627" s="1255"/>
    </row>
    <row r="5628" spans="6:16">
      <c r="F5628" s="1256"/>
      <c r="G5628" s="1257"/>
      <c r="I5628" s="1255"/>
      <c r="K5628" s="1257"/>
      <c r="L5628" s="1257"/>
      <c r="P5628" s="1255"/>
    </row>
    <row r="5629" spans="6:16">
      <c r="F5629" s="1256"/>
      <c r="G5629" s="1257"/>
      <c r="I5629" s="1255"/>
      <c r="K5629" s="1257"/>
      <c r="L5629" s="1257"/>
      <c r="P5629" s="1255"/>
    </row>
    <row r="5630" spans="6:16">
      <c r="F5630" s="1256"/>
      <c r="G5630" s="1257"/>
      <c r="I5630" s="1255"/>
      <c r="K5630" s="1257"/>
      <c r="L5630" s="1257"/>
      <c r="P5630" s="1255"/>
    </row>
    <row r="5631" spans="6:16">
      <c r="F5631" s="1256"/>
      <c r="G5631" s="1257"/>
      <c r="I5631" s="1255"/>
      <c r="K5631" s="1257"/>
      <c r="L5631" s="1257"/>
      <c r="P5631" s="1255"/>
    </row>
    <row r="5632" spans="6:16">
      <c r="F5632" s="1256"/>
      <c r="G5632" s="1257"/>
      <c r="I5632" s="1255"/>
      <c r="K5632" s="1257"/>
      <c r="L5632" s="1257"/>
      <c r="P5632" s="1255"/>
    </row>
    <row r="5633" spans="6:16">
      <c r="F5633" s="1256"/>
      <c r="G5633" s="1257"/>
      <c r="I5633" s="1255"/>
      <c r="K5633" s="1257"/>
      <c r="L5633" s="1257"/>
      <c r="P5633" s="1255"/>
    </row>
    <row r="5634" spans="6:16">
      <c r="F5634" s="1256"/>
      <c r="G5634" s="1257"/>
      <c r="I5634" s="1255"/>
      <c r="K5634" s="1257"/>
      <c r="L5634" s="1257"/>
      <c r="P5634" s="1255"/>
    </row>
    <row r="5635" spans="6:16">
      <c r="F5635" s="1256"/>
      <c r="G5635" s="1257"/>
      <c r="I5635" s="1255"/>
      <c r="K5635" s="1257"/>
      <c r="L5635" s="1257"/>
      <c r="P5635" s="1255"/>
    </row>
    <row r="5636" spans="6:16">
      <c r="F5636" s="1256"/>
      <c r="G5636" s="1257"/>
      <c r="I5636" s="1255"/>
      <c r="K5636" s="1257"/>
      <c r="L5636" s="1257"/>
      <c r="P5636" s="1255"/>
    </row>
    <row r="5637" spans="6:16">
      <c r="F5637" s="1256"/>
      <c r="G5637" s="1257"/>
      <c r="I5637" s="1255"/>
      <c r="K5637" s="1257"/>
      <c r="L5637" s="1257"/>
      <c r="P5637" s="1255"/>
    </row>
    <row r="5638" spans="6:16">
      <c r="F5638" s="1256"/>
      <c r="G5638" s="1257"/>
      <c r="I5638" s="1255"/>
      <c r="K5638" s="1257"/>
      <c r="L5638" s="1257"/>
      <c r="P5638" s="1255"/>
    </row>
    <row r="5639" spans="6:16">
      <c r="F5639" s="1256"/>
      <c r="G5639" s="1257"/>
      <c r="I5639" s="1255"/>
      <c r="K5639" s="1257"/>
      <c r="L5639" s="1257"/>
      <c r="P5639" s="1255"/>
    </row>
    <row r="5640" spans="6:16">
      <c r="F5640" s="1256"/>
      <c r="G5640" s="1257"/>
      <c r="I5640" s="1255"/>
      <c r="K5640" s="1257"/>
      <c r="L5640" s="1257"/>
      <c r="P5640" s="1255"/>
    </row>
    <row r="5641" spans="6:16">
      <c r="F5641" s="1256"/>
      <c r="G5641" s="1257"/>
      <c r="I5641" s="1255"/>
      <c r="K5641" s="1257"/>
      <c r="L5641" s="1257"/>
      <c r="P5641" s="1255"/>
    </row>
    <row r="5642" spans="6:16">
      <c r="F5642" s="1256"/>
      <c r="G5642" s="1257"/>
      <c r="I5642" s="1255"/>
      <c r="K5642" s="1257"/>
      <c r="L5642" s="1257"/>
      <c r="P5642" s="1255"/>
    </row>
    <row r="5643" spans="6:16">
      <c r="F5643" s="1256"/>
      <c r="G5643" s="1257"/>
      <c r="I5643" s="1255"/>
      <c r="K5643" s="1257"/>
      <c r="L5643" s="1257"/>
      <c r="P5643" s="1255"/>
    </row>
    <row r="5644" spans="6:16">
      <c r="F5644" s="1256"/>
      <c r="G5644" s="1257"/>
      <c r="I5644" s="1255"/>
      <c r="K5644" s="1257"/>
      <c r="L5644" s="1257"/>
      <c r="P5644" s="1255"/>
    </row>
    <row r="5645" spans="6:16">
      <c r="F5645" s="1256"/>
      <c r="G5645" s="1257"/>
      <c r="I5645" s="1255"/>
      <c r="K5645" s="1257"/>
      <c r="L5645" s="1257"/>
      <c r="P5645" s="1255"/>
    </row>
    <row r="5646" spans="6:16">
      <c r="F5646" s="1256"/>
      <c r="G5646" s="1257"/>
      <c r="I5646" s="1255"/>
      <c r="K5646" s="1257"/>
      <c r="L5646" s="1257"/>
      <c r="P5646" s="1255"/>
    </row>
    <row r="5647" spans="6:16">
      <c r="F5647" s="1256"/>
      <c r="G5647" s="1257"/>
      <c r="I5647" s="1255"/>
      <c r="K5647" s="1257"/>
      <c r="L5647" s="1257"/>
      <c r="P5647" s="1255"/>
    </row>
    <row r="5648" spans="6:16">
      <c r="F5648" s="1256"/>
      <c r="G5648" s="1257"/>
      <c r="I5648" s="1255"/>
      <c r="K5648" s="1257"/>
      <c r="L5648" s="1257"/>
      <c r="P5648" s="1255"/>
    </row>
    <row r="5649" spans="6:16">
      <c r="F5649" s="1256"/>
      <c r="G5649" s="1257"/>
      <c r="I5649" s="1255"/>
      <c r="K5649" s="1257"/>
      <c r="L5649" s="1257"/>
      <c r="P5649" s="1255"/>
    </row>
    <row r="5650" spans="6:16">
      <c r="F5650" s="1256"/>
      <c r="G5650" s="1257"/>
      <c r="I5650" s="1255"/>
      <c r="K5650" s="1257"/>
      <c r="L5650" s="1257"/>
      <c r="P5650" s="1255"/>
    </row>
    <row r="5651" spans="6:16">
      <c r="F5651" s="1256"/>
      <c r="G5651" s="1257"/>
      <c r="I5651" s="1255"/>
      <c r="K5651" s="1257"/>
      <c r="L5651" s="1257"/>
      <c r="P5651" s="1255"/>
    </row>
    <row r="5652" spans="6:16">
      <c r="F5652" s="1256"/>
      <c r="G5652" s="1257"/>
      <c r="I5652" s="1255"/>
      <c r="K5652" s="1257"/>
      <c r="L5652" s="1257"/>
      <c r="P5652" s="1255"/>
    </row>
    <row r="5653" spans="6:16">
      <c r="F5653" s="1256"/>
      <c r="G5653" s="1257"/>
      <c r="I5653" s="1255"/>
      <c r="K5653" s="1257"/>
      <c r="L5653" s="1257"/>
      <c r="P5653" s="1255"/>
    </row>
    <row r="5654" spans="6:16">
      <c r="F5654" s="1256"/>
      <c r="G5654" s="1257"/>
      <c r="I5654" s="1255"/>
      <c r="K5654" s="1257"/>
      <c r="L5654" s="1257"/>
      <c r="P5654" s="1255"/>
    </row>
    <row r="5655" spans="6:16">
      <c r="F5655" s="1256"/>
      <c r="G5655" s="1257"/>
      <c r="I5655" s="1255"/>
      <c r="K5655" s="1257"/>
      <c r="L5655" s="1257"/>
      <c r="P5655" s="1255"/>
    </row>
    <row r="5656" spans="6:16">
      <c r="F5656" s="1256"/>
      <c r="G5656" s="1257"/>
      <c r="I5656" s="1255"/>
      <c r="K5656" s="1257"/>
      <c r="L5656" s="1257"/>
      <c r="P5656" s="1255"/>
    </row>
    <row r="5657" spans="6:16">
      <c r="F5657" s="1256"/>
      <c r="G5657" s="1257"/>
      <c r="I5657" s="1255"/>
      <c r="K5657" s="1257"/>
      <c r="L5657" s="1257"/>
      <c r="P5657" s="1255"/>
    </row>
    <row r="5658" spans="6:16">
      <c r="F5658" s="1256"/>
      <c r="G5658" s="1257"/>
      <c r="I5658" s="1255"/>
      <c r="K5658" s="1257"/>
      <c r="L5658" s="1257"/>
      <c r="P5658" s="1255"/>
    </row>
    <row r="5659" spans="6:16">
      <c r="F5659" s="1256"/>
      <c r="G5659" s="1257"/>
      <c r="I5659" s="1255"/>
      <c r="K5659" s="1257"/>
      <c r="L5659" s="1257"/>
      <c r="P5659" s="1255"/>
    </row>
    <row r="5660" spans="6:16">
      <c r="F5660" s="1256"/>
      <c r="G5660" s="1257"/>
      <c r="I5660" s="1255"/>
      <c r="K5660" s="1257"/>
      <c r="L5660" s="1257"/>
      <c r="P5660" s="1255"/>
    </row>
    <row r="5661" spans="6:16">
      <c r="F5661" s="1256"/>
      <c r="G5661" s="1257"/>
      <c r="I5661" s="1255"/>
      <c r="K5661" s="1257"/>
      <c r="L5661" s="1257"/>
      <c r="P5661" s="1255"/>
    </row>
    <row r="5662" spans="6:16">
      <c r="F5662" s="1256"/>
      <c r="G5662" s="1257"/>
      <c r="I5662" s="1255"/>
      <c r="K5662" s="1257"/>
      <c r="L5662" s="1257"/>
      <c r="P5662" s="1255"/>
    </row>
    <row r="5663" spans="6:16">
      <c r="F5663" s="1256"/>
      <c r="G5663" s="1257"/>
      <c r="I5663" s="1255"/>
      <c r="K5663" s="1257"/>
      <c r="L5663" s="1257"/>
      <c r="P5663" s="1255"/>
    </row>
    <row r="5664" spans="6:16">
      <c r="F5664" s="1256"/>
      <c r="G5664" s="1257"/>
      <c r="I5664" s="1255"/>
      <c r="K5664" s="1257"/>
      <c r="L5664" s="1257"/>
      <c r="P5664" s="1255"/>
    </row>
    <row r="5665" spans="6:16">
      <c r="F5665" s="1256"/>
      <c r="G5665" s="1257"/>
      <c r="I5665" s="1255"/>
      <c r="K5665" s="1257"/>
      <c r="L5665" s="1257"/>
      <c r="P5665" s="1255"/>
    </row>
    <row r="5666" spans="6:16">
      <c r="F5666" s="1256"/>
      <c r="G5666" s="1257"/>
      <c r="I5666" s="1255"/>
      <c r="K5666" s="1257"/>
      <c r="L5666" s="1257"/>
      <c r="P5666" s="1255"/>
    </row>
    <row r="5667" spans="6:16">
      <c r="F5667" s="1256"/>
      <c r="G5667" s="1257"/>
      <c r="I5667" s="1255"/>
      <c r="K5667" s="1257"/>
      <c r="L5667" s="1257"/>
      <c r="P5667" s="1255"/>
    </row>
    <row r="5668" spans="6:16">
      <c r="F5668" s="1256"/>
      <c r="G5668" s="1257"/>
      <c r="I5668" s="1255"/>
      <c r="K5668" s="1257"/>
      <c r="L5668" s="1257"/>
      <c r="P5668" s="1255"/>
    </row>
    <row r="5669" spans="6:16">
      <c r="F5669" s="1256"/>
      <c r="G5669" s="1257"/>
      <c r="I5669" s="1255"/>
      <c r="K5669" s="1257"/>
      <c r="L5669" s="1257"/>
      <c r="P5669" s="1255"/>
    </row>
    <row r="5670" spans="6:16">
      <c r="F5670" s="1256"/>
      <c r="G5670" s="1257"/>
      <c r="I5670" s="1255"/>
      <c r="K5670" s="1257"/>
      <c r="L5670" s="1257"/>
      <c r="P5670" s="1255"/>
    </row>
    <row r="5671" spans="6:16">
      <c r="F5671" s="1256"/>
      <c r="G5671" s="1257"/>
      <c r="I5671" s="1255"/>
      <c r="K5671" s="1257"/>
      <c r="L5671" s="1257"/>
      <c r="P5671" s="1255"/>
    </row>
    <row r="5672" spans="6:16">
      <c r="F5672" s="1256"/>
      <c r="G5672" s="1257"/>
      <c r="I5672" s="1255"/>
      <c r="K5672" s="1257"/>
      <c r="L5672" s="1257"/>
      <c r="P5672" s="1255"/>
    </row>
    <row r="5673" spans="6:16">
      <c r="F5673" s="1256"/>
      <c r="G5673" s="1257"/>
      <c r="I5673" s="1255"/>
      <c r="K5673" s="1257"/>
      <c r="L5673" s="1257"/>
      <c r="P5673" s="1255"/>
    </row>
    <row r="5674" spans="6:16">
      <c r="F5674" s="1256"/>
      <c r="G5674" s="1257"/>
      <c r="I5674" s="1255"/>
      <c r="K5674" s="1257"/>
      <c r="L5674" s="1257"/>
      <c r="P5674" s="1255"/>
    </row>
    <row r="5675" spans="6:16">
      <c r="F5675" s="1256"/>
      <c r="G5675" s="1257"/>
      <c r="I5675" s="1255"/>
      <c r="K5675" s="1257"/>
      <c r="L5675" s="1257"/>
      <c r="P5675" s="1255"/>
    </row>
    <row r="5676" spans="6:16">
      <c r="F5676" s="1256"/>
      <c r="G5676" s="1257"/>
      <c r="I5676" s="1255"/>
      <c r="K5676" s="1257"/>
      <c r="L5676" s="1257"/>
      <c r="P5676" s="1255"/>
    </row>
    <row r="5677" spans="6:16">
      <c r="F5677" s="1256"/>
      <c r="G5677" s="1257"/>
      <c r="I5677" s="1255"/>
      <c r="K5677" s="1257"/>
      <c r="L5677" s="1257"/>
      <c r="P5677" s="1255"/>
    </row>
    <row r="5678" spans="6:16">
      <c r="F5678" s="1256"/>
      <c r="G5678" s="1257"/>
      <c r="I5678" s="1255"/>
      <c r="K5678" s="1257"/>
      <c r="L5678" s="1257"/>
      <c r="P5678" s="1255"/>
    </row>
    <row r="5679" spans="6:16">
      <c r="F5679" s="1256"/>
      <c r="G5679" s="1257"/>
      <c r="I5679" s="1255"/>
      <c r="K5679" s="1257"/>
      <c r="L5679" s="1257"/>
      <c r="P5679" s="1255"/>
    </row>
    <row r="5680" spans="6:16">
      <c r="F5680" s="1256"/>
      <c r="G5680" s="1257"/>
      <c r="I5680" s="1255"/>
      <c r="K5680" s="1257"/>
      <c r="L5680" s="1257"/>
      <c r="P5680" s="1255"/>
    </row>
    <row r="5681" spans="6:16">
      <c r="F5681" s="1256"/>
      <c r="G5681" s="1257"/>
      <c r="I5681" s="1255"/>
      <c r="K5681" s="1257"/>
      <c r="L5681" s="1257"/>
      <c r="P5681" s="1255"/>
    </row>
    <row r="5682" spans="6:16">
      <c r="F5682" s="1256"/>
      <c r="G5682" s="1257"/>
      <c r="I5682" s="1255"/>
      <c r="K5682" s="1257"/>
      <c r="L5682" s="1257"/>
      <c r="P5682" s="1255"/>
    </row>
    <row r="5683" spans="6:16">
      <c r="F5683" s="1256"/>
      <c r="G5683" s="1257"/>
      <c r="I5683" s="1255"/>
      <c r="K5683" s="1257"/>
      <c r="L5683" s="1257"/>
      <c r="P5683" s="1255"/>
    </row>
    <row r="5684" spans="6:16">
      <c r="F5684" s="1256"/>
      <c r="G5684" s="1257"/>
      <c r="I5684" s="1255"/>
      <c r="K5684" s="1257"/>
      <c r="L5684" s="1257"/>
      <c r="P5684" s="1255"/>
    </row>
    <row r="5685" spans="6:16">
      <c r="F5685" s="1256"/>
      <c r="G5685" s="1257"/>
      <c r="I5685" s="1255"/>
      <c r="K5685" s="1257"/>
      <c r="L5685" s="1257"/>
      <c r="P5685" s="1255"/>
    </row>
    <row r="5686" spans="6:16">
      <c r="F5686" s="1256"/>
      <c r="G5686" s="1257"/>
      <c r="I5686" s="1255"/>
      <c r="K5686" s="1257"/>
      <c r="L5686" s="1257"/>
      <c r="P5686" s="1255"/>
    </row>
    <row r="5687" spans="6:16">
      <c r="F5687" s="1256"/>
      <c r="G5687" s="1257"/>
      <c r="I5687" s="1255"/>
      <c r="K5687" s="1257"/>
      <c r="L5687" s="1257"/>
      <c r="P5687" s="1255"/>
    </row>
    <row r="5688" spans="6:16">
      <c r="F5688" s="1256"/>
      <c r="G5688" s="1257"/>
      <c r="I5688" s="1255"/>
      <c r="K5688" s="1257"/>
      <c r="L5688" s="1257"/>
      <c r="P5688" s="1255"/>
    </row>
    <row r="5689" spans="6:16">
      <c r="F5689" s="1256"/>
      <c r="G5689" s="1257"/>
      <c r="I5689" s="1255"/>
      <c r="K5689" s="1257"/>
      <c r="L5689" s="1257"/>
      <c r="P5689" s="1255"/>
    </row>
    <row r="5690" spans="6:16">
      <c r="F5690" s="1256"/>
      <c r="G5690" s="1257"/>
      <c r="I5690" s="1255"/>
      <c r="K5690" s="1257"/>
      <c r="L5690" s="1257"/>
      <c r="P5690" s="1255"/>
    </row>
    <row r="5691" spans="6:16">
      <c r="F5691" s="1256"/>
      <c r="G5691" s="1257"/>
      <c r="I5691" s="1255"/>
      <c r="K5691" s="1257"/>
      <c r="L5691" s="1257"/>
      <c r="P5691" s="1255"/>
    </row>
    <row r="5692" spans="6:16">
      <c r="F5692" s="1256"/>
      <c r="G5692" s="1257"/>
      <c r="I5692" s="1255"/>
      <c r="K5692" s="1257"/>
      <c r="L5692" s="1257"/>
      <c r="P5692" s="1255"/>
    </row>
    <row r="5693" spans="6:16">
      <c r="F5693" s="1256"/>
      <c r="G5693" s="1257"/>
      <c r="I5693" s="1255"/>
      <c r="K5693" s="1257"/>
      <c r="L5693" s="1257"/>
      <c r="P5693" s="1255"/>
    </row>
    <row r="5694" spans="6:16">
      <c r="F5694" s="1256"/>
      <c r="G5694" s="1257"/>
      <c r="I5694" s="1255"/>
      <c r="K5694" s="1257"/>
      <c r="L5694" s="1257"/>
      <c r="P5694" s="1255"/>
    </row>
    <row r="5695" spans="6:16">
      <c r="F5695" s="1256"/>
      <c r="G5695" s="1257"/>
      <c r="I5695" s="1255"/>
      <c r="K5695" s="1257"/>
      <c r="L5695" s="1257"/>
      <c r="P5695" s="1255"/>
    </row>
    <row r="5696" spans="6:16">
      <c r="F5696" s="1256"/>
      <c r="G5696" s="1257"/>
      <c r="I5696" s="1255"/>
      <c r="K5696" s="1257"/>
      <c r="L5696" s="1257"/>
      <c r="P5696" s="1255"/>
    </row>
    <row r="5697" spans="6:16">
      <c r="F5697" s="1256"/>
      <c r="G5697" s="1257"/>
      <c r="I5697" s="1255"/>
      <c r="K5697" s="1257"/>
      <c r="L5697" s="1257"/>
      <c r="P5697" s="1255"/>
    </row>
    <row r="5698" spans="6:16">
      <c r="F5698" s="1256"/>
      <c r="G5698" s="1257"/>
      <c r="I5698" s="1255"/>
      <c r="K5698" s="1257"/>
      <c r="L5698" s="1257"/>
      <c r="P5698" s="1255"/>
    </row>
    <row r="5699" spans="6:16">
      <c r="F5699" s="1256"/>
      <c r="G5699" s="1257"/>
      <c r="I5699" s="1255"/>
      <c r="K5699" s="1257"/>
      <c r="L5699" s="1257"/>
      <c r="P5699" s="1255"/>
    </row>
    <row r="5700" spans="6:16">
      <c r="F5700" s="1256"/>
      <c r="G5700" s="1257"/>
      <c r="I5700" s="1255"/>
      <c r="K5700" s="1257"/>
      <c r="L5700" s="1257"/>
      <c r="P5700" s="1255"/>
    </row>
    <row r="5701" spans="6:16">
      <c r="F5701" s="1256"/>
      <c r="G5701" s="1257"/>
      <c r="I5701" s="1255"/>
      <c r="K5701" s="1257"/>
      <c r="L5701" s="1257"/>
      <c r="P5701" s="1255"/>
    </row>
    <row r="5702" spans="6:16">
      <c r="F5702" s="1256"/>
      <c r="G5702" s="1257"/>
      <c r="I5702" s="1255"/>
      <c r="K5702" s="1257"/>
      <c r="L5702" s="1257"/>
      <c r="P5702" s="1255"/>
    </row>
    <row r="5703" spans="6:16">
      <c r="F5703" s="1256"/>
      <c r="G5703" s="1257"/>
      <c r="I5703" s="1255"/>
      <c r="K5703" s="1257"/>
      <c r="L5703" s="1257"/>
      <c r="P5703" s="1255"/>
    </row>
    <row r="5704" spans="6:16">
      <c r="F5704" s="1256"/>
      <c r="G5704" s="1257"/>
      <c r="I5704" s="1255"/>
      <c r="K5704" s="1257"/>
      <c r="L5704" s="1257"/>
      <c r="P5704" s="1255"/>
    </row>
    <row r="5705" spans="6:16">
      <c r="F5705" s="1256"/>
      <c r="G5705" s="1257"/>
      <c r="I5705" s="1255"/>
      <c r="K5705" s="1257"/>
      <c r="L5705" s="1257"/>
      <c r="P5705" s="1255"/>
    </row>
    <row r="5706" spans="6:16">
      <c r="F5706" s="1256"/>
      <c r="G5706" s="1257"/>
      <c r="I5706" s="1255"/>
      <c r="K5706" s="1257"/>
      <c r="L5706" s="1257"/>
      <c r="P5706" s="1255"/>
    </row>
    <row r="5707" spans="6:16">
      <c r="F5707" s="1256"/>
      <c r="G5707" s="1257"/>
      <c r="I5707" s="1255"/>
      <c r="K5707" s="1257"/>
      <c r="L5707" s="1257"/>
      <c r="P5707" s="1255"/>
    </row>
    <row r="5708" spans="6:16">
      <c r="F5708" s="1256"/>
      <c r="G5708" s="1257"/>
      <c r="I5708" s="1255"/>
      <c r="K5708" s="1257"/>
      <c r="L5708" s="1257"/>
      <c r="P5708" s="1255"/>
    </row>
    <row r="5709" spans="6:16">
      <c r="F5709" s="1256"/>
      <c r="G5709" s="1257"/>
      <c r="I5709" s="1255"/>
      <c r="K5709" s="1257"/>
      <c r="L5709" s="1257"/>
      <c r="P5709" s="1255"/>
    </row>
    <row r="5710" spans="6:16">
      <c r="F5710" s="1256"/>
      <c r="G5710" s="1257"/>
      <c r="I5710" s="1255"/>
      <c r="K5710" s="1257"/>
      <c r="L5710" s="1257"/>
      <c r="P5710" s="1255"/>
    </row>
    <row r="5711" spans="6:16">
      <c r="F5711" s="1256"/>
      <c r="G5711" s="1257"/>
      <c r="I5711" s="1255"/>
      <c r="K5711" s="1257"/>
      <c r="L5711" s="1257"/>
      <c r="P5711" s="1255"/>
    </row>
    <row r="5712" spans="6:16">
      <c r="F5712" s="1256"/>
      <c r="G5712" s="1257"/>
      <c r="I5712" s="1255"/>
      <c r="K5712" s="1257"/>
      <c r="L5712" s="1257"/>
      <c r="P5712" s="1255"/>
    </row>
    <row r="5713" spans="6:16">
      <c r="F5713" s="1256"/>
      <c r="G5713" s="1257"/>
      <c r="I5713" s="1255"/>
      <c r="K5713" s="1257"/>
      <c r="L5713" s="1257"/>
      <c r="P5713" s="1255"/>
    </row>
    <row r="5714" spans="6:16">
      <c r="F5714" s="1256"/>
      <c r="G5714" s="1257"/>
      <c r="I5714" s="1255"/>
      <c r="K5714" s="1257"/>
      <c r="L5714" s="1257"/>
      <c r="P5714" s="1255"/>
    </row>
    <row r="5715" spans="6:16">
      <c r="F5715" s="1256"/>
      <c r="G5715" s="1257"/>
      <c r="I5715" s="1255"/>
      <c r="K5715" s="1257"/>
      <c r="L5715" s="1257"/>
      <c r="P5715" s="1255"/>
    </row>
    <row r="5716" spans="6:16">
      <c r="F5716" s="1256"/>
      <c r="G5716" s="1257"/>
      <c r="I5716" s="1255"/>
      <c r="K5716" s="1257"/>
      <c r="L5716" s="1257"/>
      <c r="P5716" s="1255"/>
    </row>
    <row r="5717" spans="6:16">
      <c r="F5717" s="1256"/>
      <c r="G5717" s="1257"/>
      <c r="I5717" s="1255"/>
      <c r="K5717" s="1257"/>
      <c r="L5717" s="1257"/>
      <c r="P5717" s="1255"/>
    </row>
    <row r="5718" spans="6:16">
      <c r="F5718" s="1256"/>
      <c r="G5718" s="1257"/>
      <c r="I5718" s="1255"/>
      <c r="K5718" s="1257"/>
      <c r="L5718" s="1257"/>
      <c r="P5718" s="1255"/>
    </row>
    <row r="5719" spans="6:16">
      <c r="F5719" s="1256"/>
      <c r="G5719" s="1257"/>
      <c r="I5719" s="1255"/>
      <c r="K5719" s="1257"/>
      <c r="L5719" s="1257"/>
      <c r="P5719" s="1255"/>
    </row>
    <row r="5720" spans="6:16">
      <c r="F5720" s="1256"/>
      <c r="G5720" s="1257"/>
      <c r="I5720" s="1255"/>
      <c r="K5720" s="1257"/>
      <c r="L5720" s="1257"/>
      <c r="P5720" s="1255"/>
    </row>
    <row r="5721" spans="6:16">
      <c r="F5721" s="1256"/>
      <c r="G5721" s="1257"/>
      <c r="I5721" s="1255"/>
      <c r="K5721" s="1257"/>
      <c r="L5721" s="1257"/>
      <c r="P5721" s="1255"/>
    </row>
    <row r="5722" spans="6:16">
      <c r="F5722" s="1256"/>
      <c r="G5722" s="1257"/>
      <c r="I5722" s="1255"/>
      <c r="K5722" s="1257"/>
      <c r="L5722" s="1257"/>
      <c r="P5722" s="1255"/>
    </row>
    <row r="5723" spans="6:16">
      <c r="F5723" s="1256"/>
      <c r="G5723" s="1257"/>
      <c r="I5723" s="1255"/>
      <c r="K5723" s="1257"/>
      <c r="L5723" s="1257"/>
      <c r="P5723" s="1255"/>
    </row>
    <row r="5724" spans="6:16">
      <c r="F5724" s="1256"/>
      <c r="G5724" s="1257"/>
      <c r="I5724" s="1255"/>
      <c r="K5724" s="1257"/>
      <c r="L5724" s="1257"/>
      <c r="P5724" s="1255"/>
    </row>
    <row r="5725" spans="6:16">
      <c r="F5725" s="1256"/>
      <c r="G5725" s="1257"/>
      <c r="I5725" s="1255"/>
      <c r="K5725" s="1257"/>
      <c r="L5725" s="1257"/>
      <c r="P5725" s="1255"/>
    </row>
    <row r="5726" spans="6:16">
      <c r="F5726" s="1256"/>
      <c r="G5726" s="1257"/>
      <c r="I5726" s="1255"/>
      <c r="K5726" s="1257"/>
      <c r="L5726" s="1257"/>
      <c r="P5726" s="1255"/>
    </row>
    <row r="5727" spans="6:16">
      <c r="F5727" s="1256"/>
      <c r="G5727" s="1257"/>
      <c r="I5727" s="1255"/>
      <c r="K5727" s="1257"/>
      <c r="L5727" s="1257"/>
      <c r="P5727" s="1255"/>
    </row>
    <row r="5728" spans="6:16">
      <c r="F5728" s="1256"/>
      <c r="G5728" s="1257"/>
      <c r="I5728" s="1255"/>
      <c r="K5728" s="1257"/>
      <c r="L5728" s="1257"/>
      <c r="P5728" s="1255"/>
    </row>
    <row r="5729" spans="6:16">
      <c r="F5729" s="1256"/>
      <c r="G5729" s="1257"/>
      <c r="I5729" s="1255"/>
      <c r="K5729" s="1257"/>
      <c r="L5729" s="1257"/>
      <c r="P5729" s="1255"/>
    </row>
    <row r="5730" spans="6:16">
      <c r="F5730" s="1256"/>
      <c r="G5730" s="1257"/>
      <c r="I5730" s="1255"/>
      <c r="K5730" s="1257"/>
      <c r="L5730" s="1257"/>
      <c r="P5730" s="1255"/>
    </row>
    <row r="5731" spans="6:16">
      <c r="F5731" s="1256"/>
      <c r="G5731" s="1257"/>
      <c r="I5731" s="1255"/>
      <c r="K5731" s="1257"/>
      <c r="L5731" s="1257"/>
      <c r="P5731" s="1255"/>
    </row>
    <row r="5732" spans="6:16">
      <c r="F5732" s="1256"/>
      <c r="G5732" s="1257"/>
      <c r="I5732" s="1255"/>
      <c r="K5732" s="1257"/>
      <c r="L5732" s="1257"/>
      <c r="P5732" s="1255"/>
    </row>
    <row r="5733" spans="6:16">
      <c r="F5733" s="1256"/>
      <c r="G5733" s="1257"/>
      <c r="I5733" s="1255"/>
      <c r="K5733" s="1257"/>
      <c r="L5733" s="1257"/>
      <c r="P5733" s="1255"/>
    </row>
    <row r="5734" spans="6:16">
      <c r="F5734" s="1256"/>
      <c r="G5734" s="1257"/>
      <c r="I5734" s="1255"/>
      <c r="K5734" s="1257"/>
      <c r="L5734" s="1257"/>
      <c r="P5734" s="1255"/>
    </row>
    <row r="5735" spans="6:16">
      <c r="F5735" s="1256"/>
      <c r="G5735" s="1257"/>
      <c r="I5735" s="1255"/>
      <c r="K5735" s="1257"/>
      <c r="L5735" s="1257"/>
      <c r="P5735" s="1255"/>
    </row>
    <row r="5736" spans="6:16">
      <c r="F5736" s="1256"/>
      <c r="G5736" s="1257"/>
      <c r="I5736" s="1255"/>
      <c r="K5736" s="1257"/>
      <c r="L5736" s="1257"/>
      <c r="P5736" s="1255"/>
    </row>
    <row r="5737" spans="6:16">
      <c r="F5737" s="1256"/>
      <c r="G5737" s="1257"/>
      <c r="I5737" s="1255"/>
      <c r="K5737" s="1257"/>
      <c r="L5737" s="1257"/>
      <c r="P5737" s="1255"/>
    </row>
    <row r="5738" spans="6:16">
      <c r="F5738" s="1256"/>
      <c r="G5738" s="1257"/>
      <c r="I5738" s="1255"/>
      <c r="K5738" s="1257"/>
      <c r="L5738" s="1257"/>
      <c r="P5738" s="1255"/>
    </row>
    <row r="5739" spans="6:16">
      <c r="F5739" s="1256"/>
      <c r="G5739" s="1257"/>
      <c r="I5739" s="1255"/>
      <c r="K5739" s="1257"/>
      <c r="L5739" s="1257"/>
      <c r="P5739" s="1255"/>
    </row>
    <row r="5740" spans="6:16">
      <c r="F5740" s="1256"/>
      <c r="G5740" s="1257"/>
      <c r="I5740" s="1255"/>
      <c r="K5740" s="1257"/>
      <c r="L5740" s="1257"/>
      <c r="P5740" s="1255"/>
    </row>
    <row r="5741" spans="6:16">
      <c r="F5741" s="1256"/>
      <c r="G5741" s="1257"/>
      <c r="I5741" s="1255"/>
      <c r="K5741" s="1257"/>
      <c r="L5741" s="1257"/>
      <c r="P5741" s="1255"/>
    </row>
    <row r="5742" spans="6:16">
      <c r="F5742" s="1256"/>
      <c r="G5742" s="1257"/>
      <c r="I5742" s="1255"/>
      <c r="K5742" s="1257"/>
      <c r="L5742" s="1257"/>
      <c r="P5742" s="1255"/>
    </row>
    <row r="5743" spans="6:16">
      <c r="F5743" s="1256"/>
      <c r="G5743" s="1257"/>
      <c r="I5743" s="1255"/>
      <c r="K5743" s="1257"/>
      <c r="L5743" s="1257"/>
      <c r="P5743" s="1255"/>
    </row>
    <row r="5744" spans="6:16">
      <c r="F5744" s="1256"/>
      <c r="G5744" s="1257"/>
      <c r="I5744" s="1255"/>
      <c r="K5744" s="1257"/>
      <c r="L5744" s="1257"/>
      <c r="P5744" s="1255"/>
    </row>
    <row r="5745" spans="6:16">
      <c r="F5745" s="1256"/>
      <c r="G5745" s="1257"/>
      <c r="I5745" s="1255"/>
      <c r="K5745" s="1257"/>
      <c r="L5745" s="1257"/>
      <c r="P5745" s="1255"/>
    </row>
    <row r="5746" spans="6:16">
      <c r="F5746" s="1256"/>
      <c r="G5746" s="1257"/>
      <c r="I5746" s="1255"/>
      <c r="K5746" s="1257"/>
      <c r="L5746" s="1257"/>
      <c r="P5746" s="1255"/>
    </row>
    <row r="5747" spans="6:16">
      <c r="F5747" s="1256"/>
      <c r="G5747" s="1257"/>
      <c r="I5747" s="1255"/>
      <c r="K5747" s="1257"/>
      <c r="L5747" s="1257"/>
      <c r="P5747" s="1255"/>
    </row>
    <row r="5748" spans="6:16">
      <c r="F5748" s="1256"/>
      <c r="G5748" s="1257"/>
      <c r="I5748" s="1255"/>
      <c r="K5748" s="1257"/>
      <c r="L5748" s="1257"/>
      <c r="P5748" s="1255"/>
    </row>
    <row r="5749" spans="6:16">
      <c r="F5749" s="1256"/>
      <c r="G5749" s="1257"/>
      <c r="I5749" s="1255"/>
      <c r="K5749" s="1257"/>
      <c r="L5749" s="1257"/>
      <c r="P5749" s="1255"/>
    </row>
    <row r="5750" spans="6:16">
      <c r="F5750" s="1256"/>
      <c r="G5750" s="1257"/>
      <c r="I5750" s="1255"/>
      <c r="K5750" s="1257"/>
      <c r="L5750" s="1257"/>
      <c r="P5750" s="1255"/>
    </row>
    <row r="5751" spans="6:16">
      <c r="F5751" s="1256"/>
      <c r="G5751" s="1257"/>
      <c r="I5751" s="1255"/>
      <c r="K5751" s="1257"/>
      <c r="L5751" s="1257"/>
      <c r="P5751" s="1255"/>
    </row>
    <row r="5752" spans="6:16">
      <c r="F5752" s="1256"/>
      <c r="G5752" s="1257"/>
      <c r="I5752" s="1255"/>
      <c r="K5752" s="1257"/>
      <c r="L5752" s="1257"/>
      <c r="P5752" s="1255"/>
    </row>
    <row r="5753" spans="6:16">
      <c r="F5753" s="1256"/>
      <c r="G5753" s="1257"/>
      <c r="I5753" s="1255"/>
      <c r="K5753" s="1257"/>
      <c r="L5753" s="1257"/>
      <c r="P5753" s="1255"/>
    </row>
    <row r="5754" spans="6:16">
      <c r="F5754" s="1256"/>
      <c r="G5754" s="1257"/>
      <c r="I5754" s="1255"/>
      <c r="K5754" s="1257"/>
      <c r="L5754" s="1257"/>
      <c r="P5754" s="1255"/>
    </row>
    <row r="5755" spans="6:16">
      <c r="F5755" s="1256"/>
      <c r="G5755" s="1257"/>
      <c r="I5755" s="1255"/>
      <c r="K5755" s="1257"/>
      <c r="L5755" s="1257"/>
      <c r="P5755" s="1255"/>
    </row>
    <row r="5756" spans="6:16">
      <c r="F5756" s="1256"/>
      <c r="G5756" s="1257"/>
      <c r="I5756" s="1255"/>
      <c r="K5756" s="1257"/>
      <c r="L5756" s="1257"/>
      <c r="P5756" s="1255"/>
    </row>
    <row r="5757" spans="6:16">
      <c r="F5757" s="1256"/>
      <c r="G5757" s="1257"/>
      <c r="I5757" s="1255"/>
      <c r="K5757" s="1257"/>
      <c r="L5757" s="1257"/>
      <c r="P5757" s="1255"/>
    </row>
    <row r="5758" spans="6:16">
      <c r="F5758" s="1256"/>
      <c r="G5758" s="1257"/>
      <c r="I5758" s="1255"/>
      <c r="K5758" s="1257"/>
      <c r="L5758" s="1257"/>
      <c r="P5758" s="1255"/>
    </row>
    <row r="5759" spans="6:16">
      <c r="F5759" s="1256"/>
      <c r="G5759" s="1257"/>
      <c r="I5759" s="1255"/>
      <c r="K5759" s="1257"/>
      <c r="L5759" s="1257"/>
      <c r="P5759" s="1255"/>
    </row>
    <row r="5760" spans="6:16">
      <c r="F5760" s="1256"/>
      <c r="G5760" s="1257"/>
      <c r="I5760" s="1255"/>
      <c r="K5760" s="1257"/>
      <c r="L5760" s="1257"/>
      <c r="P5760" s="1255"/>
    </row>
    <row r="5761" spans="6:16">
      <c r="F5761" s="1256"/>
      <c r="G5761" s="1257"/>
      <c r="I5761" s="1255"/>
      <c r="K5761" s="1257"/>
      <c r="L5761" s="1257"/>
      <c r="P5761" s="1255"/>
    </row>
    <row r="5762" spans="6:16">
      <c r="F5762" s="1256"/>
      <c r="G5762" s="1257"/>
      <c r="I5762" s="1255"/>
      <c r="K5762" s="1257"/>
      <c r="L5762" s="1257"/>
      <c r="P5762" s="1255"/>
    </row>
    <row r="5763" spans="6:16">
      <c r="F5763" s="1256"/>
      <c r="G5763" s="1257"/>
      <c r="I5763" s="1255"/>
      <c r="K5763" s="1257"/>
      <c r="L5763" s="1257"/>
      <c r="P5763" s="1255"/>
    </row>
    <row r="5764" spans="6:16">
      <c r="F5764" s="1256"/>
      <c r="G5764" s="1257"/>
      <c r="I5764" s="1255"/>
      <c r="K5764" s="1257"/>
      <c r="L5764" s="1257"/>
      <c r="P5764" s="1255"/>
    </row>
    <row r="5765" spans="6:16">
      <c r="F5765" s="1256"/>
      <c r="G5765" s="1257"/>
      <c r="I5765" s="1255"/>
      <c r="K5765" s="1257"/>
      <c r="L5765" s="1257"/>
      <c r="P5765" s="1255"/>
    </row>
    <row r="5766" spans="6:16">
      <c r="F5766" s="1256"/>
      <c r="G5766" s="1257"/>
      <c r="I5766" s="1255"/>
      <c r="K5766" s="1257"/>
      <c r="L5766" s="1257"/>
      <c r="P5766" s="1255"/>
    </row>
    <row r="5767" spans="6:16">
      <c r="F5767" s="1256"/>
      <c r="G5767" s="1257"/>
      <c r="I5767" s="1255"/>
      <c r="K5767" s="1257"/>
      <c r="L5767" s="1257"/>
      <c r="P5767" s="1255"/>
    </row>
    <row r="5768" spans="6:16">
      <c r="F5768" s="1256"/>
      <c r="G5768" s="1257"/>
      <c r="I5768" s="1255"/>
      <c r="K5768" s="1257"/>
      <c r="L5768" s="1257"/>
      <c r="P5768" s="1255"/>
    </row>
    <row r="5769" spans="6:16">
      <c r="F5769" s="1256"/>
      <c r="G5769" s="1257"/>
      <c r="I5769" s="1255"/>
      <c r="K5769" s="1257"/>
      <c r="L5769" s="1257"/>
      <c r="P5769" s="1255"/>
    </row>
    <row r="5770" spans="6:16">
      <c r="F5770" s="1256"/>
      <c r="G5770" s="1257"/>
      <c r="I5770" s="1255"/>
      <c r="K5770" s="1257"/>
      <c r="L5770" s="1257"/>
      <c r="P5770" s="1255"/>
    </row>
    <row r="5771" spans="6:16">
      <c r="F5771" s="1256"/>
      <c r="G5771" s="1257"/>
      <c r="I5771" s="1255"/>
      <c r="K5771" s="1257"/>
      <c r="L5771" s="1257"/>
      <c r="P5771" s="1255"/>
    </row>
    <row r="5772" spans="6:16">
      <c r="F5772" s="1256"/>
      <c r="G5772" s="1257"/>
      <c r="I5772" s="1255"/>
      <c r="K5772" s="1257"/>
      <c r="L5772" s="1257"/>
      <c r="P5772" s="1255"/>
    </row>
    <row r="5773" spans="6:16">
      <c r="F5773" s="1256"/>
      <c r="G5773" s="1257"/>
      <c r="I5773" s="1255"/>
      <c r="K5773" s="1257"/>
      <c r="L5773" s="1257"/>
      <c r="P5773" s="1255"/>
    </row>
    <row r="5774" spans="6:16">
      <c r="F5774" s="1256"/>
      <c r="G5774" s="1257"/>
      <c r="I5774" s="1255"/>
      <c r="K5774" s="1257"/>
      <c r="L5774" s="1257"/>
      <c r="P5774" s="1255"/>
    </row>
    <row r="5775" spans="6:16">
      <c r="F5775" s="1256"/>
      <c r="G5775" s="1257"/>
      <c r="I5775" s="1255"/>
      <c r="K5775" s="1257"/>
      <c r="L5775" s="1257"/>
      <c r="P5775" s="1255"/>
    </row>
    <row r="5776" spans="6:16">
      <c r="F5776" s="1256"/>
      <c r="G5776" s="1257"/>
      <c r="I5776" s="1255"/>
      <c r="K5776" s="1257"/>
      <c r="L5776" s="1257"/>
      <c r="P5776" s="1255"/>
    </row>
    <row r="5777" spans="6:16">
      <c r="F5777" s="1256"/>
      <c r="G5777" s="1257"/>
      <c r="I5777" s="1255"/>
      <c r="K5777" s="1257"/>
      <c r="L5777" s="1257"/>
      <c r="P5777" s="1255"/>
    </row>
    <row r="5778" spans="6:16">
      <c r="F5778" s="1256"/>
      <c r="G5778" s="1257"/>
      <c r="I5778" s="1255"/>
      <c r="K5778" s="1257"/>
      <c r="L5778" s="1257"/>
      <c r="P5778" s="1255"/>
    </row>
    <row r="5779" spans="6:16">
      <c r="F5779" s="1256"/>
      <c r="G5779" s="1257"/>
      <c r="I5779" s="1255"/>
      <c r="K5779" s="1257"/>
      <c r="L5779" s="1257"/>
      <c r="P5779" s="1255"/>
    </row>
    <row r="5780" spans="6:16">
      <c r="F5780" s="1256"/>
      <c r="G5780" s="1257"/>
      <c r="I5780" s="1255"/>
      <c r="K5780" s="1257"/>
      <c r="L5780" s="1257"/>
      <c r="P5780" s="1255"/>
    </row>
    <row r="5781" spans="6:16">
      <c r="F5781" s="1256"/>
      <c r="G5781" s="1257"/>
      <c r="I5781" s="1255"/>
      <c r="K5781" s="1257"/>
      <c r="L5781" s="1257"/>
      <c r="P5781" s="1255"/>
    </row>
    <row r="5782" spans="6:16">
      <c r="F5782" s="1256"/>
      <c r="G5782" s="1257"/>
      <c r="I5782" s="1255"/>
      <c r="K5782" s="1257"/>
      <c r="L5782" s="1257"/>
      <c r="P5782" s="1255"/>
    </row>
    <row r="5783" spans="6:16">
      <c r="F5783" s="1256"/>
      <c r="G5783" s="1257"/>
      <c r="I5783" s="1255"/>
      <c r="K5783" s="1257"/>
      <c r="L5783" s="1257"/>
      <c r="P5783" s="1255"/>
    </row>
    <row r="5784" spans="6:16">
      <c r="F5784" s="1256"/>
      <c r="G5784" s="1257"/>
      <c r="I5784" s="1255"/>
      <c r="K5784" s="1257"/>
      <c r="L5784" s="1257"/>
      <c r="P5784" s="1255"/>
    </row>
    <row r="5785" spans="6:16">
      <c r="F5785" s="1256"/>
      <c r="G5785" s="1257"/>
      <c r="I5785" s="1255"/>
      <c r="K5785" s="1257"/>
      <c r="L5785" s="1257"/>
      <c r="P5785" s="1255"/>
    </row>
    <row r="5786" spans="6:16">
      <c r="F5786" s="1256"/>
      <c r="G5786" s="1257"/>
      <c r="I5786" s="1255"/>
      <c r="K5786" s="1257"/>
      <c r="L5786" s="1257"/>
      <c r="P5786" s="1255"/>
    </row>
    <row r="5787" spans="6:16">
      <c r="F5787" s="1256"/>
      <c r="G5787" s="1257"/>
      <c r="I5787" s="1255"/>
      <c r="K5787" s="1257"/>
      <c r="L5787" s="1257"/>
      <c r="P5787" s="1255"/>
    </row>
    <row r="5788" spans="6:16">
      <c r="F5788" s="1256"/>
      <c r="G5788" s="1257"/>
      <c r="I5788" s="1255"/>
      <c r="K5788" s="1257"/>
      <c r="L5788" s="1257"/>
      <c r="P5788" s="1255"/>
    </row>
    <row r="5789" spans="6:16">
      <c r="F5789" s="1256"/>
      <c r="G5789" s="1257"/>
      <c r="I5789" s="1255"/>
      <c r="K5789" s="1257"/>
      <c r="L5789" s="1257"/>
      <c r="P5789" s="1255"/>
    </row>
    <row r="5790" spans="6:16">
      <c r="F5790" s="1256"/>
      <c r="G5790" s="1257"/>
      <c r="I5790" s="1255"/>
      <c r="K5790" s="1257"/>
      <c r="L5790" s="1257"/>
      <c r="P5790" s="1255"/>
    </row>
    <row r="5791" spans="6:16">
      <c r="F5791" s="1256"/>
      <c r="G5791" s="1257"/>
      <c r="I5791" s="1255"/>
      <c r="K5791" s="1257"/>
      <c r="L5791" s="1257"/>
      <c r="P5791" s="1255"/>
    </row>
    <row r="5792" spans="6:16">
      <c r="F5792" s="1256"/>
      <c r="G5792" s="1257"/>
      <c r="I5792" s="1255"/>
      <c r="K5792" s="1257"/>
      <c r="L5792" s="1257"/>
      <c r="P5792" s="1255"/>
    </row>
    <row r="5793" spans="6:16">
      <c r="F5793" s="1256"/>
      <c r="G5793" s="1257"/>
      <c r="I5793" s="1255"/>
      <c r="K5793" s="1257"/>
      <c r="L5793" s="1257"/>
      <c r="P5793" s="1255"/>
    </row>
    <row r="5794" spans="6:16">
      <c r="F5794" s="1256"/>
      <c r="G5794" s="1257"/>
      <c r="I5794" s="1255"/>
      <c r="K5794" s="1257"/>
      <c r="L5794" s="1257"/>
      <c r="P5794" s="1255"/>
    </row>
    <row r="5795" spans="6:16">
      <c r="F5795" s="1256"/>
      <c r="G5795" s="1257"/>
      <c r="I5795" s="1255"/>
      <c r="K5795" s="1257"/>
      <c r="L5795" s="1257"/>
      <c r="P5795" s="1255"/>
    </row>
    <row r="5796" spans="6:16">
      <c r="F5796" s="1256"/>
      <c r="G5796" s="1257"/>
      <c r="I5796" s="1255"/>
      <c r="K5796" s="1257"/>
      <c r="L5796" s="1257"/>
      <c r="P5796" s="1255"/>
    </row>
    <row r="5797" spans="6:16">
      <c r="F5797" s="1256"/>
      <c r="G5797" s="1257"/>
      <c r="I5797" s="1255"/>
      <c r="K5797" s="1257"/>
      <c r="L5797" s="1257"/>
      <c r="P5797" s="1255"/>
    </row>
    <row r="5798" spans="6:16">
      <c r="F5798" s="1256"/>
      <c r="G5798" s="1257"/>
      <c r="I5798" s="1255"/>
      <c r="K5798" s="1257"/>
      <c r="L5798" s="1257"/>
      <c r="P5798" s="1255"/>
    </row>
    <row r="5799" spans="6:16">
      <c r="F5799" s="1256"/>
      <c r="G5799" s="1257"/>
      <c r="I5799" s="1255"/>
      <c r="K5799" s="1257"/>
      <c r="L5799" s="1257"/>
      <c r="P5799" s="1255"/>
    </row>
    <row r="5800" spans="6:16">
      <c r="F5800" s="1256"/>
      <c r="G5800" s="1257"/>
      <c r="I5800" s="1255"/>
      <c r="K5800" s="1257"/>
      <c r="L5800" s="1257"/>
      <c r="P5800" s="1255"/>
    </row>
    <row r="5801" spans="6:16">
      <c r="F5801" s="1256"/>
      <c r="G5801" s="1257"/>
      <c r="I5801" s="1255"/>
      <c r="K5801" s="1257"/>
      <c r="L5801" s="1257"/>
      <c r="P5801" s="1255"/>
    </row>
    <row r="5802" spans="6:16">
      <c r="F5802" s="1256"/>
      <c r="G5802" s="1257"/>
      <c r="I5802" s="1255"/>
      <c r="K5802" s="1257"/>
      <c r="L5802" s="1257"/>
      <c r="P5802" s="1255"/>
    </row>
    <row r="5803" spans="6:16">
      <c r="F5803" s="1256"/>
      <c r="G5803" s="1257"/>
      <c r="I5803" s="1255"/>
      <c r="K5803" s="1257"/>
      <c r="L5803" s="1257"/>
      <c r="P5803" s="1255"/>
    </row>
    <row r="5804" spans="6:16">
      <c r="F5804" s="1256"/>
      <c r="G5804" s="1257"/>
      <c r="I5804" s="1255"/>
      <c r="K5804" s="1257"/>
      <c r="L5804" s="1257"/>
      <c r="P5804" s="1255"/>
    </row>
    <row r="5805" spans="6:16">
      <c r="F5805" s="1256"/>
      <c r="G5805" s="1257"/>
      <c r="I5805" s="1255"/>
      <c r="K5805" s="1257"/>
      <c r="L5805" s="1257"/>
      <c r="P5805" s="1255"/>
    </row>
    <row r="5806" spans="6:16">
      <c r="F5806" s="1256"/>
      <c r="G5806" s="1257"/>
      <c r="I5806" s="1255"/>
      <c r="K5806" s="1257"/>
      <c r="L5806" s="1257"/>
      <c r="P5806" s="1255"/>
    </row>
    <row r="5807" spans="6:16">
      <c r="F5807" s="1256"/>
      <c r="G5807" s="1257"/>
      <c r="I5807" s="1255"/>
      <c r="K5807" s="1257"/>
      <c r="L5807" s="1257"/>
      <c r="P5807" s="1255"/>
    </row>
    <row r="5808" spans="6:16">
      <c r="F5808" s="1256"/>
      <c r="G5808" s="1257"/>
      <c r="I5808" s="1255"/>
      <c r="K5808" s="1257"/>
      <c r="L5808" s="1257"/>
      <c r="P5808" s="1255"/>
    </row>
    <row r="5809" spans="6:16">
      <c r="F5809" s="1256"/>
      <c r="G5809" s="1257"/>
      <c r="I5809" s="1255"/>
      <c r="K5809" s="1257"/>
      <c r="L5809" s="1257"/>
      <c r="P5809" s="1255"/>
    </row>
    <row r="5810" spans="6:16">
      <c r="F5810" s="1256"/>
      <c r="G5810" s="1257"/>
      <c r="I5810" s="1255"/>
      <c r="K5810" s="1257"/>
      <c r="L5810" s="1257"/>
      <c r="P5810" s="1255"/>
    </row>
    <row r="5811" spans="6:16">
      <c r="F5811" s="1256"/>
      <c r="G5811" s="1257"/>
      <c r="I5811" s="1255"/>
      <c r="K5811" s="1257"/>
      <c r="L5811" s="1257"/>
      <c r="P5811" s="1255"/>
    </row>
    <row r="5812" spans="6:16">
      <c r="F5812" s="1256"/>
      <c r="G5812" s="1257"/>
      <c r="I5812" s="1255"/>
      <c r="K5812" s="1257"/>
      <c r="L5812" s="1257"/>
      <c r="P5812" s="1255"/>
    </row>
    <row r="5813" spans="6:16">
      <c r="F5813" s="1256"/>
      <c r="G5813" s="1257"/>
      <c r="I5813" s="1255"/>
      <c r="K5813" s="1257"/>
      <c r="L5813" s="1257"/>
      <c r="P5813" s="1255"/>
    </row>
    <row r="5814" spans="6:16">
      <c r="F5814" s="1256"/>
      <c r="G5814" s="1257"/>
      <c r="I5814" s="1255"/>
      <c r="K5814" s="1257"/>
      <c r="L5814" s="1257"/>
      <c r="P5814" s="1255"/>
    </row>
    <row r="5815" spans="6:16">
      <c r="F5815" s="1256"/>
      <c r="G5815" s="1257"/>
      <c r="I5815" s="1255"/>
      <c r="K5815" s="1257"/>
      <c r="L5815" s="1257"/>
      <c r="P5815" s="1255"/>
    </row>
    <row r="5816" spans="6:16">
      <c r="F5816" s="1256"/>
      <c r="G5816" s="1257"/>
      <c r="I5816" s="1255"/>
      <c r="K5816" s="1257"/>
      <c r="L5816" s="1257"/>
      <c r="P5816" s="1255"/>
    </row>
    <row r="5817" spans="6:16">
      <c r="F5817" s="1256"/>
      <c r="G5817" s="1257"/>
      <c r="I5817" s="1255"/>
      <c r="K5817" s="1257"/>
      <c r="L5817" s="1257"/>
      <c r="P5817" s="1255"/>
    </row>
    <row r="5818" spans="6:16">
      <c r="F5818" s="1256"/>
      <c r="G5818" s="1257"/>
      <c r="I5818" s="1255"/>
      <c r="K5818" s="1257"/>
      <c r="L5818" s="1257"/>
      <c r="P5818" s="1255"/>
    </row>
    <row r="5819" spans="6:16">
      <c r="F5819" s="1256"/>
      <c r="G5819" s="1257"/>
      <c r="I5819" s="1255"/>
      <c r="K5819" s="1257"/>
      <c r="L5819" s="1257"/>
      <c r="P5819" s="1255"/>
    </row>
    <row r="5820" spans="6:16">
      <c r="F5820" s="1256"/>
      <c r="G5820" s="1257"/>
      <c r="I5820" s="1255"/>
      <c r="K5820" s="1257"/>
      <c r="L5820" s="1257"/>
      <c r="P5820" s="1255"/>
    </row>
    <row r="5821" spans="6:16">
      <c r="F5821" s="1256"/>
      <c r="G5821" s="1257"/>
      <c r="I5821" s="1255"/>
      <c r="K5821" s="1257"/>
      <c r="L5821" s="1257"/>
      <c r="P5821" s="1255"/>
    </row>
    <row r="5822" spans="6:16">
      <c r="F5822" s="1256"/>
      <c r="G5822" s="1257"/>
      <c r="I5822" s="1255"/>
      <c r="K5822" s="1257"/>
      <c r="L5822" s="1257"/>
      <c r="P5822" s="1255"/>
    </row>
    <row r="5823" spans="6:16">
      <c r="F5823" s="1256"/>
      <c r="G5823" s="1257"/>
      <c r="I5823" s="1255"/>
      <c r="K5823" s="1257"/>
      <c r="L5823" s="1257"/>
      <c r="P5823" s="1255"/>
    </row>
    <row r="5824" spans="6:16">
      <c r="F5824" s="1256"/>
      <c r="G5824" s="1257"/>
      <c r="I5824" s="1255"/>
      <c r="K5824" s="1257"/>
      <c r="L5824" s="1257"/>
      <c r="P5824" s="1255"/>
    </row>
    <row r="5825" spans="6:16">
      <c r="F5825" s="1256"/>
      <c r="G5825" s="1257"/>
      <c r="I5825" s="1255"/>
      <c r="K5825" s="1257"/>
      <c r="L5825" s="1257"/>
      <c r="P5825" s="1255"/>
    </row>
    <row r="5826" spans="6:16">
      <c r="F5826" s="1256"/>
      <c r="G5826" s="1257"/>
      <c r="I5826" s="1255"/>
      <c r="K5826" s="1257"/>
      <c r="L5826" s="1257"/>
      <c r="P5826" s="1255"/>
    </row>
    <row r="5827" spans="6:16">
      <c r="F5827" s="1256"/>
      <c r="G5827" s="1257"/>
      <c r="I5827" s="1255"/>
      <c r="K5827" s="1257"/>
      <c r="L5827" s="1257"/>
      <c r="P5827" s="1255"/>
    </row>
    <row r="5828" spans="6:16">
      <c r="F5828" s="1256"/>
      <c r="G5828" s="1257"/>
      <c r="I5828" s="1255"/>
      <c r="K5828" s="1257"/>
      <c r="L5828" s="1257"/>
      <c r="P5828" s="1255"/>
    </row>
    <row r="5829" spans="6:16">
      <c r="F5829" s="1256"/>
      <c r="G5829" s="1257"/>
      <c r="I5829" s="1255"/>
      <c r="K5829" s="1257"/>
      <c r="L5829" s="1257"/>
      <c r="P5829" s="1255"/>
    </row>
    <row r="5830" spans="6:16">
      <c r="F5830" s="1256"/>
      <c r="G5830" s="1257"/>
      <c r="I5830" s="1255"/>
      <c r="K5830" s="1257"/>
      <c r="L5830" s="1257"/>
      <c r="P5830" s="1255"/>
    </row>
    <row r="5831" spans="6:16">
      <c r="F5831" s="1256"/>
      <c r="G5831" s="1257"/>
      <c r="I5831" s="1255"/>
      <c r="K5831" s="1257"/>
      <c r="L5831" s="1257"/>
      <c r="P5831" s="1255"/>
    </row>
    <row r="5832" spans="6:16">
      <c r="F5832" s="1256"/>
      <c r="G5832" s="1257"/>
      <c r="I5832" s="1255"/>
      <c r="K5832" s="1257"/>
      <c r="L5832" s="1257"/>
      <c r="P5832" s="1255"/>
    </row>
    <row r="5833" spans="6:16">
      <c r="F5833" s="1256"/>
      <c r="G5833" s="1257"/>
      <c r="I5833" s="1255"/>
      <c r="K5833" s="1257"/>
      <c r="L5833" s="1257"/>
      <c r="P5833" s="1255"/>
    </row>
    <row r="5834" spans="6:16">
      <c r="F5834" s="1256"/>
      <c r="G5834" s="1257"/>
      <c r="I5834" s="1255"/>
      <c r="K5834" s="1257"/>
      <c r="L5834" s="1257"/>
      <c r="P5834" s="1255"/>
    </row>
    <row r="5835" spans="6:16">
      <c r="F5835" s="1256"/>
      <c r="G5835" s="1257"/>
      <c r="I5835" s="1255"/>
      <c r="K5835" s="1257"/>
      <c r="L5835" s="1257"/>
      <c r="P5835" s="1255"/>
    </row>
    <row r="5836" spans="6:16">
      <c r="F5836" s="1256"/>
      <c r="G5836" s="1257"/>
      <c r="I5836" s="1255"/>
      <c r="K5836" s="1257"/>
      <c r="L5836" s="1257"/>
      <c r="P5836" s="1255"/>
    </row>
    <row r="5837" spans="6:16">
      <c r="F5837" s="1256"/>
      <c r="G5837" s="1257"/>
      <c r="I5837" s="1255"/>
      <c r="K5837" s="1257"/>
      <c r="L5837" s="1257"/>
      <c r="P5837" s="1255"/>
    </row>
    <row r="5838" spans="6:16">
      <c r="F5838" s="1256"/>
      <c r="G5838" s="1257"/>
      <c r="I5838" s="1255"/>
      <c r="K5838" s="1257"/>
      <c r="L5838" s="1257"/>
      <c r="P5838" s="1255"/>
    </row>
    <row r="5839" spans="6:16">
      <c r="F5839" s="1256"/>
      <c r="G5839" s="1257"/>
      <c r="I5839" s="1255"/>
      <c r="K5839" s="1257"/>
      <c r="L5839" s="1257"/>
      <c r="P5839" s="1255"/>
    </row>
    <row r="5840" spans="6:16">
      <c r="F5840" s="1256"/>
      <c r="G5840" s="1257"/>
      <c r="I5840" s="1255"/>
      <c r="K5840" s="1257"/>
      <c r="L5840" s="1257"/>
      <c r="P5840" s="1255"/>
    </row>
    <row r="5841" spans="6:16">
      <c r="F5841" s="1256"/>
      <c r="G5841" s="1257"/>
      <c r="I5841" s="1255"/>
      <c r="K5841" s="1257"/>
      <c r="L5841" s="1257"/>
      <c r="P5841" s="1255"/>
    </row>
    <row r="5842" spans="6:16">
      <c r="F5842" s="1256"/>
      <c r="G5842" s="1257"/>
      <c r="I5842" s="1255"/>
      <c r="K5842" s="1257"/>
      <c r="L5842" s="1257"/>
      <c r="P5842" s="1255"/>
    </row>
    <row r="5843" spans="6:16">
      <c r="F5843" s="1256"/>
      <c r="G5843" s="1257"/>
      <c r="I5843" s="1255"/>
      <c r="K5843" s="1257"/>
      <c r="L5843" s="1257"/>
      <c r="P5843" s="1255"/>
    </row>
    <row r="5844" spans="6:16">
      <c r="F5844" s="1256"/>
      <c r="G5844" s="1257"/>
      <c r="I5844" s="1255"/>
      <c r="K5844" s="1257"/>
      <c r="L5844" s="1257"/>
      <c r="P5844" s="1255"/>
    </row>
    <row r="5845" spans="6:16">
      <c r="F5845" s="1256"/>
      <c r="G5845" s="1257"/>
      <c r="I5845" s="1255"/>
      <c r="K5845" s="1257"/>
      <c r="L5845" s="1257"/>
      <c r="P5845" s="1255"/>
    </row>
    <row r="5846" spans="6:16">
      <c r="F5846" s="1256"/>
      <c r="G5846" s="1257"/>
      <c r="I5846" s="1255"/>
      <c r="K5846" s="1257"/>
      <c r="L5846" s="1257"/>
      <c r="P5846" s="1255"/>
    </row>
    <row r="5847" spans="6:16">
      <c r="F5847" s="1256"/>
      <c r="G5847" s="1257"/>
      <c r="I5847" s="1255"/>
      <c r="K5847" s="1257"/>
      <c r="L5847" s="1257"/>
      <c r="P5847" s="1255"/>
    </row>
    <row r="5848" spans="6:16">
      <c r="F5848" s="1256"/>
      <c r="G5848" s="1257"/>
      <c r="I5848" s="1255"/>
      <c r="K5848" s="1257"/>
      <c r="L5848" s="1257"/>
      <c r="P5848" s="1255"/>
    </row>
    <row r="5849" spans="6:16">
      <c r="F5849" s="1256"/>
      <c r="G5849" s="1257"/>
      <c r="I5849" s="1255"/>
      <c r="K5849" s="1257"/>
      <c r="L5849" s="1257"/>
      <c r="P5849" s="1255"/>
    </row>
    <row r="5850" spans="6:16">
      <c r="F5850" s="1256"/>
      <c r="G5850" s="1257"/>
      <c r="I5850" s="1255"/>
      <c r="K5850" s="1257"/>
      <c r="L5850" s="1257"/>
      <c r="P5850" s="1255"/>
    </row>
    <row r="5851" spans="6:16">
      <c r="F5851" s="1256"/>
      <c r="G5851" s="1257"/>
      <c r="I5851" s="1255"/>
      <c r="K5851" s="1257"/>
      <c r="L5851" s="1257"/>
      <c r="P5851" s="1255"/>
    </row>
    <row r="5852" spans="6:16">
      <c r="F5852" s="1256"/>
      <c r="G5852" s="1257"/>
      <c r="I5852" s="1255"/>
      <c r="K5852" s="1257"/>
      <c r="L5852" s="1257"/>
      <c r="P5852" s="1255"/>
    </row>
    <row r="5853" spans="6:16">
      <c r="F5853" s="1256"/>
      <c r="G5853" s="1257"/>
      <c r="I5853" s="1255"/>
      <c r="K5853" s="1257"/>
      <c r="L5853" s="1257"/>
      <c r="P5853" s="1255"/>
    </row>
    <row r="5854" spans="6:16">
      <c r="F5854" s="1256"/>
      <c r="G5854" s="1257"/>
      <c r="I5854" s="1255"/>
      <c r="K5854" s="1257"/>
      <c r="L5854" s="1257"/>
      <c r="P5854" s="1255"/>
    </row>
    <row r="5855" spans="6:16">
      <c r="F5855" s="1256"/>
      <c r="G5855" s="1257"/>
      <c r="I5855" s="1255"/>
      <c r="K5855" s="1257"/>
      <c r="L5855" s="1257"/>
      <c r="P5855" s="1255"/>
    </row>
    <row r="5856" spans="6:16">
      <c r="F5856" s="1256"/>
      <c r="G5856" s="1257"/>
      <c r="I5856" s="1255"/>
      <c r="K5856" s="1257"/>
      <c r="L5856" s="1257"/>
      <c r="P5856" s="1255"/>
    </row>
    <row r="5857" spans="6:16">
      <c r="F5857" s="1256"/>
      <c r="G5857" s="1257"/>
      <c r="I5857" s="1255"/>
      <c r="K5857" s="1257"/>
      <c r="L5857" s="1257"/>
      <c r="P5857" s="1255"/>
    </row>
    <row r="5858" spans="6:16">
      <c r="F5858" s="1256"/>
      <c r="G5858" s="1257"/>
      <c r="I5858" s="1255"/>
      <c r="K5858" s="1257"/>
      <c r="L5858" s="1257"/>
      <c r="P5858" s="1255"/>
    </row>
    <row r="5859" spans="6:16">
      <c r="F5859" s="1256"/>
      <c r="G5859" s="1257"/>
      <c r="I5859" s="1255"/>
      <c r="K5859" s="1257"/>
      <c r="L5859" s="1257"/>
      <c r="P5859" s="1255"/>
    </row>
    <row r="5860" spans="6:16">
      <c r="F5860" s="1256"/>
      <c r="G5860" s="1257"/>
      <c r="I5860" s="1255"/>
      <c r="K5860" s="1257"/>
      <c r="L5860" s="1257"/>
      <c r="P5860" s="1255"/>
    </row>
    <row r="5861" spans="6:16">
      <c r="F5861" s="1256"/>
      <c r="G5861" s="1257"/>
      <c r="I5861" s="1255"/>
      <c r="K5861" s="1257"/>
      <c r="L5861" s="1257"/>
      <c r="P5861" s="1255"/>
    </row>
    <row r="5862" spans="6:16">
      <c r="F5862" s="1256"/>
      <c r="G5862" s="1257"/>
      <c r="I5862" s="1255"/>
      <c r="K5862" s="1257"/>
      <c r="L5862" s="1257"/>
      <c r="P5862" s="1255"/>
    </row>
    <row r="5863" spans="6:16">
      <c r="F5863" s="1256"/>
      <c r="G5863" s="1257"/>
      <c r="I5863" s="1255"/>
      <c r="K5863" s="1257"/>
      <c r="L5863" s="1257"/>
      <c r="P5863" s="1255"/>
    </row>
    <row r="5864" spans="6:16">
      <c r="F5864" s="1256"/>
      <c r="G5864" s="1257"/>
      <c r="I5864" s="1255"/>
      <c r="K5864" s="1257"/>
      <c r="L5864" s="1257"/>
      <c r="P5864" s="1255"/>
    </row>
    <row r="5865" spans="6:16">
      <c r="F5865" s="1256"/>
      <c r="G5865" s="1257"/>
      <c r="I5865" s="1255"/>
      <c r="K5865" s="1257"/>
      <c r="L5865" s="1257"/>
      <c r="P5865" s="1255"/>
    </row>
    <row r="5866" spans="6:16">
      <c r="F5866" s="1256"/>
      <c r="G5866" s="1257"/>
      <c r="I5866" s="1255"/>
      <c r="K5866" s="1257"/>
      <c r="L5866" s="1257"/>
      <c r="P5866" s="1255"/>
    </row>
    <row r="5867" spans="6:16">
      <c r="F5867" s="1256"/>
      <c r="G5867" s="1257"/>
      <c r="I5867" s="1255"/>
      <c r="K5867" s="1257"/>
      <c r="L5867" s="1257"/>
      <c r="P5867" s="1255"/>
    </row>
    <row r="5868" spans="6:16">
      <c r="F5868" s="1256"/>
      <c r="G5868" s="1257"/>
      <c r="I5868" s="1255"/>
      <c r="K5868" s="1257"/>
      <c r="L5868" s="1257"/>
      <c r="P5868" s="1255"/>
    </row>
    <row r="5869" spans="6:16">
      <c r="F5869" s="1256"/>
      <c r="G5869" s="1257"/>
      <c r="I5869" s="1255"/>
      <c r="K5869" s="1257"/>
      <c r="L5869" s="1257"/>
      <c r="P5869" s="1255"/>
    </row>
    <row r="5870" spans="6:16">
      <c r="F5870" s="1256"/>
      <c r="G5870" s="1257"/>
      <c r="I5870" s="1255"/>
      <c r="K5870" s="1257"/>
      <c r="L5870" s="1257"/>
      <c r="P5870" s="1255"/>
    </row>
    <row r="5871" spans="6:16">
      <c r="F5871" s="1256"/>
      <c r="G5871" s="1257"/>
      <c r="I5871" s="1255"/>
      <c r="K5871" s="1257"/>
      <c r="L5871" s="1257"/>
      <c r="P5871" s="1255"/>
    </row>
    <row r="5872" spans="6:16">
      <c r="F5872" s="1256"/>
      <c r="G5872" s="1257"/>
      <c r="I5872" s="1255"/>
      <c r="K5872" s="1257"/>
      <c r="L5872" s="1257"/>
      <c r="P5872" s="1255"/>
    </row>
    <row r="5873" spans="6:16">
      <c r="F5873" s="1256"/>
      <c r="G5873" s="1257"/>
      <c r="I5873" s="1255"/>
      <c r="K5873" s="1257"/>
      <c r="L5873" s="1257"/>
      <c r="P5873" s="1255"/>
    </row>
    <row r="5874" spans="6:16">
      <c r="F5874" s="1256"/>
      <c r="G5874" s="1257"/>
      <c r="I5874" s="1255"/>
      <c r="K5874" s="1257"/>
      <c r="L5874" s="1257"/>
      <c r="P5874" s="1255"/>
    </row>
    <row r="5875" spans="6:16">
      <c r="F5875" s="1256"/>
      <c r="G5875" s="1257"/>
      <c r="I5875" s="1255"/>
      <c r="K5875" s="1257"/>
      <c r="L5875" s="1257"/>
      <c r="P5875" s="1255"/>
    </row>
    <row r="5876" spans="6:16">
      <c r="F5876" s="1256"/>
      <c r="G5876" s="1257"/>
      <c r="I5876" s="1255"/>
      <c r="K5876" s="1257"/>
      <c r="L5876" s="1257"/>
      <c r="P5876" s="1255"/>
    </row>
    <row r="5877" spans="6:16">
      <c r="F5877" s="1256"/>
      <c r="G5877" s="1257"/>
      <c r="I5877" s="1255"/>
      <c r="K5877" s="1257"/>
      <c r="L5877" s="1257"/>
      <c r="P5877" s="1255"/>
    </row>
    <row r="5878" spans="6:16">
      <c r="F5878" s="1256"/>
      <c r="G5878" s="1257"/>
      <c r="I5878" s="1255"/>
      <c r="K5878" s="1257"/>
      <c r="L5878" s="1257"/>
      <c r="P5878" s="1255"/>
    </row>
    <row r="5879" spans="6:16">
      <c r="F5879" s="1256"/>
      <c r="G5879" s="1257"/>
      <c r="I5879" s="1255"/>
      <c r="K5879" s="1257"/>
      <c r="L5879" s="1257"/>
      <c r="P5879" s="1255"/>
    </row>
    <row r="5880" spans="6:16">
      <c r="F5880" s="1256"/>
      <c r="G5880" s="1257"/>
      <c r="I5880" s="1255"/>
      <c r="K5880" s="1257"/>
      <c r="L5880" s="1257"/>
      <c r="P5880" s="1255"/>
    </row>
    <row r="5881" spans="6:16">
      <c r="F5881" s="1256"/>
      <c r="G5881" s="1257"/>
      <c r="I5881" s="1255"/>
      <c r="K5881" s="1257"/>
      <c r="L5881" s="1257"/>
      <c r="P5881" s="1255"/>
    </row>
    <row r="5882" spans="6:16">
      <c r="F5882" s="1256"/>
      <c r="G5882" s="1257"/>
      <c r="I5882" s="1255"/>
      <c r="K5882" s="1257"/>
      <c r="L5882" s="1257"/>
      <c r="P5882" s="1255"/>
    </row>
    <row r="5883" spans="6:16">
      <c r="F5883" s="1256"/>
      <c r="G5883" s="1257"/>
      <c r="I5883" s="1255"/>
      <c r="K5883" s="1257"/>
      <c r="L5883" s="1257"/>
      <c r="P5883" s="1255"/>
    </row>
    <row r="5884" spans="6:16">
      <c r="F5884" s="1256"/>
      <c r="G5884" s="1257"/>
      <c r="I5884" s="1255"/>
      <c r="K5884" s="1257"/>
      <c r="L5884" s="1257"/>
      <c r="P5884" s="1255"/>
    </row>
    <row r="5885" spans="6:16">
      <c r="F5885" s="1256"/>
      <c r="G5885" s="1257"/>
      <c r="I5885" s="1255"/>
      <c r="K5885" s="1257"/>
      <c r="L5885" s="1257"/>
      <c r="P5885" s="1255"/>
    </row>
    <row r="5886" spans="6:16">
      <c r="F5886" s="1256"/>
      <c r="G5886" s="1257"/>
      <c r="I5886" s="1255"/>
      <c r="K5886" s="1257"/>
      <c r="L5886" s="1257"/>
      <c r="P5886" s="1255"/>
    </row>
    <row r="5887" spans="6:16">
      <c r="F5887" s="1256"/>
      <c r="G5887" s="1257"/>
      <c r="I5887" s="1255"/>
      <c r="K5887" s="1257"/>
      <c r="L5887" s="1257"/>
      <c r="P5887" s="1255"/>
    </row>
    <row r="5888" spans="6:16">
      <c r="F5888" s="1256"/>
      <c r="G5888" s="1257"/>
      <c r="I5888" s="1255"/>
      <c r="K5888" s="1257"/>
      <c r="L5888" s="1257"/>
      <c r="P5888" s="1255"/>
    </row>
    <row r="5889" spans="6:16">
      <c r="F5889" s="1256"/>
      <c r="G5889" s="1257"/>
      <c r="I5889" s="1255"/>
      <c r="K5889" s="1257"/>
      <c r="L5889" s="1257"/>
      <c r="P5889" s="1255"/>
    </row>
    <row r="5890" spans="6:16">
      <c r="F5890" s="1256"/>
      <c r="G5890" s="1257"/>
      <c r="I5890" s="1255"/>
      <c r="K5890" s="1257"/>
      <c r="L5890" s="1257"/>
      <c r="P5890" s="1255"/>
    </row>
    <row r="5891" spans="6:16">
      <c r="F5891" s="1256"/>
      <c r="G5891" s="1257"/>
      <c r="I5891" s="1255"/>
      <c r="K5891" s="1257"/>
      <c r="L5891" s="1257"/>
      <c r="P5891" s="1255"/>
    </row>
    <row r="5892" spans="6:16">
      <c r="F5892" s="1256"/>
      <c r="G5892" s="1257"/>
      <c r="I5892" s="1255"/>
      <c r="K5892" s="1257"/>
      <c r="L5892" s="1257"/>
      <c r="P5892" s="1255"/>
    </row>
    <row r="5893" spans="6:16">
      <c r="F5893" s="1256"/>
      <c r="G5893" s="1257"/>
      <c r="I5893" s="1255"/>
      <c r="K5893" s="1257"/>
      <c r="L5893" s="1257"/>
      <c r="P5893" s="1255"/>
    </row>
    <row r="5894" spans="6:16">
      <c r="F5894" s="1256"/>
      <c r="G5894" s="1257"/>
      <c r="I5894" s="1255"/>
      <c r="K5894" s="1257"/>
      <c r="L5894" s="1257"/>
      <c r="P5894" s="1255"/>
    </row>
    <row r="5895" spans="6:16">
      <c r="F5895" s="1256"/>
      <c r="G5895" s="1257"/>
      <c r="I5895" s="1255"/>
      <c r="K5895" s="1257"/>
      <c r="L5895" s="1257"/>
      <c r="P5895" s="1255"/>
    </row>
    <row r="5896" spans="6:16">
      <c r="F5896" s="1256"/>
      <c r="G5896" s="1257"/>
      <c r="I5896" s="1255"/>
      <c r="K5896" s="1257"/>
      <c r="L5896" s="1257"/>
      <c r="P5896" s="1255"/>
    </row>
    <row r="5897" spans="6:16">
      <c r="F5897" s="1256"/>
      <c r="G5897" s="1257"/>
      <c r="I5897" s="1255"/>
      <c r="K5897" s="1257"/>
      <c r="L5897" s="1257"/>
      <c r="P5897" s="1255"/>
    </row>
    <row r="5898" spans="6:16">
      <c r="F5898" s="1256"/>
      <c r="G5898" s="1257"/>
      <c r="I5898" s="1255"/>
      <c r="K5898" s="1257"/>
      <c r="L5898" s="1257"/>
      <c r="P5898" s="1255"/>
    </row>
    <row r="5899" spans="6:16">
      <c r="F5899" s="1256"/>
      <c r="G5899" s="1257"/>
      <c r="I5899" s="1255"/>
      <c r="K5899" s="1257"/>
      <c r="L5899" s="1257"/>
      <c r="P5899" s="1255"/>
    </row>
    <row r="5900" spans="6:16">
      <c r="F5900" s="1256"/>
      <c r="G5900" s="1257"/>
      <c r="I5900" s="1255"/>
      <c r="K5900" s="1257"/>
      <c r="L5900" s="1257"/>
      <c r="P5900" s="1255"/>
    </row>
    <row r="5901" spans="6:16">
      <c r="F5901" s="1256"/>
      <c r="G5901" s="1257"/>
      <c r="I5901" s="1255"/>
      <c r="K5901" s="1257"/>
      <c r="L5901" s="1257"/>
      <c r="P5901" s="1255"/>
    </row>
    <row r="5902" spans="6:16">
      <c r="F5902" s="1256"/>
      <c r="G5902" s="1257"/>
      <c r="I5902" s="1255"/>
      <c r="K5902" s="1257"/>
      <c r="L5902" s="1257"/>
      <c r="P5902" s="1255"/>
    </row>
    <row r="5903" spans="6:16">
      <c r="F5903" s="1256"/>
      <c r="G5903" s="1257"/>
      <c r="I5903" s="1255"/>
      <c r="K5903" s="1257"/>
      <c r="L5903" s="1257"/>
      <c r="P5903" s="1255"/>
    </row>
    <row r="5904" spans="6:16">
      <c r="F5904" s="1256"/>
      <c r="G5904" s="1257"/>
      <c r="I5904" s="1255"/>
      <c r="K5904" s="1257"/>
      <c r="L5904" s="1257"/>
      <c r="P5904" s="1255"/>
    </row>
    <row r="5905" spans="6:16">
      <c r="F5905" s="1256"/>
      <c r="G5905" s="1257"/>
      <c r="I5905" s="1255"/>
      <c r="K5905" s="1257"/>
      <c r="L5905" s="1257"/>
      <c r="P5905" s="1255"/>
    </row>
    <row r="5906" spans="6:16">
      <c r="F5906" s="1256"/>
      <c r="G5906" s="1257"/>
      <c r="I5906" s="1255"/>
      <c r="K5906" s="1257"/>
      <c r="L5906" s="1257"/>
      <c r="P5906" s="1255"/>
    </row>
    <row r="5907" spans="6:16">
      <c r="F5907" s="1256"/>
      <c r="G5907" s="1257"/>
      <c r="I5907" s="1255"/>
      <c r="K5907" s="1257"/>
      <c r="L5907" s="1257"/>
      <c r="P5907" s="1255"/>
    </row>
    <row r="5908" spans="6:16">
      <c r="F5908" s="1256"/>
      <c r="G5908" s="1257"/>
      <c r="I5908" s="1255"/>
      <c r="K5908" s="1257"/>
      <c r="L5908" s="1257"/>
      <c r="P5908" s="1255"/>
    </row>
    <row r="5909" spans="6:16">
      <c r="F5909" s="1256"/>
      <c r="G5909" s="1257"/>
      <c r="I5909" s="1255"/>
      <c r="K5909" s="1257"/>
      <c r="L5909" s="1257"/>
      <c r="P5909" s="1255"/>
    </row>
    <row r="5910" spans="6:16">
      <c r="F5910" s="1256"/>
      <c r="G5910" s="1257"/>
      <c r="I5910" s="1255"/>
      <c r="K5910" s="1257"/>
      <c r="L5910" s="1257"/>
      <c r="P5910" s="1255"/>
    </row>
    <row r="5911" spans="6:16">
      <c r="F5911" s="1256"/>
      <c r="G5911" s="1257"/>
      <c r="I5911" s="1255"/>
      <c r="K5911" s="1257"/>
      <c r="L5911" s="1257"/>
      <c r="P5911" s="1255"/>
    </row>
    <row r="5912" spans="6:16">
      <c r="F5912" s="1256"/>
      <c r="G5912" s="1257"/>
      <c r="I5912" s="1255"/>
      <c r="K5912" s="1257"/>
      <c r="L5912" s="1257"/>
      <c r="P5912" s="1255"/>
    </row>
    <row r="5913" spans="6:16">
      <c r="F5913" s="1256"/>
      <c r="G5913" s="1257"/>
      <c r="I5913" s="1255"/>
      <c r="K5913" s="1257"/>
      <c r="L5913" s="1257"/>
      <c r="P5913" s="1255"/>
    </row>
    <row r="5914" spans="6:16">
      <c r="F5914" s="1256"/>
      <c r="G5914" s="1257"/>
      <c r="I5914" s="1255"/>
      <c r="K5914" s="1257"/>
      <c r="L5914" s="1257"/>
      <c r="P5914" s="1255"/>
    </row>
    <row r="5915" spans="6:16">
      <c r="F5915" s="1256"/>
      <c r="G5915" s="1257"/>
      <c r="I5915" s="1255"/>
      <c r="K5915" s="1257"/>
      <c r="L5915" s="1257"/>
      <c r="P5915" s="1255"/>
    </row>
    <row r="5916" spans="6:16">
      <c r="F5916" s="1256"/>
      <c r="G5916" s="1257"/>
      <c r="I5916" s="1255"/>
      <c r="K5916" s="1257"/>
      <c r="L5916" s="1257"/>
      <c r="P5916" s="1255"/>
    </row>
    <row r="5917" spans="6:16">
      <c r="F5917" s="1256"/>
      <c r="G5917" s="1257"/>
      <c r="I5917" s="1255"/>
      <c r="K5917" s="1257"/>
      <c r="L5917" s="1257"/>
      <c r="P5917" s="1255"/>
    </row>
    <row r="5918" spans="6:16">
      <c r="F5918" s="1256"/>
      <c r="G5918" s="1257"/>
      <c r="I5918" s="1255"/>
      <c r="K5918" s="1257"/>
      <c r="L5918" s="1257"/>
      <c r="P5918" s="1255"/>
    </row>
    <row r="5919" spans="6:16">
      <c r="F5919" s="1256"/>
      <c r="G5919" s="1257"/>
      <c r="I5919" s="1255"/>
      <c r="K5919" s="1257"/>
      <c r="L5919" s="1257"/>
      <c r="P5919" s="1255"/>
    </row>
    <row r="5920" spans="6:16">
      <c r="F5920" s="1256"/>
      <c r="G5920" s="1257"/>
      <c r="I5920" s="1255"/>
      <c r="K5920" s="1257"/>
      <c r="L5920" s="1257"/>
      <c r="P5920" s="1255"/>
    </row>
    <row r="5921" spans="6:16">
      <c r="F5921" s="1256"/>
      <c r="G5921" s="1257"/>
      <c r="I5921" s="1255"/>
      <c r="K5921" s="1257"/>
      <c r="L5921" s="1257"/>
      <c r="P5921" s="1255"/>
    </row>
    <row r="5922" spans="6:16">
      <c r="F5922" s="1256"/>
      <c r="G5922" s="1257"/>
      <c r="I5922" s="1255"/>
      <c r="K5922" s="1257"/>
      <c r="L5922" s="1257"/>
      <c r="P5922" s="1255"/>
    </row>
    <row r="5923" spans="6:16">
      <c r="F5923" s="1256"/>
      <c r="G5923" s="1257"/>
      <c r="I5923" s="1255"/>
      <c r="K5923" s="1257"/>
      <c r="L5923" s="1257"/>
      <c r="P5923" s="1255"/>
    </row>
    <row r="5924" spans="6:16">
      <c r="F5924" s="1256"/>
      <c r="G5924" s="1257"/>
      <c r="I5924" s="1255"/>
      <c r="K5924" s="1257"/>
      <c r="L5924" s="1257"/>
      <c r="P5924" s="1255"/>
    </row>
    <row r="5925" spans="6:16">
      <c r="F5925" s="1256"/>
      <c r="G5925" s="1257"/>
      <c r="I5925" s="1255"/>
      <c r="K5925" s="1257"/>
      <c r="L5925" s="1257"/>
      <c r="P5925" s="1255"/>
    </row>
    <row r="5926" spans="6:16">
      <c r="F5926" s="1256"/>
      <c r="G5926" s="1257"/>
      <c r="I5926" s="1255"/>
      <c r="K5926" s="1257"/>
      <c r="L5926" s="1257"/>
      <c r="P5926" s="1255"/>
    </row>
    <row r="5927" spans="6:16">
      <c r="F5927" s="1256"/>
      <c r="G5927" s="1257"/>
      <c r="I5927" s="1255"/>
      <c r="K5927" s="1257"/>
      <c r="L5927" s="1257"/>
      <c r="P5927" s="1255"/>
    </row>
    <row r="5928" spans="6:16">
      <c r="F5928" s="1256"/>
      <c r="G5928" s="1257"/>
      <c r="I5928" s="1255"/>
      <c r="K5928" s="1257"/>
      <c r="L5928" s="1257"/>
      <c r="P5928" s="1255"/>
    </row>
    <row r="5929" spans="6:16">
      <c r="F5929" s="1256"/>
      <c r="G5929" s="1257"/>
      <c r="I5929" s="1255"/>
      <c r="K5929" s="1257"/>
      <c r="L5929" s="1257"/>
      <c r="P5929" s="1255"/>
    </row>
    <row r="5930" spans="6:16">
      <c r="F5930" s="1256"/>
      <c r="G5930" s="1257"/>
      <c r="I5930" s="1255"/>
      <c r="K5930" s="1257"/>
      <c r="L5930" s="1257"/>
      <c r="P5930" s="1255"/>
    </row>
    <row r="5931" spans="6:16">
      <c r="F5931" s="1256"/>
      <c r="G5931" s="1257"/>
      <c r="I5931" s="1255"/>
      <c r="K5931" s="1257"/>
      <c r="L5931" s="1257"/>
      <c r="P5931" s="1255"/>
    </row>
    <row r="5932" spans="6:16">
      <c r="F5932" s="1256"/>
      <c r="G5932" s="1257"/>
      <c r="I5932" s="1255"/>
      <c r="K5932" s="1257"/>
      <c r="L5932" s="1257"/>
      <c r="P5932" s="1255"/>
    </row>
    <row r="5933" spans="6:16">
      <c r="F5933" s="1256"/>
      <c r="G5933" s="1257"/>
      <c r="I5933" s="1255"/>
      <c r="K5933" s="1257"/>
      <c r="L5933" s="1257"/>
      <c r="P5933" s="1255"/>
    </row>
    <row r="5934" spans="6:16">
      <c r="F5934" s="1256"/>
      <c r="G5934" s="1257"/>
      <c r="I5934" s="1255"/>
      <c r="K5934" s="1257"/>
      <c r="L5934" s="1257"/>
      <c r="P5934" s="1255"/>
    </row>
    <row r="5935" spans="6:16">
      <c r="F5935" s="1256"/>
      <c r="G5935" s="1257"/>
      <c r="I5935" s="1255"/>
      <c r="K5935" s="1257"/>
      <c r="L5935" s="1257"/>
      <c r="P5935" s="1255"/>
    </row>
    <row r="5936" spans="6:16">
      <c r="F5936" s="1256"/>
      <c r="G5936" s="1257"/>
      <c r="I5936" s="1255"/>
      <c r="K5936" s="1257"/>
      <c r="L5936" s="1257"/>
      <c r="P5936" s="1255"/>
    </row>
    <row r="5937" spans="6:16">
      <c r="F5937" s="1256"/>
      <c r="G5937" s="1257"/>
      <c r="I5937" s="1255"/>
      <c r="K5937" s="1257"/>
      <c r="L5937" s="1257"/>
      <c r="P5937" s="1255"/>
    </row>
    <row r="5938" spans="6:16">
      <c r="F5938" s="1256"/>
      <c r="G5938" s="1257"/>
      <c r="I5938" s="1255"/>
      <c r="K5938" s="1257"/>
      <c r="L5938" s="1257"/>
      <c r="P5938" s="1255"/>
    </row>
    <row r="5939" spans="6:16">
      <c r="F5939" s="1256"/>
      <c r="G5939" s="1257"/>
      <c r="I5939" s="1255"/>
      <c r="K5939" s="1257"/>
      <c r="L5939" s="1257"/>
      <c r="P5939" s="1255"/>
    </row>
    <row r="5940" spans="6:16">
      <c r="F5940" s="1256"/>
      <c r="G5940" s="1257"/>
      <c r="I5940" s="1255"/>
      <c r="K5940" s="1257"/>
      <c r="L5940" s="1257"/>
      <c r="P5940" s="1255"/>
    </row>
    <row r="5941" spans="6:16">
      <c r="F5941" s="1256"/>
      <c r="G5941" s="1257"/>
      <c r="I5941" s="1255"/>
      <c r="K5941" s="1257"/>
      <c r="L5941" s="1257"/>
      <c r="P5941" s="1255"/>
    </row>
    <row r="5942" spans="6:16">
      <c r="F5942" s="1256"/>
      <c r="G5942" s="1257"/>
      <c r="I5942" s="1255"/>
      <c r="K5942" s="1257"/>
      <c r="L5942" s="1257"/>
      <c r="P5942" s="1255"/>
    </row>
    <row r="5943" spans="6:16">
      <c r="F5943" s="1256"/>
      <c r="G5943" s="1257"/>
      <c r="I5943" s="1255"/>
      <c r="K5943" s="1257"/>
      <c r="L5943" s="1257"/>
      <c r="P5943" s="1255"/>
    </row>
    <row r="5944" spans="6:16">
      <c r="F5944" s="1256"/>
      <c r="G5944" s="1257"/>
      <c r="I5944" s="1255"/>
      <c r="K5944" s="1257"/>
      <c r="L5944" s="1257"/>
      <c r="P5944" s="1255"/>
    </row>
    <row r="5945" spans="6:16">
      <c r="F5945" s="1256"/>
      <c r="G5945" s="1257"/>
      <c r="I5945" s="1255"/>
      <c r="K5945" s="1257"/>
      <c r="L5945" s="1257"/>
      <c r="P5945" s="1255"/>
    </row>
    <row r="5946" spans="6:16">
      <c r="F5946" s="1256"/>
      <c r="G5946" s="1257"/>
      <c r="I5946" s="1255"/>
      <c r="K5946" s="1257"/>
      <c r="L5946" s="1257"/>
      <c r="P5946" s="1255"/>
    </row>
    <row r="5947" spans="6:16">
      <c r="F5947" s="1256"/>
      <c r="G5947" s="1257"/>
      <c r="I5947" s="1255"/>
      <c r="K5947" s="1257"/>
      <c r="L5947" s="1257"/>
      <c r="P5947" s="1255"/>
    </row>
    <row r="5948" spans="6:16">
      <c r="F5948" s="1256"/>
      <c r="G5948" s="1257"/>
      <c r="I5948" s="1255"/>
      <c r="K5948" s="1257"/>
      <c r="L5948" s="1257"/>
      <c r="P5948" s="1255"/>
    </row>
    <row r="5949" spans="6:16">
      <c r="F5949" s="1256"/>
      <c r="G5949" s="1257"/>
      <c r="I5949" s="1255"/>
      <c r="K5949" s="1257"/>
      <c r="L5949" s="1257"/>
      <c r="P5949" s="1255"/>
    </row>
    <row r="5950" spans="6:16">
      <c r="F5950" s="1256"/>
      <c r="G5950" s="1257"/>
      <c r="I5950" s="1255"/>
      <c r="K5950" s="1257"/>
      <c r="L5950" s="1257"/>
      <c r="P5950" s="1255"/>
    </row>
    <row r="5951" spans="6:16">
      <c r="F5951" s="1256"/>
      <c r="G5951" s="1257"/>
      <c r="I5951" s="1255"/>
      <c r="K5951" s="1257"/>
      <c r="L5951" s="1257"/>
      <c r="P5951" s="1255"/>
    </row>
    <row r="5952" spans="6:16">
      <c r="F5952" s="1256"/>
      <c r="G5952" s="1257"/>
      <c r="I5952" s="1255"/>
      <c r="K5952" s="1257"/>
      <c r="L5952" s="1257"/>
      <c r="P5952" s="1255"/>
    </row>
    <row r="5953" spans="6:16">
      <c r="F5953" s="1256"/>
      <c r="G5953" s="1257"/>
      <c r="I5953" s="1255"/>
      <c r="K5953" s="1257"/>
      <c r="L5953" s="1257"/>
      <c r="P5953" s="1255"/>
    </row>
    <row r="5954" spans="6:16">
      <c r="F5954" s="1256"/>
      <c r="G5954" s="1257"/>
      <c r="I5954" s="1255"/>
      <c r="K5954" s="1257"/>
      <c r="L5954" s="1257"/>
      <c r="P5954" s="1255"/>
    </row>
    <row r="5955" spans="6:16">
      <c r="F5955" s="1256"/>
      <c r="G5955" s="1257"/>
      <c r="I5955" s="1255"/>
      <c r="K5955" s="1257"/>
      <c r="L5955" s="1257"/>
      <c r="P5955" s="1255"/>
    </row>
    <row r="5956" spans="6:16">
      <c r="F5956" s="1256"/>
      <c r="G5956" s="1257"/>
      <c r="I5956" s="1255"/>
      <c r="K5956" s="1257"/>
      <c r="L5956" s="1257"/>
      <c r="P5956" s="1255"/>
    </row>
    <row r="5957" spans="6:16">
      <c r="F5957" s="1256"/>
      <c r="G5957" s="1257"/>
      <c r="I5957" s="1255"/>
      <c r="K5957" s="1257"/>
      <c r="L5957" s="1257"/>
      <c r="P5957" s="1255"/>
    </row>
    <row r="5958" spans="6:16">
      <c r="F5958" s="1256"/>
      <c r="G5958" s="1257"/>
      <c r="I5958" s="1255"/>
      <c r="K5958" s="1257"/>
      <c r="L5958" s="1257"/>
      <c r="P5958" s="1255"/>
    </row>
    <row r="5959" spans="6:16">
      <c r="F5959" s="1256"/>
      <c r="G5959" s="1257"/>
      <c r="I5959" s="1255"/>
      <c r="K5959" s="1257"/>
      <c r="L5959" s="1257"/>
      <c r="P5959" s="1255"/>
    </row>
    <row r="5960" spans="6:16">
      <c r="F5960" s="1256"/>
      <c r="G5960" s="1257"/>
      <c r="I5960" s="1255"/>
      <c r="K5960" s="1257"/>
      <c r="L5960" s="1257"/>
      <c r="P5960" s="1255"/>
    </row>
    <row r="5961" spans="6:16">
      <c r="F5961" s="1256"/>
      <c r="G5961" s="1257"/>
      <c r="I5961" s="1255"/>
      <c r="K5961" s="1257"/>
      <c r="L5961" s="1257"/>
      <c r="P5961" s="1255"/>
    </row>
    <row r="5962" spans="6:16">
      <c r="F5962" s="1256"/>
      <c r="G5962" s="1257"/>
      <c r="I5962" s="1255"/>
      <c r="K5962" s="1257"/>
      <c r="L5962" s="1257"/>
      <c r="P5962" s="1255"/>
    </row>
    <row r="5963" spans="6:16">
      <c r="F5963" s="1256"/>
      <c r="G5963" s="1257"/>
      <c r="I5963" s="1255"/>
      <c r="K5963" s="1257"/>
      <c r="L5963" s="1257"/>
      <c r="P5963" s="1255"/>
    </row>
    <row r="5964" spans="6:16">
      <c r="F5964" s="1256"/>
      <c r="G5964" s="1257"/>
      <c r="I5964" s="1255"/>
      <c r="K5964" s="1257"/>
      <c r="L5964" s="1257"/>
      <c r="P5964" s="1255"/>
    </row>
    <row r="5965" spans="6:16">
      <c r="F5965" s="1256"/>
      <c r="G5965" s="1257"/>
      <c r="I5965" s="1255"/>
      <c r="K5965" s="1257"/>
      <c r="L5965" s="1257"/>
      <c r="P5965" s="1255"/>
    </row>
    <row r="5966" spans="6:16">
      <c r="F5966" s="1256"/>
      <c r="G5966" s="1257"/>
      <c r="I5966" s="1255"/>
      <c r="K5966" s="1257"/>
      <c r="L5966" s="1257"/>
      <c r="P5966" s="1255"/>
    </row>
    <row r="5967" spans="6:16">
      <c r="F5967" s="1256"/>
      <c r="G5967" s="1257"/>
      <c r="I5967" s="1255"/>
      <c r="K5967" s="1257"/>
      <c r="L5967" s="1257"/>
      <c r="P5967" s="1255"/>
    </row>
    <row r="5968" spans="6:16">
      <c r="F5968" s="1256"/>
      <c r="G5968" s="1257"/>
      <c r="I5968" s="1255"/>
      <c r="K5968" s="1257"/>
      <c r="L5968" s="1257"/>
      <c r="P5968" s="1255"/>
    </row>
    <row r="5969" spans="6:16">
      <c r="F5969" s="1256"/>
      <c r="G5969" s="1257"/>
      <c r="I5969" s="1255"/>
      <c r="K5969" s="1257"/>
      <c r="L5969" s="1257"/>
      <c r="P5969" s="1255"/>
    </row>
    <row r="5970" spans="6:16">
      <c r="F5970" s="1256"/>
      <c r="G5970" s="1257"/>
      <c r="I5970" s="1255"/>
      <c r="K5970" s="1257"/>
      <c r="L5970" s="1257"/>
      <c r="P5970" s="1255"/>
    </row>
    <row r="5971" spans="6:16">
      <c r="F5971" s="1256"/>
      <c r="G5971" s="1257"/>
      <c r="I5971" s="1255"/>
      <c r="K5971" s="1257"/>
      <c r="L5971" s="1257"/>
      <c r="P5971" s="1255"/>
    </row>
    <row r="5972" spans="6:16">
      <c r="F5972" s="1256"/>
      <c r="G5972" s="1257"/>
      <c r="I5972" s="1255"/>
      <c r="K5972" s="1257"/>
      <c r="L5972" s="1257"/>
      <c r="P5972" s="1255"/>
    </row>
    <row r="5973" spans="6:16">
      <c r="F5973" s="1256"/>
      <c r="G5973" s="1257"/>
      <c r="I5973" s="1255"/>
      <c r="K5973" s="1257"/>
      <c r="L5973" s="1257"/>
      <c r="P5973" s="1255"/>
    </row>
    <row r="5974" spans="6:16">
      <c r="F5974" s="1256"/>
      <c r="G5974" s="1257"/>
      <c r="I5974" s="1255"/>
      <c r="K5974" s="1257"/>
      <c r="L5974" s="1257"/>
      <c r="P5974" s="1255"/>
    </row>
    <row r="5975" spans="6:16">
      <c r="F5975" s="1256"/>
      <c r="G5975" s="1257"/>
      <c r="I5975" s="1255"/>
      <c r="K5975" s="1257"/>
      <c r="L5975" s="1257"/>
      <c r="P5975" s="1255"/>
    </row>
    <row r="5976" spans="6:16">
      <c r="F5976" s="1256"/>
      <c r="G5976" s="1257"/>
      <c r="I5976" s="1255"/>
      <c r="K5976" s="1257"/>
      <c r="L5976" s="1257"/>
      <c r="P5976" s="1255"/>
    </row>
    <row r="5977" spans="6:16">
      <c r="F5977" s="1256"/>
      <c r="G5977" s="1257"/>
      <c r="I5977" s="1255"/>
      <c r="K5977" s="1257"/>
      <c r="L5977" s="1257"/>
      <c r="P5977" s="1255"/>
    </row>
    <row r="5978" spans="6:16">
      <c r="F5978" s="1256"/>
      <c r="G5978" s="1257"/>
      <c r="I5978" s="1255"/>
      <c r="K5978" s="1257"/>
      <c r="L5978" s="1257"/>
      <c r="P5978" s="1255"/>
    </row>
    <row r="5979" spans="6:16">
      <c r="F5979" s="1256"/>
      <c r="G5979" s="1257"/>
      <c r="I5979" s="1255"/>
      <c r="K5979" s="1257"/>
      <c r="L5979" s="1257"/>
      <c r="P5979" s="1255"/>
    </row>
    <row r="5980" spans="6:16">
      <c r="F5980" s="1256"/>
      <c r="G5980" s="1257"/>
      <c r="I5980" s="1255"/>
      <c r="K5980" s="1257"/>
      <c r="L5980" s="1257"/>
      <c r="P5980" s="1255"/>
    </row>
    <row r="5981" spans="6:16">
      <c r="F5981" s="1256"/>
      <c r="G5981" s="1257"/>
      <c r="I5981" s="1255"/>
      <c r="K5981" s="1257"/>
      <c r="L5981" s="1257"/>
      <c r="P5981" s="1255"/>
    </row>
    <row r="5982" spans="6:16">
      <c r="F5982" s="1256"/>
      <c r="G5982" s="1257"/>
      <c r="I5982" s="1255"/>
      <c r="K5982" s="1257"/>
      <c r="L5982" s="1257"/>
      <c r="P5982" s="1255"/>
    </row>
    <row r="5983" spans="6:16">
      <c r="F5983" s="1256"/>
      <c r="G5983" s="1257"/>
      <c r="I5983" s="1255"/>
      <c r="K5983" s="1257"/>
      <c r="L5983" s="1257"/>
      <c r="P5983" s="1255"/>
    </row>
    <row r="5984" spans="6:16">
      <c r="F5984" s="1256"/>
      <c r="G5984" s="1257"/>
      <c r="I5984" s="1255"/>
      <c r="K5984" s="1257"/>
      <c r="L5984" s="1257"/>
      <c r="P5984" s="1255"/>
    </row>
    <row r="5985" spans="6:16">
      <c r="F5985" s="1256"/>
      <c r="G5985" s="1257"/>
      <c r="I5985" s="1255"/>
      <c r="K5985" s="1257"/>
      <c r="L5985" s="1257"/>
      <c r="P5985" s="1255"/>
    </row>
    <row r="5986" spans="6:16">
      <c r="F5986" s="1256"/>
      <c r="G5986" s="1257"/>
      <c r="I5986" s="1255"/>
      <c r="K5986" s="1257"/>
      <c r="L5986" s="1257"/>
      <c r="P5986" s="1255"/>
    </row>
    <row r="5987" spans="6:16">
      <c r="F5987" s="1256"/>
      <c r="G5987" s="1257"/>
      <c r="I5987" s="1255"/>
      <c r="K5987" s="1257"/>
      <c r="L5987" s="1257"/>
      <c r="P5987" s="1255"/>
    </row>
    <row r="5988" spans="6:16">
      <c r="F5988" s="1256"/>
      <c r="G5988" s="1257"/>
      <c r="I5988" s="1255"/>
      <c r="K5988" s="1257"/>
      <c r="L5988" s="1257"/>
      <c r="P5988" s="1255"/>
    </row>
    <row r="5989" spans="6:16">
      <c r="F5989" s="1256"/>
      <c r="G5989" s="1257"/>
      <c r="I5989" s="1255"/>
      <c r="K5989" s="1257"/>
      <c r="L5989" s="1257"/>
      <c r="P5989" s="1255"/>
    </row>
    <row r="5990" spans="6:16">
      <c r="F5990" s="1256"/>
      <c r="G5990" s="1257"/>
      <c r="I5990" s="1255"/>
      <c r="K5990" s="1257"/>
      <c r="L5990" s="1257"/>
      <c r="P5990" s="1255"/>
    </row>
    <row r="5991" spans="6:16">
      <c r="F5991" s="1256"/>
      <c r="G5991" s="1257"/>
      <c r="I5991" s="1255"/>
      <c r="K5991" s="1257"/>
      <c r="L5991" s="1257"/>
      <c r="P5991" s="1255"/>
    </row>
    <row r="5992" spans="6:16">
      <c r="F5992" s="1256"/>
      <c r="G5992" s="1257"/>
      <c r="I5992" s="1255"/>
      <c r="K5992" s="1257"/>
      <c r="L5992" s="1257"/>
      <c r="P5992" s="1255"/>
    </row>
    <row r="5993" spans="6:16">
      <c r="F5993" s="1256"/>
      <c r="G5993" s="1257"/>
      <c r="I5993" s="1255"/>
      <c r="K5993" s="1257"/>
      <c r="L5993" s="1257"/>
      <c r="P5993" s="1255"/>
    </row>
    <row r="5994" spans="6:16">
      <c r="F5994" s="1256"/>
      <c r="G5994" s="1257"/>
      <c r="I5994" s="1255"/>
      <c r="K5994" s="1257"/>
      <c r="L5994" s="1257"/>
      <c r="P5994" s="1255"/>
    </row>
    <row r="5995" spans="6:16">
      <c r="F5995" s="1256"/>
      <c r="G5995" s="1257"/>
      <c r="I5995" s="1255"/>
      <c r="K5995" s="1257"/>
      <c r="L5995" s="1257"/>
      <c r="P5995" s="1255"/>
    </row>
    <row r="5996" spans="6:16">
      <c r="F5996" s="1256"/>
      <c r="G5996" s="1257"/>
      <c r="I5996" s="1255"/>
      <c r="K5996" s="1257"/>
      <c r="L5996" s="1257"/>
      <c r="P5996" s="1255"/>
    </row>
    <row r="5997" spans="6:16">
      <c r="F5997" s="1256"/>
      <c r="G5997" s="1257"/>
      <c r="I5997" s="1255"/>
      <c r="K5997" s="1257"/>
      <c r="L5997" s="1257"/>
      <c r="P5997" s="1255"/>
    </row>
    <row r="5998" spans="6:16">
      <c r="F5998" s="1256"/>
      <c r="G5998" s="1257"/>
      <c r="I5998" s="1255"/>
      <c r="K5998" s="1257"/>
      <c r="L5998" s="1257"/>
      <c r="P5998" s="1255"/>
    </row>
    <row r="5999" spans="6:16">
      <c r="F5999" s="1256"/>
      <c r="G5999" s="1257"/>
      <c r="I5999" s="1255"/>
      <c r="K5999" s="1257"/>
      <c r="L5999" s="1257"/>
      <c r="P5999" s="1255"/>
    </row>
    <row r="6000" spans="6:16">
      <c r="F6000" s="1256"/>
      <c r="G6000" s="1257"/>
      <c r="I6000" s="1255"/>
      <c r="K6000" s="1257"/>
      <c r="L6000" s="1257"/>
      <c r="P6000" s="1255"/>
    </row>
    <row r="6001" spans="6:16">
      <c r="F6001" s="1256"/>
      <c r="G6001" s="1257"/>
      <c r="I6001" s="1255"/>
      <c r="K6001" s="1257"/>
      <c r="L6001" s="1257"/>
      <c r="P6001" s="1255"/>
    </row>
    <row r="6002" spans="6:16">
      <c r="F6002" s="1256"/>
      <c r="G6002" s="1257"/>
      <c r="I6002" s="1255"/>
      <c r="K6002" s="1257"/>
      <c r="L6002" s="1257"/>
      <c r="P6002" s="1255"/>
    </row>
    <row r="6003" spans="6:16">
      <c r="F6003" s="1256"/>
      <c r="G6003" s="1257"/>
      <c r="I6003" s="1255"/>
      <c r="K6003" s="1257"/>
      <c r="L6003" s="1257"/>
      <c r="P6003" s="1255"/>
    </row>
    <row r="6004" spans="6:16">
      <c r="F6004" s="1256"/>
      <c r="G6004" s="1257"/>
      <c r="I6004" s="1255"/>
      <c r="K6004" s="1257"/>
      <c r="L6004" s="1257"/>
      <c r="P6004" s="1255"/>
    </row>
    <row r="6005" spans="6:16">
      <c r="F6005" s="1256"/>
      <c r="G6005" s="1257"/>
      <c r="I6005" s="1255"/>
      <c r="K6005" s="1257"/>
      <c r="L6005" s="1257"/>
      <c r="P6005" s="1255"/>
    </row>
    <row r="6006" spans="6:16">
      <c r="F6006" s="1256"/>
      <c r="G6006" s="1257"/>
      <c r="I6006" s="1255"/>
      <c r="K6006" s="1257"/>
      <c r="L6006" s="1257"/>
      <c r="P6006" s="1255"/>
    </row>
    <row r="6007" spans="6:16">
      <c r="F6007" s="1256"/>
      <c r="G6007" s="1257"/>
      <c r="I6007" s="1255"/>
      <c r="K6007" s="1257"/>
      <c r="L6007" s="1257"/>
      <c r="P6007" s="1255"/>
    </row>
    <row r="6008" spans="6:16">
      <c r="F6008" s="1256"/>
      <c r="G6008" s="1257"/>
      <c r="I6008" s="1255"/>
      <c r="K6008" s="1257"/>
      <c r="L6008" s="1257"/>
      <c r="P6008" s="1255"/>
    </row>
    <row r="6009" spans="6:16">
      <c r="F6009" s="1256"/>
      <c r="G6009" s="1257"/>
      <c r="I6009" s="1255"/>
      <c r="K6009" s="1257"/>
      <c r="L6009" s="1257"/>
      <c r="P6009" s="1255"/>
    </row>
    <row r="6010" spans="6:16">
      <c r="F6010" s="1256"/>
      <c r="G6010" s="1257"/>
      <c r="I6010" s="1255"/>
      <c r="K6010" s="1257"/>
      <c r="L6010" s="1257"/>
      <c r="P6010" s="1255"/>
    </row>
    <row r="6011" spans="6:16">
      <c r="F6011" s="1256"/>
      <c r="G6011" s="1257"/>
      <c r="I6011" s="1255"/>
      <c r="K6011" s="1257"/>
      <c r="L6011" s="1257"/>
      <c r="P6011" s="1255"/>
    </row>
    <row r="6012" spans="6:16">
      <c r="F6012" s="1256"/>
      <c r="G6012" s="1257"/>
      <c r="I6012" s="1255"/>
      <c r="K6012" s="1257"/>
      <c r="L6012" s="1257"/>
      <c r="P6012" s="1255"/>
    </row>
    <row r="6013" spans="6:16">
      <c r="F6013" s="1256"/>
      <c r="G6013" s="1257"/>
      <c r="I6013" s="1255"/>
      <c r="K6013" s="1257"/>
      <c r="L6013" s="1257"/>
      <c r="P6013" s="1255"/>
    </row>
    <row r="6014" spans="6:16">
      <c r="F6014" s="1256"/>
      <c r="G6014" s="1257"/>
      <c r="I6014" s="1255"/>
      <c r="K6014" s="1257"/>
      <c r="L6014" s="1257"/>
      <c r="P6014" s="1255"/>
    </row>
    <row r="6015" spans="6:16">
      <c r="F6015" s="1256"/>
      <c r="G6015" s="1257"/>
      <c r="I6015" s="1255"/>
      <c r="K6015" s="1257"/>
      <c r="L6015" s="1257"/>
      <c r="P6015" s="1255"/>
    </row>
    <row r="6016" spans="6:16">
      <c r="F6016" s="1256"/>
      <c r="G6016" s="1257"/>
      <c r="I6016" s="1255"/>
      <c r="K6016" s="1257"/>
      <c r="L6016" s="1257"/>
      <c r="P6016" s="1255"/>
    </row>
    <row r="6017" spans="6:16">
      <c r="F6017" s="1256"/>
      <c r="G6017" s="1257"/>
      <c r="I6017" s="1255"/>
      <c r="K6017" s="1257"/>
      <c r="L6017" s="1257"/>
      <c r="P6017" s="1255"/>
    </row>
    <row r="6018" spans="6:16">
      <c r="F6018" s="1256"/>
      <c r="G6018" s="1257"/>
      <c r="I6018" s="1255"/>
      <c r="K6018" s="1257"/>
      <c r="L6018" s="1257"/>
      <c r="P6018" s="1255"/>
    </row>
    <row r="6019" spans="6:16">
      <c r="F6019" s="1256"/>
      <c r="G6019" s="1257"/>
      <c r="I6019" s="1255"/>
      <c r="K6019" s="1257"/>
      <c r="L6019" s="1257"/>
      <c r="P6019" s="1255"/>
    </row>
    <row r="6020" spans="6:16">
      <c r="F6020" s="1256"/>
      <c r="G6020" s="1257"/>
      <c r="I6020" s="1255"/>
      <c r="K6020" s="1257"/>
      <c r="L6020" s="1257"/>
      <c r="P6020" s="1255"/>
    </row>
    <row r="6021" spans="6:16">
      <c r="F6021" s="1256"/>
      <c r="G6021" s="1257"/>
      <c r="I6021" s="1255"/>
      <c r="K6021" s="1257"/>
      <c r="L6021" s="1257"/>
      <c r="P6021" s="1255"/>
    </row>
    <row r="6022" spans="6:16">
      <c r="F6022" s="1256"/>
      <c r="G6022" s="1257"/>
      <c r="I6022" s="1255"/>
      <c r="K6022" s="1257"/>
      <c r="L6022" s="1257"/>
      <c r="P6022" s="1255"/>
    </row>
    <row r="6023" spans="6:16">
      <c r="F6023" s="1256"/>
      <c r="G6023" s="1257"/>
      <c r="I6023" s="1255"/>
      <c r="K6023" s="1257"/>
      <c r="L6023" s="1257"/>
      <c r="P6023" s="1255"/>
    </row>
    <row r="6024" spans="6:16">
      <c r="F6024" s="1256"/>
      <c r="G6024" s="1257"/>
      <c r="I6024" s="1255"/>
      <c r="K6024" s="1257"/>
      <c r="L6024" s="1257"/>
      <c r="P6024" s="1255"/>
    </row>
    <row r="6025" spans="6:16">
      <c r="F6025" s="1256"/>
      <c r="G6025" s="1257"/>
      <c r="I6025" s="1255"/>
      <c r="K6025" s="1257"/>
      <c r="L6025" s="1257"/>
      <c r="P6025" s="1255"/>
    </row>
    <row r="6026" spans="6:16">
      <c r="F6026" s="1256"/>
      <c r="G6026" s="1257"/>
      <c r="I6026" s="1255"/>
      <c r="K6026" s="1257"/>
      <c r="L6026" s="1257"/>
      <c r="P6026" s="1255"/>
    </row>
    <row r="6027" spans="6:16">
      <c r="F6027" s="1256"/>
      <c r="G6027" s="1257"/>
      <c r="I6027" s="1255"/>
      <c r="K6027" s="1257"/>
      <c r="L6027" s="1257"/>
      <c r="P6027" s="1255"/>
    </row>
    <row r="6028" spans="6:16">
      <c r="F6028" s="1256"/>
      <c r="G6028" s="1257"/>
      <c r="I6028" s="1255"/>
      <c r="K6028" s="1257"/>
      <c r="L6028" s="1257"/>
      <c r="P6028" s="1255"/>
    </row>
    <row r="6029" spans="6:16">
      <c r="F6029" s="1256"/>
      <c r="G6029" s="1257"/>
      <c r="I6029" s="1255"/>
      <c r="K6029" s="1257"/>
      <c r="L6029" s="1257"/>
      <c r="P6029" s="1255"/>
    </row>
    <row r="6030" spans="6:16">
      <c r="F6030" s="1256"/>
      <c r="G6030" s="1257"/>
      <c r="I6030" s="1255"/>
      <c r="K6030" s="1257"/>
      <c r="L6030" s="1257"/>
      <c r="P6030" s="1255"/>
    </row>
    <row r="6031" spans="6:16">
      <c r="F6031" s="1256"/>
      <c r="G6031" s="1257"/>
      <c r="I6031" s="1255"/>
      <c r="K6031" s="1257"/>
      <c r="L6031" s="1257"/>
      <c r="P6031" s="1255"/>
    </row>
    <row r="6032" spans="6:16">
      <c r="F6032" s="1256"/>
      <c r="G6032" s="1257"/>
      <c r="I6032" s="1255"/>
      <c r="K6032" s="1257"/>
      <c r="L6032" s="1257"/>
      <c r="P6032" s="1255"/>
    </row>
    <row r="6033" spans="6:16">
      <c r="F6033" s="1256"/>
      <c r="G6033" s="1257"/>
      <c r="I6033" s="1255"/>
      <c r="K6033" s="1257"/>
      <c r="L6033" s="1257"/>
      <c r="P6033" s="1255"/>
    </row>
    <row r="6034" spans="6:16">
      <c r="F6034" s="1256"/>
      <c r="G6034" s="1257"/>
      <c r="I6034" s="1255"/>
      <c r="K6034" s="1257"/>
      <c r="L6034" s="1257"/>
      <c r="P6034" s="1255"/>
    </row>
    <row r="6035" spans="6:16">
      <c r="F6035" s="1256"/>
      <c r="G6035" s="1257"/>
      <c r="I6035" s="1255"/>
      <c r="K6035" s="1257"/>
      <c r="L6035" s="1257"/>
      <c r="P6035" s="1255"/>
    </row>
    <row r="6036" spans="6:16">
      <c r="F6036" s="1256"/>
      <c r="G6036" s="1257"/>
      <c r="I6036" s="1255"/>
      <c r="K6036" s="1257"/>
      <c r="L6036" s="1257"/>
      <c r="P6036" s="1255"/>
    </row>
    <row r="6037" spans="6:16">
      <c r="F6037" s="1256"/>
      <c r="G6037" s="1257"/>
      <c r="I6037" s="1255"/>
      <c r="K6037" s="1257"/>
      <c r="L6037" s="1257"/>
      <c r="P6037" s="1255"/>
    </row>
    <row r="6038" spans="6:16">
      <c r="F6038" s="1256"/>
      <c r="G6038" s="1257"/>
      <c r="I6038" s="1255"/>
      <c r="K6038" s="1257"/>
      <c r="L6038" s="1257"/>
      <c r="P6038" s="1255"/>
    </row>
    <row r="6039" spans="6:16">
      <c r="F6039" s="1256"/>
      <c r="G6039" s="1257"/>
      <c r="I6039" s="1255"/>
      <c r="K6039" s="1257"/>
      <c r="L6039" s="1257"/>
      <c r="P6039" s="1255"/>
    </row>
    <row r="6040" spans="6:16">
      <c r="F6040" s="1256"/>
      <c r="G6040" s="1257"/>
      <c r="I6040" s="1255"/>
      <c r="K6040" s="1257"/>
      <c r="L6040" s="1257"/>
      <c r="P6040" s="1255"/>
    </row>
    <row r="6041" spans="6:16">
      <c r="F6041" s="1256"/>
      <c r="G6041" s="1257"/>
      <c r="I6041" s="1255"/>
      <c r="K6041" s="1257"/>
      <c r="L6041" s="1257"/>
      <c r="P6041" s="1255"/>
    </row>
    <row r="6042" spans="6:16">
      <c r="F6042" s="1256"/>
      <c r="G6042" s="1257"/>
      <c r="I6042" s="1255"/>
      <c r="K6042" s="1257"/>
      <c r="L6042" s="1257"/>
      <c r="P6042" s="1255"/>
    </row>
    <row r="6043" spans="6:16">
      <c r="F6043" s="1256"/>
      <c r="G6043" s="1257"/>
      <c r="I6043" s="1255"/>
      <c r="K6043" s="1257"/>
      <c r="L6043" s="1257"/>
      <c r="P6043" s="1255"/>
    </row>
    <row r="6044" spans="6:16">
      <c r="F6044" s="1256"/>
      <c r="G6044" s="1257"/>
      <c r="I6044" s="1255"/>
      <c r="K6044" s="1257"/>
      <c r="L6044" s="1257"/>
      <c r="P6044" s="1255"/>
    </row>
    <row r="6045" spans="6:16">
      <c r="F6045" s="1256"/>
      <c r="G6045" s="1257"/>
      <c r="I6045" s="1255"/>
      <c r="K6045" s="1257"/>
      <c r="L6045" s="1257"/>
      <c r="P6045" s="1255"/>
    </row>
    <row r="6046" spans="6:16">
      <c r="F6046" s="1256"/>
      <c r="G6046" s="1257"/>
      <c r="I6046" s="1255"/>
      <c r="K6046" s="1257"/>
      <c r="L6046" s="1257"/>
      <c r="P6046" s="1255"/>
    </row>
    <row r="6047" spans="6:16">
      <c r="F6047" s="1256"/>
      <c r="G6047" s="1257"/>
      <c r="I6047" s="1255"/>
      <c r="K6047" s="1257"/>
      <c r="L6047" s="1257"/>
      <c r="P6047" s="1255"/>
    </row>
    <row r="6048" spans="6:16">
      <c r="F6048" s="1256"/>
      <c r="G6048" s="1257"/>
      <c r="I6048" s="1255"/>
      <c r="K6048" s="1257"/>
      <c r="L6048" s="1257"/>
      <c r="P6048" s="1255"/>
    </row>
    <row r="6049" spans="6:16">
      <c r="F6049" s="1256"/>
      <c r="G6049" s="1257"/>
      <c r="I6049" s="1255"/>
      <c r="K6049" s="1257"/>
      <c r="L6049" s="1257"/>
      <c r="P6049" s="1255"/>
    </row>
    <row r="6050" spans="6:16">
      <c r="F6050" s="1256"/>
      <c r="G6050" s="1257"/>
      <c r="I6050" s="1255"/>
      <c r="K6050" s="1257"/>
      <c r="L6050" s="1257"/>
      <c r="P6050" s="1255"/>
    </row>
    <row r="6051" spans="6:16">
      <c r="F6051" s="1256"/>
      <c r="G6051" s="1257"/>
      <c r="I6051" s="1255"/>
      <c r="K6051" s="1257"/>
      <c r="L6051" s="1257"/>
      <c r="P6051" s="1255"/>
    </row>
    <row r="6052" spans="6:16">
      <c r="F6052" s="1256"/>
      <c r="G6052" s="1257"/>
      <c r="I6052" s="1255"/>
      <c r="K6052" s="1257"/>
      <c r="L6052" s="1257"/>
      <c r="P6052" s="1255"/>
    </row>
    <row r="6053" spans="6:16">
      <c r="F6053" s="1256"/>
      <c r="G6053" s="1257"/>
      <c r="I6053" s="1255"/>
      <c r="K6053" s="1257"/>
      <c r="L6053" s="1257"/>
      <c r="P6053" s="1255"/>
    </row>
    <row r="6054" spans="6:16">
      <c r="F6054" s="1256"/>
      <c r="G6054" s="1257"/>
      <c r="I6054" s="1255"/>
      <c r="K6054" s="1257"/>
      <c r="L6054" s="1257"/>
      <c r="P6054" s="1255"/>
    </row>
    <row r="6055" spans="6:16">
      <c r="F6055" s="1256"/>
      <c r="G6055" s="1257"/>
      <c r="I6055" s="1255"/>
      <c r="K6055" s="1257"/>
      <c r="L6055" s="1257"/>
      <c r="P6055" s="1255"/>
    </row>
    <row r="6056" spans="6:16">
      <c r="F6056" s="1256"/>
      <c r="G6056" s="1257"/>
      <c r="I6056" s="1255"/>
      <c r="K6056" s="1257"/>
      <c r="L6056" s="1257"/>
      <c r="P6056" s="1255"/>
    </row>
    <row r="6057" spans="6:16">
      <c r="F6057" s="1256"/>
      <c r="G6057" s="1257"/>
      <c r="I6057" s="1255"/>
      <c r="K6057" s="1257"/>
      <c r="L6057" s="1257"/>
      <c r="P6057" s="1255"/>
    </row>
    <row r="6058" spans="6:16">
      <c r="F6058" s="1256"/>
      <c r="G6058" s="1257"/>
      <c r="I6058" s="1255"/>
      <c r="K6058" s="1257"/>
      <c r="L6058" s="1257"/>
      <c r="P6058" s="1255"/>
    </row>
    <row r="6059" spans="6:16">
      <c r="F6059" s="1256"/>
      <c r="G6059" s="1257"/>
      <c r="I6059" s="1255"/>
      <c r="K6059" s="1257"/>
      <c r="L6059" s="1257"/>
      <c r="P6059" s="1255"/>
    </row>
    <row r="6060" spans="6:16">
      <c r="F6060" s="1256"/>
      <c r="G6060" s="1257"/>
      <c r="I6060" s="1255"/>
      <c r="K6060" s="1257"/>
      <c r="L6060" s="1257"/>
      <c r="P6060" s="1255"/>
    </row>
    <row r="6061" spans="6:16">
      <c r="F6061" s="1256"/>
      <c r="G6061" s="1257"/>
      <c r="I6061" s="1255"/>
      <c r="K6061" s="1257"/>
      <c r="L6061" s="1257"/>
      <c r="P6061" s="1255"/>
    </row>
    <row r="6062" spans="6:16">
      <c r="F6062" s="1256"/>
      <c r="G6062" s="1257"/>
      <c r="I6062" s="1255"/>
      <c r="K6062" s="1257"/>
      <c r="L6062" s="1257"/>
      <c r="P6062" s="1255"/>
    </row>
    <row r="6063" spans="6:16">
      <c r="F6063" s="1256"/>
      <c r="G6063" s="1257"/>
      <c r="I6063" s="1255"/>
      <c r="K6063" s="1257"/>
      <c r="L6063" s="1257"/>
      <c r="P6063" s="1255"/>
    </row>
    <row r="6064" spans="6:16">
      <c r="F6064" s="1256"/>
      <c r="G6064" s="1257"/>
      <c r="I6064" s="1255"/>
      <c r="K6064" s="1257"/>
      <c r="L6064" s="1257"/>
      <c r="P6064" s="1255"/>
    </row>
    <row r="6065" spans="6:16">
      <c r="F6065" s="1256"/>
      <c r="G6065" s="1257"/>
      <c r="I6065" s="1255"/>
      <c r="K6065" s="1257"/>
      <c r="L6065" s="1257"/>
      <c r="P6065" s="1255"/>
    </row>
    <row r="6066" spans="6:16">
      <c r="F6066" s="1256"/>
      <c r="G6066" s="1257"/>
      <c r="I6066" s="1255"/>
      <c r="K6066" s="1257"/>
      <c r="L6066" s="1257"/>
      <c r="P6066" s="1255"/>
    </row>
    <row r="6067" spans="6:16">
      <c r="F6067" s="1256"/>
      <c r="G6067" s="1257"/>
      <c r="I6067" s="1255"/>
      <c r="K6067" s="1257"/>
      <c r="L6067" s="1257"/>
      <c r="P6067" s="1255"/>
    </row>
    <row r="6068" spans="6:16">
      <c r="F6068" s="1256"/>
      <c r="G6068" s="1257"/>
      <c r="I6068" s="1255"/>
      <c r="K6068" s="1257"/>
      <c r="L6068" s="1257"/>
      <c r="P6068" s="1255"/>
    </row>
    <row r="6069" spans="6:16">
      <c r="F6069" s="1256"/>
      <c r="G6069" s="1257"/>
      <c r="I6069" s="1255"/>
      <c r="K6069" s="1257"/>
      <c r="L6069" s="1257"/>
      <c r="P6069" s="1255"/>
    </row>
    <row r="6070" spans="6:16">
      <c r="F6070" s="1256"/>
      <c r="G6070" s="1257"/>
      <c r="I6070" s="1255"/>
      <c r="K6070" s="1257"/>
      <c r="L6070" s="1257"/>
      <c r="P6070" s="1255"/>
    </row>
    <row r="6071" spans="6:16">
      <c r="F6071" s="1256"/>
      <c r="G6071" s="1257"/>
      <c r="I6071" s="1255"/>
      <c r="K6071" s="1257"/>
      <c r="L6071" s="1257"/>
      <c r="P6071" s="1255"/>
    </row>
    <row r="6072" spans="6:16">
      <c r="F6072" s="1256"/>
      <c r="G6072" s="1257"/>
      <c r="I6072" s="1255"/>
      <c r="K6072" s="1257"/>
      <c r="L6072" s="1257"/>
      <c r="P6072" s="1255"/>
    </row>
    <row r="6073" spans="6:16">
      <c r="F6073" s="1256"/>
      <c r="G6073" s="1257"/>
      <c r="I6073" s="1255"/>
      <c r="K6073" s="1257"/>
      <c r="L6073" s="1257"/>
      <c r="P6073" s="1255"/>
    </row>
    <row r="6074" spans="6:16">
      <c r="F6074" s="1256"/>
      <c r="G6074" s="1257"/>
      <c r="I6074" s="1255"/>
      <c r="K6074" s="1257"/>
      <c r="L6074" s="1257"/>
      <c r="P6074" s="1255"/>
    </row>
    <row r="6075" spans="6:16">
      <c r="F6075" s="1256"/>
      <c r="G6075" s="1257"/>
      <c r="I6075" s="1255"/>
      <c r="K6075" s="1257"/>
      <c r="L6075" s="1257"/>
      <c r="P6075" s="1255"/>
    </row>
    <row r="6076" spans="6:16">
      <c r="F6076" s="1256"/>
      <c r="G6076" s="1257"/>
      <c r="I6076" s="1255"/>
      <c r="K6076" s="1257"/>
      <c r="L6076" s="1257"/>
      <c r="P6076" s="1255"/>
    </row>
    <row r="6077" spans="6:16">
      <c r="F6077" s="1256"/>
      <c r="G6077" s="1257"/>
      <c r="I6077" s="1255"/>
      <c r="K6077" s="1257"/>
      <c r="L6077" s="1257"/>
      <c r="P6077" s="1255"/>
    </row>
    <row r="6078" spans="6:16">
      <c r="F6078" s="1256"/>
      <c r="G6078" s="1257"/>
      <c r="I6078" s="1255"/>
      <c r="K6078" s="1257"/>
      <c r="L6078" s="1257"/>
      <c r="P6078" s="1255"/>
    </row>
    <row r="6079" spans="6:16">
      <c r="F6079" s="1256"/>
      <c r="G6079" s="1257"/>
      <c r="I6079" s="1255"/>
      <c r="K6079" s="1257"/>
      <c r="L6079" s="1257"/>
      <c r="P6079" s="1255"/>
    </row>
    <row r="6080" spans="6:16">
      <c r="F6080" s="1256"/>
      <c r="G6080" s="1257"/>
      <c r="I6080" s="1255"/>
      <c r="K6080" s="1257"/>
      <c r="L6080" s="1257"/>
      <c r="P6080" s="1255"/>
    </row>
    <row r="6081" spans="6:16">
      <c r="F6081" s="1256"/>
      <c r="G6081" s="1257"/>
      <c r="I6081" s="1255"/>
      <c r="K6081" s="1257"/>
      <c r="L6081" s="1257"/>
      <c r="P6081" s="1255"/>
    </row>
    <row r="6082" spans="6:16">
      <c r="F6082" s="1256"/>
      <c r="G6082" s="1257"/>
      <c r="I6082" s="1255"/>
      <c r="K6082" s="1257"/>
      <c r="L6082" s="1257"/>
      <c r="P6082" s="1255"/>
    </row>
    <row r="6083" spans="6:16">
      <c r="F6083" s="1256"/>
      <c r="G6083" s="1257"/>
      <c r="I6083" s="1255"/>
      <c r="K6083" s="1257"/>
      <c r="L6083" s="1257"/>
      <c r="P6083" s="1255"/>
    </row>
    <row r="6084" spans="6:16">
      <c r="F6084" s="1256"/>
      <c r="G6084" s="1257"/>
      <c r="I6084" s="1255"/>
      <c r="K6084" s="1257"/>
      <c r="L6084" s="1257"/>
      <c r="P6084" s="1255"/>
    </row>
    <row r="6085" spans="6:16">
      <c r="F6085" s="1256"/>
      <c r="G6085" s="1257"/>
      <c r="I6085" s="1255"/>
      <c r="K6085" s="1257"/>
      <c r="L6085" s="1257"/>
      <c r="P6085" s="1255"/>
    </row>
    <row r="6086" spans="6:16">
      <c r="F6086" s="1256"/>
      <c r="G6086" s="1257"/>
      <c r="I6086" s="1255"/>
      <c r="K6086" s="1257"/>
      <c r="L6086" s="1257"/>
      <c r="P6086" s="1255"/>
    </row>
    <row r="6087" spans="6:16">
      <c r="F6087" s="1256"/>
      <c r="G6087" s="1257"/>
      <c r="I6087" s="1255"/>
      <c r="K6087" s="1257"/>
      <c r="L6087" s="1257"/>
      <c r="P6087" s="1255"/>
    </row>
    <row r="6088" spans="6:16">
      <c r="F6088" s="1256"/>
      <c r="G6088" s="1257"/>
      <c r="I6088" s="1255"/>
      <c r="K6088" s="1257"/>
      <c r="L6088" s="1257"/>
      <c r="P6088" s="1255"/>
    </row>
    <row r="6089" spans="6:16">
      <c r="F6089" s="1256"/>
      <c r="G6089" s="1257"/>
      <c r="I6089" s="1255"/>
      <c r="K6089" s="1257"/>
      <c r="L6089" s="1257"/>
      <c r="P6089" s="1255"/>
    </row>
    <row r="6090" spans="6:16">
      <c r="F6090" s="1256"/>
      <c r="G6090" s="1257"/>
      <c r="I6090" s="1255"/>
      <c r="K6090" s="1257"/>
      <c r="L6090" s="1257"/>
      <c r="P6090" s="1255"/>
    </row>
    <row r="6091" spans="6:16">
      <c r="F6091" s="1256"/>
      <c r="G6091" s="1257"/>
      <c r="I6091" s="1255"/>
      <c r="K6091" s="1257"/>
      <c r="L6091" s="1257"/>
      <c r="P6091" s="1255"/>
    </row>
    <row r="6092" spans="6:16">
      <c r="F6092" s="1256"/>
      <c r="G6092" s="1257"/>
      <c r="I6092" s="1255"/>
      <c r="K6092" s="1257"/>
      <c r="L6092" s="1257"/>
      <c r="P6092" s="1255"/>
    </row>
    <row r="6093" spans="6:16">
      <c r="F6093" s="1256"/>
      <c r="G6093" s="1257"/>
      <c r="I6093" s="1255"/>
      <c r="K6093" s="1257"/>
      <c r="L6093" s="1257"/>
      <c r="P6093" s="1255"/>
    </row>
    <row r="6094" spans="6:16">
      <c r="F6094" s="1256"/>
      <c r="G6094" s="1257"/>
      <c r="I6094" s="1255"/>
      <c r="K6094" s="1257"/>
      <c r="L6094" s="1257"/>
      <c r="P6094" s="1255"/>
    </row>
    <row r="6095" spans="6:16">
      <c r="F6095" s="1256"/>
      <c r="G6095" s="1257"/>
      <c r="I6095" s="1255"/>
      <c r="K6095" s="1257"/>
      <c r="L6095" s="1257"/>
      <c r="P6095" s="1255"/>
    </row>
    <row r="6096" spans="6:16">
      <c r="F6096" s="1256"/>
      <c r="G6096" s="1257"/>
      <c r="I6096" s="1255"/>
      <c r="K6096" s="1257"/>
      <c r="L6096" s="1257"/>
      <c r="P6096" s="1255"/>
    </row>
    <row r="6097" spans="6:16">
      <c r="F6097" s="1256"/>
      <c r="G6097" s="1257"/>
      <c r="I6097" s="1255"/>
      <c r="K6097" s="1257"/>
      <c r="L6097" s="1257"/>
      <c r="P6097" s="1255"/>
    </row>
    <row r="6098" spans="6:16">
      <c r="F6098" s="1256"/>
      <c r="G6098" s="1257"/>
      <c r="I6098" s="1255"/>
      <c r="K6098" s="1257"/>
      <c r="L6098" s="1257"/>
      <c r="P6098" s="1255"/>
    </row>
    <row r="6099" spans="6:16">
      <c r="F6099" s="1256"/>
      <c r="G6099" s="1257"/>
      <c r="I6099" s="1255"/>
      <c r="K6099" s="1257"/>
      <c r="L6099" s="1257"/>
      <c r="P6099" s="1255"/>
    </row>
    <row r="6100" spans="6:16">
      <c r="F6100" s="1256"/>
      <c r="G6100" s="1257"/>
      <c r="I6100" s="1255"/>
      <c r="K6100" s="1257"/>
      <c r="L6100" s="1257"/>
      <c r="P6100" s="1255"/>
    </row>
    <row r="6101" spans="6:16">
      <c r="F6101" s="1256"/>
      <c r="G6101" s="1257"/>
      <c r="I6101" s="1255"/>
      <c r="K6101" s="1257"/>
      <c r="L6101" s="1257"/>
      <c r="P6101" s="1255"/>
    </row>
    <row r="6102" spans="6:16">
      <c r="F6102" s="1256"/>
      <c r="G6102" s="1257"/>
      <c r="I6102" s="1255"/>
      <c r="K6102" s="1257"/>
      <c r="L6102" s="1257"/>
      <c r="P6102" s="1255"/>
    </row>
    <row r="6103" spans="6:16">
      <c r="F6103" s="1256"/>
      <c r="G6103" s="1257"/>
      <c r="I6103" s="1255"/>
      <c r="K6103" s="1257"/>
      <c r="L6103" s="1257"/>
      <c r="P6103" s="1255"/>
    </row>
    <row r="6104" spans="6:16">
      <c r="F6104" s="1256"/>
      <c r="G6104" s="1257"/>
      <c r="I6104" s="1255"/>
      <c r="K6104" s="1257"/>
      <c r="L6104" s="1257"/>
      <c r="P6104" s="1255"/>
    </row>
    <row r="6105" spans="6:16">
      <c r="F6105" s="1256"/>
      <c r="G6105" s="1257"/>
      <c r="I6105" s="1255"/>
      <c r="K6105" s="1257"/>
      <c r="L6105" s="1257"/>
      <c r="P6105" s="1255"/>
    </row>
    <row r="6106" spans="6:16">
      <c r="F6106" s="1256"/>
      <c r="G6106" s="1257"/>
      <c r="I6106" s="1255"/>
      <c r="K6106" s="1257"/>
      <c r="L6106" s="1257"/>
      <c r="P6106" s="1255"/>
    </row>
    <row r="6107" spans="6:16">
      <c r="F6107" s="1256"/>
      <c r="G6107" s="1257"/>
      <c r="I6107" s="1255"/>
      <c r="K6107" s="1257"/>
      <c r="L6107" s="1257"/>
      <c r="P6107" s="1255"/>
    </row>
    <row r="6108" spans="6:16">
      <c r="F6108" s="1256"/>
      <c r="G6108" s="1257"/>
      <c r="I6108" s="1255"/>
      <c r="K6108" s="1257"/>
      <c r="L6108" s="1257"/>
      <c r="P6108" s="1255"/>
    </row>
    <row r="6109" spans="6:16">
      <c r="F6109" s="1256"/>
      <c r="G6109" s="1257"/>
      <c r="I6109" s="1255"/>
      <c r="K6109" s="1257"/>
      <c r="L6109" s="1257"/>
      <c r="P6109" s="1255"/>
    </row>
    <row r="6110" spans="6:16">
      <c r="F6110" s="1256"/>
      <c r="G6110" s="1257"/>
      <c r="I6110" s="1255"/>
      <c r="K6110" s="1257"/>
      <c r="L6110" s="1257"/>
      <c r="P6110" s="1255"/>
    </row>
    <row r="6111" spans="6:16">
      <c r="F6111" s="1256"/>
      <c r="G6111" s="1257"/>
      <c r="I6111" s="1255"/>
      <c r="K6111" s="1257"/>
      <c r="L6111" s="1257"/>
      <c r="P6111" s="1255"/>
    </row>
    <row r="6112" spans="6:16">
      <c r="F6112" s="1256"/>
      <c r="G6112" s="1257"/>
      <c r="I6112" s="1255"/>
      <c r="K6112" s="1257"/>
      <c r="L6112" s="1257"/>
      <c r="P6112" s="1255"/>
    </row>
    <row r="6113" spans="6:16">
      <c r="F6113" s="1256"/>
      <c r="G6113" s="1257"/>
      <c r="I6113" s="1255"/>
      <c r="K6113" s="1257"/>
      <c r="L6113" s="1257"/>
      <c r="P6113" s="1255"/>
    </row>
    <row r="6114" spans="6:16">
      <c r="F6114" s="1256"/>
      <c r="G6114" s="1257"/>
      <c r="I6114" s="1255"/>
      <c r="K6114" s="1257"/>
      <c r="L6114" s="1257"/>
      <c r="P6114" s="1255"/>
    </row>
    <row r="6115" spans="6:16">
      <c r="F6115" s="1256"/>
      <c r="G6115" s="1257"/>
      <c r="I6115" s="1255"/>
      <c r="K6115" s="1257"/>
      <c r="L6115" s="1257"/>
      <c r="P6115" s="1255"/>
    </row>
    <row r="6116" spans="6:16">
      <c r="F6116" s="1256"/>
      <c r="G6116" s="1257"/>
      <c r="I6116" s="1255"/>
      <c r="K6116" s="1257"/>
      <c r="L6116" s="1257"/>
      <c r="P6116" s="1255"/>
    </row>
    <row r="6117" spans="6:16">
      <c r="F6117" s="1256"/>
      <c r="G6117" s="1257"/>
      <c r="I6117" s="1255"/>
      <c r="K6117" s="1257"/>
      <c r="L6117" s="1257"/>
      <c r="P6117" s="1255"/>
    </row>
    <row r="6118" spans="6:16">
      <c r="F6118" s="1256"/>
      <c r="G6118" s="1257"/>
      <c r="I6118" s="1255"/>
      <c r="K6118" s="1257"/>
      <c r="L6118" s="1257"/>
      <c r="P6118" s="1255"/>
    </row>
    <row r="6119" spans="6:16">
      <c r="F6119" s="1256"/>
      <c r="G6119" s="1257"/>
      <c r="I6119" s="1255"/>
      <c r="K6119" s="1257"/>
      <c r="L6119" s="1257"/>
      <c r="P6119" s="1255"/>
    </row>
    <row r="6120" spans="6:16">
      <c r="F6120" s="1256"/>
      <c r="G6120" s="1257"/>
      <c r="I6120" s="1255"/>
      <c r="K6120" s="1257"/>
      <c r="L6120" s="1257"/>
      <c r="P6120" s="1255"/>
    </row>
    <row r="6121" spans="6:16">
      <c r="F6121" s="1256"/>
      <c r="G6121" s="1257"/>
      <c r="I6121" s="1255"/>
      <c r="K6121" s="1257"/>
      <c r="L6121" s="1257"/>
      <c r="P6121" s="1255"/>
    </row>
    <row r="6122" spans="6:16">
      <c r="F6122" s="1256"/>
      <c r="G6122" s="1257"/>
      <c r="I6122" s="1255"/>
      <c r="K6122" s="1257"/>
      <c r="L6122" s="1257"/>
      <c r="P6122" s="1255"/>
    </row>
    <row r="6123" spans="6:16">
      <c r="F6123" s="1256"/>
      <c r="G6123" s="1257"/>
      <c r="I6123" s="1255"/>
      <c r="K6123" s="1257"/>
      <c r="L6123" s="1257"/>
      <c r="P6123" s="1255"/>
    </row>
    <row r="6124" spans="6:16">
      <c r="F6124" s="1256"/>
      <c r="G6124" s="1257"/>
      <c r="I6124" s="1255"/>
      <c r="K6124" s="1257"/>
      <c r="L6124" s="1257"/>
      <c r="P6124" s="1255"/>
    </row>
    <row r="6125" spans="6:16">
      <c r="F6125" s="1256"/>
      <c r="G6125" s="1257"/>
      <c r="I6125" s="1255"/>
      <c r="K6125" s="1257"/>
      <c r="L6125" s="1257"/>
      <c r="P6125" s="1255"/>
    </row>
    <row r="6126" spans="6:16">
      <c r="F6126" s="1256"/>
      <c r="G6126" s="1257"/>
      <c r="I6126" s="1255"/>
      <c r="K6126" s="1257"/>
      <c r="L6126" s="1257"/>
      <c r="P6126" s="1255"/>
    </row>
    <row r="6127" spans="6:16">
      <c r="F6127" s="1256"/>
      <c r="G6127" s="1257"/>
      <c r="I6127" s="1255"/>
      <c r="K6127" s="1257"/>
      <c r="L6127" s="1257"/>
      <c r="P6127" s="1255"/>
    </row>
    <row r="6128" spans="6:16">
      <c r="F6128" s="1256"/>
      <c r="G6128" s="1257"/>
      <c r="I6128" s="1255"/>
      <c r="K6128" s="1257"/>
      <c r="L6128" s="1257"/>
      <c r="P6128" s="1255"/>
    </row>
    <row r="6129" spans="6:16">
      <c r="F6129" s="1256"/>
      <c r="G6129" s="1257"/>
      <c r="I6129" s="1255"/>
      <c r="K6129" s="1257"/>
      <c r="L6129" s="1257"/>
      <c r="P6129" s="1255"/>
    </row>
    <row r="6130" spans="6:16">
      <c r="F6130" s="1256"/>
      <c r="G6130" s="1257"/>
      <c r="I6130" s="1255"/>
      <c r="K6130" s="1257"/>
      <c r="L6130" s="1257"/>
      <c r="P6130" s="1255"/>
    </row>
    <row r="6131" spans="6:16">
      <c r="F6131" s="1256"/>
      <c r="G6131" s="1257"/>
      <c r="I6131" s="1255"/>
      <c r="K6131" s="1257"/>
      <c r="L6131" s="1257"/>
      <c r="P6131" s="1255"/>
    </row>
    <row r="6132" spans="6:16">
      <c r="F6132" s="1256"/>
      <c r="G6132" s="1257"/>
      <c r="I6132" s="1255"/>
      <c r="K6132" s="1257"/>
      <c r="L6132" s="1257"/>
      <c r="P6132" s="1255"/>
    </row>
    <row r="6133" spans="6:16">
      <c r="F6133" s="1256"/>
      <c r="G6133" s="1257"/>
      <c r="I6133" s="1255"/>
      <c r="K6133" s="1257"/>
      <c r="L6133" s="1257"/>
      <c r="P6133" s="1255"/>
    </row>
    <row r="6134" spans="6:16">
      <c r="F6134" s="1256"/>
      <c r="G6134" s="1257"/>
      <c r="I6134" s="1255"/>
      <c r="K6134" s="1257"/>
      <c r="L6134" s="1257"/>
      <c r="P6134" s="1255"/>
    </row>
    <row r="6135" spans="6:16">
      <c r="F6135" s="1256"/>
      <c r="G6135" s="1257"/>
      <c r="I6135" s="1255"/>
      <c r="K6135" s="1257"/>
      <c r="L6135" s="1257"/>
      <c r="P6135" s="1255"/>
    </row>
    <row r="6136" spans="6:16">
      <c r="F6136" s="1256"/>
      <c r="G6136" s="1257"/>
      <c r="I6136" s="1255"/>
      <c r="K6136" s="1257"/>
      <c r="L6136" s="1257"/>
      <c r="P6136" s="1255"/>
    </row>
    <row r="6137" spans="6:16">
      <c r="F6137" s="1256"/>
      <c r="G6137" s="1257"/>
      <c r="I6137" s="1255"/>
      <c r="K6137" s="1257"/>
      <c r="L6137" s="1257"/>
      <c r="P6137" s="1255"/>
    </row>
    <row r="6138" spans="6:16">
      <c r="F6138" s="1256"/>
      <c r="G6138" s="1257"/>
      <c r="I6138" s="1255"/>
      <c r="K6138" s="1257"/>
      <c r="L6138" s="1257"/>
      <c r="P6138" s="1255"/>
    </row>
    <row r="6139" spans="6:16">
      <c r="F6139" s="1256"/>
      <c r="G6139" s="1257"/>
      <c r="I6139" s="1255"/>
      <c r="K6139" s="1257"/>
      <c r="L6139" s="1257"/>
      <c r="P6139" s="1255"/>
    </row>
    <row r="6140" spans="6:16">
      <c r="F6140" s="1256"/>
      <c r="G6140" s="1257"/>
      <c r="I6140" s="1255"/>
      <c r="K6140" s="1257"/>
      <c r="L6140" s="1257"/>
      <c r="P6140" s="1255"/>
    </row>
    <row r="6141" spans="6:16">
      <c r="F6141" s="1256"/>
      <c r="G6141" s="1257"/>
      <c r="I6141" s="1255"/>
      <c r="K6141" s="1257"/>
      <c r="L6141" s="1257"/>
      <c r="P6141" s="1255"/>
    </row>
    <row r="6142" spans="6:16">
      <c r="F6142" s="1256"/>
      <c r="G6142" s="1257"/>
      <c r="I6142" s="1255"/>
      <c r="K6142" s="1257"/>
      <c r="L6142" s="1257"/>
      <c r="P6142" s="1255"/>
    </row>
    <row r="6143" spans="6:16">
      <c r="F6143" s="1256"/>
      <c r="G6143" s="1257"/>
      <c r="I6143" s="1255"/>
      <c r="K6143" s="1257"/>
      <c r="L6143" s="1257"/>
      <c r="P6143" s="1255"/>
    </row>
    <row r="6144" spans="6:16">
      <c r="F6144" s="1256"/>
      <c r="G6144" s="1257"/>
      <c r="I6144" s="1255"/>
      <c r="K6144" s="1257"/>
      <c r="L6144" s="1257"/>
      <c r="P6144" s="1255"/>
    </row>
    <row r="6145" spans="6:16">
      <c r="F6145" s="1256"/>
      <c r="G6145" s="1257"/>
      <c r="I6145" s="1255"/>
      <c r="K6145" s="1257"/>
      <c r="L6145" s="1257"/>
      <c r="P6145" s="1255"/>
    </row>
    <row r="6146" spans="6:16">
      <c r="F6146" s="1256"/>
      <c r="G6146" s="1257"/>
      <c r="I6146" s="1255"/>
      <c r="K6146" s="1257"/>
      <c r="L6146" s="1257"/>
      <c r="P6146" s="1255"/>
    </row>
    <row r="6147" spans="6:16">
      <c r="F6147" s="1256"/>
      <c r="G6147" s="1257"/>
      <c r="I6147" s="1255"/>
      <c r="K6147" s="1257"/>
      <c r="L6147" s="1257"/>
      <c r="P6147" s="1255"/>
    </row>
    <row r="6148" spans="6:16">
      <c r="F6148" s="1256"/>
      <c r="G6148" s="1257"/>
      <c r="I6148" s="1255"/>
      <c r="K6148" s="1257"/>
      <c r="L6148" s="1257"/>
      <c r="P6148" s="1255"/>
    </row>
    <row r="6149" spans="6:16">
      <c r="F6149" s="1256"/>
      <c r="G6149" s="1257"/>
      <c r="I6149" s="1255"/>
      <c r="K6149" s="1257"/>
      <c r="L6149" s="1257"/>
      <c r="P6149" s="1255"/>
    </row>
    <row r="6150" spans="6:16">
      <c r="F6150" s="1256"/>
      <c r="G6150" s="1257"/>
      <c r="I6150" s="1255"/>
      <c r="K6150" s="1257"/>
      <c r="L6150" s="1257"/>
      <c r="P6150" s="1255"/>
    </row>
    <row r="6151" spans="6:16">
      <c r="F6151" s="1256"/>
      <c r="G6151" s="1257"/>
      <c r="I6151" s="1255"/>
      <c r="K6151" s="1257"/>
      <c r="L6151" s="1257"/>
      <c r="P6151" s="1255"/>
    </row>
    <row r="6152" spans="6:16">
      <c r="F6152" s="1256"/>
      <c r="G6152" s="1257"/>
      <c r="I6152" s="1255"/>
      <c r="K6152" s="1257"/>
      <c r="L6152" s="1257"/>
      <c r="P6152" s="1255"/>
    </row>
    <row r="6153" spans="6:16">
      <c r="F6153" s="1256"/>
      <c r="G6153" s="1257"/>
      <c r="I6153" s="1255"/>
      <c r="K6153" s="1257"/>
      <c r="L6153" s="1257"/>
      <c r="P6153" s="1255"/>
    </row>
    <row r="6154" spans="6:16">
      <c r="F6154" s="1256"/>
      <c r="G6154" s="1257"/>
      <c r="I6154" s="1255"/>
      <c r="K6154" s="1257"/>
      <c r="L6154" s="1257"/>
      <c r="P6154" s="1255"/>
    </row>
    <row r="6155" spans="6:16">
      <c r="F6155" s="1256"/>
      <c r="G6155" s="1257"/>
      <c r="I6155" s="1255"/>
      <c r="K6155" s="1257"/>
      <c r="L6155" s="1257"/>
      <c r="P6155" s="1255"/>
    </row>
    <row r="6156" spans="6:16">
      <c r="F6156" s="1256"/>
      <c r="G6156" s="1257"/>
      <c r="I6156" s="1255"/>
      <c r="K6156" s="1257"/>
      <c r="L6156" s="1257"/>
      <c r="P6156" s="1255"/>
    </row>
    <row r="6157" spans="6:16">
      <c r="F6157" s="1256"/>
      <c r="G6157" s="1257"/>
      <c r="I6157" s="1255"/>
      <c r="K6157" s="1257"/>
      <c r="L6157" s="1257"/>
      <c r="P6157" s="1255"/>
    </row>
    <row r="6158" spans="6:16">
      <c r="F6158" s="1256"/>
      <c r="G6158" s="1257"/>
      <c r="I6158" s="1255"/>
      <c r="K6158" s="1257"/>
      <c r="L6158" s="1257"/>
      <c r="P6158" s="1255"/>
    </row>
    <row r="6159" spans="6:16">
      <c r="F6159" s="1256"/>
      <c r="G6159" s="1257"/>
      <c r="I6159" s="1255"/>
      <c r="K6159" s="1257"/>
      <c r="L6159" s="1257"/>
      <c r="P6159" s="1255"/>
    </row>
    <row r="6160" spans="6:16">
      <c r="F6160" s="1256"/>
      <c r="G6160" s="1257"/>
      <c r="I6160" s="1255"/>
      <c r="K6160" s="1257"/>
      <c r="L6160" s="1257"/>
      <c r="P6160" s="1255"/>
    </row>
    <row r="6161" spans="6:16">
      <c r="F6161" s="1256"/>
      <c r="G6161" s="1257"/>
      <c r="I6161" s="1255"/>
      <c r="K6161" s="1257"/>
      <c r="L6161" s="1257"/>
      <c r="P6161" s="1255"/>
    </row>
    <row r="6162" spans="6:16">
      <c r="F6162" s="1256"/>
      <c r="G6162" s="1257"/>
      <c r="I6162" s="1255"/>
      <c r="K6162" s="1257"/>
      <c r="L6162" s="1257"/>
      <c r="P6162" s="1255"/>
    </row>
    <row r="6163" spans="6:16">
      <c r="F6163" s="1256"/>
      <c r="G6163" s="1257"/>
      <c r="I6163" s="1255"/>
      <c r="K6163" s="1257"/>
      <c r="L6163" s="1257"/>
      <c r="P6163" s="1255"/>
    </row>
    <row r="6164" spans="6:16">
      <c r="F6164" s="1256"/>
      <c r="G6164" s="1257"/>
      <c r="I6164" s="1255"/>
      <c r="K6164" s="1257"/>
      <c r="L6164" s="1257"/>
      <c r="P6164" s="1255"/>
    </row>
    <row r="6165" spans="6:16">
      <c r="F6165" s="1256"/>
      <c r="G6165" s="1257"/>
      <c r="I6165" s="1255"/>
      <c r="K6165" s="1257"/>
      <c r="L6165" s="1257"/>
      <c r="P6165" s="1255"/>
    </row>
    <row r="6166" spans="6:16">
      <c r="F6166" s="1256"/>
      <c r="G6166" s="1257"/>
      <c r="I6166" s="1255"/>
      <c r="K6166" s="1257"/>
      <c r="L6166" s="1257"/>
      <c r="P6166" s="1255"/>
    </row>
    <row r="6167" spans="6:16">
      <c r="F6167" s="1256"/>
      <c r="G6167" s="1257"/>
      <c r="I6167" s="1255"/>
      <c r="K6167" s="1257"/>
      <c r="L6167" s="1257"/>
      <c r="P6167" s="1255"/>
    </row>
    <row r="6168" spans="6:16">
      <c r="F6168" s="1256"/>
      <c r="G6168" s="1257"/>
      <c r="I6168" s="1255"/>
      <c r="K6168" s="1257"/>
      <c r="L6168" s="1257"/>
      <c r="P6168" s="1255"/>
    </row>
    <row r="6169" spans="6:16">
      <c r="F6169" s="1256"/>
      <c r="G6169" s="1257"/>
      <c r="I6169" s="1255"/>
      <c r="K6169" s="1257"/>
      <c r="L6169" s="1257"/>
      <c r="P6169" s="1255"/>
    </row>
    <row r="6170" spans="6:16">
      <c r="F6170" s="1256"/>
      <c r="G6170" s="1257"/>
      <c r="I6170" s="1255"/>
      <c r="K6170" s="1257"/>
      <c r="L6170" s="1257"/>
      <c r="P6170" s="1255"/>
    </row>
    <row r="6171" spans="6:16">
      <c r="F6171" s="1256"/>
      <c r="G6171" s="1257"/>
      <c r="I6171" s="1255"/>
      <c r="K6171" s="1257"/>
      <c r="L6171" s="1257"/>
      <c r="P6171" s="1255"/>
    </row>
    <row r="6172" spans="6:16">
      <c r="F6172" s="1256"/>
      <c r="G6172" s="1257"/>
      <c r="I6172" s="1255"/>
      <c r="K6172" s="1257"/>
      <c r="L6172" s="1257"/>
      <c r="P6172" s="1255"/>
    </row>
    <row r="6173" spans="6:16">
      <c r="F6173" s="1256"/>
      <c r="G6173" s="1257"/>
      <c r="I6173" s="1255"/>
      <c r="K6173" s="1257"/>
      <c r="L6173" s="1257"/>
      <c r="P6173" s="1255"/>
    </row>
    <row r="6174" spans="6:16">
      <c r="F6174" s="1256"/>
      <c r="G6174" s="1257"/>
      <c r="I6174" s="1255"/>
      <c r="K6174" s="1257"/>
      <c r="L6174" s="1257"/>
      <c r="P6174" s="1255"/>
    </row>
    <row r="6175" spans="6:16">
      <c r="F6175" s="1256"/>
      <c r="G6175" s="1257"/>
      <c r="I6175" s="1255"/>
      <c r="K6175" s="1257"/>
      <c r="L6175" s="1257"/>
      <c r="P6175" s="1255"/>
    </row>
    <row r="6176" spans="6:16">
      <c r="F6176" s="1256"/>
      <c r="G6176" s="1257"/>
      <c r="I6176" s="1255"/>
      <c r="K6176" s="1257"/>
      <c r="L6176" s="1257"/>
      <c r="P6176" s="1255"/>
    </row>
    <row r="6177" spans="6:16">
      <c r="F6177" s="1256"/>
      <c r="G6177" s="1257"/>
      <c r="I6177" s="1255"/>
      <c r="K6177" s="1257"/>
      <c r="L6177" s="1257"/>
      <c r="P6177" s="1255"/>
    </row>
    <row r="6178" spans="6:16">
      <c r="F6178" s="1256"/>
      <c r="G6178" s="1257"/>
      <c r="I6178" s="1255"/>
      <c r="K6178" s="1257"/>
      <c r="L6178" s="1257"/>
      <c r="P6178" s="1255"/>
    </row>
    <row r="6179" spans="6:16">
      <c r="F6179" s="1256"/>
      <c r="G6179" s="1257"/>
      <c r="I6179" s="1255"/>
      <c r="K6179" s="1257"/>
      <c r="L6179" s="1257"/>
      <c r="P6179" s="1255"/>
    </row>
    <row r="6180" spans="6:16">
      <c r="F6180" s="1256"/>
      <c r="G6180" s="1257"/>
      <c r="I6180" s="1255"/>
      <c r="K6180" s="1257"/>
      <c r="L6180" s="1257"/>
      <c r="P6180" s="1255"/>
    </row>
    <row r="6181" spans="6:16">
      <c r="F6181" s="1256"/>
      <c r="G6181" s="1257"/>
      <c r="I6181" s="1255"/>
      <c r="K6181" s="1257"/>
      <c r="L6181" s="1257"/>
      <c r="P6181" s="1255"/>
    </row>
    <row r="6182" spans="6:16">
      <c r="F6182" s="1256"/>
      <c r="G6182" s="1257"/>
      <c r="I6182" s="1255"/>
      <c r="K6182" s="1257"/>
      <c r="L6182" s="1257"/>
      <c r="P6182" s="1255"/>
    </row>
    <row r="6183" spans="6:16">
      <c r="F6183" s="1256"/>
      <c r="G6183" s="1257"/>
      <c r="I6183" s="1255"/>
      <c r="K6183" s="1257"/>
      <c r="L6183" s="1257"/>
      <c r="P6183" s="1255"/>
    </row>
    <row r="6184" spans="6:16">
      <c r="F6184" s="1256"/>
      <c r="G6184" s="1257"/>
      <c r="I6184" s="1255"/>
      <c r="K6184" s="1257"/>
      <c r="L6184" s="1257"/>
      <c r="P6184" s="1255"/>
    </row>
    <row r="6185" spans="6:16">
      <c r="F6185" s="1256"/>
      <c r="G6185" s="1257"/>
      <c r="I6185" s="1255"/>
      <c r="K6185" s="1257"/>
      <c r="L6185" s="1257"/>
      <c r="P6185" s="1255"/>
    </row>
    <row r="6186" spans="6:16">
      <c r="F6186" s="1256"/>
      <c r="G6186" s="1257"/>
      <c r="I6186" s="1255"/>
      <c r="K6186" s="1257"/>
      <c r="L6186" s="1257"/>
      <c r="P6186" s="1255"/>
    </row>
    <row r="6187" spans="6:16">
      <c r="F6187" s="1256"/>
      <c r="G6187" s="1257"/>
      <c r="I6187" s="1255"/>
      <c r="K6187" s="1257"/>
      <c r="L6187" s="1257"/>
      <c r="P6187" s="1255"/>
    </row>
    <row r="6188" spans="6:16">
      <c r="F6188" s="1256"/>
      <c r="G6188" s="1257"/>
      <c r="I6188" s="1255"/>
      <c r="K6188" s="1257"/>
      <c r="L6188" s="1257"/>
      <c r="P6188" s="1255"/>
    </row>
    <row r="6189" spans="6:16">
      <c r="F6189" s="1256"/>
      <c r="G6189" s="1257"/>
      <c r="I6189" s="1255"/>
      <c r="K6189" s="1257"/>
      <c r="L6189" s="1257"/>
      <c r="P6189" s="1255"/>
    </row>
    <row r="6190" spans="6:16">
      <c r="F6190" s="1256"/>
      <c r="G6190" s="1257"/>
      <c r="I6190" s="1255"/>
      <c r="K6190" s="1257"/>
      <c r="L6190" s="1257"/>
      <c r="P6190" s="1255"/>
    </row>
    <row r="6191" spans="6:16">
      <c r="F6191" s="1256"/>
      <c r="G6191" s="1257"/>
      <c r="I6191" s="1255"/>
      <c r="K6191" s="1257"/>
      <c r="L6191" s="1257"/>
      <c r="P6191" s="1255"/>
    </row>
    <row r="6192" spans="6:16">
      <c r="F6192" s="1256"/>
      <c r="G6192" s="1257"/>
      <c r="I6192" s="1255"/>
      <c r="K6192" s="1257"/>
      <c r="L6192" s="1257"/>
      <c r="P6192" s="1255"/>
    </row>
    <row r="6193" spans="6:16">
      <c r="F6193" s="1256"/>
      <c r="G6193" s="1257"/>
      <c r="I6193" s="1255"/>
      <c r="K6193" s="1257"/>
      <c r="L6193" s="1257"/>
      <c r="P6193" s="1255"/>
    </row>
    <row r="6194" spans="6:16">
      <c r="F6194" s="1256"/>
      <c r="G6194" s="1257"/>
      <c r="I6194" s="1255"/>
      <c r="K6194" s="1257"/>
      <c r="L6194" s="1257"/>
      <c r="P6194" s="1255"/>
    </row>
    <row r="6195" spans="6:16">
      <c r="F6195" s="1256"/>
      <c r="G6195" s="1257"/>
      <c r="I6195" s="1255"/>
      <c r="K6195" s="1257"/>
      <c r="L6195" s="1257"/>
      <c r="P6195" s="1255"/>
    </row>
    <row r="6196" spans="6:16">
      <c r="F6196" s="1256"/>
      <c r="G6196" s="1257"/>
      <c r="I6196" s="1255"/>
      <c r="K6196" s="1257"/>
      <c r="L6196" s="1257"/>
      <c r="P6196" s="1255"/>
    </row>
    <row r="6197" spans="6:16">
      <c r="F6197" s="1256"/>
      <c r="G6197" s="1257"/>
      <c r="I6197" s="1255"/>
      <c r="K6197" s="1257"/>
      <c r="L6197" s="1257"/>
      <c r="P6197" s="1255"/>
    </row>
    <row r="6198" spans="6:16">
      <c r="F6198" s="1256"/>
      <c r="G6198" s="1257"/>
      <c r="I6198" s="1255"/>
      <c r="K6198" s="1257"/>
      <c r="L6198" s="1257"/>
      <c r="P6198" s="1255"/>
    </row>
    <row r="6199" spans="6:16">
      <c r="F6199" s="1256"/>
      <c r="G6199" s="1257"/>
      <c r="I6199" s="1255"/>
      <c r="K6199" s="1257"/>
      <c r="L6199" s="1257"/>
      <c r="P6199" s="1255"/>
    </row>
    <row r="6200" spans="6:16">
      <c r="F6200" s="1256"/>
      <c r="G6200" s="1257"/>
      <c r="I6200" s="1255"/>
      <c r="K6200" s="1257"/>
      <c r="L6200" s="1257"/>
      <c r="P6200" s="1255"/>
    </row>
    <row r="6201" spans="6:16">
      <c r="F6201" s="1256"/>
      <c r="G6201" s="1257"/>
      <c r="I6201" s="1255"/>
      <c r="K6201" s="1257"/>
      <c r="L6201" s="1257"/>
      <c r="P6201" s="1255"/>
    </row>
    <row r="6202" spans="6:16">
      <c r="F6202" s="1256"/>
      <c r="G6202" s="1257"/>
      <c r="I6202" s="1255"/>
      <c r="K6202" s="1257"/>
      <c r="L6202" s="1257"/>
      <c r="P6202" s="1255"/>
    </row>
    <row r="6203" spans="6:16">
      <c r="F6203" s="1256"/>
      <c r="G6203" s="1257"/>
      <c r="I6203" s="1255"/>
      <c r="K6203" s="1257"/>
      <c r="L6203" s="1257"/>
      <c r="P6203" s="1255"/>
    </row>
    <row r="6204" spans="6:16">
      <c r="F6204" s="1256"/>
      <c r="G6204" s="1257"/>
      <c r="I6204" s="1255"/>
      <c r="K6204" s="1257"/>
      <c r="L6204" s="1257"/>
      <c r="P6204" s="1255"/>
    </row>
    <row r="6205" spans="6:16">
      <c r="F6205" s="1256"/>
      <c r="G6205" s="1257"/>
      <c r="I6205" s="1255"/>
      <c r="K6205" s="1257"/>
      <c r="L6205" s="1257"/>
      <c r="P6205" s="1255"/>
    </row>
    <row r="6206" spans="6:16">
      <c r="F6206" s="1256"/>
      <c r="G6206" s="1257"/>
      <c r="I6206" s="1255"/>
      <c r="K6206" s="1257"/>
      <c r="L6206" s="1257"/>
      <c r="P6206" s="1255"/>
    </row>
    <row r="6207" spans="6:16">
      <c r="F6207" s="1256"/>
      <c r="G6207" s="1257"/>
      <c r="I6207" s="1255"/>
      <c r="K6207" s="1257"/>
      <c r="L6207" s="1257"/>
      <c r="P6207" s="1255"/>
    </row>
    <row r="6208" spans="6:16">
      <c r="F6208" s="1256"/>
      <c r="G6208" s="1257"/>
      <c r="I6208" s="1255"/>
      <c r="K6208" s="1257"/>
      <c r="L6208" s="1257"/>
      <c r="P6208" s="1255"/>
    </row>
    <row r="6209" spans="6:16">
      <c r="F6209" s="1256"/>
      <c r="G6209" s="1257"/>
      <c r="I6209" s="1255"/>
      <c r="K6209" s="1257"/>
      <c r="L6209" s="1257"/>
      <c r="P6209" s="1255"/>
    </row>
    <row r="6210" spans="6:16">
      <c r="F6210" s="1256"/>
      <c r="G6210" s="1257"/>
      <c r="I6210" s="1255"/>
      <c r="K6210" s="1257"/>
      <c r="L6210" s="1257"/>
      <c r="P6210" s="1255"/>
    </row>
    <row r="6211" spans="6:16">
      <c r="F6211" s="1256"/>
      <c r="G6211" s="1257"/>
      <c r="I6211" s="1255"/>
      <c r="K6211" s="1257"/>
      <c r="L6211" s="1257"/>
      <c r="P6211" s="1255"/>
    </row>
    <row r="6212" spans="6:16">
      <c r="F6212" s="1256"/>
      <c r="G6212" s="1257"/>
      <c r="I6212" s="1255"/>
      <c r="K6212" s="1257"/>
      <c r="L6212" s="1257"/>
      <c r="P6212" s="1255"/>
    </row>
    <row r="6213" spans="6:16">
      <c r="F6213" s="1256"/>
      <c r="G6213" s="1257"/>
      <c r="I6213" s="1255"/>
      <c r="K6213" s="1257"/>
      <c r="L6213" s="1257"/>
      <c r="P6213" s="1255"/>
    </row>
    <row r="6214" spans="6:16">
      <c r="F6214" s="1256"/>
      <c r="G6214" s="1257"/>
      <c r="I6214" s="1255"/>
      <c r="K6214" s="1257"/>
      <c r="L6214" s="1257"/>
      <c r="P6214" s="1255"/>
    </row>
    <row r="6215" spans="6:16">
      <c r="F6215" s="1256"/>
      <c r="G6215" s="1257"/>
      <c r="I6215" s="1255"/>
      <c r="K6215" s="1257"/>
      <c r="L6215" s="1257"/>
      <c r="P6215" s="1255"/>
    </row>
    <row r="6216" spans="6:16">
      <c r="F6216" s="1256"/>
      <c r="G6216" s="1257"/>
      <c r="I6216" s="1255"/>
      <c r="K6216" s="1257"/>
      <c r="L6216" s="1257"/>
      <c r="P6216" s="1255"/>
    </row>
    <row r="6217" spans="6:16">
      <c r="F6217" s="1256"/>
      <c r="G6217" s="1257"/>
      <c r="I6217" s="1255"/>
      <c r="K6217" s="1257"/>
      <c r="L6217" s="1257"/>
      <c r="P6217" s="1255"/>
    </row>
    <row r="6218" spans="6:16">
      <c r="F6218" s="1256"/>
      <c r="G6218" s="1257"/>
      <c r="I6218" s="1255"/>
      <c r="K6218" s="1257"/>
      <c r="L6218" s="1257"/>
      <c r="P6218" s="1255"/>
    </row>
    <row r="6219" spans="6:16">
      <c r="F6219" s="1256"/>
      <c r="G6219" s="1257"/>
      <c r="I6219" s="1255"/>
      <c r="K6219" s="1257"/>
      <c r="L6219" s="1257"/>
      <c r="P6219" s="1255"/>
    </row>
    <row r="6220" spans="6:16">
      <c r="F6220" s="1256"/>
      <c r="G6220" s="1257"/>
      <c r="I6220" s="1255"/>
      <c r="K6220" s="1257"/>
      <c r="L6220" s="1257"/>
      <c r="P6220" s="1255"/>
    </row>
    <row r="6221" spans="6:16">
      <c r="F6221" s="1256"/>
      <c r="G6221" s="1257"/>
      <c r="I6221" s="1255"/>
      <c r="K6221" s="1257"/>
      <c r="L6221" s="1257"/>
      <c r="P6221" s="1255"/>
    </row>
    <row r="6222" spans="6:16">
      <c r="F6222" s="1256"/>
      <c r="G6222" s="1257"/>
      <c r="I6222" s="1255"/>
      <c r="K6222" s="1257"/>
      <c r="L6222" s="1257"/>
      <c r="P6222" s="1255"/>
    </row>
    <row r="6223" spans="6:16">
      <c r="F6223" s="1256"/>
      <c r="G6223" s="1257"/>
      <c r="I6223" s="1255"/>
      <c r="K6223" s="1257"/>
      <c r="L6223" s="1257"/>
      <c r="P6223" s="1255"/>
    </row>
    <row r="6224" spans="6:16">
      <c r="F6224" s="1256"/>
      <c r="G6224" s="1257"/>
      <c r="I6224" s="1255"/>
      <c r="K6224" s="1257"/>
      <c r="L6224" s="1257"/>
      <c r="P6224" s="1255"/>
    </row>
    <row r="6225" spans="6:16">
      <c r="F6225" s="1256"/>
      <c r="G6225" s="1257"/>
      <c r="I6225" s="1255"/>
      <c r="K6225" s="1257"/>
      <c r="L6225" s="1257"/>
      <c r="P6225" s="1255"/>
    </row>
    <row r="6226" spans="6:16">
      <c r="F6226" s="1256"/>
      <c r="G6226" s="1257"/>
      <c r="I6226" s="1255"/>
      <c r="K6226" s="1257"/>
      <c r="L6226" s="1257"/>
      <c r="P6226" s="1255"/>
    </row>
    <row r="6227" spans="6:16">
      <c r="F6227" s="1256"/>
      <c r="G6227" s="1257"/>
      <c r="I6227" s="1255"/>
      <c r="K6227" s="1257"/>
      <c r="L6227" s="1257"/>
      <c r="P6227" s="1255"/>
    </row>
    <row r="6228" spans="6:16">
      <c r="F6228" s="1256"/>
      <c r="G6228" s="1257"/>
      <c r="I6228" s="1255"/>
      <c r="K6228" s="1257"/>
      <c r="L6228" s="1257"/>
      <c r="P6228" s="1255"/>
    </row>
    <row r="6229" spans="6:16">
      <c r="F6229" s="1256"/>
      <c r="G6229" s="1257"/>
      <c r="I6229" s="1255"/>
      <c r="K6229" s="1257"/>
      <c r="L6229" s="1257"/>
      <c r="P6229" s="1255"/>
    </row>
    <row r="6230" spans="6:16">
      <c r="F6230" s="1256"/>
      <c r="G6230" s="1257"/>
      <c r="I6230" s="1255"/>
      <c r="K6230" s="1257"/>
      <c r="L6230" s="1257"/>
      <c r="P6230" s="1255"/>
    </row>
    <row r="6231" spans="6:16">
      <c r="F6231" s="1256"/>
      <c r="G6231" s="1257"/>
      <c r="I6231" s="1255"/>
      <c r="K6231" s="1257"/>
      <c r="L6231" s="1257"/>
      <c r="P6231" s="1255"/>
    </row>
    <row r="6232" spans="6:16">
      <c r="F6232" s="1256"/>
      <c r="G6232" s="1257"/>
      <c r="I6232" s="1255"/>
      <c r="K6232" s="1257"/>
      <c r="L6232" s="1257"/>
      <c r="P6232" s="1255"/>
    </row>
    <row r="6233" spans="6:16">
      <c r="F6233" s="1256"/>
      <c r="G6233" s="1257"/>
      <c r="I6233" s="1255"/>
      <c r="K6233" s="1257"/>
      <c r="L6233" s="1257"/>
      <c r="P6233" s="1255"/>
    </row>
    <row r="6234" spans="6:16">
      <c r="F6234" s="1256"/>
      <c r="G6234" s="1257"/>
      <c r="I6234" s="1255"/>
      <c r="K6234" s="1257"/>
      <c r="L6234" s="1257"/>
      <c r="P6234" s="1255"/>
    </row>
    <row r="6235" spans="6:16">
      <c r="F6235" s="1256"/>
      <c r="G6235" s="1257"/>
      <c r="I6235" s="1255"/>
      <c r="K6235" s="1257"/>
      <c r="L6235" s="1257"/>
      <c r="P6235" s="1255"/>
    </row>
    <row r="6236" spans="6:16">
      <c r="F6236" s="1256"/>
      <c r="G6236" s="1257"/>
      <c r="I6236" s="1255"/>
      <c r="K6236" s="1257"/>
      <c r="L6236" s="1257"/>
      <c r="P6236" s="1255"/>
    </row>
    <row r="6237" spans="6:16">
      <c r="F6237" s="1256"/>
      <c r="G6237" s="1257"/>
      <c r="I6237" s="1255"/>
      <c r="K6237" s="1257"/>
      <c r="L6237" s="1257"/>
      <c r="P6237" s="1255"/>
    </row>
    <row r="6238" spans="6:16">
      <c r="F6238" s="1256"/>
      <c r="G6238" s="1257"/>
      <c r="I6238" s="1255"/>
      <c r="K6238" s="1257"/>
      <c r="L6238" s="1257"/>
      <c r="P6238" s="1255"/>
    </row>
    <row r="6239" spans="6:16">
      <c r="F6239" s="1256"/>
      <c r="G6239" s="1257"/>
      <c r="I6239" s="1255"/>
      <c r="K6239" s="1257"/>
      <c r="L6239" s="1257"/>
      <c r="P6239" s="1255"/>
    </row>
    <row r="6240" spans="6:16">
      <c r="F6240" s="1256"/>
      <c r="G6240" s="1257"/>
      <c r="I6240" s="1255"/>
      <c r="K6240" s="1257"/>
      <c r="L6240" s="1257"/>
      <c r="P6240" s="1255"/>
    </row>
    <row r="6241" spans="6:16">
      <c r="F6241" s="1256"/>
      <c r="G6241" s="1257"/>
      <c r="I6241" s="1255"/>
      <c r="K6241" s="1257"/>
      <c r="L6241" s="1257"/>
      <c r="P6241" s="1255"/>
    </row>
    <row r="6242" spans="6:16">
      <c r="F6242" s="1256"/>
      <c r="G6242" s="1257"/>
      <c r="I6242" s="1255"/>
      <c r="K6242" s="1257"/>
      <c r="L6242" s="1257"/>
      <c r="P6242" s="1255"/>
    </row>
    <row r="6243" spans="6:16">
      <c r="F6243" s="1256"/>
      <c r="G6243" s="1257"/>
      <c r="I6243" s="1255"/>
      <c r="K6243" s="1257"/>
      <c r="L6243" s="1257"/>
      <c r="P6243" s="1255"/>
    </row>
    <row r="6244" spans="6:16">
      <c r="F6244" s="1256"/>
      <c r="G6244" s="1257"/>
      <c r="I6244" s="1255"/>
      <c r="K6244" s="1257"/>
      <c r="L6244" s="1257"/>
      <c r="P6244" s="1255"/>
    </row>
    <row r="6245" spans="6:16">
      <c r="F6245" s="1256"/>
      <c r="G6245" s="1257"/>
      <c r="I6245" s="1255"/>
      <c r="K6245" s="1257"/>
      <c r="L6245" s="1257"/>
      <c r="P6245" s="1255"/>
    </row>
    <row r="6246" spans="6:16">
      <c r="F6246" s="1256"/>
      <c r="G6246" s="1257"/>
      <c r="I6246" s="1255"/>
      <c r="K6246" s="1257"/>
      <c r="L6246" s="1257"/>
      <c r="P6246" s="1255"/>
    </row>
    <row r="6247" spans="6:16">
      <c r="F6247" s="1256"/>
      <c r="G6247" s="1257"/>
      <c r="I6247" s="1255"/>
      <c r="K6247" s="1257"/>
      <c r="L6247" s="1257"/>
      <c r="P6247" s="1255"/>
    </row>
    <row r="6248" spans="6:16">
      <c r="F6248" s="1256"/>
      <c r="G6248" s="1257"/>
      <c r="I6248" s="1255"/>
      <c r="K6248" s="1257"/>
      <c r="L6248" s="1257"/>
      <c r="P6248" s="1255"/>
    </row>
    <row r="6249" spans="6:16">
      <c r="F6249" s="1256"/>
      <c r="G6249" s="1257"/>
      <c r="I6249" s="1255"/>
      <c r="K6249" s="1257"/>
      <c r="L6249" s="1257"/>
      <c r="P6249" s="1255"/>
    </row>
    <row r="6250" spans="6:16">
      <c r="F6250" s="1256"/>
      <c r="G6250" s="1257"/>
      <c r="I6250" s="1255"/>
      <c r="K6250" s="1257"/>
      <c r="L6250" s="1257"/>
      <c r="P6250" s="1255"/>
    </row>
    <row r="6251" spans="6:16">
      <c r="F6251" s="1256"/>
      <c r="G6251" s="1257"/>
      <c r="I6251" s="1255"/>
      <c r="K6251" s="1257"/>
      <c r="L6251" s="1257"/>
      <c r="P6251" s="1255"/>
    </row>
    <row r="6252" spans="6:16">
      <c r="F6252" s="1256"/>
      <c r="G6252" s="1257"/>
      <c r="I6252" s="1255"/>
      <c r="K6252" s="1257"/>
      <c r="L6252" s="1257"/>
      <c r="P6252" s="1255"/>
    </row>
    <row r="6253" spans="6:16">
      <c r="F6253" s="1256"/>
      <c r="G6253" s="1257"/>
      <c r="I6253" s="1255"/>
      <c r="K6253" s="1257"/>
      <c r="L6253" s="1257"/>
      <c r="P6253" s="1255"/>
    </row>
    <row r="6254" spans="6:16">
      <c r="F6254" s="1256"/>
      <c r="G6254" s="1257"/>
      <c r="I6254" s="1255"/>
      <c r="K6254" s="1257"/>
      <c r="L6254" s="1257"/>
      <c r="P6254" s="1255"/>
    </row>
    <row r="6255" spans="6:16">
      <c r="F6255" s="1256"/>
      <c r="G6255" s="1257"/>
      <c r="I6255" s="1255"/>
      <c r="K6255" s="1257"/>
      <c r="L6255" s="1257"/>
      <c r="P6255" s="1255"/>
    </row>
    <row r="6256" spans="6:16">
      <c r="F6256" s="1256"/>
      <c r="G6256" s="1257"/>
      <c r="I6256" s="1255"/>
      <c r="K6256" s="1257"/>
      <c r="L6256" s="1257"/>
      <c r="P6256" s="1255"/>
    </row>
    <row r="6257" spans="6:16">
      <c r="F6257" s="1256"/>
      <c r="G6257" s="1257"/>
      <c r="I6257" s="1255"/>
      <c r="K6257" s="1257"/>
      <c r="L6257" s="1257"/>
      <c r="P6257" s="1255"/>
    </row>
    <row r="6258" spans="6:16">
      <c r="F6258" s="1256"/>
      <c r="G6258" s="1257"/>
      <c r="I6258" s="1255"/>
      <c r="K6258" s="1257"/>
      <c r="L6258" s="1257"/>
      <c r="P6258" s="1255"/>
    </row>
    <row r="6259" spans="6:16">
      <c r="F6259" s="1256"/>
      <c r="G6259" s="1257"/>
      <c r="I6259" s="1255"/>
      <c r="K6259" s="1257"/>
      <c r="L6259" s="1257"/>
      <c r="P6259" s="1255"/>
    </row>
    <row r="6260" spans="6:16">
      <c r="F6260" s="1256"/>
      <c r="G6260" s="1257"/>
      <c r="I6260" s="1255"/>
      <c r="K6260" s="1257"/>
      <c r="L6260" s="1257"/>
      <c r="P6260" s="1255"/>
    </row>
    <row r="6261" spans="6:16">
      <c r="F6261" s="1256"/>
      <c r="G6261" s="1257"/>
      <c r="I6261" s="1255"/>
      <c r="K6261" s="1257"/>
      <c r="L6261" s="1257"/>
      <c r="P6261" s="1255"/>
    </row>
    <row r="6262" spans="6:16">
      <c r="F6262" s="1256"/>
      <c r="G6262" s="1257"/>
      <c r="I6262" s="1255"/>
      <c r="K6262" s="1257"/>
      <c r="L6262" s="1257"/>
      <c r="P6262" s="1255"/>
    </row>
    <row r="6263" spans="6:16">
      <c r="F6263" s="1256"/>
      <c r="G6263" s="1257"/>
      <c r="I6263" s="1255"/>
      <c r="K6263" s="1257"/>
      <c r="L6263" s="1257"/>
      <c r="P6263" s="1255"/>
    </row>
    <row r="6264" spans="6:16">
      <c r="F6264" s="1256"/>
      <c r="G6264" s="1257"/>
      <c r="I6264" s="1255"/>
      <c r="K6264" s="1257"/>
      <c r="L6264" s="1257"/>
      <c r="P6264" s="1255"/>
    </row>
    <row r="6265" spans="6:16">
      <c r="F6265" s="1256"/>
      <c r="G6265" s="1257"/>
      <c r="I6265" s="1255"/>
      <c r="K6265" s="1257"/>
      <c r="L6265" s="1257"/>
      <c r="P6265" s="1255"/>
    </row>
    <row r="6266" spans="6:16">
      <c r="F6266" s="1256"/>
      <c r="G6266" s="1257"/>
      <c r="I6266" s="1255"/>
      <c r="K6266" s="1257"/>
      <c r="L6266" s="1257"/>
      <c r="P6266" s="1255"/>
    </row>
    <row r="6267" spans="6:16">
      <c r="F6267" s="1256"/>
      <c r="G6267" s="1257"/>
      <c r="I6267" s="1255"/>
      <c r="K6267" s="1257"/>
      <c r="L6267" s="1257"/>
      <c r="P6267" s="1255"/>
    </row>
    <row r="6268" spans="6:16">
      <c r="F6268" s="1256"/>
      <c r="G6268" s="1257"/>
      <c r="I6268" s="1255"/>
      <c r="K6268" s="1257"/>
      <c r="L6268" s="1257"/>
      <c r="P6268" s="1255"/>
    </row>
    <row r="6269" spans="6:16">
      <c r="F6269" s="1256"/>
      <c r="G6269" s="1257"/>
      <c r="I6269" s="1255"/>
      <c r="K6269" s="1257"/>
      <c r="L6269" s="1257"/>
      <c r="P6269" s="1255"/>
    </row>
    <row r="6270" spans="6:16">
      <c r="F6270" s="1256"/>
      <c r="G6270" s="1257"/>
      <c r="I6270" s="1255"/>
      <c r="K6270" s="1257"/>
      <c r="L6270" s="1257"/>
      <c r="P6270" s="1255"/>
    </row>
    <row r="6271" spans="6:16">
      <c r="F6271" s="1256"/>
      <c r="G6271" s="1257"/>
      <c r="I6271" s="1255"/>
      <c r="K6271" s="1257"/>
      <c r="L6271" s="1257"/>
      <c r="P6271" s="1255"/>
    </row>
    <row r="6272" spans="6:16">
      <c r="F6272" s="1256"/>
      <c r="G6272" s="1257"/>
      <c r="I6272" s="1255"/>
      <c r="K6272" s="1257"/>
      <c r="L6272" s="1257"/>
      <c r="P6272" s="1255"/>
    </row>
    <row r="6273" spans="6:16">
      <c r="F6273" s="1256"/>
      <c r="G6273" s="1257"/>
      <c r="I6273" s="1255"/>
      <c r="K6273" s="1257"/>
      <c r="L6273" s="1257"/>
      <c r="P6273" s="1255"/>
    </row>
    <row r="6274" spans="6:16">
      <c r="F6274" s="1256"/>
      <c r="G6274" s="1257"/>
      <c r="I6274" s="1255"/>
      <c r="K6274" s="1257"/>
      <c r="L6274" s="1257"/>
      <c r="P6274" s="1255"/>
    </row>
    <row r="6275" spans="6:16">
      <c r="F6275" s="1256"/>
      <c r="G6275" s="1257"/>
      <c r="I6275" s="1255"/>
      <c r="K6275" s="1257"/>
      <c r="L6275" s="1257"/>
      <c r="P6275" s="1255"/>
    </row>
    <row r="6276" spans="6:16">
      <c r="F6276" s="1256"/>
      <c r="G6276" s="1257"/>
      <c r="I6276" s="1255"/>
      <c r="K6276" s="1257"/>
      <c r="L6276" s="1257"/>
      <c r="P6276" s="1255"/>
    </row>
    <row r="6277" spans="6:16">
      <c r="F6277" s="1256"/>
      <c r="G6277" s="1257"/>
      <c r="I6277" s="1255"/>
      <c r="K6277" s="1257"/>
      <c r="L6277" s="1257"/>
      <c r="P6277" s="1255"/>
    </row>
    <row r="6278" spans="6:16">
      <c r="F6278" s="1256"/>
      <c r="G6278" s="1257"/>
      <c r="I6278" s="1255"/>
      <c r="K6278" s="1257"/>
      <c r="L6278" s="1257"/>
      <c r="P6278" s="1255"/>
    </row>
    <row r="6279" spans="6:16">
      <c r="F6279" s="1256"/>
      <c r="G6279" s="1257"/>
      <c r="I6279" s="1255"/>
      <c r="K6279" s="1257"/>
      <c r="L6279" s="1257"/>
      <c r="P6279" s="1255"/>
    </row>
    <row r="6280" spans="6:16">
      <c r="F6280" s="1256"/>
      <c r="G6280" s="1257"/>
      <c r="I6280" s="1255"/>
      <c r="K6280" s="1257"/>
      <c r="L6280" s="1257"/>
      <c r="P6280" s="1255"/>
    </row>
    <row r="6281" spans="6:16">
      <c r="F6281" s="1256"/>
      <c r="G6281" s="1257"/>
      <c r="I6281" s="1255"/>
      <c r="K6281" s="1257"/>
      <c r="L6281" s="1257"/>
      <c r="P6281" s="1255"/>
    </row>
    <row r="6282" spans="6:16">
      <c r="F6282" s="1256"/>
      <c r="G6282" s="1257"/>
      <c r="I6282" s="1255"/>
      <c r="K6282" s="1257"/>
      <c r="L6282" s="1257"/>
      <c r="P6282" s="1255"/>
    </row>
    <row r="6283" spans="6:16">
      <c r="F6283" s="1256"/>
      <c r="G6283" s="1257"/>
      <c r="I6283" s="1255"/>
      <c r="K6283" s="1257"/>
      <c r="L6283" s="1257"/>
      <c r="P6283" s="1255"/>
    </row>
    <row r="6284" spans="6:16">
      <c r="F6284" s="1256"/>
      <c r="G6284" s="1257"/>
      <c r="I6284" s="1255"/>
      <c r="K6284" s="1257"/>
      <c r="L6284" s="1257"/>
      <c r="P6284" s="1255"/>
    </row>
    <row r="6285" spans="6:16">
      <c r="F6285" s="1256"/>
      <c r="G6285" s="1257"/>
      <c r="I6285" s="1255"/>
      <c r="K6285" s="1257"/>
      <c r="L6285" s="1257"/>
      <c r="P6285" s="1255"/>
    </row>
    <row r="6286" spans="6:16">
      <c r="F6286" s="1256"/>
      <c r="G6286" s="1257"/>
      <c r="I6286" s="1255"/>
      <c r="K6286" s="1257"/>
      <c r="L6286" s="1257"/>
      <c r="P6286" s="1255"/>
    </row>
    <row r="6287" spans="6:16">
      <c r="F6287" s="1256"/>
      <c r="G6287" s="1257"/>
      <c r="I6287" s="1255"/>
      <c r="K6287" s="1257"/>
      <c r="L6287" s="1257"/>
      <c r="P6287" s="1255"/>
    </row>
    <row r="6288" spans="6:16">
      <c r="F6288" s="1256"/>
      <c r="G6288" s="1257"/>
      <c r="I6288" s="1255"/>
      <c r="K6288" s="1257"/>
      <c r="L6288" s="1257"/>
      <c r="P6288" s="1255"/>
    </row>
    <row r="6289" spans="6:16">
      <c r="F6289" s="1256"/>
      <c r="G6289" s="1257"/>
      <c r="I6289" s="1255"/>
      <c r="K6289" s="1257"/>
      <c r="L6289" s="1257"/>
      <c r="P6289" s="1255"/>
    </row>
    <row r="6290" spans="6:16">
      <c r="F6290" s="1256"/>
      <c r="G6290" s="1257"/>
      <c r="I6290" s="1255"/>
      <c r="K6290" s="1257"/>
      <c r="L6290" s="1257"/>
      <c r="P6290" s="1255"/>
    </row>
    <row r="6291" spans="6:16">
      <c r="F6291" s="1256"/>
      <c r="G6291" s="1257"/>
      <c r="I6291" s="1255"/>
      <c r="K6291" s="1257"/>
      <c r="L6291" s="1257"/>
      <c r="P6291" s="1255"/>
    </row>
    <row r="6292" spans="6:16">
      <c r="F6292" s="1256"/>
      <c r="G6292" s="1257"/>
      <c r="I6292" s="1255"/>
      <c r="K6292" s="1257"/>
      <c r="L6292" s="1257"/>
      <c r="P6292" s="1255"/>
    </row>
    <row r="6293" spans="6:16">
      <c r="F6293" s="1256"/>
      <c r="G6293" s="1257"/>
      <c r="I6293" s="1255"/>
      <c r="K6293" s="1257"/>
      <c r="L6293" s="1257"/>
      <c r="P6293" s="1255"/>
    </row>
    <row r="6294" spans="6:16">
      <c r="F6294" s="1256"/>
      <c r="G6294" s="1257"/>
      <c r="I6294" s="1255"/>
      <c r="K6294" s="1257"/>
      <c r="L6294" s="1257"/>
      <c r="P6294" s="1255"/>
    </row>
    <row r="6295" spans="6:16">
      <c r="F6295" s="1256"/>
      <c r="G6295" s="1257"/>
      <c r="I6295" s="1255"/>
      <c r="K6295" s="1257"/>
      <c r="L6295" s="1257"/>
      <c r="P6295" s="1255"/>
    </row>
    <row r="6296" spans="6:16">
      <c r="F6296" s="1256"/>
      <c r="G6296" s="1257"/>
      <c r="I6296" s="1255"/>
      <c r="K6296" s="1257"/>
      <c r="L6296" s="1257"/>
      <c r="P6296" s="1255"/>
    </row>
    <row r="6297" spans="6:16">
      <c r="F6297" s="1256"/>
      <c r="G6297" s="1257"/>
      <c r="I6297" s="1255"/>
      <c r="K6297" s="1257"/>
      <c r="L6297" s="1257"/>
      <c r="P6297" s="1255"/>
    </row>
    <row r="6298" spans="6:16">
      <c r="F6298" s="1256"/>
      <c r="G6298" s="1257"/>
      <c r="I6298" s="1255"/>
      <c r="K6298" s="1257"/>
      <c r="L6298" s="1257"/>
      <c r="P6298" s="1255"/>
    </row>
    <row r="6299" spans="6:16">
      <c r="F6299" s="1256"/>
      <c r="G6299" s="1257"/>
      <c r="I6299" s="1255"/>
      <c r="K6299" s="1257"/>
      <c r="L6299" s="1257"/>
      <c r="P6299" s="1255"/>
    </row>
    <row r="6300" spans="6:16">
      <c r="F6300" s="1256"/>
      <c r="G6300" s="1257"/>
      <c r="I6300" s="1255"/>
      <c r="K6300" s="1257"/>
      <c r="L6300" s="1257"/>
      <c r="P6300" s="1255"/>
    </row>
    <row r="6301" spans="6:16">
      <c r="F6301" s="1256"/>
      <c r="G6301" s="1257"/>
      <c r="I6301" s="1255"/>
      <c r="K6301" s="1257"/>
      <c r="L6301" s="1257"/>
      <c r="P6301" s="1255"/>
    </row>
    <row r="6302" spans="6:16">
      <c r="F6302" s="1256"/>
      <c r="G6302" s="1257"/>
      <c r="I6302" s="1255"/>
      <c r="K6302" s="1257"/>
      <c r="L6302" s="1257"/>
      <c r="P6302" s="1255"/>
    </row>
    <row r="6303" spans="6:16">
      <c r="F6303" s="1256"/>
      <c r="G6303" s="1257"/>
      <c r="I6303" s="1255"/>
      <c r="K6303" s="1257"/>
      <c r="L6303" s="1257"/>
      <c r="P6303" s="1255"/>
    </row>
    <row r="6304" spans="6:16">
      <c r="F6304" s="1256"/>
      <c r="G6304" s="1257"/>
      <c r="I6304" s="1255"/>
      <c r="K6304" s="1257"/>
      <c r="L6304" s="1257"/>
      <c r="P6304" s="1255"/>
    </row>
    <row r="6305" spans="6:16">
      <c r="F6305" s="1256"/>
      <c r="G6305" s="1257"/>
      <c r="I6305" s="1255"/>
      <c r="K6305" s="1257"/>
      <c r="L6305" s="1257"/>
      <c r="P6305" s="1255"/>
    </row>
    <row r="6306" spans="6:16">
      <c r="F6306" s="1256"/>
      <c r="G6306" s="1257"/>
      <c r="I6306" s="1255"/>
      <c r="K6306" s="1257"/>
      <c r="L6306" s="1257"/>
      <c r="P6306" s="1255"/>
    </row>
    <row r="6307" spans="6:16">
      <c r="F6307" s="1256"/>
      <c r="G6307" s="1257"/>
      <c r="I6307" s="1255"/>
      <c r="K6307" s="1257"/>
      <c r="L6307" s="1257"/>
      <c r="P6307" s="1255"/>
    </row>
    <row r="6308" spans="6:16">
      <c r="F6308" s="1256"/>
      <c r="G6308" s="1257"/>
      <c r="I6308" s="1255"/>
      <c r="K6308" s="1257"/>
      <c r="L6308" s="1257"/>
      <c r="P6308" s="1255"/>
    </row>
    <row r="6309" spans="6:16">
      <c r="F6309" s="1256"/>
      <c r="G6309" s="1257"/>
      <c r="I6309" s="1255"/>
      <c r="K6309" s="1257"/>
      <c r="L6309" s="1257"/>
      <c r="P6309" s="1255"/>
    </row>
    <row r="6310" spans="6:16">
      <c r="F6310" s="1256"/>
      <c r="G6310" s="1257"/>
      <c r="I6310" s="1255"/>
      <c r="K6310" s="1257"/>
      <c r="L6310" s="1257"/>
      <c r="P6310" s="1255"/>
    </row>
    <row r="6311" spans="6:16">
      <c r="F6311" s="1256"/>
      <c r="G6311" s="1257"/>
      <c r="I6311" s="1255"/>
      <c r="K6311" s="1257"/>
      <c r="L6311" s="1257"/>
      <c r="P6311" s="1255"/>
    </row>
    <row r="6312" spans="6:16">
      <c r="F6312" s="1256"/>
      <c r="G6312" s="1257"/>
      <c r="I6312" s="1255"/>
      <c r="K6312" s="1257"/>
      <c r="L6312" s="1257"/>
      <c r="P6312" s="1255"/>
    </row>
    <row r="6313" spans="6:16">
      <c r="F6313" s="1256"/>
      <c r="G6313" s="1257"/>
      <c r="I6313" s="1255"/>
      <c r="K6313" s="1257"/>
      <c r="L6313" s="1257"/>
      <c r="P6313" s="1255"/>
    </row>
    <row r="6314" spans="6:16">
      <c r="F6314" s="1256"/>
      <c r="G6314" s="1257"/>
      <c r="I6314" s="1255"/>
      <c r="K6314" s="1257"/>
      <c r="L6314" s="1257"/>
      <c r="P6314" s="1255"/>
    </row>
    <row r="6315" spans="6:16">
      <c r="F6315" s="1256"/>
      <c r="G6315" s="1257"/>
      <c r="I6315" s="1255"/>
      <c r="K6315" s="1257"/>
      <c r="L6315" s="1257"/>
      <c r="P6315" s="1255"/>
    </row>
    <row r="6316" spans="6:16">
      <c r="F6316" s="1256"/>
      <c r="G6316" s="1257"/>
      <c r="I6316" s="1255"/>
      <c r="K6316" s="1257"/>
      <c r="L6316" s="1257"/>
      <c r="P6316" s="1255"/>
    </row>
    <row r="6317" spans="6:16">
      <c r="F6317" s="1256"/>
      <c r="G6317" s="1257"/>
      <c r="I6317" s="1255"/>
      <c r="K6317" s="1257"/>
      <c r="L6317" s="1257"/>
      <c r="P6317" s="1255"/>
    </row>
    <row r="6318" spans="6:16">
      <c r="F6318" s="1256"/>
      <c r="G6318" s="1257"/>
      <c r="I6318" s="1255"/>
      <c r="K6318" s="1257"/>
      <c r="L6318" s="1257"/>
      <c r="P6318" s="1255"/>
    </row>
    <row r="6319" spans="6:16">
      <c r="F6319" s="1256"/>
      <c r="G6319" s="1257"/>
      <c r="I6319" s="1255"/>
      <c r="K6319" s="1257"/>
      <c r="L6319" s="1257"/>
      <c r="P6319" s="1255"/>
    </row>
    <row r="6320" spans="6:16">
      <c r="F6320" s="1256"/>
      <c r="G6320" s="1257"/>
      <c r="I6320" s="1255"/>
      <c r="K6320" s="1257"/>
      <c r="L6320" s="1257"/>
      <c r="P6320" s="1255"/>
    </row>
    <row r="6321" spans="6:16">
      <c r="F6321" s="1256"/>
      <c r="G6321" s="1257"/>
      <c r="I6321" s="1255"/>
      <c r="K6321" s="1257"/>
      <c r="L6321" s="1257"/>
      <c r="P6321" s="1255"/>
    </row>
    <row r="6322" spans="6:16">
      <c r="F6322" s="1256"/>
      <c r="G6322" s="1257"/>
      <c r="I6322" s="1255"/>
      <c r="K6322" s="1257"/>
      <c r="L6322" s="1257"/>
      <c r="P6322" s="1255"/>
    </row>
    <row r="6323" spans="6:16">
      <c r="F6323" s="1256"/>
      <c r="G6323" s="1257"/>
      <c r="I6323" s="1255"/>
      <c r="K6323" s="1257"/>
      <c r="L6323" s="1257"/>
      <c r="P6323" s="1255"/>
    </row>
    <row r="6324" spans="6:16">
      <c r="F6324" s="1256"/>
      <c r="G6324" s="1257"/>
      <c r="I6324" s="1255"/>
      <c r="K6324" s="1257"/>
      <c r="L6324" s="1257"/>
      <c r="P6324" s="1255"/>
    </row>
    <row r="6325" spans="6:16">
      <c r="F6325" s="1256"/>
      <c r="G6325" s="1257"/>
      <c r="I6325" s="1255"/>
      <c r="K6325" s="1257"/>
      <c r="L6325" s="1257"/>
      <c r="P6325" s="1255"/>
    </row>
    <row r="6326" spans="6:16">
      <c r="F6326" s="1256"/>
      <c r="G6326" s="1257"/>
      <c r="I6326" s="1255"/>
      <c r="K6326" s="1257"/>
      <c r="L6326" s="1257"/>
      <c r="P6326" s="1255"/>
    </row>
    <row r="6327" spans="6:16">
      <c r="F6327" s="1256"/>
      <c r="G6327" s="1257"/>
      <c r="I6327" s="1255"/>
      <c r="K6327" s="1257"/>
      <c r="L6327" s="1257"/>
      <c r="P6327" s="1255"/>
    </row>
    <row r="6328" spans="6:16">
      <c r="F6328" s="1256"/>
      <c r="G6328" s="1257"/>
      <c r="I6328" s="1255"/>
      <c r="K6328" s="1257"/>
      <c r="L6328" s="1257"/>
      <c r="P6328" s="1255"/>
    </row>
    <row r="6329" spans="6:16">
      <c r="F6329" s="1256"/>
      <c r="G6329" s="1257"/>
      <c r="I6329" s="1255"/>
      <c r="K6329" s="1257"/>
      <c r="L6329" s="1257"/>
      <c r="P6329" s="1255"/>
    </row>
    <row r="6330" spans="6:16">
      <c r="F6330" s="1256"/>
      <c r="G6330" s="1257"/>
      <c r="I6330" s="1255"/>
      <c r="K6330" s="1257"/>
      <c r="L6330" s="1257"/>
      <c r="P6330" s="1255"/>
    </row>
    <row r="6331" spans="6:16">
      <c r="F6331" s="1256"/>
      <c r="G6331" s="1257"/>
      <c r="I6331" s="1255"/>
      <c r="K6331" s="1257"/>
      <c r="L6331" s="1257"/>
      <c r="P6331" s="1255"/>
    </row>
    <row r="6332" spans="6:16">
      <c r="F6332" s="1256"/>
      <c r="G6332" s="1257"/>
      <c r="I6332" s="1255"/>
      <c r="K6332" s="1257"/>
      <c r="L6332" s="1257"/>
      <c r="P6332" s="1255"/>
    </row>
    <row r="6333" spans="6:16">
      <c r="F6333" s="1256"/>
      <c r="G6333" s="1257"/>
      <c r="I6333" s="1255"/>
      <c r="K6333" s="1257"/>
      <c r="L6333" s="1257"/>
      <c r="P6333" s="1255"/>
    </row>
    <row r="6334" spans="6:16">
      <c r="F6334" s="1256"/>
      <c r="G6334" s="1257"/>
      <c r="I6334" s="1255"/>
      <c r="K6334" s="1257"/>
      <c r="L6334" s="1257"/>
      <c r="P6334" s="1255"/>
    </row>
    <row r="6335" spans="6:16">
      <c r="F6335" s="1256"/>
      <c r="G6335" s="1257"/>
      <c r="I6335" s="1255"/>
      <c r="K6335" s="1257"/>
      <c r="L6335" s="1257"/>
      <c r="P6335" s="1255"/>
    </row>
    <row r="6336" spans="6:16">
      <c r="F6336" s="1256"/>
      <c r="G6336" s="1257"/>
      <c r="I6336" s="1255"/>
      <c r="K6336" s="1257"/>
      <c r="L6336" s="1257"/>
      <c r="P6336" s="1255"/>
    </row>
    <row r="6337" spans="6:16">
      <c r="F6337" s="1256"/>
      <c r="G6337" s="1257"/>
      <c r="I6337" s="1255"/>
      <c r="K6337" s="1257"/>
      <c r="L6337" s="1257"/>
      <c r="P6337" s="1255"/>
    </row>
    <row r="6338" spans="6:16">
      <c r="F6338" s="1256"/>
      <c r="G6338" s="1257"/>
      <c r="I6338" s="1255"/>
      <c r="K6338" s="1257"/>
      <c r="L6338" s="1257"/>
      <c r="P6338" s="1255"/>
    </row>
    <row r="6339" spans="6:16">
      <c r="F6339" s="1256"/>
      <c r="G6339" s="1257"/>
      <c r="I6339" s="1255"/>
      <c r="K6339" s="1257"/>
      <c r="L6339" s="1257"/>
      <c r="P6339" s="1255"/>
    </row>
    <row r="6340" spans="6:16">
      <c r="F6340" s="1256"/>
      <c r="G6340" s="1257"/>
      <c r="I6340" s="1255"/>
      <c r="K6340" s="1257"/>
      <c r="L6340" s="1257"/>
      <c r="P6340" s="1255"/>
    </row>
    <row r="6341" spans="6:16">
      <c r="F6341" s="1256"/>
      <c r="G6341" s="1257"/>
      <c r="I6341" s="1255"/>
      <c r="K6341" s="1257"/>
      <c r="L6341" s="1257"/>
      <c r="P6341" s="1255"/>
    </row>
    <row r="6342" spans="6:16">
      <c r="F6342" s="1256"/>
      <c r="G6342" s="1257"/>
      <c r="I6342" s="1255"/>
      <c r="K6342" s="1257"/>
      <c r="L6342" s="1257"/>
      <c r="P6342" s="1255"/>
    </row>
    <row r="6343" spans="6:16">
      <c r="F6343" s="1256"/>
      <c r="G6343" s="1257"/>
      <c r="I6343" s="1255"/>
      <c r="K6343" s="1257"/>
      <c r="L6343" s="1257"/>
      <c r="P6343" s="1255"/>
    </row>
    <row r="6344" spans="6:16">
      <c r="F6344" s="1256"/>
      <c r="G6344" s="1257"/>
      <c r="I6344" s="1255"/>
      <c r="K6344" s="1257"/>
      <c r="L6344" s="1257"/>
      <c r="P6344" s="1255"/>
    </row>
    <row r="6345" spans="6:16">
      <c r="F6345" s="1256"/>
      <c r="G6345" s="1257"/>
      <c r="I6345" s="1255"/>
      <c r="K6345" s="1257"/>
      <c r="L6345" s="1257"/>
      <c r="P6345" s="1255"/>
    </row>
    <row r="6346" spans="6:16">
      <c r="F6346" s="1256"/>
      <c r="G6346" s="1257"/>
      <c r="I6346" s="1255"/>
      <c r="K6346" s="1257"/>
      <c r="L6346" s="1257"/>
      <c r="P6346" s="1255"/>
    </row>
    <row r="6347" spans="6:16">
      <c r="F6347" s="1256"/>
      <c r="G6347" s="1257"/>
      <c r="I6347" s="1255"/>
      <c r="K6347" s="1257"/>
      <c r="L6347" s="1257"/>
      <c r="P6347" s="1255"/>
    </row>
    <row r="6348" spans="6:16">
      <c r="F6348" s="1256"/>
      <c r="G6348" s="1257"/>
      <c r="I6348" s="1255"/>
      <c r="K6348" s="1257"/>
      <c r="L6348" s="1257"/>
      <c r="P6348" s="1255"/>
    </row>
    <row r="6349" spans="6:16">
      <c r="F6349" s="1256"/>
      <c r="G6349" s="1257"/>
      <c r="I6349" s="1255"/>
      <c r="K6349" s="1257"/>
      <c r="L6349" s="1257"/>
      <c r="P6349" s="1255"/>
    </row>
    <row r="6350" spans="6:16">
      <c r="F6350" s="1256"/>
      <c r="G6350" s="1257"/>
      <c r="I6350" s="1255"/>
      <c r="K6350" s="1257"/>
      <c r="L6350" s="1257"/>
      <c r="P6350" s="1255"/>
    </row>
    <row r="6351" spans="6:16">
      <c r="F6351" s="1256"/>
      <c r="G6351" s="1257"/>
      <c r="I6351" s="1255"/>
      <c r="K6351" s="1257"/>
      <c r="L6351" s="1257"/>
      <c r="P6351" s="1255"/>
    </row>
    <row r="6352" spans="6:16">
      <c r="F6352" s="1256"/>
      <c r="G6352" s="1257"/>
      <c r="I6352" s="1255"/>
      <c r="K6352" s="1257"/>
      <c r="L6352" s="1257"/>
      <c r="P6352" s="1255"/>
    </row>
    <row r="6353" spans="6:16">
      <c r="F6353" s="1256"/>
      <c r="G6353" s="1257"/>
      <c r="I6353" s="1255"/>
      <c r="K6353" s="1257"/>
      <c r="L6353" s="1257"/>
      <c r="P6353" s="1255"/>
    </row>
    <row r="6354" spans="6:16">
      <c r="F6354" s="1256"/>
      <c r="G6354" s="1257"/>
      <c r="I6354" s="1255"/>
      <c r="K6354" s="1257"/>
      <c r="L6354" s="1257"/>
      <c r="P6354" s="1255"/>
    </row>
    <row r="6355" spans="6:16">
      <c r="F6355" s="1256"/>
      <c r="G6355" s="1257"/>
      <c r="I6355" s="1255"/>
      <c r="K6355" s="1257"/>
      <c r="L6355" s="1257"/>
      <c r="P6355" s="1255"/>
    </row>
    <row r="6356" spans="6:16">
      <c r="F6356" s="1256"/>
      <c r="G6356" s="1257"/>
      <c r="I6356" s="1255"/>
      <c r="K6356" s="1257"/>
      <c r="L6356" s="1257"/>
      <c r="P6356" s="1255"/>
    </row>
    <row r="6357" spans="6:16">
      <c r="F6357" s="1256"/>
      <c r="G6357" s="1257"/>
      <c r="I6357" s="1255"/>
      <c r="K6357" s="1257"/>
      <c r="L6357" s="1257"/>
      <c r="P6357" s="1255"/>
    </row>
    <row r="6358" spans="6:16">
      <c r="F6358" s="1256"/>
      <c r="G6358" s="1257"/>
      <c r="I6358" s="1255"/>
      <c r="K6358" s="1257"/>
      <c r="L6358" s="1257"/>
      <c r="P6358" s="1255"/>
    </row>
    <row r="6359" spans="6:16">
      <c r="F6359" s="1256"/>
      <c r="G6359" s="1257"/>
      <c r="I6359" s="1255"/>
      <c r="K6359" s="1257"/>
      <c r="L6359" s="1257"/>
      <c r="P6359" s="1255"/>
    </row>
    <row r="6360" spans="6:16">
      <c r="F6360" s="1256"/>
      <c r="G6360" s="1257"/>
      <c r="I6360" s="1255"/>
      <c r="K6360" s="1257"/>
      <c r="L6360" s="1257"/>
      <c r="P6360" s="1255"/>
    </row>
    <row r="6361" spans="6:16">
      <c r="F6361" s="1256"/>
      <c r="G6361" s="1257"/>
      <c r="I6361" s="1255"/>
      <c r="K6361" s="1257"/>
      <c r="L6361" s="1257"/>
      <c r="P6361" s="1255"/>
    </row>
    <row r="6362" spans="6:16">
      <c r="F6362" s="1256"/>
      <c r="G6362" s="1257"/>
      <c r="I6362" s="1255"/>
      <c r="K6362" s="1257"/>
      <c r="L6362" s="1257"/>
      <c r="P6362" s="1255"/>
    </row>
    <row r="6363" spans="6:16">
      <c r="F6363" s="1256"/>
      <c r="G6363" s="1257"/>
      <c r="I6363" s="1255"/>
      <c r="K6363" s="1257"/>
      <c r="L6363" s="1257"/>
      <c r="P6363" s="1255"/>
    </row>
    <row r="6364" spans="6:16">
      <c r="F6364" s="1256"/>
      <c r="G6364" s="1257"/>
      <c r="I6364" s="1255"/>
      <c r="K6364" s="1257"/>
      <c r="L6364" s="1257"/>
      <c r="P6364" s="1255"/>
    </row>
    <row r="6365" spans="6:16">
      <c r="F6365" s="1256"/>
      <c r="G6365" s="1257"/>
      <c r="I6365" s="1255"/>
      <c r="K6365" s="1257"/>
      <c r="L6365" s="1257"/>
      <c r="P6365" s="1255"/>
    </row>
    <row r="6366" spans="6:16">
      <c r="F6366" s="1256"/>
      <c r="G6366" s="1257"/>
      <c r="I6366" s="1255"/>
      <c r="K6366" s="1257"/>
      <c r="L6366" s="1257"/>
      <c r="P6366" s="1255"/>
    </row>
    <row r="6367" spans="6:16">
      <c r="F6367" s="1256"/>
      <c r="G6367" s="1257"/>
      <c r="I6367" s="1255"/>
      <c r="K6367" s="1257"/>
      <c r="L6367" s="1257"/>
      <c r="P6367" s="1255"/>
    </row>
    <row r="6368" spans="6:16">
      <c r="F6368" s="1256"/>
      <c r="G6368" s="1257"/>
      <c r="I6368" s="1255"/>
      <c r="K6368" s="1257"/>
      <c r="L6368" s="1257"/>
      <c r="P6368" s="1255"/>
    </row>
    <row r="6369" spans="6:16">
      <c r="F6369" s="1256"/>
      <c r="G6369" s="1257"/>
      <c r="I6369" s="1255"/>
      <c r="K6369" s="1257"/>
      <c r="L6369" s="1257"/>
      <c r="P6369" s="1255"/>
    </row>
    <row r="6370" spans="6:16">
      <c r="F6370" s="1256"/>
      <c r="G6370" s="1257"/>
      <c r="I6370" s="1255"/>
      <c r="K6370" s="1257"/>
      <c r="L6370" s="1257"/>
      <c r="P6370" s="1255"/>
    </row>
    <row r="6371" spans="6:16">
      <c r="F6371" s="1256"/>
      <c r="G6371" s="1257"/>
      <c r="I6371" s="1255"/>
      <c r="K6371" s="1257"/>
      <c r="L6371" s="1257"/>
      <c r="P6371" s="1255"/>
    </row>
    <row r="6372" spans="6:16">
      <c r="F6372" s="1256"/>
      <c r="G6372" s="1257"/>
      <c r="I6372" s="1255"/>
      <c r="K6372" s="1257"/>
      <c r="L6372" s="1257"/>
      <c r="P6372" s="1255"/>
    </row>
    <row r="6373" spans="6:16">
      <c r="F6373" s="1256"/>
      <c r="G6373" s="1257"/>
      <c r="I6373" s="1255"/>
      <c r="K6373" s="1257"/>
      <c r="L6373" s="1257"/>
      <c r="P6373" s="1255"/>
    </row>
    <row r="6374" spans="6:16">
      <c r="F6374" s="1256"/>
      <c r="G6374" s="1257"/>
      <c r="I6374" s="1255"/>
      <c r="K6374" s="1257"/>
      <c r="L6374" s="1257"/>
      <c r="P6374" s="1255"/>
    </row>
    <row r="6375" spans="6:16">
      <c r="F6375" s="1256"/>
      <c r="G6375" s="1257"/>
      <c r="I6375" s="1255"/>
      <c r="K6375" s="1257"/>
      <c r="L6375" s="1257"/>
      <c r="P6375" s="1255"/>
    </row>
    <row r="6376" spans="6:16">
      <c r="F6376" s="1256"/>
      <c r="G6376" s="1257"/>
      <c r="I6376" s="1255"/>
      <c r="K6376" s="1257"/>
      <c r="L6376" s="1257"/>
      <c r="P6376" s="1255"/>
    </row>
    <row r="6377" spans="6:16">
      <c r="F6377" s="1256"/>
      <c r="G6377" s="1257"/>
      <c r="I6377" s="1255"/>
      <c r="K6377" s="1257"/>
      <c r="L6377" s="1257"/>
      <c r="P6377" s="1255"/>
    </row>
    <row r="6378" spans="6:16">
      <c r="F6378" s="1256"/>
      <c r="G6378" s="1257"/>
      <c r="I6378" s="1255"/>
      <c r="K6378" s="1257"/>
      <c r="L6378" s="1257"/>
      <c r="P6378" s="1255"/>
    </row>
    <row r="6379" spans="6:16">
      <c r="F6379" s="1256"/>
      <c r="G6379" s="1257"/>
      <c r="I6379" s="1255"/>
      <c r="K6379" s="1257"/>
      <c r="L6379" s="1257"/>
      <c r="P6379" s="1255"/>
    </row>
    <row r="6380" spans="6:16">
      <c r="F6380" s="1256"/>
      <c r="G6380" s="1257"/>
      <c r="I6380" s="1255"/>
      <c r="K6380" s="1257"/>
      <c r="L6380" s="1257"/>
      <c r="P6380" s="1255"/>
    </row>
    <row r="6381" spans="6:16">
      <c r="F6381" s="1256"/>
      <c r="G6381" s="1257"/>
      <c r="I6381" s="1255"/>
      <c r="K6381" s="1257"/>
      <c r="L6381" s="1257"/>
      <c r="P6381" s="1255"/>
    </row>
    <row r="6382" spans="6:16">
      <c r="F6382" s="1256"/>
      <c r="G6382" s="1257"/>
      <c r="I6382" s="1255"/>
      <c r="K6382" s="1257"/>
      <c r="L6382" s="1257"/>
      <c r="P6382" s="1255"/>
    </row>
    <row r="6383" spans="6:16">
      <c r="F6383" s="1256"/>
      <c r="G6383" s="1257"/>
      <c r="I6383" s="1255"/>
      <c r="K6383" s="1257"/>
      <c r="L6383" s="1257"/>
      <c r="P6383" s="1255"/>
    </row>
    <row r="6384" spans="6:16">
      <c r="F6384" s="1256"/>
      <c r="G6384" s="1257"/>
      <c r="I6384" s="1255"/>
      <c r="K6384" s="1257"/>
      <c r="L6384" s="1257"/>
      <c r="P6384" s="1255"/>
    </row>
    <row r="6385" spans="6:16">
      <c r="F6385" s="1256"/>
      <c r="G6385" s="1257"/>
      <c r="I6385" s="1255"/>
      <c r="K6385" s="1257"/>
      <c r="L6385" s="1257"/>
      <c r="P6385" s="1255"/>
    </row>
    <row r="6386" spans="6:16">
      <c r="F6386" s="1256"/>
      <c r="G6386" s="1257"/>
      <c r="I6386" s="1255"/>
      <c r="K6386" s="1257"/>
      <c r="L6386" s="1257"/>
      <c r="P6386" s="1255"/>
    </row>
    <row r="6387" spans="6:16">
      <c r="F6387" s="1256"/>
      <c r="G6387" s="1257"/>
      <c r="I6387" s="1255"/>
      <c r="K6387" s="1257"/>
      <c r="L6387" s="1257"/>
      <c r="P6387" s="1255"/>
    </row>
    <row r="6388" spans="6:16">
      <c r="F6388" s="1256"/>
      <c r="G6388" s="1257"/>
      <c r="I6388" s="1255"/>
      <c r="K6388" s="1257"/>
      <c r="L6388" s="1257"/>
      <c r="P6388" s="1255"/>
    </row>
    <row r="6389" spans="6:16">
      <c r="F6389" s="1256"/>
      <c r="G6389" s="1257"/>
      <c r="I6389" s="1255"/>
      <c r="K6389" s="1257"/>
      <c r="L6389" s="1257"/>
      <c r="P6389" s="1255"/>
    </row>
    <row r="6390" spans="6:16">
      <c r="F6390" s="1256"/>
      <c r="G6390" s="1257"/>
      <c r="I6390" s="1255"/>
      <c r="K6390" s="1257"/>
      <c r="L6390" s="1257"/>
      <c r="P6390" s="1255"/>
    </row>
    <row r="6391" spans="6:16">
      <c r="F6391" s="1256"/>
      <c r="G6391" s="1257"/>
      <c r="I6391" s="1255"/>
      <c r="K6391" s="1257"/>
      <c r="L6391" s="1257"/>
      <c r="P6391" s="1255"/>
    </row>
    <row r="6392" spans="6:16">
      <c r="F6392" s="1256"/>
      <c r="G6392" s="1257"/>
      <c r="I6392" s="1255"/>
      <c r="K6392" s="1257"/>
      <c r="L6392" s="1257"/>
      <c r="P6392" s="1255"/>
    </row>
    <row r="6393" spans="6:16">
      <c r="F6393" s="1256"/>
      <c r="G6393" s="1257"/>
      <c r="I6393" s="1255"/>
      <c r="K6393" s="1257"/>
      <c r="L6393" s="1257"/>
      <c r="P6393" s="1255"/>
    </row>
    <row r="6394" spans="6:16">
      <c r="F6394" s="1256"/>
      <c r="G6394" s="1257"/>
      <c r="I6394" s="1255"/>
      <c r="K6394" s="1257"/>
      <c r="L6394" s="1257"/>
      <c r="P6394" s="1255"/>
    </row>
    <row r="6395" spans="6:16">
      <c r="F6395" s="1256"/>
      <c r="G6395" s="1257"/>
      <c r="I6395" s="1255"/>
      <c r="K6395" s="1257"/>
      <c r="L6395" s="1257"/>
      <c r="P6395" s="1255"/>
    </row>
    <row r="6396" spans="6:16">
      <c r="F6396" s="1256"/>
      <c r="G6396" s="1257"/>
      <c r="I6396" s="1255"/>
      <c r="K6396" s="1257"/>
      <c r="L6396" s="1257"/>
      <c r="P6396" s="1255"/>
    </row>
    <row r="6397" spans="6:16">
      <c r="F6397" s="1256"/>
      <c r="G6397" s="1257"/>
      <c r="I6397" s="1255"/>
      <c r="K6397" s="1257"/>
      <c r="L6397" s="1257"/>
      <c r="P6397" s="1255"/>
    </row>
    <row r="6398" spans="6:16">
      <c r="F6398" s="1256"/>
      <c r="G6398" s="1257"/>
      <c r="I6398" s="1255"/>
      <c r="K6398" s="1257"/>
      <c r="L6398" s="1257"/>
      <c r="P6398" s="1255"/>
    </row>
    <row r="6399" spans="6:16">
      <c r="F6399" s="1256"/>
      <c r="G6399" s="1257"/>
      <c r="I6399" s="1255"/>
      <c r="K6399" s="1257"/>
      <c r="L6399" s="1257"/>
      <c r="P6399" s="1255"/>
    </row>
    <row r="6400" spans="6:16">
      <c r="F6400" s="1256"/>
      <c r="G6400" s="1257"/>
      <c r="I6400" s="1255"/>
      <c r="K6400" s="1257"/>
      <c r="L6400" s="1257"/>
      <c r="P6400" s="1255"/>
    </row>
    <row r="6401" spans="6:16">
      <c r="F6401" s="1256"/>
      <c r="G6401" s="1257"/>
      <c r="I6401" s="1255"/>
      <c r="K6401" s="1257"/>
      <c r="L6401" s="1257"/>
      <c r="P6401" s="1255"/>
    </row>
    <row r="6402" spans="6:16">
      <c r="F6402" s="1256"/>
      <c r="G6402" s="1257"/>
      <c r="I6402" s="1255"/>
      <c r="K6402" s="1257"/>
      <c r="L6402" s="1257"/>
      <c r="P6402" s="1255"/>
    </row>
    <row r="6403" spans="6:16">
      <c r="F6403" s="1256"/>
      <c r="G6403" s="1257"/>
      <c r="I6403" s="1255"/>
      <c r="K6403" s="1257"/>
      <c r="L6403" s="1257"/>
      <c r="P6403" s="1255"/>
    </row>
    <row r="6404" spans="6:16">
      <c r="F6404" s="1256"/>
      <c r="G6404" s="1257"/>
      <c r="I6404" s="1255"/>
      <c r="K6404" s="1257"/>
      <c r="L6404" s="1257"/>
      <c r="P6404" s="1255"/>
    </row>
    <row r="6405" spans="6:16">
      <c r="F6405" s="1256"/>
      <c r="G6405" s="1257"/>
      <c r="I6405" s="1255"/>
      <c r="K6405" s="1257"/>
      <c r="L6405" s="1257"/>
      <c r="P6405" s="1255"/>
    </row>
    <row r="6406" spans="6:16">
      <c r="F6406" s="1256"/>
      <c r="G6406" s="1257"/>
      <c r="I6406" s="1255"/>
      <c r="K6406" s="1257"/>
      <c r="L6406" s="1257"/>
      <c r="P6406" s="1255"/>
    </row>
    <row r="6407" spans="6:16">
      <c r="F6407" s="1256"/>
      <c r="G6407" s="1257"/>
      <c r="I6407" s="1255"/>
      <c r="K6407" s="1257"/>
      <c r="L6407" s="1257"/>
      <c r="P6407" s="1255"/>
    </row>
    <row r="6408" spans="6:16">
      <c r="F6408" s="1256"/>
      <c r="G6408" s="1257"/>
      <c r="I6408" s="1255"/>
      <c r="K6408" s="1257"/>
      <c r="L6408" s="1257"/>
      <c r="P6408" s="1255"/>
    </row>
    <row r="6409" spans="6:16">
      <c r="F6409" s="1256"/>
      <c r="G6409" s="1257"/>
      <c r="I6409" s="1255"/>
      <c r="K6409" s="1257"/>
      <c r="L6409" s="1257"/>
      <c r="P6409" s="1255"/>
    </row>
    <row r="6410" spans="6:16">
      <c r="F6410" s="1256"/>
      <c r="G6410" s="1257"/>
      <c r="I6410" s="1255"/>
      <c r="K6410" s="1257"/>
      <c r="L6410" s="1257"/>
      <c r="P6410" s="1255"/>
    </row>
    <row r="6411" spans="6:16">
      <c r="F6411" s="1256"/>
      <c r="G6411" s="1257"/>
      <c r="I6411" s="1255"/>
      <c r="K6411" s="1257"/>
      <c r="L6411" s="1257"/>
      <c r="P6411" s="1255"/>
    </row>
    <row r="6412" spans="6:16">
      <c r="F6412" s="1256"/>
      <c r="G6412" s="1257"/>
      <c r="I6412" s="1255"/>
      <c r="K6412" s="1257"/>
      <c r="L6412" s="1257"/>
      <c r="P6412" s="1255"/>
    </row>
    <row r="6413" spans="6:16">
      <c r="F6413" s="1256"/>
      <c r="G6413" s="1257"/>
      <c r="I6413" s="1255"/>
      <c r="K6413" s="1257"/>
      <c r="L6413" s="1257"/>
      <c r="P6413" s="1255"/>
    </row>
    <row r="6414" spans="6:16">
      <c r="F6414" s="1256"/>
      <c r="G6414" s="1257"/>
      <c r="I6414" s="1255"/>
      <c r="K6414" s="1257"/>
      <c r="L6414" s="1257"/>
      <c r="P6414" s="1255"/>
    </row>
    <row r="6415" spans="6:16">
      <c r="F6415" s="1256"/>
      <c r="G6415" s="1257"/>
      <c r="I6415" s="1255"/>
      <c r="K6415" s="1257"/>
      <c r="L6415" s="1257"/>
      <c r="P6415" s="1255"/>
    </row>
    <row r="6416" spans="6:16">
      <c r="F6416" s="1256"/>
      <c r="G6416" s="1257"/>
      <c r="I6416" s="1255"/>
      <c r="K6416" s="1257"/>
      <c r="L6416" s="1257"/>
      <c r="P6416" s="1255"/>
    </row>
    <row r="6417" spans="6:16">
      <c r="F6417" s="1256"/>
      <c r="G6417" s="1257"/>
      <c r="I6417" s="1255"/>
      <c r="K6417" s="1257"/>
      <c r="L6417" s="1257"/>
      <c r="P6417" s="1255"/>
    </row>
    <row r="6418" spans="6:16">
      <c r="F6418" s="1256"/>
      <c r="G6418" s="1257"/>
      <c r="I6418" s="1255"/>
      <c r="K6418" s="1257"/>
      <c r="L6418" s="1257"/>
      <c r="P6418" s="1255"/>
    </row>
    <row r="6419" spans="6:16">
      <c r="F6419" s="1256"/>
      <c r="G6419" s="1257"/>
      <c r="I6419" s="1255"/>
      <c r="K6419" s="1257"/>
      <c r="L6419" s="1257"/>
      <c r="P6419" s="1255"/>
    </row>
    <row r="6420" spans="6:16">
      <c r="F6420" s="1256"/>
      <c r="G6420" s="1257"/>
      <c r="I6420" s="1255"/>
      <c r="K6420" s="1257"/>
      <c r="L6420" s="1257"/>
      <c r="P6420" s="1255"/>
    </row>
    <row r="6421" spans="6:16">
      <c r="F6421" s="1256"/>
      <c r="G6421" s="1257"/>
      <c r="I6421" s="1255"/>
      <c r="K6421" s="1257"/>
      <c r="L6421" s="1257"/>
      <c r="P6421" s="1255"/>
    </row>
    <row r="6422" spans="6:16">
      <c r="F6422" s="1256"/>
      <c r="G6422" s="1257"/>
      <c r="I6422" s="1255"/>
      <c r="K6422" s="1257"/>
      <c r="L6422" s="1257"/>
      <c r="P6422" s="1255"/>
    </row>
    <row r="6423" spans="6:16">
      <c r="F6423" s="1256"/>
      <c r="G6423" s="1257"/>
      <c r="I6423" s="1255"/>
      <c r="K6423" s="1257"/>
      <c r="L6423" s="1257"/>
      <c r="P6423" s="1255"/>
    </row>
    <row r="6424" spans="6:16">
      <c r="F6424" s="1256"/>
      <c r="G6424" s="1257"/>
      <c r="I6424" s="1255"/>
      <c r="K6424" s="1257"/>
      <c r="L6424" s="1257"/>
      <c r="P6424" s="1255"/>
    </row>
    <row r="6425" spans="6:16">
      <c r="F6425" s="1256"/>
      <c r="G6425" s="1257"/>
      <c r="I6425" s="1255"/>
      <c r="K6425" s="1257"/>
      <c r="L6425" s="1257"/>
      <c r="P6425" s="1255"/>
    </row>
    <row r="6426" spans="6:16">
      <c r="F6426" s="1256"/>
      <c r="G6426" s="1257"/>
      <c r="I6426" s="1255"/>
      <c r="K6426" s="1257"/>
      <c r="L6426" s="1257"/>
      <c r="P6426" s="1255"/>
    </row>
    <row r="6427" spans="6:16">
      <c r="F6427" s="1256"/>
      <c r="G6427" s="1257"/>
      <c r="I6427" s="1255"/>
      <c r="K6427" s="1257"/>
      <c r="L6427" s="1257"/>
      <c r="P6427" s="1255"/>
    </row>
    <row r="6428" spans="6:16">
      <c r="F6428" s="1256"/>
      <c r="G6428" s="1257"/>
      <c r="I6428" s="1255"/>
      <c r="K6428" s="1257"/>
      <c r="L6428" s="1257"/>
      <c r="P6428" s="1255"/>
    </row>
    <row r="6429" spans="6:16">
      <c r="F6429" s="1256"/>
      <c r="G6429" s="1257"/>
      <c r="I6429" s="1255"/>
      <c r="K6429" s="1257"/>
      <c r="L6429" s="1257"/>
      <c r="P6429" s="1255"/>
    </row>
    <row r="6430" spans="6:16">
      <c r="F6430" s="1256"/>
      <c r="G6430" s="1257"/>
      <c r="I6430" s="1255"/>
      <c r="K6430" s="1257"/>
      <c r="L6430" s="1257"/>
      <c r="P6430" s="1255"/>
    </row>
    <row r="6431" spans="6:16">
      <c r="F6431" s="1256"/>
      <c r="G6431" s="1257"/>
      <c r="I6431" s="1255"/>
      <c r="K6431" s="1257"/>
      <c r="L6431" s="1257"/>
      <c r="P6431" s="1255"/>
    </row>
    <row r="6432" spans="6:16">
      <c r="F6432" s="1256"/>
      <c r="G6432" s="1257"/>
      <c r="I6432" s="1255"/>
      <c r="K6432" s="1257"/>
      <c r="L6432" s="1257"/>
      <c r="P6432" s="1255"/>
    </row>
    <row r="6433" spans="6:16">
      <c r="F6433" s="1256"/>
      <c r="G6433" s="1257"/>
      <c r="I6433" s="1255"/>
      <c r="K6433" s="1257"/>
      <c r="L6433" s="1257"/>
      <c r="P6433" s="1255"/>
    </row>
    <row r="6434" spans="6:16">
      <c r="F6434" s="1256"/>
      <c r="G6434" s="1257"/>
      <c r="I6434" s="1255"/>
      <c r="K6434" s="1257"/>
      <c r="L6434" s="1257"/>
      <c r="P6434" s="1255"/>
    </row>
    <row r="6435" spans="6:16">
      <c r="F6435" s="1256"/>
      <c r="G6435" s="1257"/>
      <c r="I6435" s="1255"/>
      <c r="K6435" s="1257"/>
      <c r="L6435" s="1257"/>
      <c r="P6435" s="1255"/>
    </row>
    <row r="6436" spans="6:16">
      <c r="F6436" s="1256"/>
      <c r="G6436" s="1257"/>
      <c r="I6436" s="1255"/>
      <c r="K6436" s="1257"/>
      <c r="L6436" s="1257"/>
      <c r="P6436" s="1255"/>
    </row>
    <row r="6437" spans="6:16">
      <c r="F6437" s="1256"/>
      <c r="G6437" s="1257"/>
      <c r="I6437" s="1255"/>
      <c r="K6437" s="1257"/>
      <c r="L6437" s="1257"/>
      <c r="P6437" s="1255"/>
    </row>
    <row r="6438" spans="6:16">
      <c r="F6438" s="1256"/>
      <c r="G6438" s="1257"/>
      <c r="I6438" s="1255"/>
      <c r="K6438" s="1257"/>
      <c r="L6438" s="1257"/>
      <c r="P6438" s="1255"/>
    </row>
    <row r="6439" spans="6:16">
      <c r="F6439" s="1256"/>
      <c r="G6439" s="1257"/>
      <c r="I6439" s="1255"/>
      <c r="K6439" s="1257"/>
      <c r="L6439" s="1257"/>
      <c r="P6439" s="1255"/>
    </row>
    <row r="6440" spans="6:16">
      <c r="F6440" s="1256"/>
      <c r="G6440" s="1257"/>
      <c r="I6440" s="1255"/>
      <c r="K6440" s="1257"/>
      <c r="L6440" s="1257"/>
      <c r="P6440" s="1255"/>
    </row>
    <row r="6441" spans="6:16">
      <c r="F6441" s="1256"/>
      <c r="G6441" s="1257"/>
      <c r="I6441" s="1255"/>
      <c r="K6441" s="1257"/>
      <c r="L6441" s="1257"/>
      <c r="P6441" s="1255"/>
    </row>
    <row r="6442" spans="6:16">
      <c r="F6442" s="1256"/>
      <c r="G6442" s="1257"/>
      <c r="I6442" s="1255"/>
      <c r="K6442" s="1257"/>
      <c r="L6442" s="1257"/>
      <c r="P6442" s="1255"/>
    </row>
    <row r="6443" spans="6:16">
      <c r="F6443" s="1256"/>
      <c r="G6443" s="1257"/>
      <c r="I6443" s="1255"/>
      <c r="K6443" s="1257"/>
      <c r="L6443" s="1257"/>
      <c r="P6443" s="1255"/>
    </row>
    <row r="6444" spans="6:16">
      <c r="F6444" s="1256"/>
      <c r="G6444" s="1257"/>
      <c r="I6444" s="1255"/>
      <c r="K6444" s="1257"/>
      <c r="L6444" s="1257"/>
      <c r="P6444" s="1255"/>
    </row>
    <row r="6445" spans="6:16">
      <c r="F6445" s="1256"/>
      <c r="G6445" s="1257"/>
      <c r="I6445" s="1255"/>
      <c r="K6445" s="1257"/>
      <c r="L6445" s="1257"/>
      <c r="P6445" s="1255"/>
    </row>
    <row r="6446" spans="6:16">
      <c r="F6446" s="1256"/>
      <c r="G6446" s="1257"/>
      <c r="I6446" s="1255"/>
      <c r="K6446" s="1257"/>
      <c r="L6446" s="1257"/>
      <c r="P6446" s="1255"/>
    </row>
    <row r="6447" spans="6:16">
      <c r="F6447" s="1256"/>
      <c r="G6447" s="1257"/>
      <c r="I6447" s="1255"/>
      <c r="K6447" s="1257"/>
      <c r="L6447" s="1257"/>
      <c r="P6447" s="1255"/>
    </row>
    <row r="6448" spans="6:16">
      <c r="F6448" s="1256"/>
      <c r="G6448" s="1257"/>
      <c r="I6448" s="1255"/>
      <c r="K6448" s="1257"/>
      <c r="L6448" s="1257"/>
      <c r="P6448" s="1255"/>
    </row>
    <row r="6449" spans="6:16">
      <c r="F6449" s="1256"/>
      <c r="G6449" s="1257"/>
      <c r="I6449" s="1255"/>
      <c r="K6449" s="1257"/>
      <c r="L6449" s="1257"/>
      <c r="P6449" s="1255"/>
    </row>
    <row r="6450" spans="6:16">
      <c r="F6450" s="1256"/>
      <c r="G6450" s="1257"/>
      <c r="I6450" s="1255"/>
      <c r="K6450" s="1257"/>
      <c r="L6450" s="1257"/>
      <c r="P6450" s="1255"/>
    </row>
    <row r="6451" spans="6:16">
      <c r="F6451" s="1256"/>
      <c r="G6451" s="1257"/>
      <c r="I6451" s="1255"/>
      <c r="K6451" s="1257"/>
      <c r="L6451" s="1257"/>
      <c r="P6451" s="1255"/>
    </row>
    <row r="6452" spans="6:16">
      <c r="F6452" s="1256"/>
      <c r="G6452" s="1257"/>
      <c r="I6452" s="1255"/>
      <c r="K6452" s="1257"/>
      <c r="L6452" s="1257"/>
      <c r="P6452" s="1255"/>
    </row>
    <row r="6453" spans="6:16">
      <c r="F6453" s="1256"/>
      <c r="G6453" s="1257"/>
      <c r="I6453" s="1255"/>
      <c r="K6453" s="1257"/>
      <c r="L6453" s="1257"/>
      <c r="P6453" s="1255"/>
    </row>
    <row r="6454" spans="6:16">
      <c r="F6454" s="1256"/>
      <c r="G6454" s="1257"/>
      <c r="I6454" s="1255"/>
      <c r="K6454" s="1257"/>
      <c r="L6454" s="1257"/>
      <c r="P6454" s="1255"/>
    </row>
    <row r="6455" spans="6:16">
      <c r="F6455" s="1256"/>
      <c r="G6455" s="1257"/>
      <c r="I6455" s="1255"/>
      <c r="K6455" s="1257"/>
      <c r="L6455" s="1257"/>
      <c r="P6455" s="1255"/>
    </row>
    <row r="6456" spans="6:16">
      <c r="F6456" s="1256"/>
      <c r="G6456" s="1257"/>
      <c r="I6456" s="1255"/>
      <c r="K6456" s="1257"/>
      <c r="L6456" s="1257"/>
      <c r="P6456" s="1255"/>
    </row>
    <row r="6457" spans="6:16">
      <c r="F6457" s="1256"/>
      <c r="G6457" s="1257"/>
      <c r="I6457" s="1255"/>
      <c r="K6457" s="1257"/>
      <c r="L6457" s="1257"/>
      <c r="P6457" s="1255"/>
    </row>
    <row r="6458" spans="6:16">
      <c r="F6458" s="1256"/>
      <c r="G6458" s="1257"/>
      <c r="I6458" s="1255"/>
      <c r="K6458" s="1257"/>
      <c r="L6458" s="1257"/>
      <c r="P6458" s="1255"/>
    </row>
    <row r="6459" spans="6:16">
      <c r="F6459" s="1256"/>
      <c r="G6459" s="1257"/>
      <c r="I6459" s="1255"/>
      <c r="K6459" s="1257"/>
      <c r="L6459" s="1257"/>
      <c r="P6459" s="1255"/>
    </row>
    <row r="6460" spans="6:16">
      <c r="F6460" s="1256"/>
      <c r="G6460" s="1257"/>
      <c r="I6460" s="1255"/>
      <c r="K6460" s="1257"/>
      <c r="L6460" s="1257"/>
      <c r="P6460" s="1255"/>
    </row>
    <row r="6461" spans="6:16">
      <c r="F6461" s="1256"/>
      <c r="G6461" s="1257"/>
      <c r="I6461" s="1255"/>
      <c r="K6461" s="1257"/>
      <c r="L6461" s="1257"/>
      <c r="P6461" s="1255"/>
    </row>
    <row r="6462" spans="6:16">
      <c r="F6462" s="1256"/>
      <c r="G6462" s="1257"/>
      <c r="I6462" s="1255"/>
      <c r="K6462" s="1257"/>
      <c r="L6462" s="1257"/>
      <c r="P6462" s="1255"/>
    </row>
    <row r="6463" spans="6:16">
      <c r="F6463" s="1256"/>
      <c r="G6463" s="1257"/>
      <c r="I6463" s="1255"/>
      <c r="K6463" s="1257"/>
      <c r="L6463" s="1257"/>
      <c r="P6463" s="1255"/>
    </row>
    <row r="6464" spans="6:16">
      <c r="F6464" s="1256"/>
      <c r="G6464" s="1257"/>
      <c r="I6464" s="1255"/>
      <c r="K6464" s="1257"/>
      <c r="L6464" s="1257"/>
      <c r="P6464" s="1255"/>
    </row>
    <row r="6465" spans="6:16">
      <c r="F6465" s="1256"/>
      <c r="G6465" s="1257"/>
      <c r="I6465" s="1255"/>
      <c r="K6465" s="1257"/>
      <c r="L6465" s="1257"/>
      <c r="P6465" s="1255"/>
    </row>
    <row r="6466" spans="6:16">
      <c r="F6466" s="1256"/>
      <c r="G6466" s="1257"/>
      <c r="I6466" s="1255"/>
      <c r="K6466" s="1257"/>
      <c r="L6466" s="1257"/>
      <c r="P6466" s="1255"/>
    </row>
    <row r="6467" spans="6:16">
      <c r="F6467" s="1256"/>
      <c r="G6467" s="1257"/>
      <c r="I6467" s="1255"/>
      <c r="K6467" s="1257"/>
      <c r="L6467" s="1257"/>
      <c r="P6467" s="1255"/>
    </row>
    <row r="6468" spans="6:16">
      <c r="F6468" s="1256"/>
      <c r="G6468" s="1257"/>
      <c r="I6468" s="1255"/>
      <c r="K6468" s="1257"/>
      <c r="L6468" s="1257"/>
      <c r="P6468" s="1255"/>
    </row>
    <row r="6469" spans="6:16">
      <c r="F6469" s="1256"/>
      <c r="G6469" s="1257"/>
      <c r="I6469" s="1255"/>
      <c r="K6469" s="1257"/>
      <c r="L6469" s="1257"/>
      <c r="P6469" s="1255"/>
    </row>
    <row r="6470" spans="6:16">
      <c r="F6470" s="1256"/>
      <c r="G6470" s="1257"/>
      <c r="I6470" s="1255"/>
      <c r="K6470" s="1257"/>
      <c r="L6470" s="1257"/>
      <c r="P6470" s="1255"/>
    </row>
    <row r="6471" spans="6:16">
      <c r="F6471" s="1256"/>
      <c r="G6471" s="1257"/>
      <c r="I6471" s="1255"/>
      <c r="K6471" s="1257"/>
      <c r="L6471" s="1257"/>
      <c r="P6471" s="1255"/>
    </row>
    <row r="6472" spans="6:16">
      <c r="F6472" s="1256"/>
      <c r="G6472" s="1257"/>
      <c r="I6472" s="1255"/>
      <c r="K6472" s="1257"/>
      <c r="L6472" s="1257"/>
      <c r="P6472" s="1255"/>
    </row>
    <row r="6473" spans="6:16">
      <c r="F6473" s="1256"/>
      <c r="G6473" s="1257"/>
      <c r="I6473" s="1255"/>
      <c r="K6473" s="1257"/>
      <c r="L6473" s="1257"/>
      <c r="P6473" s="1255"/>
    </row>
    <row r="6474" spans="6:16">
      <c r="F6474" s="1256"/>
      <c r="G6474" s="1257"/>
      <c r="I6474" s="1255"/>
      <c r="K6474" s="1257"/>
      <c r="L6474" s="1257"/>
      <c r="P6474" s="1255"/>
    </row>
    <row r="6475" spans="6:16">
      <c r="F6475" s="1256"/>
      <c r="G6475" s="1257"/>
      <c r="I6475" s="1255"/>
      <c r="K6475" s="1257"/>
      <c r="L6475" s="1257"/>
      <c r="P6475" s="1255"/>
    </row>
    <row r="6476" spans="6:16">
      <c r="F6476" s="1256"/>
      <c r="G6476" s="1257"/>
      <c r="I6476" s="1255"/>
      <c r="K6476" s="1257"/>
      <c r="L6476" s="1257"/>
      <c r="P6476" s="1255"/>
    </row>
    <row r="6477" spans="6:16">
      <c r="F6477" s="1256"/>
      <c r="G6477" s="1257"/>
      <c r="I6477" s="1255"/>
      <c r="K6477" s="1257"/>
      <c r="L6477" s="1257"/>
      <c r="P6477" s="1255"/>
    </row>
    <row r="6478" spans="6:16">
      <c r="F6478" s="1256"/>
      <c r="G6478" s="1257"/>
      <c r="I6478" s="1255"/>
      <c r="K6478" s="1257"/>
      <c r="L6478" s="1257"/>
      <c r="P6478" s="1255"/>
    </row>
    <row r="6479" spans="6:16">
      <c r="F6479" s="1256"/>
      <c r="G6479" s="1257"/>
      <c r="I6479" s="1255"/>
      <c r="K6479" s="1257"/>
      <c r="L6479" s="1257"/>
      <c r="P6479" s="1255"/>
    </row>
    <row r="6480" spans="6:16">
      <c r="F6480" s="1256"/>
      <c r="G6480" s="1257"/>
      <c r="I6480" s="1255"/>
      <c r="K6480" s="1257"/>
      <c r="L6480" s="1257"/>
      <c r="P6480" s="1255"/>
    </row>
    <row r="6481" spans="6:16">
      <c r="F6481" s="1256"/>
      <c r="G6481" s="1257"/>
      <c r="I6481" s="1255"/>
      <c r="K6481" s="1257"/>
      <c r="L6481" s="1257"/>
      <c r="P6481" s="1255"/>
    </row>
    <row r="6482" spans="6:16">
      <c r="F6482" s="1256"/>
      <c r="G6482" s="1257"/>
      <c r="I6482" s="1255"/>
      <c r="K6482" s="1257"/>
      <c r="L6482" s="1257"/>
      <c r="P6482" s="1255"/>
    </row>
    <row r="6483" spans="6:16">
      <c r="F6483" s="1256"/>
      <c r="G6483" s="1257"/>
      <c r="I6483" s="1255"/>
      <c r="K6483" s="1257"/>
      <c r="L6483" s="1257"/>
      <c r="P6483" s="1255"/>
    </row>
    <row r="6484" spans="6:16">
      <c r="F6484" s="1256"/>
      <c r="G6484" s="1257"/>
      <c r="I6484" s="1255"/>
      <c r="K6484" s="1257"/>
      <c r="L6484" s="1257"/>
      <c r="P6484" s="1255"/>
    </row>
    <row r="6485" spans="6:16">
      <c r="F6485" s="1256"/>
      <c r="G6485" s="1257"/>
      <c r="I6485" s="1255"/>
      <c r="K6485" s="1257"/>
      <c r="L6485" s="1257"/>
      <c r="P6485" s="1255"/>
    </row>
    <row r="6486" spans="6:16">
      <c r="F6486" s="1256"/>
      <c r="G6486" s="1257"/>
      <c r="I6486" s="1255"/>
      <c r="K6486" s="1257"/>
      <c r="L6486" s="1257"/>
      <c r="P6486" s="1255"/>
    </row>
    <row r="6487" spans="6:16">
      <c r="F6487" s="1256"/>
      <c r="G6487" s="1257"/>
      <c r="I6487" s="1255"/>
      <c r="K6487" s="1257"/>
      <c r="L6487" s="1257"/>
      <c r="P6487" s="1255"/>
    </row>
    <row r="6488" spans="6:16">
      <c r="F6488" s="1256"/>
      <c r="G6488" s="1257"/>
      <c r="I6488" s="1255"/>
      <c r="K6488" s="1257"/>
      <c r="L6488" s="1257"/>
      <c r="P6488" s="1255"/>
    </row>
    <row r="6489" spans="6:16">
      <c r="F6489" s="1256"/>
      <c r="G6489" s="1257"/>
      <c r="I6489" s="1255"/>
      <c r="K6489" s="1257"/>
      <c r="L6489" s="1257"/>
      <c r="P6489" s="1255"/>
    </row>
    <row r="6490" spans="6:16">
      <c r="F6490" s="1256"/>
      <c r="G6490" s="1257"/>
      <c r="I6490" s="1255"/>
      <c r="K6490" s="1257"/>
      <c r="L6490" s="1257"/>
      <c r="P6490" s="1255"/>
    </row>
    <row r="6491" spans="6:16">
      <c r="F6491" s="1256"/>
      <c r="G6491" s="1257"/>
      <c r="I6491" s="1255"/>
      <c r="K6491" s="1257"/>
      <c r="L6491" s="1257"/>
      <c r="P6491" s="1255"/>
    </row>
    <row r="6492" spans="6:16">
      <c r="F6492" s="1256"/>
      <c r="G6492" s="1257"/>
      <c r="I6492" s="1255"/>
      <c r="K6492" s="1257"/>
      <c r="L6492" s="1257"/>
      <c r="P6492" s="1255"/>
    </row>
    <row r="6493" spans="6:16">
      <c r="F6493" s="1256"/>
      <c r="G6493" s="1257"/>
      <c r="I6493" s="1255"/>
      <c r="K6493" s="1257"/>
      <c r="L6493" s="1257"/>
      <c r="P6493" s="1255"/>
    </row>
    <row r="6494" spans="6:16">
      <c r="F6494" s="1256"/>
      <c r="G6494" s="1257"/>
      <c r="I6494" s="1255"/>
      <c r="K6494" s="1257"/>
      <c r="L6494" s="1257"/>
      <c r="P6494" s="1255"/>
    </row>
    <row r="6495" spans="6:16">
      <c r="F6495" s="1256"/>
      <c r="G6495" s="1257"/>
      <c r="I6495" s="1255"/>
      <c r="K6495" s="1257"/>
      <c r="L6495" s="1257"/>
      <c r="P6495" s="1255"/>
    </row>
    <row r="6496" spans="6:16">
      <c r="F6496" s="1256"/>
      <c r="G6496" s="1257"/>
      <c r="I6496" s="1255"/>
      <c r="K6496" s="1257"/>
      <c r="L6496" s="1257"/>
      <c r="P6496" s="1255"/>
    </row>
    <row r="6497" spans="6:16">
      <c r="F6497" s="1256"/>
      <c r="G6497" s="1257"/>
      <c r="I6497" s="1255"/>
      <c r="K6497" s="1257"/>
      <c r="L6497" s="1257"/>
      <c r="P6497" s="1255"/>
    </row>
    <row r="6498" spans="6:16">
      <c r="F6498" s="1256"/>
      <c r="G6498" s="1257"/>
      <c r="I6498" s="1255"/>
      <c r="K6498" s="1257"/>
      <c r="L6498" s="1257"/>
      <c r="P6498" s="1255"/>
    </row>
    <row r="6499" spans="6:16">
      <c r="F6499" s="1256"/>
      <c r="G6499" s="1257"/>
      <c r="I6499" s="1255"/>
      <c r="K6499" s="1257"/>
      <c r="L6499" s="1257"/>
      <c r="P6499" s="1255"/>
    </row>
    <row r="6500" spans="6:16">
      <c r="F6500" s="1256"/>
      <c r="G6500" s="1257"/>
      <c r="I6500" s="1255"/>
      <c r="K6500" s="1257"/>
      <c r="L6500" s="1257"/>
      <c r="P6500" s="1255"/>
    </row>
    <row r="6501" spans="6:16">
      <c r="F6501" s="1256"/>
      <c r="G6501" s="1257"/>
      <c r="I6501" s="1255"/>
      <c r="K6501" s="1257"/>
      <c r="L6501" s="1257"/>
      <c r="P6501" s="1255"/>
    </row>
    <row r="6502" spans="6:16">
      <c r="F6502" s="1256"/>
      <c r="G6502" s="1257"/>
      <c r="I6502" s="1255"/>
      <c r="K6502" s="1257"/>
      <c r="L6502" s="1257"/>
      <c r="P6502" s="1255"/>
    </row>
    <row r="6503" spans="6:16">
      <c r="F6503" s="1256"/>
      <c r="G6503" s="1257"/>
      <c r="I6503" s="1255"/>
      <c r="K6503" s="1257"/>
      <c r="L6503" s="1257"/>
      <c r="P6503" s="1255"/>
    </row>
    <row r="6504" spans="6:16">
      <c r="F6504" s="1256"/>
      <c r="G6504" s="1257"/>
      <c r="I6504" s="1255"/>
      <c r="K6504" s="1257"/>
      <c r="L6504" s="1257"/>
      <c r="P6504" s="1255"/>
    </row>
    <row r="6505" spans="6:16">
      <c r="F6505" s="1256"/>
      <c r="G6505" s="1257"/>
      <c r="I6505" s="1255"/>
      <c r="K6505" s="1257"/>
      <c r="L6505" s="1257"/>
      <c r="P6505" s="1255"/>
    </row>
    <row r="6506" spans="6:16">
      <c r="F6506" s="1256"/>
      <c r="G6506" s="1257"/>
      <c r="I6506" s="1255"/>
      <c r="K6506" s="1257"/>
      <c r="L6506" s="1257"/>
      <c r="P6506" s="1255"/>
    </row>
    <row r="6507" spans="6:16">
      <c r="F6507" s="1256"/>
      <c r="G6507" s="1257"/>
      <c r="I6507" s="1255"/>
      <c r="K6507" s="1257"/>
      <c r="L6507" s="1257"/>
      <c r="P6507" s="1255"/>
    </row>
    <row r="6508" spans="6:16">
      <c r="F6508" s="1256"/>
      <c r="G6508" s="1257"/>
      <c r="I6508" s="1255"/>
      <c r="K6508" s="1257"/>
      <c r="L6508" s="1257"/>
      <c r="P6508" s="1255"/>
    </row>
    <row r="6509" spans="6:16">
      <c r="F6509" s="1256"/>
      <c r="G6509" s="1257"/>
      <c r="I6509" s="1255"/>
      <c r="K6509" s="1257"/>
      <c r="L6509" s="1257"/>
      <c r="P6509" s="1255"/>
    </row>
    <row r="6510" spans="6:16">
      <c r="F6510" s="1256"/>
      <c r="G6510" s="1257"/>
      <c r="I6510" s="1255"/>
      <c r="K6510" s="1257"/>
      <c r="L6510" s="1257"/>
      <c r="P6510" s="1255"/>
    </row>
    <row r="6511" spans="6:16">
      <c r="F6511" s="1256"/>
      <c r="G6511" s="1257"/>
      <c r="I6511" s="1255"/>
      <c r="K6511" s="1257"/>
      <c r="L6511" s="1257"/>
      <c r="P6511" s="1255"/>
    </row>
    <row r="6512" spans="6:16">
      <c r="F6512" s="1256"/>
      <c r="G6512" s="1257"/>
      <c r="I6512" s="1255"/>
      <c r="K6512" s="1257"/>
      <c r="L6512" s="1257"/>
      <c r="P6512" s="1255"/>
    </row>
    <row r="6513" spans="6:16">
      <c r="F6513" s="1256"/>
      <c r="G6513" s="1257"/>
      <c r="I6513" s="1255"/>
      <c r="K6513" s="1257"/>
      <c r="L6513" s="1257"/>
      <c r="P6513" s="1255"/>
    </row>
    <row r="6514" spans="6:16">
      <c r="F6514" s="1256"/>
      <c r="G6514" s="1257"/>
      <c r="I6514" s="1255"/>
      <c r="K6514" s="1257"/>
      <c r="L6514" s="1257"/>
      <c r="P6514" s="1255"/>
    </row>
    <row r="6515" spans="6:16">
      <c r="F6515" s="1256"/>
      <c r="G6515" s="1257"/>
      <c r="I6515" s="1255"/>
      <c r="K6515" s="1257"/>
      <c r="L6515" s="1257"/>
      <c r="P6515" s="1255"/>
    </row>
    <row r="6516" spans="6:16">
      <c r="F6516" s="1256"/>
      <c r="G6516" s="1257"/>
      <c r="I6516" s="1255"/>
      <c r="K6516" s="1257"/>
      <c r="L6516" s="1257"/>
      <c r="P6516" s="1255"/>
    </row>
    <row r="6517" spans="6:16">
      <c r="F6517" s="1256"/>
      <c r="G6517" s="1257"/>
      <c r="I6517" s="1255"/>
      <c r="K6517" s="1257"/>
      <c r="L6517" s="1257"/>
      <c r="P6517" s="1255"/>
    </row>
    <row r="6518" spans="6:16">
      <c r="F6518" s="1256"/>
      <c r="G6518" s="1257"/>
      <c r="I6518" s="1255"/>
      <c r="K6518" s="1257"/>
      <c r="L6518" s="1257"/>
      <c r="P6518" s="1255"/>
    </row>
    <row r="6519" spans="6:16">
      <c r="F6519" s="1256"/>
      <c r="G6519" s="1257"/>
      <c r="I6519" s="1255"/>
      <c r="K6519" s="1257"/>
      <c r="L6519" s="1257"/>
      <c r="P6519" s="1255"/>
    </row>
    <row r="6520" spans="6:16">
      <c r="F6520" s="1256"/>
      <c r="G6520" s="1257"/>
      <c r="I6520" s="1255"/>
      <c r="K6520" s="1257"/>
      <c r="L6520" s="1257"/>
      <c r="P6520" s="1255"/>
    </row>
    <row r="6521" spans="6:16">
      <c r="F6521" s="1256"/>
      <c r="G6521" s="1257"/>
      <c r="I6521" s="1255"/>
      <c r="K6521" s="1257"/>
      <c r="L6521" s="1257"/>
      <c r="P6521" s="1255"/>
    </row>
    <row r="6522" spans="6:16">
      <c r="F6522" s="1256"/>
      <c r="G6522" s="1257"/>
      <c r="I6522" s="1255"/>
      <c r="K6522" s="1257"/>
      <c r="L6522" s="1257"/>
      <c r="P6522" s="1255"/>
    </row>
    <row r="6523" spans="6:16">
      <c r="F6523" s="1256"/>
      <c r="G6523" s="1257"/>
      <c r="I6523" s="1255"/>
      <c r="K6523" s="1257"/>
      <c r="L6523" s="1257"/>
      <c r="P6523" s="1255"/>
    </row>
    <row r="6524" spans="6:16">
      <c r="F6524" s="1256"/>
      <c r="G6524" s="1257"/>
      <c r="I6524" s="1255"/>
      <c r="K6524" s="1257"/>
      <c r="L6524" s="1257"/>
      <c r="P6524" s="1255"/>
    </row>
    <row r="6525" spans="6:16">
      <c r="F6525" s="1256"/>
      <c r="G6525" s="1257"/>
      <c r="I6525" s="1255"/>
      <c r="K6525" s="1257"/>
      <c r="L6525" s="1257"/>
      <c r="P6525" s="1255"/>
    </row>
    <row r="6526" spans="6:16">
      <c r="F6526" s="1256"/>
      <c r="G6526" s="1257"/>
      <c r="I6526" s="1255"/>
      <c r="K6526" s="1257"/>
      <c r="L6526" s="1257"/>
      <c r="P6526" s="1255"/>
    </row>
    <row r="6527" spans="6:16">
      <c r="F6527" s="1256"/>
      <c r="G6527" s="1257"/>
      <c r="I6527" s="1255"/>
      <c r="K6527" s="1257"/>
      <c r="L6527" s="1257"/>
      <c r="P6527" s="1255"/>
    </row>
    <row r="6528" spans="6:16">
      <c r="F6528" s="1256"/>
      <c r="G6528" s="1257"/>
      <c r="I6528" s="1255"/>
      <c r="K6528" s="1257"/>
      <c r="L6528" s="1257"/>
      <c r="P6528" s="1255"/>
    </row>
    <row r="6529" spans="6:16">
      <c r="F6529" s="1256"/>
      <c r="G6529" s="1257"/>
      <c r="I6529" s="1255"/>
      <c r="K6529" s="1257"/>
      <c r="L6529" s="1257"/>
      <c r="P6529" s="1255"/>
    </row>
    <row r="6530" spans="6:16">
      <c r="F6530" s="1256"/>
      <c r="G6530" s="1257"/>
      <c r="I6530" s="1255"/>
      <c r="K6530" s="1257"/>
      <c r="L6530" s="1257"/>
      <c r="P6530" s="1255"/>
    </row>
    <row r="6531" spans="6:16">
      <c r="F6531" s="1256"/>
      <c r="G6531" s="1257"/>
      <c r="I6531" s="1255"/>
      <c r="K6531" s="1257"/>
      <c r="L6531" s="1257"/>
      <c r="P6531" s="1255"/>
    </row>
    <row r="6532" spans="6:16">
      <c r="F6532" s="1256"/>
      <c r="G6532" s="1257"/>
      <c r="I6532" s="1255"/>
      <c r="K6532" s="1257"/>
      <c r="L6532" s="1257"/>
      <c r="P6532" s="1255"/>
    </row>
    <row r="6533" spans="6:16">
      <c r="F6533" s="1256"/>
      <c r="G6533" s="1257"/>
      <c r="I6533" s="1255"/>
      <c r="K6533" s="1257"/>
      <c r="L6533" s="1257"/>
      <c r="P6533" s="1255"/>
    </row>
    <row r="6534" spans="6:16">
      <c r="F6534" s="1256"/>
      <c r="G6534" s="1257"/>
      <c r="I6534" s="1255"/>
      <c r="K6534" s="1257"/>
      <c r="L6534" s="1257"/>
      <c r="P6534" s="1255"/>
    </row>
    <row r="6535" spans="6:16">
      <c r="F6535" s="1256"/>
      <c r="G6535" s="1257"/>
      <c r="I6535" s="1255"/>
      <c r="K6535" s="1257"/>
      <c r="L6535" s="1257"/>
      <c r="P6535" s="1255"/>
    </row>
    <row r="6536" spans="6:16">
      <c r="F6536" s="1256"/>
      <c r="G6536" s="1257"/>
      <c r="I6536" s="1255"/>
      <c r="K6536" s="1257"/>
      <c r="L6536" s="1257"/>
      <c r="P6536" s="1255"/>
    </row>
    <row r="6537" spans="6:16">
      <c r="F6537" s="1256"/>
      <c r="G6537" s="1257"/>
      <c r="I6537" s="1255"/>
      <c r="K6537" s="1257"/>
      <c r="L6537" s="1257"/>
      <c r="P6537" s="1255"/>
    </row>
    <row r="6538" spans="6:16">
      <c r="F6538" s="1256"/>
      <c r="G6538" s="1257"/>
      <c r="I6538" s="1255"/>
      <c r="K6538" s="1257"/>
      <c r="L6538" s="1257"/>
      <c r="P6538" s="1255"/>
    </row>
    <row r="6539" spans="6:16">
      <c r="F6539" s="1256"/>
      <c r="G6539" s="1257"/>
      <c r="I6539" s="1255"/>
      <c r="K6539" s="1257"/>
      <c r="L6539" s="1257"/>
      <c r="P6539" s="1255"/>
    </row>
    <row r="6540" spans="6:16">
      <c r="F6540" s="1256"/>
      <c r="G6540" s="1257"/>
      <c r="I6540" s="1255"/>
      <c r="K6540" s="1257"/>
      <c r="L6540" s="1257"/>
      <c r="P6540" s="1255"/>
    </row>
    <row r="6541" spans="6:16">
      <c r="F6541" s="1256"/>
      <c r="G6541" s="1257"/>
      <c r="I6541" s="1255"/>
      <c r="K6541" s="1257"/>
      <c r="L6541" s="1257"/>
      <c r="P6541" s="1255"/>
    </row>
    <row r="6542" spans="6:16">
      <c r="F6542" s="1256"/>
      <c r="G6542" s="1257"/>
      <c r="I6542" s="1255"/>
      <c r="K6542" s="1257"/>
      <c r="L6542" s="1257"/>
      <c r="P6542" s="1255"/>
    </row>
    <row r="6543" spans="6:16">
      <c r="F6543" s="1256"/>
      <c r="G6543" s="1257"/>
      <c r="I6543" s="1255"/>
      <c r="K6543" s="1257"/>
      <c r="L6543" s="1257"/>
      <c r="P6543" s="1255"/>
    </row>
    <row r="6544" spans="6:16">
      <c r="F6544" s="1256"/>
      <c r="G6544" s="1257"/>
      <c r="I6544" s="1255"/>
      <c r="K6544" s="1257"/>
      <c r="L6544" s="1257"/>
      <c r="P6544" s="1255"/>
    </row>
    <row r="6545" spans="6:16">
      <c r="F6545" s="1256"/>
      <c r="G6545" s="1257"/>
      <c r="I6545" s="1255"/>
      <c r="K6545" s="1257"/>
      <c r="L6545" s="1257"/>
      <c r="P6545" s="1255"/>
    </row>
    <row r="6546" spans="6:16">
      <c r="F6546" s="1256"/>
      <c r="G6546" s="1257"/>
      <c r="I6546" s="1255"/>
      <c r="K6546" s="1257"/>
      <c r="L6546" s="1257"/>
      <c r="P6546" s="1255"/>
    </row>
    <row r="6547" spans="6:16">
      <c r="F6547" s="1256"/>
      <c r="G6547" s="1257"/>
      <c r="I6547" s="1255"/>
      <c r="K6547" s="1257"/>
      <c r="L6547" s="1257"/>
      <c r="P6547" s="1255"/>
    </row>
    <row r="6548" spans="6:16">
      <c r="F6548" s="1256"/>
      <c r="G6548" s="1257"/>
      <c r="I6548" s="1255"/>
      <c r="K6548" s="1257"/>
      <c r="L6548" s="1257"/>
      <c r="P6548" s="1255"/>
    </row>
    <row r="6549" spans="6:16">
      <c r="F6549" s="1256"/>
      <c r="G6549" s="1257"/>
      <c r="I6549" s="1255"/>
      <c r="K6549" s="1257"/>
      <c r="L6549" s="1257"/>
      <c r="P6549" s="1255"/>
    </row>
    <row r="6550" spans="6:16">
      <c r="F6550" s="1256"/>
      <c r="G6550" s="1257"/>
      <c r="I6550" s="1255"/>
      <c r="K6550" s="1257"/>
      <c r="L6550" s="1257"/>
      <c r="P6550" s="1255"/>
    </row>
    <row r="6551" spans="6:16">
      <c r="F6551" s="1256"/>
      <c r="G6551" s="1257"/>
      <c r="I6551" s="1255"/>
      <c r="K6551" s="1257"/>
      <c r="L6551" s="1257"/>
      <c r="P6551" s="1255"/>
    </row>
    <row r="6552" spans="6:16">
      <c r="F6552" s="1256"/>
      <c r="G6552" s="1257"/>
      <c r="I6552" s="1255"/>
      <c r="K6552" s="1257"/>
      <c r="L6552" s="1257"/>
      <c r="P6552" s="1255"/>
    </row>
    <row r="6553" spans="6:16">
      <c r="F6553" s="1256"/>
      <c r="G6553" s="1257"/>
      <c r="I6553" s="1255"/>
      <c r="K6553" s="1257"/>
      <c r="L6553" s="1257"/>
      <c r="P6553" s="1255"/>
    </row>
    <row r="6554" spans="6:16">
      <c r="F6554" s="1256"/>
      <c r="G6554" s="1257"/>
      <c r="I6554" s="1255"/>
      <c r="K6554" s="1257"/>
      <c r="L6554" s="1257"/>
      <c r="P6554" s="1255"/>
    </row>
    <row r="6555" spans="6:16">
      <c r="F6555" s="1256"/>
      <c r="G6555" s="1257"/>
      <c r="I6555" s="1255"/>
      <c r="K6555" s="1257"/>
      <c r="L6555" s="1257"/>
      <c r="P6555" s="1255"/>
    </row>
    <row r="6556" spans="6:16">
      <c r="F6556" s="1256"/>
      <c r="G6556" s="1257"/>
      <c r="I6556" s="1255"/>
      <c r="K6556" s="1257"/>
      <c r="L6556" s="1257"/>
      <c r="P6556" s="1255"/>
    </row>
    <row r="6557" spans="6:16">
      <c r="F6557" s="1256"/>
      <c r="G6557" s="1257"/>
      <c r="I6557" s="1255"/>
      <c r="K6557" s="1257"/>
      <c r="L6557" s="1257"/>
      <c r="P6557" s="1255"/>
    </row>
    <row r="6558" spans="6:16">
      <c r="F6558" s="1256"/>
      <c r="G6558" s="1257"/>
      <c r="I6558" s="1255"/>
      <c r="K6558" s="1257"/>
      <c r="L6558" s="1257"/>
      <c r="P6558" s="1255"/>
    </row>
    <row r="6559" spans="6:16">
      <c r="F6559" s="1256"/>
      <c r="G6559" s="1257"/>
      <c r="I6559" s="1255"/>
      <c r="K6559" s="1257"/>
      <c r="L6559" s="1257"/>
      <c r="P6559" s="1255"/>
    </row>
    <row r="6560" spans="6:16">
      <c r="F6560" s="1256"/>
      <c r="G6560" s="1257"/>
      <c r="I6560" s="1255"/>
      <c r="K6560" s="1257"/>
      <c r="L6560" s="1257"/>
      <c r="P6560" s="1255"/>
    </row>
    <row r="6561" spans="6:16">
      <c r="F6561" s="1256"/>
      <c r="G6561" s="1257"/>
      <c r="I6561" s="1255"/>
      <c r="K6561" s="1257"/>
      <c r="L6561" s="1257"/>
      <c r="P6561" s="1255"/>
    </row>
    <row r="6562" spans="6:16">
      <c r="F6562" s="1256"/>
      <c r="G6562" s="1257"/>
      <c r="I6562" s="1255"/>
      <c r="K6562" s="1257"/>
      <c r="L6562" s="1257"/>
      <c r="P6562" s="1255"/>
    </row>
    <row r="6563" spans="6:16">
      <c r="F6563" s="1256"/>
      <c r="G6563" s="1257"/>
      <c r="I6563" s="1255"/>
      <c r="K6563" s="1257"/>
      <c r="L6563" s="1257"/>
      <c r="P6563" s="1255"/>
    </row>
    <row r="6564" spans="6:16">
      <c r="F6564" s="1256"/>
      <c r="G6564" s="1257"/>
      <c r="I6564" s="1255"/>
      <c r="K6564" s="1257"/>
      <c r="L6564" s="1257"/>
      <c r="P6564" s="1255"/>
    </row>
    <row r="6565" spans="6:16">
      <c r="F6565" s="1256"/>
      <c r="G6565" s="1257"/>
      <c r="I6565" s="1255"/>
      <c r="K6565" s="1257"/>
      <c r="L6565" s="1257"/>
      <c r="P6565" s="1255"/>
    </row>
    <row r="6566" spans="6:16">
      <c r="F6566" s="1256"/>
      <c r="G6566" s="1257"/>
      <c r="I6566" s="1255"/>
      <c r="K6566" s="1257"/>
      <c r="L6566" s="1257"/>
      <c r="P6566" s="1255"/>
    </row>
    <row r="6567" spans="6:16">
      <c r="F6567" s="1256"/>
      <c r="G6567" s="1257"/>
      <c r="I6567" s="1255"/>
      <c r="K6567" s="1257"/>
      <c r="L6567" s="1257"/>
      <c r="P6567" s="1255"/>
    </row>
    <row r="6568" spans="6:16">
      <c r="F6568" s="1256"/>
      <c r="G6568" s="1257"/>
      <c r="I6568" s="1255"/>
      <c r="K6568" s="1257"/>
      <c r="L6568" s="1257"/>
      <c r="P6568" s="1255"/>
    </row>
    <row r="6569" spans="6:16">
      <c r="F6569" s="1256"/>
      <c r="G6569" s="1257"/>
      <c r="I6569" s="1255"/>
      <c r="K6569" s="1257"/>
      <c r="L6569" s="1257"/>
      <c r="P6569" s="1255"/>
    </row>
    <row r="6570" spans="6:16">
      <c r="F6570" s="1256"/>
      <c r="G6570" s="1257"/>
      <c r="I6570" s="1255"/>
      <c r="K6570" s="1257"/>
      <c r="L6570" s="1257"/>
      <c r="P6570" s="1255"/>
    </row>
    <row r="6571" spans="6:16">
      <c r="F6571" s="1256"/>
      <c r="G6571" s="1257"/>
      <c r="I6571" s="1255"/>
      <c r="K6571" s="1257"/>
      <c r="L6571" s="1257"/>
      <c r="P6571" s="1255"/>
    </row>
    <row r="6572" spans="6:16">
      <c r="F6572" s="1256"/>
      <c r="G6572" s="1257"/>
      <c r="I6572" s="1255"/>
      <c r="K6572" s="1257"/>
      <c r="L6572" s="1257"/>
      <c r="P6572" s="1255"/>
    </row>
    <row r="6573" spans="6:16">
      <c r="F6573" s="1256"/>
      <c r="G6573" s="1257"/>
      <c r="I6573" s="1255"/>
      <c r="K6573" s="1257"/>
      <c r="L6573" s="1257"/>
      <c r="P6573" s="1255"/>
    </row>
    <row r="6574" spans="6:16">
      <c r="F6574" s="1256"/>
      <c r="G6574" s="1257"/>
      <c r="I6574" s="1255"/>
      <c r="K6574" s="1257"/>
      <c r="L6574" s="1257"/>
      <c r="P6574" s="1255"/>
    </row>
    <row r="6575" spans="6:16">
      <c r="F6575" s="1256"/>
      <c r="G6575" s="1257"/>
      <c r="I6575" s="1255"/>
      <c r="K6575" s="1257"/>
      <c r="L6575" s="1257"/>
      <c r="P6575" s="1255"/>
    </row>
    <row r="6576" spans="6:16">
      <c r="F6576" s="1256"/>
      <c r="G6576" s="1257"/>
      <c r="I6576" s="1255"/>
      <c r="K6576" s="1257"/>
      <c r="L6576" s="1257"/>
      <c r="P6576" s="1255"/>
    </row>
    <row r="6577" spans="6:16">
      <c r="F6577" s="1256"/>
      <c r="G6577" s="1257"/>
      <c r="I6577" s="1255"/>
      <c r="K6577" s="1257"/>
      <c r="L6577" s="1257"/>
      <c r="P6577" s="1255"/>
    </row>
    <row r="6578" spans="6:16">
      <c r="F6578" s="1256"/>
      <c r="G6578" s="1257"/>
      <c r="I6578" s="1255"/>
      <c r="K6578" s="1257"/>
      <c r="L6578" s="1257"/>
      <c r="P6578" s="1255"/>
    </row>
    <row r="6579" spans="6:16">
      <c r="F6579" s="1256"/>
      <c r="G6579" s="1257"/>
      <c r="I6579" s="1255"/>
      <c r="K6579" s="1257"/>
      <c r="L6579" s="1257"/>
      <c r="P6579" s="1255"/>
    </row>
    <row r="6580" spans="6:16">
      <c r="F6580" s="1256"/>
      <c r="G6580" s="1257"/>
      <c r="I6580" s="1255"/>
      <c r="K6580" s="1257"/>
      <c r="L6580" s="1257"/>
      <c r="P6580" s="1255"/>
    </row>
    <row r="6581" spans="6:16">
      <c r="F6581" s="1256"/>
      <c r="G6581" s="1257"/>
      <c r="I6581" s="1255"/>
      <c r="K6581" s="1257"/>
      <c r="L6581" s="1257"/>
      <c r="P6581" s="1255"/>
    </row>
    <row r="6582" spans="6:16">
      <c r="F6582" s="1256"/>
      <c r="G6582" s="1257"/>
      <c r="I6582" s="1255"/>
      <c r="K6582" s="1257"/>
      <c r="L6582" s="1257"/>
      <c r="P6582" s="1255"/>
    </row>
    <row r="6583" spans="6:16">
      <c r="F6583" s="1256"/>
      <c r="G6583" s="1257"/>
      <c r="I6583" s="1255"/>
      <c r="K6583" s="1257"/>
      <c r="L6583" s="1257"/>
      <c r="P6583" s="1255"/>
    </row>
    <row r="6584" spans="6:16">
      <c r="F6584" s="1256"/>
      <c r="G6584" s="1257"/>
      <c r="I6584" s="1255"/>
      <c r="K6584" s="1257"/>
      <c r="L6584" s="1257"/>
      <c r="P6584" s="1255"/>
    </row>
    <row r="6585" spans="6:16">
      <c r="F6585" s="1256"/>
      <c r="G6585" s="1257"/>
      <c r="I6585" s="1255"/>
      <c r="K6585" s="1257"/>
      <c r="L6585" s="1257"/>
      <c r="P6585" s="1255"/>
    </row>
    <row r="6586" spans="6:16">
      <c r="F6586" s="1256"/>
      <c r="G6586" s="1257"/>
      <c r="I6586" s="1255"/>
      <c r="K6586" s="1257"/>
      <c r="L6586" s="1257"/>
      <c r="P6586" s="1255"/>
    </row>
    <row r="6587" spans="6:16">
      <c r="F6587" s="1256"/>
      <c r="G6587" s="1257"/>
      <c r="I6587" s="1255"/>
      <c r="K6587" s="1257"/>
      <c r="L6587" s="1257"/>
      <c r="P6587" s="1255"/>
    </row>
    <row r="6588" spans="6:16">
      <c r="F6588" s="1256"/>
      <c r="G6588" s="1257"/>
      <c r="I6588" s="1255"/>
      <c r="K6588" s="1257"/>
      <c r="L6588" s="1257"/>
      <c r="P6588" s="1255"/>
    </row>
    <row r="6589" spans="6:16">
      <c r="F6589" s="1256"/>
      <c r="G6589" s="1257"/>
      <c r="I6589" s="1255"/>
      <c r="K6589" s="1257"/>
      <c r="L6589" s="1257"/>
      <c r="P6589" s="1255"/>
    </row>
    <row r="6590" spans="6:16">
      <c r="F6590" s="1256"/>
      <c r="G6590" s="1257"/>
      <c r="I6590" s="1255"/>
      <c r="K6590" s="1257"/>
      <c r="L6590" s="1257"/>
      <c r="P6590" s="1255"/>
    </row>
    <row r="6591" spans="6:16">
      <c r="F6591" s="1256"/>
      <c r="G6591" s="1257"/>
      <c r="I6591" s="1255"/>
      <c r="K6591" s="1257"/>
      <c r="L6591" s="1257"/>
      <c r="P6591" s="1255"/>
    </row>
    <row r="6592" spans="6:16">
      <c r="F6592" s="1256"/>
      <c r="G6592" s="1257"/>
      <c r="I6592" s="1255"/>
      <c r="K6592" s="1257"/>
      <c r="L6592" s="1257"/>
      <c r="P6592" s="1255"/>
    </row>
    <row r="6593" spans="6:16">
      <c r="F6593" s="1256"/>
      <c r="G6593" s="1257"/>
      <c r="I6593" s="1255"/>
      <c r="K6593" s="1257"/>
      <c r="L6593" s="1257"/>
      <c r="P6593" s="1255"/>
    </row>
    <row r="6594" spans="6:16">
      <c r="F6594" s="1256"/>
      <c r="G6594" s="1257"/>
      <c r="I6594" s="1255"/>
      <c r="K6594" s="1257"/>
      <c r="L6594" s="1257"/>
      <c r="P6594" s="1255"/>
    </row>
    <row r="6595" spans="6:16">
      <c r="F6595" s="1256"/>
      <c r="G6595" s="1257"/>
      <c r="I6595" s="1255"/>
      <c r="K6595" s="1257"/>
      <c r="L6595" s="1257"/>
      <c r="P6595" s="1255"/>
    </row>
    <row r="6596" spans="6:16">
      <c r="F6596" s="1256"/>
      <c r="G6596" s="1257"/>
      <c r="I6596" s="1255"/>
      <c r="K6596" s="1257"/>
      <c r="L6596" s="1257"/>
      <c r="P6596" s="1255"/>
    </row>
    <row r="6597" spans="6:16">
      <c r="F6597" s="1256"/>
      <c r="G6597" s="1257"/>
      <c r="I6597" s="1255"/>
      <c r="K6597" s="1257"/>
      <c r="L6597" s="1257"/>
      <c r="P6597" s="1255"/>
    </row>
    <row r="6598" spans="6:16">
      <c r="F6598" s="1256"/>
      <c r="G6598" s="1257"/>
      <c r="I6598" s="1255"/>
      <c r="K6598" s="1257"/>
      <c r="L6598" s="1257"/>
      <c r="P6598" s="1255"/>
    </row>
    <row r="6599" spans="6:16">
      <c r="F6599" s="1256"/>
      <c r="G6599" s="1257"/>
      <c r="I6599" s="1255"/>
      <c r="K6599" s="1257"/>
      <c r="L6599" s="1257"/>
      <c r="P6599" s="1255"/>
    </row>
    <row r="6600" spans="6:16">
      <c r="F6600" s="1256"/>
      <c r="G6600" s="1257"/>
      <c r="I6600" s="1255"/>
      <c r="K6600" s="1257"/>
      <c r="L6600" s="1257"/>
      <c r="P6600" s="1255"/>
    </row>
    <row r="6601" spans="6:16">
      <c r="F6601" s="1256"/>
      <c r="G6601" s="1257"/>
      <c r="I6601" s="1255"/>
      <c r="K6601" s="1257"/>
      <c r="L6601" s="1257"/>
      <c r="P6601" s="1255"/>
    </row>
    <row r="6602" spans="6:16">
      <c r="F6602" s="1256"/>
      <c r="G6602" s="1257"/>
      <c r="I6602" s="1255"/>
      <c r="K6602" s="1257"/>
      <c r="L6602" s="1257"/>
      <c r="P6602" s="1255"/>
    </row>
    <row r="6603" spans="6:16">
      <c r="F6603" s="1256"/>
      <c r="G6603" s="1257"/>
      <c r="I6603" s="1255"/>
      <c r="K6603" s="1257"/>
      <c r="L6603" s="1257"/>
      <c r="P6603" s="1255"/>
    </row>
    <row r="6604" spans="6:16">
      <c r="F6604" s="1256"/>
      <c r="G6604" s="1257"/>
      <c r="I6604" s="1255"/>
      <c r="K6604" s="1257"/>
      <c r="L6604" s="1257"/>
      <c r="P6604" s="1255"/>
    </row>
    <row r="6605" spans="6:16">
      <c r="F6605" s="1256"/>
      <c r="G6605" s="1257"/>
      <c r="I6605" s="1255"/>
      <c r="K6605" s="1257"/>
      <c r="L6605" s="1257"/>
      <c r="P6605" s="1255"/>
    </row>
    <row r="6606" spans="6:16">
      <c r="F6606" s="1256"/>
      <c r="G6606" s="1257"/>
      <c r="I6606" s="1255"/>
      <c r="K6606" s="1257"/>
      <c r="L6606" s="1257"/>
      <c r="P6606" s="1255"/>
    </row>
    <row r="6607" spans="6:16">
      <c r="F6607" s="1256"/>
      <c r="G6607" s="1257"/>
      <c r="I6607" s="1255"/>
      <c r="K6607" s="1257"/>
      <c r="L6607" s="1257"/>
      <c r="P6607" s="1255"/>
    </row>
    <row r="6608" spans="6:16">
      <c r="F6608" s="1256"/>
      <c r="G6608" s="1257"/>
      <c r="I6608" s="1255"/>
      <c r="K6608" s="1257"/>
      <c r="L6608" s="1257"/>
      <c r="P6608" s="1255"/>
    </row>
    <row r="6609" spans="6:16">
      <c r="F6609" s="1256"/>
      <c r="G6609" s="1257"/>
      <c r="I6609" s="1255"/>
      <c r="K6609" s="1257"/>
      <c r="L6609" s="1257"/>
      <c r="P6609" s="1255"/>
    </row>
    <row r="6610" spans="6:16">
      <c r="F6610" s="1256"/>
      <c r="G6610" s="1257"/>
      <c r="I6610" s="1255"/>
      <c r="K6610" s="1257"/>
      <c r="L6610" s="1257"/>
      <c r="P6610" s="1255"/>
    </row>
    <row r="6611" spans="6:16">
      <c r="F6611" s="1256"/>
      <c r="G6611" s="1257"/>
      <c r="I6611" s="1255"/>
      <c r="K6611" s="1257"/>
      <c r="L6611" s="1257"/>
      <c r="P6611" s="1255"/>
    </row>
    <row r="6612" spans="6:16">
      <c r="F6612" s="1256"/>
      <c r="G6612" s="1257"/>
      <c r="I6612" s="1255"/>
      <c r="K6612" s="1257"/>
      <c r="L6612" s="1257"/>
      <c r="P6612" s="1255"/>
    </row>
    <row r="6613" spans="6:16">
      <c r="F6613" s="1256"/>
      <c r="G6613" s="1257"/>
      <c r="I6613" s="1255"/>
      <c r="K6613" s="1257"/>
      <c r="L6613" s="1257"/>
      <c r="P6613" s="1255"/>
    </row>
    <row r="6614" spans="6:16">
      <c r="F6614" s="1256"/>
      <c r="G6614" s="1257"/>
      <c r="I6614" s="1255"/>
      <c r="K6614" s="1257"/>
      <c r="L6614" s="1257"/>
      <c r="P6614" s="1255"/>
    </row>
    <row r="6615" spans="6:16">
      <c r="F6615" s="1256"/>
      <c r="G6615" s="1257"/>
      <c r="I6615" s="1255"/>
      <c r="K6615" s="1257"/>
      <c r="L6615" s="1257"/>
      <c r="P6615" s="1255"/>
    </row>
    <row r="6616" spans="6:16">
      <c r="F6616" s="1256"/>
      <c r="G6616" s="1257"/>
      <c r="I6616" s="1255"/>
      <c r="K6616" s="1257"/>
      <c r="L6616" s="1257"/>
      <c r="P6616" s="1255"/>
    </row>
    <row r="6617" spans="6:16">
      <c r="F6617" s="1256"/>
      <c r="G6617" s="1257"/>
      <c r="I6617" s="1255"/>
      <c r="K6617" s="1257"/>
      <c r="L6617" s="1257"/>
      <c r="P6617" s="1255"/>
    </row>
    <row r="6618" spans="6:16">
      <c r="F6618" s="1256"/>
      <c r="G6618" s="1257"/>
      <c r="I6618" s="1255"/>
      <c r="K6618" s="1257"/>
      <c r="L6618" s="1257"/>
      <c r="P6618" s="1255"/>
    </row>
    <row r="6619" spans="6:16">
      <c r="F6619" s="1256"/>
      <c r="G6619" s="1257"/>
      <c r="I6619" s="1255"/>
      <c r="K6619" s="1257"/>
      <c r="L6619" s="1257"/>
      <c r="P6619" s="1255"/>
    </row>
    <row r="6620" spans="6:16">
      <c r="F6620" s="1256"/>
      <c r="G6620" s="1257"/>
      <c r="I6620" s="1255"/>
      <c r="K6620" s="1257"/>
      <c r="L6620" s="1257"/>
      <c r="P6620" s="1255"/>
    </row>
    <row r="6621" spans="6:16">
      <c r="F6621" s="1256"/>
      <c r="G6621" s="1257"/>
      <c r="I6621" s="1255"/>
      <c r="K6621" s="1257"/>
      <c r="L6621" s="1257"/>
      <c r="P6621" s="1255"/>
    </row>
    <row r="6622" spans="6:16">
      <c r="F6622" s="1256"/>
      <c r="G6622" s="1257"/>
      <c r="I6622" s="1255"/>
      <c r="K6622" s="1257"/>
      <c r="L6622" s="1257"/>
      <c r="P6622" s="1255"/>
    </row>
    <row r="6623" spans="6:16">
      <c r="F6623" s="1256"/>
      <c r="G6623" s="1257"/>
      <c r="I6623" s="1255"/>
      <c r="K6623" s="1257"/>
      <c r="L6623" s="1257"/>
      <c r="P6623" s="1255"/>
    </row>
    <row r="6624" spans="6:16">
      <c r="F6624" s="1256"/>
      <c r="G6624" s="1257"/>
      <c r="I6624" s="1255"/>
      <c r="K6624" s="1257"/>
      <c r="L6624" s="1257"/>
      <c r="P6624" s="1255"/>
    </row>
    <row r="6625" spans="6:16">
      <c r="F6625" s="1256"/>
      <c r="G6625" s="1257"/>
      <c r="I6625" s="1255"/>
      <c r="K6625" s="1257"/>
      <c r="L6625" s="1257"/>
      <c r="P6625" s="1255"/>
    </row>
    <row r="6626" spans="6:16">
      <c r="F6626" s="1256"/>
      <c r="G6626" s="1257"/>
      <c r="I6626" s="1255"/>
      <c r="K6626" s="1257"/>
      <c r="L6626" s="1257"/>
      <c r="P6626" s="1255"/>
    </row>
    <row r="6627" spans="6:16">
      <c r="F6627" s="1256"/>
      <c r="G6627" s="1257"/>
      <c r="I6627" s="1255"/>
      <c r="K6627" s="1257"/>
      <c r="L6627" s="1257"/>
      <c r="P6627" s="1255"/>
    </row>
    <row r="6628" spans="6:16">
      <c r="F6628" s="1256"/>
      <c r="G6628" s="1257"/>
      <c r="I6628" s="1255"/>
      <c r="K6628" s="1257"/>
      <c r="L6628" s="1257"/>
      <c r="P6628" s="1255"/>
    </row>
    <row r="6629" spans="6:16">
      <c r="F6629" s="1256"/>
      <c r="G6629" s="1257"/>
      <c r="I6629" s="1255"/>
      <c r="K6629" s="1257"/>
      <c r="L6629" s="1257"/>
      <c r="P6629" s="1255"/>
    </row>
    <row r="6630" spans="6:16">
      <c r="F6630" s="1256"/>
      <c r="G6630" s="1257"/>
      <c r="I6630" s="1255"/>
      <c r="K6630" s="1257"/>
      <c r="L6630" s="1257"/>
      <c r="P6630" s="1255"/>
    </row>
    <row r="6631" spans="6:16">
      <c r="F6631" s="1256"/>
      <c r="G6631" s="1257"/>
      <c r="I6631" s="1255"/>
      <c r="K6631" s="1257"/>
      <c r="L6631" s="1257"/>
      <c r="P6631" s="1255"/>
    </row>
    <row r="6632" spans="6:16">
      <c r="F6632" s="1256"/>
      <c r="G6632" s="1257"/>
      <c r="I6632" s="1255"/>
      <c r="K6632" s="1257"/>
      <c r="L6632" s="1257"/>
      <c r="P6632" s="1255"/>
    </row>
    <row r="6633" spans="6:16">
      <c r="F6633" s="1256"/>
      <c r="G6633" s="1257"/>
      <c r="I6633" s="1255"/>
      <c r="K6633" s="1257"/>
      <c r="L6633" s="1257"/>
      <c r="P6633" s="1255"/>
    </row>
    <row r="6634" spans="6:16">
      <c r="F6634" s="1256"/>
      <c r="G6634" s="1257"/>
      <c r="I6634" s="1255"/>
      <c r="K6634" s="1257"/>
      <c r="L6634" s="1257"/>
      <c r="P6634" s="1255"/>
    </row>
    <row r="6635" spans="6:16">
      <c r="F6635" s="1256"/>
      <c r="G6635" s="1257"/>
      <c r="I6635" s="1255"/>
      <c r="K6635" s="1257"/>
      <c r="L6635" s="1257"/>
      <c r="P6635" s="1255"/>
    </row>
    <row r="6636" spans="6:16">
      <c r="F6636" s="1256"/>
      <c r="G6636" s="1257"/>
      <c r="I6636" s="1255"/>
      <c r="K6636" s="1257"/>
      <c r="L6636" s="1257"/>
      <c r="P6636" s="1255"/>
    </row>
    <row r="6637" spans="6:16">
      <c r="F6637" s="1256"/>
      <c r="G6637" s="1257"/>
      <c r="I6637" s="1255"/>
      <c r="K6637" s="1257"/>
      <c r="L6637" s="1257"/>
      <c r="P6637" s="1255"/>
    </row>
    <row r="6638" spans="6:16">
      <c r="F6638" s="1256"/>
      <c r="G6638" s="1257"/>
      <c r="I6638" s="1255"/>
      <c r="K6638" s="1257"/>
      <c r="L6638" s="1257"/>
      <c r="P6638" s="1255"/>
    </row>
    <row r="6639" spans="6:16">
      <c r="F6639" s="1256"/>
      <c r="G6639" s="1257"/>
      <c r="I6639" s="1255"/>
      <c r="K6639" s="1257"/>
      <c r="L6639" s="1257"/>
      <c r="P6639" s="1255"/>
    </row>
    <row r="6640" spans="6:16">
      <c r="F6640" s="1256"/>
      <c r="G6640" s="1257"/>
      <c r="I6640" s="1255"/>
      <c r="K6640" s="1257"/>
      <c r="L6640" s="1257"/>
      <c r="P6640" s="1255"/>
    </row>
    <row r="6641" spans="6:16">
      <c r="F6641" s="1256"/>
      <c r="G6641" s="1257"/>
      <c r="I6641" s="1255"/>
      <c r="K6641" s="1257"/>
      <c r="L6641" s="1257"/>
      <c r="P6641" s="1255"/>
    </row>
    <row r="6642" spans="6:16">
      <c r="F6642" s="1256"/>
      <c r="G6642" s="1257"/>
      <c r="I6642" s="1255"/>
      <c r="K6642" s="1257"/>
      <c r="L6642" s="1257"/>
      <c r="P6642" s="1255"/>
    </row>
    <row r="6643" spans="6:16">
      <c r="F6643" s="1256"/>
      <c r="G6643" s="1257"/>
      <c r="I6643" s="1255"/>
      <c r="K6643" s="1257"/>
      <c r="L6643" s="1257"/>
      <c r="P6643" s="1255"/>
    </row>
    <row r="6644" spans="6:16">
      <c r="F6644" s="1256"/>
      <c r="G6644" s="1257"/>
      <c r="I6644" s="1255"/>
      <c r="K6644" s="1257"/>
      <c r="L6644" s="1257"/>
      <c r="P6644" s="1255"/>
    </row>
    <row r="6645" spans="6:16">
      <c r="F6645" s="1256"/>
      <c r="G6645" s="1257"/>
      <c r="I6645" s="1255"/>
      <c r="K6645" s="1257"/>
      <c r="L6645" s="1257"/>
      <c r="P6645" s="1255"/>
    </row>
    <row r="6646" spans="6:16">
      <c r="F6646" s="1256"/>
      <c r="G6646" s="1257"/>
      <c r="I6646" s="1255"/>
      <c r="K6646" s="1257"/>
      <c r="L6646" s="1257"/>
      <c r="P6646" s="1255"/>
    </row>
    <row r="6647" spans="6:16">
      <c r="F6647" s="1256"/>
      <c r="G6647" s="1257"/>
      <c r="I6647" s="1255"/>
      <c r="K6647" s="1257"/>
      <c r="L6647" s="1257"/>
      <c r="P6647" s="1255"/>
    </row>
    <row r="6648" spans="6:16">
      <c r="F6648" s="1256"/>
      <c r="G6648" s="1257"/>
      <c r="I6648" s="1255"/>
      <c r="K6648" s="1257"/>
      <c r="L6648" s="1257"/>
      <c r="P6648" s="1255"/>
    </row>
    <row r="6649" spans="6:16">
      <c r="F6649" s="1256"/>
      <c r="G6649" s="1257"/>
      <c r="I6649" s="1255"/>
      <c r="K6649" s="1257"/>
      <c r="L6649" s="1257"/>
      <c r="P6649" s="1255"/>
    </row>
    <row r="6650" spans="6:16">
      <c r="F6650" s="1256"/>
      <c r="G6650" s="1257"/>
      <c r="I6650" s="1255"/>
      <c r="K6650" s="1257"/>
      <c r="L6650" s="1257"/>
      <c r="P6650" s="1255"/>
    </row>
    <row r="6651" spans="6:16">
      <c r="F6651" s="1256"/>
      <c r="G6651" s="1257"/>
      <c r="I6651" s="1255"/>
      <c r="K6651" s="1257"/>
      <c r="L6651" s="1257"/>
      <c r="P6651" s="1255"/>
    </row>
    <row r="6652" spans="6:16">
      <c r="F6652" s="1256"/>
      <c r="G6652" s="1257"/>
      <c r="I6652" s="1255"/>
      <c r="K6652" s="1257"/>
      <c r="L6652" s="1257"/>
      <c r="P6652" s="1255"/>
    </row>
    <row r="6653" spans="6:16">
      <c r="F6653" s="1256"/>
      <c r="G6653" s="1257"/>
      <c r="I6653" s="1255"/>
      <c r="K6653" s="1257"/>
      <c r="L6653" s="1257"/>
      <c r="P6653" s="1255"/>
    </row>
    <row r="6654" spans="6:16">
      <c r="F6654" s="1256"/>
      <c r="G6654" s="1257"/>
      <c r="I6654" s="1255"/>
      <c r="K6654" s="1257"/>
      <c r="L6654" s="1257"/>
      <c r="P6654" s="1255"/>
    </row>
    <row r="6655" spans="6:16">
      <c r="F6655" s="1256"/>
      <c r="G6655" s="1257"/>
      <c r="I6655" s="1255"/>
      <c r="K6655" s="1257"/>
      <c r="L6655" s="1257"/>
      <c r="P6655" s="1255"/>
    </row>
    <row r="6656" spans="6:16">
      <c r="F6656" s="1256"/>
      <c r="G6656" s="1257"/>
      <c r="I6656" s="1255"/>
      <c r="K6656" s="1257"/>
      <c r="L6656" s="1257"/>
      <c r="P6656" s="1255"/>
    </row>
    <row r="6657" spans="6:16">
      <c r="F6657" s="1256"/>
      <c r="G6657" s="1257"/>
      <c r="I6657" s="1255"/>
      <c r="K6657" s="1257"/>
      <c r="L6657" s="1257"/>
      <c r="P6657" s="1255"/>
    </row>
    <row r="6658" spans="6:16">
      <c r="F6658" s="1256"/>
      <c r="G6658" s="1257"/>
      <c r="I6658" s="1255"/>
      <c r="K6658" s="1257"/>
      <c r="L6658" s="1257"/>
      <c r="P6658" s="1255"/>
    </row>
    <row r="6659" spans="6:16">
      <c r="F6659" s="1256"/>
      <c r="G6659" s="1257"/>
      <c r="I6659" s="1255"/>
      <c r="K6659" s="1257"/>
      <c r="L6659" s="1257"/>
      <c r="P6659" s="1255"/>
    </row>
    <row r="6660" spans="6:16">
      <c r="F6660" s="1256"/>
      <c r="G6660" s="1257"/>
      <c r="I6660" s="1255"/>
      <c r="K6660" s="1257"/>
      <c r="L6660" s="1257"/>
      <c r="P6660" s="1255"/>
    </row>
    <row r="6661" spans="6:16">
      <c r="F6661" s="1256"/>
      <c r="G6661" s="1257"/>
      <c r="I6661" s="1255"/>
      <c r="K6661" s="1257"/>
      <c r="L6661" s="1257"/>
      <c r="P6661" s="1255"/>
    </row>
    <row r="6662" spans="6:16">
      <c r="F6662" s="1256"/>
      <c r="G6662" s="1257"/>
      <c r="I6662" s="1255"/>
      <c r="K6662" s="1257"/>
      <c r="L6662" s="1257"/>
      <c r="P6662" s="1255"/>
    </row>
    <row r="6663" spans="6:16">
      <c r="F6663" s="1256"/>
      <c r="G6663" s="1257"/>
      <c r="I6663" s="1255"/>
      <c r="K6663" s="1257"/>
      <c r="L6663" s="1257"/>
      <c r="P6663" s="1255"/>
    </row>
    <row r="6664" spans="6:16">
      <c r="F6664" s="1256"/>
      <c r="G6664" s="1257"/>
      <c r="I6664" s="1255"/>
      <c r="K6664" s="1257"/>
      <c r="L6664" s="1257"/>
      <c r="P6664" s="1255"/>
    </row>
    <row r="6665" spans="6:16">
      <c r="F6665" s="1256"/>
      <c r="G6665" s="1257"/>
      <c r="I6665" s="1255"/>
      <c r="K6665" s="1257"/>
      <c r="L6665" s="1257"/>
      <c r="P6665" s="1255"/>
    </row>
    <row r="6666" spans="6:16">
      <c r="F6666" s="1256"/>
      <c r="G6666" s="1257"/>
      <c r="I6666" s="1255"/>
      <c r="K6666" s="1257"/>
      <c r="L6666" s="1257"/>
      <c r="P6666" s="1255"/>
    </row>
    <row r="6667" spans="6:16">
      <c r="F6667" s="1256"/>
      <c r="G6667" s="1257"/>
      <c r="I6667" s="1255"/>
      <c r="K6667" s="1257"/>
      <c r="L6667" s="1257"/>
      <c r="P6667" s="1255"/>
    </row>
    <row r="6668" spans="6:16">
      <c r="F6668" s="1256"/>
      <c r="G6668" s="1257"/>
      <c r="I6668" s="1255"/>
      <c r="K6668" s="1257"/>
      <c r="L6668" s="1257"/>
      <c r="P6668" s="1255"/>
    </row>
    <row r="6669" spans="6:16">
      <c r="F6669" s="1256"/>
      <c r="G6669" s="1257"/>
      <c r="I6669" s="1255"/>
      <c r="K6669" s="1257"/>
      <c r="L6669" s="1257"/>
      <c r="P6669" s="1255"/>
    </row>
    <row r="6670" spans="6:16">
      <c r="F6670" s="1256"/>
      <c r="G6670" s="1257"/>
      <c r="I6670" s="1255"/>
      <c r="K6670" s="1257"/>
      <c r="L6670" s="1257"/>
      <c r="P6670" s="1255"/>
    </row>
    <row r="6671" spans="6:16">
      <c r="F6671" s="1256"/>
      <c r="G6671" s="1257"/>
      <c r="I6671" s="1255"/>
      <c r="K6671" s="1257"/>
      <c r="L6671" s="1257"/>
      <c r="P6671" s="1255"/>
    </row>
    <row r="6672" spans="6:16">
      <c r="F6672" s="1256"/>
      <c r="G6672" s="1257"/>
      <c r="I6672" s="1255"/>
      <c r="K6672" s="1257"/>
      <c r="L6672" s="1257"/>
      <c r="P6672" s="1255"/>
    </row>
    <row r="6673" spans="6:16">
      <c r="F6673" s="1256"/>
      <c r="G6673" s="1257"/>
      <c r="I6673" s="1255"/>
      <c r="K6673" s="1257"/>
      <c r="L6673" s="1257"/>
      <c r="P6673" s="1255"/>
    </row>
    <row r="6674" spans="6:16">
      <c r="F6674" s="1256"/>
      <c r="G6674" s="1257"/>
      <c r="I6674" s="1255"/>
      <c r="K6674" s="1257"/>
      <c r="L6674" s="1257"/>
      <c r="P6674" s="1255"/>
    </row>
    <row r="6675" spans="6:16">
      <c r="F6675" s="1256"/>
      <c r="G6675" s="1257"/>
      <c r="I6675" s="1255"/>
      <c r="K6675" s="1257"/>
      <c r="L6675" s="1257"/>
      <c r="P6675" s="1255"/>
    </row>
    <row r="6676" spans="6:16">
      <c r="F6676" s="1256"/>
      <c r="G6676" s="1257"/>
      <c r="I6676" s="1255"/>
      <c r="K6676" s="1257"/>
      <c r="L6676" s="1257"/>
      <c r="P6676" s="1255"/>
    </row>
    <row r="6677" spans="6:16">
      <c r="F6677" s="1256"/>
      <c r="G6677" s="1257"/>
      <c r="I6677" s="1255"/>
      <c r="K6677" s="1257"/>
      <c r="L6677" s="1257"/>
      <c r="P6677" s="1255"/>
    </row>
    <row r="6678" spans="6:16">
      <c r="F6678" s="1256"/>
      <c r="G6678" s="1257"/>
      <c r="I6678" s="1255"/>
      <c r="K6678" s="1257"/>
      <c r="L6678" s="1257"/>
      <c r="P6678" s="1255"/>
    </row>
    <row r="6679" spans="6:16">
      <c r="F6679" s="1256"/>
      <c r="G6679" s="1257"/>
      <c r="I6679" s="1255"/>
      <c r="K6679" s="1257"/>
      <c r="L6679" s="1257"/>
      <c r="P6679" s="1255"/>
    </row>
    <row r="6680" spans="6:16">
      <c r="F6680" s="1256"/>
      <c r="G6680" s="1257"/>
      <c r="I6680" s="1255"/>
      <c r="K6680" s="1257"/>
      <c r="L6680" s="1257"/>
      <c r="P6680" s="1255"/>
    </row>
    <row r="6681" spans="6:16">
      <c r="F6681" s="1256"/>
      <c r="G6681" s="1257"/>
      <c r="I6681" s="1255"/>
      <c r="K6681" s="1257"/>
      <c r="L6681" s="1257"/>
      <c r="P6681" s="1255"/>
    </row>
    <row r="6682" spans="6:16">
      <c r="F6682" s="1256"/>
      <c r="G6682" s="1257"/>
      <c r="I6682" s="1255"/>
      <c r="K6682" s="1257"/>
      <c r="L6682" s="1257"/>
      <c r="P6682" s="1255"/>
    </row>
    <row r="6683" spans="6:16">
      <c r="F6683" s="1256"/>
      <c r="G6683" s="1257"/>
      <c r="I6683" s="1255"/>
      <c r="K6683" s="1257"/>
      <c r="L6683" s="1257"/>
      <c r="P6683" s="1255"/>
    </row>
    <row r="6684" spans="6:16">
      <c r="F6684" s="1256"/>
      <c r="G6684" s="1257"/>
      <c r="I6684" s="1255"/>
      <c r="K6684" s="1257"/>
      <c r="L6684" s="1257"/>
      <c r="P6684" s="1255"/>
    </row>
    <row r="6685" spans="6:16">
      <c r="F6685" s="1256"/>
      <c r="G6685" s="1257"/>
      <c r="I6685" s="1255"/>
      <c r="K6685" s="1257"/>
      <c r="L6685" s="1257"/>
      <c r="P6685" s="1255"/>
    </row>
    <row r="6686" spans="6:16">
      <c r="F6686" s="1256"/>
      <c r="G6686" s="1257"/>
      <c r="I6686" s="1255"/>
      <c r="K6686" s="1257"/>
      <c r="L6686" s="1257"/>
      <c r="P6686" s="1255"/>
    </row>
    <row r="6687" spans="6:16">
      <c r="F6687" s="1256"/>
      <c r="G6687" s="1257"/>
      <c r="I6687" s="1255"/>
      <c r="K6687" s="1257"/>
      <c r="L6687" s="1257"/>
      <c r="P6687" s="1255"/>
    </row>
    <row r="6688" spans="6:16">
      <c r="F6688" s="1256"/>
      <c r="G6688" s="1257"/>
      <c r="I6688" s="1255"/>
      <c r="K6688" s="1257"/>
      <c r="L6688" s="1257"/>
      <c r="P6688" s="1255"/>
    </row>
    <row r="6689" spans="6:16">
      <c r="F6689" s="1256"/>
      <c r="G6689" s="1257"/>
      <c r="I6689" s="1255"/>
      <c r="K6689" s="1257"/>
      <c r="L6689" s="1257"/>
      <c r="P6689" s="1255"/>
    </row>
    <row r="6690" spans="6:16">
      <c r="F6690" s="1256"/>
      <c r="G6690" s="1257"/>
      <c r="I6690" s="1255"/>
      <c r="K6690" s="1257"/>
      <c r="L6690" s="1257"/>
      <c r="P6690" s="1255"/>
    </row>
    <row r="6691" spans="6:16">
      <c r="F6691" s="1256"/>
      <c r="G6691" s="1257"/>
      <c r="I6691" s="1255"/>
      <c r="K6691" s="1257"/>
      <c r="L6691" s="1257"/>
      <c r="P6691" s="1255"/>
    </row>
    <row r="6692" spans="6:16">
      <c r="F6692" s="1256"/>
      <c r="G6692" s="1257"/>
      <c r="I6692" s="1255"/>
      <c r="K6692" s="1257"/>
      <c r="L6692" s="1257"/>
      <c r="P6692" s="1255"/>
    </row>
    <row r="6693" spans="6:16">
      <c r="F6693" s="1256"/>
      <c r="G6693" s="1257"/>
      <c r="I6693" s="1255"/>
      <c r="K6693" s="1257"/>
      <c r="L6693" s="1257"/>
      <c r="P6693" s="1255"/>
    </row>
    <row r="6694" spans="6:16">
      <c r="F6694" s="1256"/>
      <c r="G6694" s="1257"/>
      <c r="I6694" s="1255"/>
      <c r="K6694" s="1257"/>
      <c r="L6694" s="1257"/>
      <c r="P6694" s="1255"/>
    </row>
    <row r="6695" spans="6:16">
      <c r="F6695" s="1256"/>
      <c r="G6695" s="1257"/>
      <c r="I6695" s="1255"/>
      <c r="K6695" s="1257"/>
      <c r="L6695" s="1257"/>
      <c r="P6695" s="1255"/>
    </row>
    <row r="6696" spans="6:16">
      <c r="F6696" s="1256"/>
      <c r="G6696" s="1257"/>
      <c r="I6696" s="1255"/>
      <c r="K6696" s="1257"/>
      <c r="L6696" s="1257"/>
      <c r="P6696" s="1255"/>
    </row>
    <row r="6697" spans="6:16">
      <c r="F6697" s="1256"/>
      <c r="G6697" s="1257"/>
      <c r="I6697" s="1255"/>
      <c r="K6697" s="1257"/>
      <c r="L6697" s="1257"/>
      <c r="P6697" s="1255"/>
    </row>
    <row r="6698" spans="6:16">
      <c r="F6698" s="1256"/>
      <c r="G6698" s="1257"/>
      <c r="I6698" s="1255"/>
      <c r="K6698" s="1257"/>
      <c r="L6698" s="1257"/>
      <c r="P6698" s="1255"/>
    </row>
    <row r="6699" spans="6:16">
      <c r="F6699" s="1256"/>
      <c r="G6699" s="1257"/>
      <c r="I6699" s="1255"/>
      <c r="K6699" s="1257"/>
      <c r="L6699" s="1257"/>
      <c r="P6699" s="1255"/>
    </row>
    <row r="6700" spans="6:16">
      <c r="F6700" s="1256"/>
      <c r="G6700" s="1257"/>
      <c r="I6700" s="1255"/>
      <c r="K6700" s="1257"/>
      <c r="L6700" s="1257"/>
      <c r="P6700" s="1255"/>
    </row>
    <row r="6701" spans="6:16">
      <c r="F6701" s="1256"/>
      <c r="G6701" s="1257"/>
      <c r="I6701" s="1255"/>
      <c r="K6701" s="1257"/>
      <c r="L6701" s="1257"/>
      <c r="P6701" s="1255"/>
    </row>
    <row r="6702" spans="6:16">
      <c r="F6702" s="1256"/>
      <c r="G6702" s="1257"/>
      <c r="I6702" s="1255"/>
      <c r="K6702" s="1257"/>
      <c r="L6702" s="1257"/>
      <c r="P6702" s="1255"/>
    </row>
    <row r="6703" spans="6:16">
      <c r="F6703" s="1256"/>
      <c r="G6703" s="1257"/>
      <c r="I6703" s="1255"/>
      <c r="K6703" s="1257"/>
      <c r="L6703" s="1257"/>
      <c r="P6703" s="1255"/>
    </row>
    <row r="6704" spans="6:16">
      <c r="F6704" s="1256"/>
      <c r="G6704" s="1257"/>
      <c r="I6704" s="1255"/>
      <c r="K6704" s="1257"/>
      <c r="L6704" s="1257"/>
      <c r="P6704" s="1255"/>
    </row>
    <row r="6705" spans="6:16">
      <c r="F6705" s="1256"/>
      <c r="G6705" s="1257"/>
      <c r="I6705" s="1255"/>
      <c r="K6705" s="1257"/>
      <c r="L6705" s="1257"/>
      <c r="P6705" s="1255"/>
    </row>
    <row r="6706" spans="6:16">
      <c r="F6706" s="1256"/>
      <c r="G6706" s="1257"/>
      <c r="I6706" s="1255"/>
      <c r="K6706" s="1257"/>
      <c r="L6706" s="1257"/>
      <c r="P6706" s="1255"/>
    </row>
    <row r="6707" spans="6:16">
      <c r="F6707" s="1256"/>
      <c r="G6707" s="1257"/>
      <c r="I6707" s="1255"/>
      <c r="K6707" s="1257"/>
      <c r="L6707" s="1257"/>
      <c r="P6707" s="1255"/>
    </row>
    <row r="6708" spans="6:16">
      <c r="F6708" s="1256"/>
      <c r="G6708" s="1257"/>
      <c r="I6708" s="1255"/>
      <c r="K6708" s="1257"/>
      <c r="L6708" s="1257"/>
      <c r="P6708" s="1255"/>
    </row>
    <row r="6709" spans="6:16">
      <c r="F6709" s="1256"/>
      <c r="G6709" s="1257"/>
      <c r="I6709" s="1255"/>
      <c r="K6709" s="1257"/>
      <c r="L6709" s="1257"/>
      <c r="P6709" s="1255"/>
    </row>
    <row r="6710" spans="6:16">
      <c r="F6710" s="1256"/>
      <c r="G6710" s="1257"/>
      <c r="I6710" s="1255"/>
      <c r="K6710" s="1257"/>
      <c r="L6710" s="1257"/>
      <c r="P6710" s="1255"/>
    </row>
    <row r="6711" spans="6:16">
      <c r="F6711" s="1256"/>
      <c r="G6711" s="1257"/>
      <c r="I6711" s="1255"/>
      <c r="K6711" s="1257"/>
      <c r="L6711" s="1257"/>
      <c r="P6711" s="1255"/>
    </row>
    <row r="6712" spans="6:16">
      <c r="F6712" s="1256"/>
      <c r="G6712" s="1257"/>
      <c r="I6712" s="1255"/>
      <c r="K6712" s="1257"/>
      <c r="L6712" s="1257"/>
      <c r="P6712" s="1255"/>
    </row>
    <row r="6713" spans="6:16">
      <c r="F6713" s="1256"/>
      <c r="G6713" s="1257"/>
      <c r="I6713" s="1255"/>
      <c r="K6713" s="1257"/>
      <c r="L6713" s="1257"/>
      <c r="P6713" s="1255"/>
    </row>
    <row r="6714" spans="6:16">
      <c r="F6714" s="1256"/>
      <c r="G6714" s="1257"/>
      <c r="I6714" s="1255"/>
      <c r="K6714" s="1257"/>
      <c r="L6714" s="1257"/>
      <c r="P6714" s="1255"/>
    </row>
    <row r="6715" spans="6:16">
      <c r="F6715" s="1256"/>
      <c r="G6715" s="1257"/>
      <c r="I6715" s="1255"/>
      <c r="K6715" s="1257"/>
      <c r="L6715" s="1257"/>
      <c r="P6715" s="1255"/>
    </row>
    <row r="6716" spans="6:16">
      <c r="F6716" s="1256"/>
      <c r="G6716" s="1257"/>
      <c r="I6716" s="1255"/>
      <c r="K6716" s="1257"/>
      <c r="L6716" s="1257"/>
      <c r="P6716" s="1255"/>
    </row>
    <row r="6717" spans="6:16">
      <c r="F6717" s="1256"/>
      <c r="G6717" s="1257"/>
      <c r="I6717" s="1255"/>
      <c r="K6717" s="1257"/>
      <c r="L6717" s="1257"/>
      <c r="P6717" s="1255"/>
    </row>
    <row r="6718" spans="6:16">
      <c r="F6718" s="1256"/>
      <c r="G6718" s="1257"/>
      <c r="I6718" s="1255"/>
      <c r="K6718" s="1257"/>
      <c r="L6718" s="1257"/>
      <c r="P6718" s="1255"/>
    </row>
    <row r="6719" spans="6:16">
      <c r="F6719" s="1256"/>
      <c r="G6719" s="1257"/>
      <c r="I6719" s="1255"/>
      <c r="K6719" s="1257"/>
      <c r="L6719" s="1257"/>
      <c r="P6719" s="1255"/>
    </row>
    <row r="6720" spans="6:16">
      <c r="F6720" s="1256"/>
      <c r="G6720" s="1257"/>
      <c r="I6720" s="1255"/>
      <c r="K6720" s="1257"/>
      <c r="L6720" s="1257"/>
      <c r="P6720" s="1255"/>
    </row>
    <row r="6721" spans="6:16">
      <c r="F6721" s="1256"/>
      <c r="G6721" s="1257"/>
      <c r="I6721" s="1255"/>
      <c r="K6721" s="1257"/>
      <c r="L6721" s="1257"/>
      <c r="P6721" s="1255"/>
    </row>
    <row r="6722" spans="6:16">
      <c r="F6722" s="1256"/>
      <c r="G6722" s="1257"/>
      <c r="I6722" s="1255"/>
      <c r="K6722" s="1257"/>
      <c r="L6722" s="1257"/>
      <c r="P6722" s="1255"/>
    </row>
    <row r="6723" spans="6:16">
      <c r="F6723" s="1256"/>
      <c r="G6723" s="1257"/>
      <c r="I6723" s="1255"/>
      <c r="K6723" s="1257"/>
      <c r="L6723" s="1257"/>
      <c r="P6723" s="1255"/>
    </row>
    <row r="6724" spans="6:16">
      <c r="F6724" s="1256"/>
      <c r="G6724" s="1257"/>
      <c r="I6724" s="1255"/>
      <c r="K6724" s="1257"/>
      <c r="L6724" s="1257"/>
      <c r="P6724" s="1255"/>
    </row>
    <row r="6725" spans="6:16">
      <c r="F6725" s="1256"/>
      <c r="G6725" s="1257"/>
      <c r="I6725" s="1255"/>
      <c r="K6725" s="1257"/>
      <c r="L6725" s="1257"/>
      <c r="P6725" s="1255"/>
    </row>
    <row r="6726" spans="6:16">
      <c r="F6726" s="1256"/>
      <c r="G6726" s="1257"/>
      <c r="I6726" s="1255"/>
      <c r="K6726" s="1257"/>
      <c r="L6726" s="1257"/>
      <c r="P6726" s="1255"/>
    </row>
    <row r="6727" spans="6:16">
      <c r="F6727" s="1256"/>
      <c r="G6727" s="1257"/>
      <c r="I6727" s="1255"/>
      <c r="K6727" s="1257"/>
      <c r="L6727" s="1257"/>
      <c r="P6727" s="1255"/>
    </row>
    <row r="6728" spans="6:16">
      <c r="F6728" s="1256"/>
      <c r="G6728" s="1257"/>
      <c r="I6728" s="1255"/>
      <c r="K6728" s="1257"/>
      <c r="L6728" s="1257"/>
      <c r="P6728" s="1255"/>
    </row>
    <row r="6729" spans="6:16">
      <c r="F6729" s="1256"/>
      <c r="G6729" s="1257"/>
      <c r="I6729" s="1255"/>
      <c r="K6729" s="1257"/>
      <c r="L6729" s="1257"/>
      <c r="P6729" s="1255"/>
    </row>
    <row r="6730" spans="6:16">
      <c r="F6730" s="1256"/>
      <c r="G6730" s="1257"/>
      <c r="I6730" s="1255"/>
      <c r="K6730" s="1257"/>
      <c r="L6730" s="1257"/>
      <c r="P6730" s="1255"/>
    </row>
    <row r="6731" spans="6:16">
      <c r="F6731" s="1256"/>
      <c r="G6731" s="1257"/>
      <c r="I6731" s="1255"/>
      <c r="K6731" s="1257"/>
      <c r="L6731" s="1257"/>
      <c r="P6731" s="1255"/>
    </row>
    <row r="6732" spans="6:16">
      <c r="F6732" s="1256"/>
      <c r="G6732" s="1257"/>
      <c r="I6732" s="1255"/>
      <c r="K6732" s="1257"/>
      <c r="L6732" s="1257"/>
      <c r="P6732" s="1255"/>
    </row>
    <row r="6733" spans="6:16">
      <c r="F6733" s="1256"/>
      <c r="G6733" s="1257"/>
      <c r="I6733" s="1255"/>
      <c r="K6733" s="1257"/>
      <c r="L6733" s="1257"/>
      <c r="P6733" s="1255"/>
    </row>
    <row r="6734" spans="6:16">
      <c r="F6734" s="1256"/>
      <c r="G6734" s="1257"/>
      <c r="I6734" s="1255"/>
      <c r="K6734" s="1257"/>
      <c r="L6734" s="1257"/>
      <c r="P6734" s="1255"/>
    </row>
    <row r="6735" spans="6:16">
      <c r="F6735" s="1256"/>
      <c r="G6735" s="1257"/>
      <c r="I6735" s="1255"/>
      <c r="K6735" s="1257"/>
      <c r="L6735" s="1257"/>
      <c r="P6735" s="1255"/>
    </row>
    <row r="6736" spans="6:16">
      <c r="F6736" s="1256"/>
      <c r="G6736" s="1257"/>
      <c r="I6736" s="1255"/>
      <c r="K6736" s="1257"/>
      <c r="L6736" s="1257"/>
      <c r="P6736" s="1255"/>
    </row>
    <row r="6737" spans="6:16">
      <c r="F6737" s="1256"/>
      <c r="G6737" s="1257"/>
      <c r="I6737" s="1255"/>
      <c r="K6737" s="1257"/>
      <c r="L6737" s="1257"/>
      <c r="P6737" s="1255"/>
    </row>
    <row r="6738" spans="6:16">
      <c r="F6738" s="1256"/>
      <c r="G6738" s="1257"/>
      <c r="I6738" s="1255"/>
      <c r="K6738" s="1257"/>
      <c r="L6738" s="1257"/>
      <c r="P6738" s="1255"/>
    </row>
    <row r="6739" spans="6:16">
      <c r="F6739" s="1256"/>
      <c r="G6739" s="1257"/>
      <c r="I6739" s="1255"/>
      <c r="K6739" s="1257"/>
      <c r="L6739" s="1257"/>
      <c r="P6739" s="1255"/>
    </row>
    <row r="6740" spans="6:16">
      <c r="F6740" s="1256"/>
      <c r="G6740" s="1257"/>
      <c r="I6740" s="1255"/>
      <c r="K6740" s="1257"/>
      <c r="L6740" s="1257"/>
      <c r="P6740" s="1255"/>
    </row>
    <row r="6741" spans="6:16">
      <c r="F6741" s="1256"/>
      <c r="G6741" s="1257"/>
      <c r="I6741" s="1255"/>
      <c r="K6741" s="1257"/>
      <c r="L6741" s="1257"/>
      <c r="P6741" s="1255"/>
    </row>
    <row r="6742" spans="6:16">
      <c r="F6742" s="1256"/>
      <c r="G6742" s="1257"/>
      <c r="I6742" s="1255"/>
      <c r="K6742" s="1257"/>
      <c r="L6742" s="1257"/>
      <c r="P6742" s="1255"/>
    </row>
    <row r="6743" spans="6:16">
      <c r="F6743" s="1256"/>
      <c r="G6743" s="1257"/>
      <c r="I6743" s="1255"/>
      <c r="K6743" s="1257"/>
      <c r="L6743" s="1257"/>
      <c r="P6743" s="1255"/>
    </row>
    <row r="6744" spans="6:16">
      <c r="F6744" s="1256"/>
      <c r="G6744" s="1257"/>
      <c r="I6744" s="1255"/>
      <c r="K6744" s="1257"/>
      <c r="L6744" s="1257"/>
      <c r="P6744" s="1255"/>
    </row>
    <row r="6745" spans="6:16">
      <c r="F6745" s="1256"/>
      <c r="G6745" s="1257"/>
      <c r="I6745" s="1255"/>
      <c r="K6745" s="1257"/>
      <c r="L6745" s="1257"/>
      <c r="P6745" s="1255"/>
    </row>
    <row r="6746" spans="6:16">
      <c r="F6746" s="1256"/>
      <c r="G6746" s="1257"/>
      <c r="I6746" s="1255"/>
      <c r="K6746" s="1257"/>
      <c r="L6746" s="1257"/>
      <c r="P6746" s="1255"/>
    </row>
    <row r="6747" spans="6:16">
      <c r="F6747" s="1256"/>
      <c r="G6747" s="1257"/>
      <c r="I6747" s="1255"/>
      <c r="K6747" s="1257"/>
      <c r="L6747" s="1257"/>
      <c r="P6747" s="1255"/>
    </row>
    <row r="6748" spans="6:16">
      <c r="F6748" s="1256"/>
      <c r="G6748" s="1257"/>
      <c r="I6748" s="1255"/>
      <c r="K6748" s="1257"/>
      <c r="L6748" s="1257"/>
      <c r="P6748" s="1255"/>
    </row>
    <row r="6749" spans="6:16">
      <c r="F6749" s="1256"/>
      <c r="G6749" s="1257"/>
      <c r="I6749" s="1255"/>
      <c r="K6749" s="1257"/>
      <c r="L6749" s="1257"/>
      <c r="P6749" s="1255"/>
    </row>
    <row r="6750" spans="6:16">
      <c r="F6750" s="1256"/>
      <c r="G6750" s="1257"/>
      <c r="I6750" s="1255"/>
      <c r="K6750" s="1257"/>
      <c r="L6750" s="1257"/>
      <c r="P6750" s="1255"/>
    </row>
    <row r="6751" spans="6:16">
      <c r="F6751" s="1256"/>
      <c r="G6751" s="1257"/>
      <c r="I6751" s="1255"/>
      <c r="K6751" s="1257"/>
      <c r="L6751" s="1257"/>
      <c r="P6751" s="1255"/>
    </row>
    <row r="6752" spans="6:16">
      <c r="F6752" s="1256"/>
      <c r="G6752" s="1257"/>
      <c r="I6752" s="1255"/>
      <c r="K6752" s="1257"/>
      <c r="L6752" s="1257"/>
      <c r="P6752" s="1255"/>
    </row>
    <row r="6753" spans="6:16">
      <c r="F6753" s="1256"/>
      <c r="G6753" s="1257"/>
      <c r="I6753" s="1255"/>
      <c r="K6753" s="1257"/>
      <c r="L6753" s="1257"/>
      <c r="P6753" s="1255"/>
    </row>
    <row r="6754" spans="6:16">
      <c r="F6754" s="1256"/>
      <c r="G6754" s="1257"/>
      <c r="I6754" s="1255"/>
      <c r="K6754" s="1257"/>
      <c r="L6754" s="1257"/>
      <c r="P6754" s="1255"/>
    </row>
    <row r="6755" spans="6:16">
      <c r="F6755" s="1256"/>
      <c r="G6755" s="1257"/>
      <c r="I6755" s="1255"/>
      <c r="K6755" s="1257"/>
      <c r="L6755" s="1257"/>
      <c r="P6755" s="1255"/>
    </row>
    <row r="6756" spans="6:16">
      <c r="F6756" s="1256"/>
      <c r="G6756" s="1257"/>
      <c r="I6756" s="1255"/>
      <c r="K6756" s="1257"/>
      <c r="L6756" s="1257"/>
      <c r="P6756" s="1255"/>
    </row>
    <row r="6757" spans="6:16">
      <c r="F6757" s="1256"/>
      <c r="G6757" s="1257"/>
      <c r="I6757" s="1255"/>
      <c r="K6757" s="1257"/>
      <c r="L6757" s="1257"/>
      <c r="P6757" s="1255"/>
    </row>
    <row r="6758" spans="6:16">
      <c r="F6758" s="1256"/>
      <c r="G6758" s="1257"/>
      <c r="I6758" s="1255"/>
      <c r="K6758" s="1257"/>
      <c r="L6758" s="1257"/>
      <c r="P6758" s="1255"/>
    </row>
    <row r="6759" spans="6:16">
      <c r="F6759" s="1256"/>
      <c r="G6759" s="1257"/>
      <c r="I6759" s="1255"/>
      <c r="K6759" s="1257"/>
      <c r="L6759" s="1257"/>
      <c r="P6759" s="1255"/>
    </row>
    <row r="6760" spans="6:16">
      <c r="F6760" s="1256"/>
      <c r="G6760" s="1257"/>
      <c r="I6760" s="1255"/>
      <c r="K6760" s="1257"/>
      <c r="L6760" s="1257"/>
      <c r="P6760" s="1255"/>
    </row>
    <row r="6761" spans="6:16">
      <c r="F6761" s="1256"/>
      <c r="G6761" s="1257"/>
      <c r="I6761" s="1255"/>
      <c r="K6761" s="1257"/>
      <c r="L6761" s="1257"/>
      <c r="P6761" s="1255"/>
    </row>
    <row r="6762" spans="6:16">
      <c r="F6762" s="1256"/>
      <c r="G6762" s="1257"/>
      <c r="I6762" s="1255"/>
      <c r="K6762" s="1257"/>
      <c r="L6762" s="1257"/>
      <c r="P6762" s="1255"/>
    </row>
    <row r="6763" spans="6:16">
      <c r="F6763" s="1256"/>
      <c r="G6763" s="1257"/>
      <c r="I6763" s="1255"/>
      <c r="K6763" s="1257"/>
      <c r="L6763" s="1257"/>
      <c r="P6763" s="1255"/>
    </row>
    <row r="6764" spans="6:16">
      <c r="F6764" s="1256"/>
      <c r="G6764" s="1257"/>
      <c r="I6764" s="1255"/>
      <c r="K6764" s="1257"/>
      <c r="L6764" s="1257"/>
      <c r="P6764" s="1255"/>
    </row>
    <row r="6765" spans="6:16">
      <c r="F6765" s="1256"/>
      <c r="G6765" s="1257"/>
      <c r="I6765" s="1255"/>
      <c r="K6765" s="1257"/>
      <c r="L6765" s="1257"/>
      <c r="P6765" s="1255"/>
    </row>
    <row r="6766" spans="6:16">
      <c r="F6766" s="1256"/>
      <c r="G6766" s="1257"/>
      <c r="I6766" s="1255"/>
      <c r="K6766" s="1257"/>
      <c r="L6766" s="1257"/>
      <c r="P6766" s="1255"/>
    </row>
    <row r="6767" spans="6:16">
      <c r="F6767" s="1256"/>
      <c r="G6767" s="1257"/>
      <c r="I6767" s="1255"/>
      <c r="K6767" s="1257"/>
      <c r="L6767" s="1257"/>
      <c r="P6767" s="1255"/>
    </row>
    <row r="6768" spans="6:16">
      <c r="F6768" s="1256"/>
      <c r="G6768" s="1257"/>
      <c r="I6768" s="1255"/>
      <c r="K6768" s="1257"/>
      <c r="L6768" s="1257"/>
      <c r="P6768" s="1255"/>
    </row>
    <row r="6769" spans="6:16">
      <c r="F6769" s="1256"/>
      <c r="G6769" s="1257"/>
      <c r="I6769" s="1255"/>
      <c r="K6769" s="1257"/>
      <c r="L6769" s="1257"/>
      <c r="P6769" s="1255"/>
    </row>
    <row r="6770" spans="6:16">
      <c r="F6770" s="1256"/>
      <c r="G6770" s="1257"/>
      <c r="I6770" s="1255"/>
      <c r="K6770" s="1257"/>
      <c r="L6770" s="1257"/>
      <c r="P6770" s="1255"/>
    </row>
    <row r="6771" spans="6:16">
      <c r="F6771" s="1256"/>
      <c r="G6771" s="1257"/>
      <c r="I6771" s="1255"/>
      <c r="K6771" s="1257"/>
      <c r="L6771" s="1257"/>
      <c r="P6771" s="1255"/>
    </row>
    <row r="6772" spans="6:16">
      <c r="F6772" s="1256"/>
      <c r="G6772" s="1257"/>
      <c r="I6772" s="1255"/>
      <c r="K6772" s="1257"/>
      <c r="L6772" s="1257"/>
      <c r="P6772" s="1255"/>
    </row>
    <row r="6773" spans="6:16">
      <c r="F6773" s="1256"/>
      <c r="G6773" s="1257"/>
      <c r="I6773" s="1255"/>
      <c r="K6773" s="1257"/>
      <c r="L6773" s="1257"/>
      <c r="P6773" s="1255"/>
    </row>
    <row r="6774" spans="6:16">
      <c r="F6774" s="1256"/>
      <c r="G6774" s="1257"/>
      <c r="I6774" s="1255"/>
      <c r="K6774" s="1257"/>
      <c r="L6774" s="1257"/>
      <c r="P6774" s="1255"/>
    </row>
    <row r="6775" spans="6:16">
      <c r="F6775" s="1256"/>
      <c r="G6775" s="1257"/>
      <c r="I6775" s="1255"/>
      <c r="K6775" s="1257"/>
      <c r="L6775" s="1257"/>
      <c r="P6775" s="1255"/>
    </row>
    <row r="6776" spans="6:16">
      <c r="F6776" s="1256"/>
      <c r="G6776" s="1257"/>
      <c r="I6776" s="1255"/>
      <c r="K6776" s="1257"/>
      <c r="L6776" s="1257"/>
      <c r="P6776" s="1255"/>
    </row>
    <row r="6777" spans="6:16">
      <c r="F6777" s="1256"/>
      <c r="G6777" s="1257"/>
      <c r="I6777" s="1255"/>
      <c r="K6777" s="1257"/>
      <c r="L6777" s="1257"/>
      <c r="P6777" s="1255"/>
    </row>
    <row r="6778" spans="6:16">
      <c r="F6778" s="1256"/>
      <c r="G6778" s="1257"/>
      <c r="I6778" s="1255"/>
      <c r="K6778" s="1257"/>
      <c r="L6778" s="1257"/>
      <c r="P6778" s="1255"/>
    </row>
    <row r="6779" spans="6:16">
      <c r="F6779" s="1256"/>
      <c r="G6779" s="1257"/>
      <c r="I6779" s="1255"/>
      <c r="K6779" s="1257"/>
      <c r="L6779" s="1257"/>
      <c r="P6779" s="1255"/>
    </row>
    <row r="6780" spans="6:16">
      <c r="F6780" s="1256"/>
      <c r="G6780" s="1257"/>
      <c r="I6780" s="1255"/>
      <c r="K6780" s="1257"/>
      <c r="L6780" s="1257"/>
      <c r="P6780" s="1255"/>
    </row>
    <row r="6781" spans="6:16">
      <c r="F6781" s="1256"/>
      <c r="G6781" s="1257"/>
      <c r="I6781" s="1255"/>
      <c r="K6781" s="1257"/>
      <c r="L6781" s="1257"/>
      <c r="P6781" s="1255"/>
    </row>
    <row r="6782" spans="6:16">
      <c r="F6782" s="1256"/>
      <c r="G6782" s="1257"/>
      <c r="I6782" s="1255"/>
      <c r="K6782" s="1257"/>
      <c r="L6782" s="1257"/>
      <c r="P6782" s="1255"/>
    </row>
    <row r="6783" spans="6:16">
      <c r="F6783" s="1256"/>
      <c r="G6783" s="1257"/>
      <c r="I6783" s="1255"/>
      <c r="K6783" s="1257"/>
      <c r="L6783" s="1257"/>
      <c r="P6783" s="1255"/>
    </row>
    <row r="6784" spans="6:16">
      <c r="F6784" s="1256"/>
      <c r="G6784" s="1257"/>
      <c r="I6784" s="1255"/>
      <c r="K6784" s="1257"/>
      <c r="L6784" s="1257"/>
      <c r="P6784" s="1255"/>
    </row>
    <row r="6785" spans="6:16">
      <c r="F6785" s="1256"/>
      <c r="G6785" s="1257"/>
      <c r="I6785" s="1255"/>
      <c r="K6785" s="1257"/>
      <c r="L6785" s="1257"/>
      <c r="P6785" s="1255"/>
    </row>
    <row r="6786" spans="6:16">
      <c r="F6786" s="1256"/>
      <c r="G6786" s="1257"/>
      <c r="I6786" s="1255"/>
      <c r="K6786" s="1257"/>
      <c r="L6786" s="1257"/>
      <c r="P6786" s="1255"/>
    </row>
    <row r="6787" spans="6:16">
      <c r="F6787" s="1256"/>
      <c r="G6787" s="1257"/>
      <c r="I6787" s="1255"/>
      <c r="K6787" s="1257"/>
      <c r="L6787" s="1257"/>
      <c r="P6787" s="1255"/>
    </row>
    <row r="6788" spans="6:16">
      <c r="F6788" s="1256"/>
      <c r="G6788" s="1257"/>
      <c r="I6788" s="1255"/>
      <c r="K6788" s="1257"/>
      <c r="L6788" s="1257"/>
      <c r="P6788" s="1255"/>
    </row>
    <row r="6789" spans="6:16">
      <c r="F6789" s="1256"/>
      <c r="G6789" s="1257"/>
      <c r="I6789" s="1255"/>
      <c r="K6789" s="1257"/>
      <c r="L6789" s="1257"/>
      <c r="P6789" s="1255"/>
    </row>
    <row r="6790" spans="6:16">
      <c r="F6790" s="1256"/>
      <c r="G6790" s="1257"/>
      <c r="I6790" s="1255"/>
      <c r="K6790" s="1257"/>
      <c r="L6790" s="1257"/>
      <c r="P6790" s="1255"/>
    </row>
    <row r="6791" spans="6:16">
      <c r="F6791" s="1256"/>
      <c r="G6791" s="1257"/>
      <c r="I6791" s="1255"/>
      <c r="K6791" s="1257"/>
      <c r="L6791" s="1257"/>
      <c r="P6791" s="1255"/>
    </row>
    <row r="6792" spans="6:16">
      <c r="F6792" s="1256"/>
      <c r="G6792" s="1257"/>
      <c r="I6792" s="1255"/>
      <c r="K6792" s="1257"/>
      <c r="L6792" s="1257"/>
      <c r="P6792" s="1255"/>
    </row>
    <row r="6793" spans="6:16">
      <c r="F6793" s="1256"/>
      <c r="G6793" s="1257"/>
      <c r="I6793" s="1255"/>
      <c r="K6793" s="1257"/>
      <c r="L6793" s="1257"/>
      <c r="P6793" s="1255"/>
    </row>
    <row r="6794" spans="6:16">
      <c r="F6794" s="1256"/>
      <c r="G6794" s="1257"/>
      <c r="I6794" s="1255"/>
      <c r="K6794" s="1257"/>
      <c r="L6794" s="1257"/>
      <c r="P6794" s="1255"/>
    </row>
    <row r="6795" spans="6:16">
      <c r="F6795" s="1256"/>
      <c r="G6795" s="1257"/>
      <c r="I6795" s="1255"/>
      <c r="K6795" s="1257"/>
      <c r="L6795" s="1257"/>
      <c r="P6795" s="1255"/>
    </row>
    <row r="6796" spans="6:16">
      <c r="F6796" s="1256"/>
      <c r="G6796" s="1257"/>
      <c r="I6796" s="1255"/>
      <c r="K6796" s="1257"/>
      <c r="L6796" s="1257"/>
      <c r="P6796" s="1255"/>
    </row>
    <row r="6797" spans="6:16">
      <c r="F6797" s="1256"/>
      <c r="G6797" s="1257"/>
      <c r="I6797" s="1255"/>
      <c r="K6797" s="1257"/>
      <c r="L6797" s="1257"/>
      <c r="P6797" s="1255"/>
    </row>
    <row r="6798" spans="6:16">
      <c r="F6798" s="1256"/>
      <c r="G6798" s="1257"/>
      <c r="I6798" s="1255"/>
      <c r="K6798" s="1257"/>
      <c r="L6798" s="1257"/>
      <c r="P6798" s="1255"/>
    </row>
    <row r="6799" spans="6:16">
      <c r="F6799" s="1256"/>
      <c r="G6799" s="1257"/>
      <c r="I6799" s="1255"/>
      <c r="K6799" s="1257"/>
      <c r="L6799" s="1257"/>
      <c r="P6799" s="1255"/>
    </row>
    <row r="6800" spans="6:16">
      <c r="F6800" s="1256"/>
      <c r="G6800" s="1257"/>
      <c r="I6800" s="1255"/>
      <c r="K6800" s="1257"/>
      <c r="L6800" s="1257"/>
      <c r="P6800" s="1255"/>
    </row>
    <row r="6801" spans="6:16">
      <c r="F6801" s="1256"/>
      <c r="G6801" s="1257"/>
      <c r="I6801" s="1255"/>
      <c r="K6801" s="1257"/>
      <c r="L6801" s="1257"/>
      <c r="P6801" s="1255"/>
    </row>
    <row r="6802" spans="6:16">
      <c r="F6802" s="1256"/>
      <c r="G6802" s="1257"/>
      <c r="I6802" s="1255"/>
      <c r="K6802" s="1257"/>
      <c r="L6802" s="1257"/>
      <c r="P6802" s="1255"/>
    </row>
    <row r="6803" spans="6:16">
      <c r="F6803" s="1256"/>
      <c r="G6803" s="1257"/>
      <c r="I6803" s="1255"/>
      <c r="K6803" s="1257"/>
      <c r="L6803" s="1257"/>
      <c r="P6803" s="1255"/>
    </row>
    <row r="6804" spans="6:16">
      <c r="F6804" s="1256"/>
      <c r="G6804" s="1257"/>
      <c r="I6804" s="1255"/>
      <c r="K6804" s="1257"/>
      <c r="L6804" s="1257"/>
      <c r="P6804" s="1255"/>
    </row>
    <row r="6805" spans="6:16">
      <c r="F6805" s="1256"/>
      <c r="G6805" s="1257"/>
      <c r="I6805" s="1255"/>
      <c r="K6805" s="1257"/>
      <c r="L6805" s="1257"/>
      <c r="P6805" s="1255"/>
    </row>
    <row r="6806" spans="6:16">
      <c r="F6806" s="1256"/>
      <c r="G6806" s="1257"/>
      <c r="I6806" s="1255"/>
      <c r="K6806" s="1257"/>
      <c r="L6806" s="1257"/>
      <c r="P6806" s="1255"/>
    </row>
    <row r="6807" spans="6:16">
      <c r="F6807" s="1256"/>
      <c r="G6807" s="1257"/>
      <c r="I6807" s="1255"/>
      <c r="K6807" s="1257"/>
      <c r="L6807" s="1257"/>
      <c r="P6807" s="1255"/>
    </row>
    <row r="6808" spans="6:16">
      <c r="F6808" s="1256"/>
      <c r="G6808" s="1257"/>
      <c r="I6808" s="1255"/>
      <c r="K6808" s="1257"/>
      <c r="L6808" s="1257"/>
      <c r="P6808" s="1255"/>
    </row>
    <row r="6809" spans="6:16">
      <c r="F6809" s="1256"/>
      <c r="G6809" s="1257"/>
      <c r="I6809" s="1255"/>
      <c r="K6809" s="1257"/>
      <c r="L6809" s="1257"/>
      <c r="P6809" s="1255"/>
    </row>
    <row r="6810" spans="6:16">
      <c r="F6810" s="1256"/>
      <c r="G6810" s="1257"/>
      <c r="I6810" s="1255"/>
      <c r="K6810" s="1257"/>
      <c r="L6810" s="1257"/>
      <c r="P6810" s="1255"/>
    </row>
    <row r="6811" spans="6:16">
      <c r="F6811" s="1256"/>
      <c r="G6811" s="1257"/>
      <c r="I6811" s="1255"/>
      <c r="K6811" s="1257"/>
      <c r="L6811" s="1257"/>
      <c r="P6811" s="1255"/>
    </row>
    <row r="6812" spans="6:16">
      <c r="F6812" s="1256"/>
      <c r="G6812" s="1257"/>
      <c r="I6812" s="1255"/>
      <c r="K6812" s="1257"/>
      <c r="L6812" s="1257"/>
      <c r="P6812" s="1255"/>
    </row>
    <row r="6813" spans="6:16">
      <c r="F6813" s="1256"/>
      <c r="G6813" s="1257"/>
      <c r="I6813" s="1255"/>
      <c r="K6813" s="1257"/>
      <c r="L6813" s="1257"/>
      <c r="P6813" s="1255"/>
    </row>
    <row r="6814" spans="6:16">
      <c r="F6814" s="1256"/>
      <c r="G6814" s="1257"/>
      <c r="I6814" s="1255"/>
      <c r="K6814" s="1257"/>
      <c r="L6814" s="1257"/>
      <c r="P6814" s="1255"/>
    </row>
    <row r="6815" spans="6:16">
      <c r="F6815" s="1256"/>
      <c r="G6815" s="1257"/>
      <c r="I6815" s="1255"/>
      <c r="K6815" s="1257"/>
      <c r="L6815" s="1257"/>
      <c r="P6815" s="1255"/>
    </row>
    <row r="6816" spans="6:16">
      <c r="F6816" s="1256"/>
      <c r="G6816" s="1257"/>
      <c r="I6816" s="1255"/>
      <c r="K6816" s="1257"/>
      <c r="L6816" s="1257"/>
      <c r="P6816" s="1255"/>
    </row>
    <row r="6817" spans="6:16">
      <c r="F6817" s="1256"/>
      <c r="G6817" s="1257"/>
      <c r="I6817" s="1255"/>
      <c r="K6817" s="1257"/>
      <c r="L6817" s="1257"/>
      <c r="P6817" s="1255"/>
    </row>
    <row r="6818" spans="6:16">
      <c r="F6818" s="1256"/>
      <c r="G6818" s="1257"/>
      <c r="I6818" s="1255"/>
      <c r="K6818" s="1257"/>
      <c r="L6818" s="1257"/>
      <c r="P6818" s="1255"/>
    </row>
    <row r="6819" spans="6:16">
      <c r="F6819" s="1256"/>
      <c r="G6819" s="1257"/>
      <c r="I6819" s="1255"/>
      <c r="K6819" s="1257"/>
      <c r="L6819" s="1257"/>
      <c r="P6819" s="1255"/>
    </row>
    <row r="6820" spans="6:16">
      <c r="F6820" s="1256"/>
      <c r="G6820" s="1257"/>
      <c r="I6820" s="1255"/>
      <c r="K6820" s="1257"/>
      <c r="L6820" s="1257"/>
      <c r="P6820" s="1255"/>
    </row>
    <row r="6821" spans="6:16">
      <c r="F6821" s="1256"/>
      <c r="G6821" s="1257"/>
      <c r="I6821" s="1255"/>
      <c r="K6821" s="1257"/>
      <c r="L6821" s="1257"/>
      <c r="P6821" s="1255"/>
    </row>
    <row r="6822" spans="6:16">
      <c r="F6822" s="1256"/>
      <c r="G6822" s="1257"/>
      <c r="I6822" s="1255"/>
      <c r="K6822" s="1257"/>
      <c r="L6822" s="1257"/>
      <c r="P6822" s="1255"/>
    </row>
    <row r="6823" spans="6:16">
      <c r="F6823" s="1256"/>
      <c r="G6823" s="1257"/>
      <c r="I6823" s="1255"/>
      <c r="K6823" s="1257"/>
      <c r="L6823" s="1257"/>
      <c r="P6823" s="1255"/>
    </row>
    <row r="6824" spans="6:16">
      <c r="F6824" s="1256"/>
      <c r="G6824" s="1257"/>
      <c r="I6824" s="1255"/>
      <c r="K6824" s="1257"/>
      <c r="L6824" s="1257"/>
      <c r="P6824" s="1255"/>
    </row>
    <row r="6825" spans="6:16">
      <c r="F6825" s="1256"/>
      <c r="G6825" s="1257"/>
      <c r="I6825" s="1255"/>
      <c r="K6825" s="1257"/>
      <c r="L6825" s="1257"/>
      <c r="P6825" s="1255"/>
    </row>
    <row r="6826" spans="6:16">
      <c r="F6826" s="1256"/>
      <c r="G6826" s="1257"/>
      <c r="I6826" s="1255"/>
      <c r="K6826" s="1257"/>
      <c r="L6826" s="1257"/>
      <c r="P6826" s="1255"/>
    </row>
    <row r="6827" spans="6:16">
      <c r="F6827" s="1256"/>
      <c r="G6827" s="1257"/>
      <c r="I6827" s="1255"/>
      <c r="K6827" s="1257"/>
      <c r="L6827" s="1257"/>
      <c r="P6827" s="1255"/>
    </row>
    <row r="6828" spans="6:16">
      <c r="F6828" s="1256"/>
      <c r="G6828" s="1257"/>
      <c r="I6828" s="1255"/>
      <c r="K6828" s="1257"/>
      <c r="L6828" s="1257"/>
      <c r="P6828" s="1255"/>
    </row>
    <row r="6829" spans="6:16">
      <c r="F6829" s="1256"/>
      <c r="G6829" s="1257"/>
      <c r="I6829" s="1255"/>
      <c r="K6829" s="1257"/>
      <c r="L6829" s="1257"/>
      <c r="P6829" s="1255"/>
    </row>
    <row r="6830" spans="6:16">
      <c r="F6830" s="1256"/>
      <c r="G6830" s="1257"/>
      <c r="I6830" s="1255"/>
      <c r="K6830" s="1257"/>
      <c r="L6830" s="1257"/>
      <c r="P6830" s="1255"/>
    </row>
    <row r="6831" spans="6:16">
      <c r="F6831" s="1256"/>
      <c r="G6831" s="1257"/>
      <c r="I6831" s="1255"/>
      <c r="K6831" s="1257"/>
      <c r="L6831" s="1257"/>
      <c r="P6831" s="1255"/>
    </row>
    <row r="6832" spans="6:16">
      <c r="F6832" s="1256"/>
      <c r="G6832" s="1257"/>
      <c r="I6832" s="1255"/>
      <c r="K6832" s="1257"/>
      <c r="L6832" s="1257"/>
      <c r="P6832" s="1255"/>
    </row>
    <row r="6833" spans="6:16">
      <c r="F6833" s="1256"/>
      <c r="G6833" s="1257"/>
      <c r="I6833" s="1255"/>
      <c r="K6833" s="1257"/>
      <c r="L6833" s="1257"/>
      <c r="P6833" s="1255"/>
    </row>
    <row r="6834" spans="6:16">
      <c r="F6834" s="1256"/>
      <c r="G6834" s="1257"/>
      <c r="I6834" s="1255"/>
      <c r="K6834" s="1257"/>
      <c r="L6834" s="1257"/>
      <c r="P6834" s="1255"/>
    </row>
    <row r="6835" spans="6:16">
      <c r="F6835" s="1256"/>
      <c r="G6835" s="1257"/>
      <c r="I6835" s="1255"/>
      <c r="K6835" s="1257"/>
      <c r="L6835" s="1257"/>
      <c r="P6835" s="1255"/>
    </row>
    <row r="6836" spans="6:16">
      <c r="F6836" s="1256"/>
      <c r="G6836" s="1257"/>
      <c r="I6836" s="1255"/>
      <c r="K6836" s="1257"/>
      <c r="L6836" s="1257"/>
      <c r="P6836" s="1255"/>
    </row>
    <row r="6837" spans="6:16">
      <c r="F6837" s="1256"/>
      <c r="G6837" s="1257"/>
      <c r="I6837" s="1255"/>
      <c r="K6837" s="1257"/>
      <c r="L6837" s="1257"/>
      <c r="P6837" s="1255"/>
    </row>
    <row r="6838" spans="6:16">
      <c r="F6838" s="1256"/>
      <c r="G6838" s="1257"/>
      <c r="I6838" s="1255"/>
      <c r="K6838" s="1257"/>
      <c r="L6838" s="1257"/>
      <c r="P6838" s="1255"/>
    </row>
    <row r="6839" spans="6:16">
      <c r="F6839" s="1256"/>
      <c r="G6839" s="1257"/>
      <c r="I6839" s="1255"/>
      <c r="K6839" s="1257"/>
      <c r="L6839" s="1257"/>
      <c r="P6839" s="1255"/>
    </row>
    <row r="6840" spans="6:16">
      <c r="F6840" s="1256"/>
      <c r="G6840" s="1257"/>
      <c r="I6840" s="1255"/>
      <c r="K6840" s="1257"/>
      <c r="L6840" s="1257"/>
      <c r="P6840" s="1255"/>
    </row>
    <row r="6841" spans="6:16">
      <c r="F6841" s="1256"/>
      <c r="G6841" s="1257"/>
      <c r="I6841" s="1255"/>
      <c r="K6841" s="1257"/>
      <c r="L6841" s="1257"/>
      <c r="P6841" s="1255"/>
    </row>
    <row r="6842" spans="6:16">
      <c r="F6842" s="1256"/>
      <c r="G6842" s="1257"/>
      <c r="I6842" s="1255"/>
      <c r="K6842" s="1257"/>
      <c r="L6842" s="1257"/>
      <c r="P6842" s="1255"/>
    </row>
    <row r="6843" spans="6:16">
      <c r="F6843" s="1256"/>
      <c r="G6843" s="1257"/>
      <c r="I6843" s="1255"/>
      <c r="K6843" s="1257"/>
      <c r="L6843" s="1257"/>
      <c r="P6843" s="1255"/>
    </row>
    <row r="6844" spans="6:16">
      <c r="F6844" s="1256"/>
      <c r="G6844" s="1257"/>
      <c r="I6844" s="1255"/>
      <c r="K6844" s="1257"/>
      <c r="L6844" s="1257"/>
      <c r="P6844" s="1255"/>
    </row>
    <row r="6845" spans="6:16">
      <c r="F6845" s="1256"/>
      <c r="G6845" s="1257"/>
      <c r="I6845" s="1255"/>
      <c r="K6845" s="1257"/>
      <c r="L6845" s="1257"/>
      <c r="P6845" s="1255"/>
    </row>
    <row r="6846" spans="6:16">
      <c r="F6846" s="1256"/>
      <c r="G6846" s="1257"/>
      <c r="I6846" s="1255"/>
      <c r="K6846" s="1257"/>
      <c r="L6846" s="1257"/>
      <c r="P6846" s="1255"/>
    </row>
    <row r="6847" spans="6:16">
      <c r="F6847" s="1256"/>
      <c r="G6847" s="1257"/>
      <c r="I6847" s="1255"/>
      <c r="K6847" s="1257"/>
      <c r="L6847" s="1257"/>
      <c r="P6847" s="1255"/>
    </row>
    <row r="6848" spans="6:16">
      <c r="F6848" s="1256"/>
      <c r="G6848" s="1257"/>
      <c r="I6848" s="1255"/>
      <c r="K6848" s="1257"/>
      <c r="L6848" s="1257"/>
      <c r="P6848" s="1255"/>
    </row>
    <row r="6849" spans="6:16">
      <c r="F6849" s="1256"/>
      <c r="G6849" s="1257"/>
      <c r="I6849" s="1255"/>
      <c r="K6849" s="1257"/>
      <c r="L6849" s="1257"/>
      <c r="P6849" s="1255"/>
    </row>
    <row r="6850" spans="6:16">
      <c r="F6850" s="1256"/>
      <c r="G6850" s="1257"/>
      <c r="I6850" s="1255"/>
      <c r="K6850" s="1257"/>
      <c r="L6850" s="1257"/>
      <c r="P6850" s="1255"/>
    </row>
    <row r="6851" spans="6:16">
      <c r="F6851" s="1256"/>
      <c r="G6851" s="1257"/>
      <c r="I6851" s="1255"/>
      <c r="K6851" s="1257"/>
      <c r="L6851" s="1257"/>
      <c r="P6851" s="1255"/>
    </row>
    <row r="6852" spans="6:16">
      <c r="F6852" s="1256"/>
      <c r="G6852" s="1257"/>
      <c r="I6852" s="1255"/>
      <c r="K6852" s="1257"/>
      <c r="L6852" s="1257"/>
      <c r="P6852" s="1255"/>
    </row>
    <row r="6853" spans="6:16">
      <c r="F6853" s="1256"/>
      <c r="G6853" s="1257"/>
      <c r="I6853" s="1255"/>
      <c r="K6853" s="1257"/>
      <c r="L6853" s="1257"/>
      <c r="P6853" s="1255"/>
    </row>
    <row r="6854" spans="6:16">
      <c r="F6854" s="1256"/>
      <c r="G6854" s="1257"/>
      <c r="I6854" s="1255"/>
      <c r="K6854" s="1257"/>
      <c r="L6854" s="1257"/>
      <c r="P6854" s="1255"/>
    </row>
    <row r="6855" spans="6:16">
      <c r="F6855" s="1256"/>
      <c r="G6855" s="1257"/>
      <c r="I6855" s="1255"/>
      <c r="K6855" s="1257"/>
      <c r="L6855" s="1257"/>
      <c r="P6855" s="1255"/>
    </row>
    <row r="6856" spans="6:16">
      <c r="F6856" s="1256"/>
      <c r="G6856" s="1257"/>
      <c r="I6856" s="1255"/>
      <c r="K6856" s="1257"/>
      <c r="L6856" s="1257"/>
      <c r="P6856" s="1255"/>
    </row>
    <row r="6857" spans="6:16">
      <c r="F6857" s="1256"/>
      <c r="G6857" s="1257"/>
      <c r="I6857" s="1255"/>
      <c r="K6857" s="1257"/>
      <c r="L6857" s="1257"/>
      <c r="P6857" s="1255"/>
    </row>
    <row r="6858" spans="6:16">
      <c r="F6858" s="1256"/>
      <c r="G6858" s="1257"/>
      <c r="I6858" s="1255"/>
      <c r="K6858" s="1257"/>
      <c r="L6858" s="1257"/>
      <c r="P6858" s="1255"/>
    </row>
    <row r="6859" spans="6:16">
      <c r="F6859" s="1256"/>
      <c r="G6859" s="1257"/>
      <c r="I6859" s="1255"/>
      <c r="K6859" s="1257"/>
      <c r="L6859" s="1257"/>
      <c r="P6859" s="1255"/>
    </row>
    <row r="6860" spans="6:16">
      <c r="F6860" s="1256"/>
      <c r="G6860" s="1257"/>
      <c r="I6860" s="1255"/>
      <c r="K6860" s="1257"/>
      <c r="L6860" s="1257"/>
      <c r="P6860" s="1255"/>
    </row>
    <row r="6861" spans="6:16">
      <c r="F6861" s="1256"/>
      <c r="G6861" s="1257"/>
      <c r="I6861" s="1255"/>
      <c r="K6861" s="1257"/>
      <c r="L6861" s="1257"/>
      <c r="P6861" s="1255"/>
    </row>
    <row r="6862" spans="6:16">
      <c r="F6862" s="1256"/>
      <c r="G6862" s="1257"/>
      <c r="I6862" s="1255"/>
      <c r="K6862" s="1257"/>
      <c r="L6862" s="1257"/>
      <c r="P6862" s="1255"/>
    </row>
    <row r="6863" spans="6:16">
      <c r="F6863" s="1256"/>
      <c r="G6863" s="1257"/>
      <c r="I6863" s="1255"/>
      <c r="K6863" s="1257"/>
      <c r="L6863" s="1257"/>
      <c r="P6863" s="1255"/>
    </row>
    <row r="6864" spans="6:16">
      <c r="F6864" s="1256"/>
      <c r="G6864" s="1257"/>
      <c r="I6864" s="1255"/>
      <c r="K6864" s="1257"/>
      <c r="L6864" s="1257"/>
      <c r="P6864" s="1255"/>
    </row>
    <row r="6865" spans="6:16">
      <c r="F6865" s="1256"/>
      <c r="G6865" s="1257"/>
      <c r="I6865" s="1255"/>
      <c r="K6865" s="1257"/>
      <c r="L6865" s="1257"/>
      <c r="P6865" s="1255"/>
    </row>
    <row r="6866" spans="6:16">
      <c r="F6866" s="1256"/>
      <c r="G6866" s="1257"/>
      <c r="I6866" s="1255"/>
      <c r="K6866" s="1257"/>
      <c r="L6866" s="1257"/>
      <c r="P6866" s="1255"/>
    </row>
    <row r="6867" spans="6:16">
      <c r="F6867" s="1256"/>
      <c r="G6867" s="1257"/>
      <c r="I6867" s="1255"/>
      <c r="K6867" s="1257"/>
      <c r="L6867" s="1257"/>
      <c r="P6867" s="1255"/>
    </row>
    <row r="6868" spans="6:16">
      <c r="F6868" s="1256"/>
      <c r="G6868" s="1257"/>
      <c r="I6868" s="1255"/>
      <c r="K6868" s="1257"/>
      <c r="L6868" s="1257"/>
      <c r="P6868" s="1255"/>
    </row>
    <row r="6869" spans="6:16">
      <c r="F6869" s="1256"/>
      <c r="G6869" s="1257"/>
      <c r="I6869" s="1255"/>
      <c r="K6869" s="1257"/>
      <c r="L6869" s="1257"/>
      <c r="P6869" s="1255"/>
    </row>
    <row r="6870" spans="6:16">
      <c r="F6870" s="1256"/>
      <c r="G6870" s="1257"/>
      <c r="I6870" s="1255"/>
      <c r="K6870" s="1257"/>
      <c r="L6870" s="1257"/>
      <c r="P6870" s="1255"/>
    </row>
    <row r="6871" spans="6:16">
      <c r="F6871" s="1256"/>
      <c r="G6871" s="1257"/>
      <c r="I6871" s="1255"/>
      <c r="K6871" s="1257"/>
      <c r="L6871" s="1257"/>
      <c r="P6871" s="1255"/>
    </row>
    <row r="6872" spans="6:16">
      <c r="F6872" s="1256"/>
      <c r="G6872" s="1257"/>
      <c r="I6872" s="1255"/>
      <c r="K6872" s="1257"/>
      <c r="L6872" s="1257"/>
      <c r="P6872" s="1255"/>
    </row>
    <row r="6873" spans="6:16">
      <c r="F6873" s="1256"/>
      <c r="G6873" s="1257"/>
      <c r="I6873" s="1255"/>
      <c r="K6873" s="1257"/>
      <c r="L6873" s="1257"/>
      <c r="P6873" s="1255"/>
    </row>
    <row r="6874" spans="6:16">
      <c r="F6874" s="1256"/>
      <c r="G6874" s="1257"/>
      <c r="I6874" s="1255"/>
      <c r="K6874" s="1257"/>
      <c r="L6874" s="1257"/>
      <c r="P6874" s="1255"/>
    </row>
    <row r="6875" spans="6:16">
      <c r="F6875" s="1256"/>
      <c r="G6875" s="1257"/>
      <c r="I6875" s="1255"/>
      <c r="K6875" s="1257"/>
      <c r="L6875" s="1257"/>
      <c r="P6875" s="1255"/>
    </row>
    <row r="6876" spans="6:16">
      <c r="F6876" s="1256"/>
      <c r="G6876" s="1257"/>
      <c r="I6876" s="1255"/>
      <c r="K6876" s="1257"/>
      <c r="L6876" s="1257"/>
      <c r="P6876" s="1255"/>
    </row>
    <row r="6877" spans="6:16">
      <c r="F6877" s="1256"/>
      <c r="G6877" s="1257"/>
      <c r="I6877" s="1255"/>
      <c r="K6877" s="1257"/>
      <c r="L6877" s="1257"/>
      <c r="P6877" s="1255"/>
    </row>
    <row r="6878" spans="6:16">
      <c r="F6878" s="1256"/>
      <c r="G6878" s="1257"/>
      <c r="I6878" s="1255"/>
      <c r="K6878" s="1257"/>
      <c r="L6878" s="1257"/>
      <c r="P6878" s="1255"/>
    </row>
    <row r="6879" spans="6:16">
      <c r="F6879" s="1256"/>
      <c r="G6879" s="1257"/>
      <c r="I6879" s="1255"/>
      <c r="K6879" s="1257"/>
      <c r="L6879" s="1257"/>
      <c r="P6879" s="1255"/>
    </row>
    <row r="6880" spans="6:16">
      <c r="F6880" s="1256"/>
      <c r="G6880" s="1257"/>
      <c r="I6880" s="1255"/>
      <c r="K6880" s="1257"/>
      <c r="L6880" s="1257"/>
      <c r="P6880" s="1255"/>
    </row>
    <row r="6881" spans="6:16">
      <c r="F6881" s="1256"/>
      <c r="G6881" s="1257"/>
      <c r="I6881" s="1255"/>
      <c r="K6881" s="1257"/>
      <c r="L6881" s="1257"/>
      <c r="P6881" s="1255"/>
    </row>
    <row r="6882" spans="6:16">
      <c r="F6882" s="1256"/>
      <c r="G6882" s="1257"/>
      <c r="I6882" s="1255"/>
      <c r="K6882" s="1257"/>
      <c r="L6882" s="1257"/>
      <c r="P6882" s="1255"/>
    </row>
    <row r="6883" spans="6:16">
      <c r="F6883" s="1256"/>
      <c r="G6883" s="1257"/>
      <c r="I6883" s="1255"/>
      <c r="K6883" s="1257"/>
      <c r="L6883" s="1257"/>
      <c r="P6883" s="1255"/>
    </row>
    <row r="6884" spans="6:16">
      <c r="F6884" s="1256"/>
      <c r="G6884" s="1257"/>
      <c r="I6884" s="1255"/>
      <c r="K6884" s="1257"/>
      <c r="L6884" s="1257"/>
      <c r="P6884" s="1255"/>
    </row>
    <row r="6885" spans="6:16">
      <c r="F6885" s="1256"/>
      <c r="G6885" s="1257"/>
      <c r="I6885" s="1255"/>
      <c r="K6885" s="1257"/>
      <c r="L6885" s="1257"/>
      <c r="P6885" s="1255"/>
    </row>
    <row r="6886" spans="6:16">
      <c r="F6886" s="1256"/>
      <c r="G6886" s="1257"/>
      <c r="I6886" s="1255"/>
      <c r="K6886" s="1257"/>
      <c r="L6886" s="1257"/>
      <c r="P6886" s="1255"/>
    </row>
    <row r="6887" spans="6:16">
      <c r="F6887" s="1256"/>
      <c r="G6887" s="1257"/>
      <c r="I6887" s="1255"/>
      <c r="K6887" s="1257"/>
      <c r="L6887" s="1257"/>
      <c r="P6887" s="1255"/>
    </row>
    <row r="6888" spans="6:16">
      <c r="F6888" s="1256"/>
      <c r="G6888" s="1257"/>
      <c r="I6888" s="1255"/>
      <c r="K6888" s="1257"/>
      <c r="L6888" s="1257"/>
      <c r="P6888" s="1255"/>
    </row>
    <row r="6889" spans="6:16">
      <c r="F6889" s="1256"/>
      <c r="G6889" s="1257"/>
      <c r="I6889" s="1255"/>
      <c r="K6889" s="1257"/>
      <c r="L6889" s="1257"/>
      <c r="P6889" s="1255"/>
    </row>
    <row r="6890" spans="6:16">
      <c r="F6890" s="1256"/>
      <c r="G6890" s="1257"/>
      <c r="I6890" s="1255"/>
      <c r="K6890" s="1257"/>
      <c r="L6890" s="1257"/>
      <c r="P6890" s="1255"/>
    </row>
    <row r="6891" spans="6:16">
      <c r="F6891" s="1256"/>
      <c r="G6891" s="1257"/>
      <c r="I6891" s="1255"/>
      <c r="K6891" s="1257"/>
      <c r="L6891" s="1257"/>
      <c r="P6891" s="1255"/>
    </row>
    <row r="6892" spans="6:16">
      <c r="F6892" s="1256"/>
      <c r="G6892" s="1257"/>
      <c r="I6892" s="1255"/>
      <c r="K6892" s="1257"/>
      <c r="L6892" s="1257"/>
      <c r="P6892" s="1255"/>
    </row>
    <row r="6893" spans="6:16">
      <c r="F6893" s="1256"/>
      <c r="G6893" s="1257"/>
      <c r="I6893" s="1255"/>
      <c r="K6893" s="1257"/>
      <c r="L6893" s="1257"/>
      <c r="P6893" s="1255"/>
    </row>
    <row r="6894" spans="6:16">
      <c r="F6894" s="1256"/>
      <c r="G6894" s="1257"/>
      <c r="I6894" s="1255"/>
      <c r="K6894" s="1257"/>
      <c r="L6894" s="1257"/>
      <c r="P6894" s="1255"/>
    </row>
    <row r="6895" spans="6:16">
      <c r="F6895" s="1256"/>
      <c r="G6895" s="1257"/>
      <c r="I6895" s="1255"/>
      <c r="K6895" s="1257"/>
      <c r="L6895" s="1257"/>
      <c r="P6895" s="1255"/>
    </row>
    <row r="6896" spans="6:16">
      <c r="F6896" s="1256"/>
      <c r="G6896" s="1257"/>
      <c r="I6896" s="1255"/>
      <c r="K6896" s="1257"/>
      <c r="L6896" s="1257"/>
      <c r="P6896" s="1255"/>
    </row>
    <row r="6897" spans="6:16">
      <c r="F6897" s="1256"/>
      <c r="G6897" s="1257"/>
      <c r="I6897" s="1255"/>
      <c r="K6897" s="1257"/>
      <c r="L6897" s="1257"/>
      <c r="P6897" s="1255"/>
    </row>
    <row r="6898" spans="6:16">
      <c r="F6898" s="1256"/>
      <c r="G6898" s="1257"/>
      <c r="I6898" s="1255"/>
      <c r="K6898" s="1257"/>
      <c r="L6898" s="1257"/>
      <c r="P6898" s="1255"/>
    </row>
    <row r="6899" spans="6:16">
      <c r="F6899" s="1256"/>
      <c r="G6899" s="1257"/>
      <c r="I6899" s="1255"/>
      <c r="K6899" s="1257"/>
      <c r="L6899" s="1257"/>
      <c r="P6899" s="1255"/>
    </row>
    <row r="6900" spans="6:16">
      <c r="F6900" s="1256"/>
      <c r="G6900" s="1257"/>
      <c r="I6900" s="1255"/>
      <c r="K6900" s="1257"/>
      <c r="L6900" s="1257"/>
      <c r="P6900" s="1255"/>
    </row>
    <row r="6901" spans="6:16">
      <c r="F6901" s="1256"/>
      <c r="G6901" s="1257"/>
      <c r="I6901" s="1255"/>
      <c r="K6901" s="1257"/>
      <c r="L6901" s="1257"/>
      <c r="P6901" s="1255"/>
    </row>
    <row r="6902" spans="6:16">
      <c r="F6902" s="1256"/>
      <c r="G6902" s="1257"/>
      <c r="I6902" s="1255"/>
      <c r="K6902" s="1257"/>
      <c r="L6902" s="1257"/>
      <c r="P6902" s="1255"/>
    </row>
    <row r="6903" spans="6:16">
      <c r="F6903" s="1256"/>
      <c r="G6903" s="1257"/>
      <c r="I6903" s="1255"/>
      <c r="K6903" s="1257"/>
      <c r="L6903" s="1257"/>
      <c r="P6903" s="1255"/>
    </row>
    <row r="6904" spans="6:16">
      <c r="F6904" s="1256"/>
      <c r="G6904" s="1257"/>
      <c r="I6904" s="1255"/>
      <c r="K6904" s="1257"/>
      <c r="L6904" s="1257"/>
      <c r="P6904" s="1255"/>
    </row>
    <row r="6905" spans="6:16">
      <c r="F6905" s="1256"/>
      <c r="G6905" s="1257"/>
      <c r="I6905" s="1255"/>
      <c r="K6905" s="1257"/>
      <c r="L6905" s="1257"/>
      <c r="P6905" s="1255"/>
    </row>
    <row r="6906" spans="6:16">
      <c r="F6906" s="1256"/>
      <c r="G6906" s="1257"/>
      <c r="I6906" s="1255"/>
      <c r="K6906" s="1257"/>
      <c r="L6906" s="1257"/>
      <c r="P6906" s="1255"/>
    </row>
    <row r="6907" spans="6:16">
      <c r="F6907" s="1256"/>
      <c r="G6907" s="1257"/>
      <c r="I6907" s="1255"/>
      <c r="K6907" s="1257"/>
      <c r="L6907" s="1257"/>
      <c r="P6907" s="1255"/>
    </row>
    <row r="6908" spans="6:16">
      <c r="F6908" s="1256"/>
      <c r="G6908" s="1257"/>
      <c r="I6908" s="1255"/>
      <c r="K6908" s="1257"/>
      <c r="L6908" s="1257"/>
      <c r="P6908" s="1255"/>
    </row>
    <row r="6909" spans="6:16">
      <c r="F6909" s="1256"/>
      <c r="G6909" s="1257"/>
      <c r="I6909" s="1255"/>
      <c r="K6909" s="1257"/>
      <c r="L6909" s="1257"/>
      <c r="P6909" s="1255"/>
    </row>
    <row r="6910" spans="6:16">
      <c r="F6910" s="1256"/>
      <c r="G6910" s="1257"/>
      <c r="I6910" s="1255"/>
      <c r="K6910" s="1257"/>
      <c r="L6910" s="1257"/>
      <c r="P6910" s="1255"/>
    </row>
    <row r="6911" spans="6:16">
      <c r="F6911" s="1256"/>
      <c r="G6911" s="1257"/>
      <c r="I6911" s="1255"/>
      <c r="K6911" s="1257"/>
      <c r="L6911" s="1257"/>
      <c r="P6911" s="1255"/>
    </row>
    <row r="6912" spans="6:16">
      <c r="F6912" s="1256"/>
      <c r="G6912" s="1257"/>
      <c r="I6912" s="1255"/>
      <c r="K6912" s="1257"/>
      <c r="L6912" s="1257"/>
      <c r="P6912" s="1255"/>
    </row>
    <row r="6913" spans="6:16">
      <c r="F6913" s="1256"/>
      <c r="G6913" s="1257"/>
      <c r="I6913" s="1255"/>
      <c r="K6913" s="1257"/>
      <c r="L6913" s="1257"/>
      <c r="P6913" s="1255"/>
    </row>
    <row r="6914" spans="6:16">
      <c r="F6914" s="1256"/>
      <c r="G6914" s="1257"/>
      <c r="I6914" s="1255"/>
      <c r="K6914" s="1257"/>
      <c r="L6914" s="1257"/>
      <c r="P6914" s="1255"/>
    </row>
    <row r="6915" spans="6:16">
      <c r="F6915" s="1256"/>
      <c r="G6915" s="1257"/>
      <c r="I6915" s="1255"/>
      <c r="K6915" s="1257"/>
      <c r="L6915" s="1257"/>
      <c r="P6915" s="1255"/>
    </row>
    <row r="6916" spans="6:16">
      <c r="F6916" s="1256"/>
      <c r="G6916" s="1257"/>
      <c r="I6916" s="1255"/>
      <c r="K6916" s="1257"/>
      <c r="L6916" s="1257"/>
      <c r="P6916" s="1255"/>
    </row>
    <row r="6917" spans="6:16">
      <c r="F6917" s="1256"/>
      <c r="G6917" s="1257"/>
      <c r="I6917" s="1255"/>
      <c r="K6917" s="1257"/>
      <c r="L6917" s="1257"/>
      <c r="P6917" s="1255"/>
    </row>
    <row r="6918" spans="6:16">
      <c r="F6918" s="1256"/>
      <c r="G6918" s="1257"/>
      <c r="I6918" s="1255"/>
      <c r="K6918" s="1257"/>
      <c r="L6918" s="1257"/>
      <c r="P6918" s="1255"/>
    </row>
    <row r="6919" spans="6:16">
      <c r="F6919" s="1256"/>
      <c r="G6919" s="1257"/>
      <c r="I6919" s="1255"/>
      <c r="K6919" s="1257"/>
      <c r="L6919" s="1257"/>
      <c r="P6919" s="1255"/>
    </row>
    <row r="6920" spans="6:16">
      <c r="F6920" s="1256"/>
      <c r="G6920" s="1257"/>
      <c r="I6920" s="1255"/>
      <c r="K6920" s="1257"/>
      <c r="L6920" s="1257"/>
      <c r="P6920" s="1255"/>
    </row>
    <row r="6921" spans="6:16">
      <c r="F6921" s="1256"/>
      <c r="G6921" s="1257"/>
      <c r="I6921" s="1255"/>
      <c r="K6921" s="1257"/>
      <c r="L6921" s="1257"/>
      <c r="P6921" s="1255"/>
    </row>
    <row r="6922" spans="6:16">
      <c r="F6922" s="1256"/>
      <c r="G6922" s="1257"/>
      <c r="I6922" s="1255"/>
      <c r="K6922" s="1257"/>
      <c r="L6922" s="1257"/>
      <c r="P6922" s="1255"/>
    </row>
    <row r="6923" spans="6:16">
      <c r="F6923" s="1256"/>
      <c r="G6923" s="1257"/>
      <c r="I6923" s="1255"/>
      <c r="K6923" s="1257"/>
      <c r="L6923" s="1257"/>
      <c r="P6923" s="1255"/>
    </row>
    <row r="6924" spans="6:16">
      <c r="F6924" s="1256"/>
      <c r="G6924" s="1257"/>
      <c r="I6924" s="1255"/>
      <c r="K6924" s="1257"/>
      <c r="L6924" s="1257"/>
      <c r="P6924" s="1255"/>
    </row>
    <row r="6925" spans="6:16">
      <c r="F6925" s="1256"/>
      <c r="G6925" s="1257"/>
      <c r="I6925" s="1255"/>
      <c r="K6925" s="1257"/>
      <c r="L6925" s="1257"/>
      <c r="P6925" s="1255"/>
    </row>
    <row r="6926" spans="6:16">
      <c r="F6926" s="1256"/>
      <c r="G6926" s="1257"/>
      <c r="I6926" s="1255"/>
      <c r="K6926" s="1257"/>
      <c r="L6926" s="1257"/>
      <c r="P6926" s="1255"/>
    </row>
    <row r="6927" spans="6:16">
      <c r="F6927" s="1256"/>
      <c r="G6927" s="1257"/>
      <c r="I6927" s="1255"/>
      <c r="K6927" s="1257"/>
      <c r="L6927" s="1257"/>
      <c r="P6927" s="1255"/>
    </row>
    <row r="6928" spans="6:16">
      <c r="F6928" s="1256"/>
      <c r="G6928" s="1257"/>
      <c r="I6928" s="1255"/>
      <c r="K6928" s="1257"/>
      <c r="L6928" s="1257"/>
      <c r="P6928" s="1255"/>
    </row>
    <row r="6929" spans="6:16">
      <c r="F6929" s="1256"/>
      <c r="G6929" s="1257"/>
      <c r="I6929" s="1255"/>
      <c r="K6929" s="1257"/>
      <c r="L6929" s="1257"/>
      <c r="P6929" s="1255"/>
    </row>
    <row r="6930" spans="6:16">
      <c r="F6930" s="1256"/>
      <c r="G6930" s="1257"/>
      <c r="I6930" s="1255"/>
      <c r="K6930" s="1257"/>
      <c r="L6930" s="1257"/>
      <c r="P6930" s="1255"/>
    </row>
    <row r="6931" spans="6:16">
      <c r="F6931" s="1256"/>
      <c r="G6931" s="1257"/>
      <c r="I6931" s="1255"/>
      <c r="K6931" s="1257"/>
      <c r="L6931" s="1257"/>
      <c r="P6931" s="1255"/>
    </row>
    <row r="6932" spans="6:16">
      <c r="F6932" s="1256"/>
      <c r="G6932" s="1257"/>
      <c r="I6932" s="1255"/>
      <c r="K6932" s="1257"/>
      <c r="L6932" s="1257"/>
      <c r="P6932" s="1255"/>
    </row>
    <row r="6933" spans="6:16">
      <c r="F6933" s="1256"/>
      <c r="G6933" s="1257"/>
      <c r="I6933" s="1255"/>
      <c r="K6933" s="1257"/>
      <c r="L6933" s="1257"/>
      <c r="P6933" s="1255"/>
    </row>
    <row r="6934" spans="6:16">
      <c r="F6934" s="1256"/>
      <c r="G6934" s="1257"/>
      <c r="I6934" s="1255"/>
      <c r="K6934" s="1257"/>
      <c r="L6934" s="1257"/>
      <c r="P6934" s="1255"/>
    </row>
    <row r="6935" spans="6:16">
      <c r="F6935" s="1256"/>
      <c r="G6935" s="1257"/>
      <c r="I6935" s="1255"/>
      <c r="K6935" s="1257"/>
      <c r="L6935" s="1257"/>
      <c r="P6935" s="1255"/>
    </row>
    <row r="6936" spans="6:16">
      <c r="F6936" s="1256"/>
      <c r="G6936" s="1257"/>
      <c r="I6936" s="1255"/>
      <c r="K6936" s="1257"/>
      <c r="L6936" s="1257"/>
      <c r="P6936" s="1255"/>
    </row>
    <row r="6937" spans="6:16">
      <c r="F6937" s="1256"/>
      <c r="G6937" s="1257"/>
      <c r="I6937" s="1255"/>
      <c r="K6937" s="1257"/>
      <c r="L6937" s="1257"/>
      <c r="P6937" s="1255"/>
    </row>
    <row r="6938" spans="6:16">
      <c r="F6938" s="1256"/>
      <c r="G6938" s="1257"/>
      <c r="I6938" s="1255"/>
      <c r="K6938" s="1257"/>
      <c r="L6938" s="1257"/>
      <c r="P6938" s="1255"/>
    </row>
    <row r="6939" spans="6:16">
      <c r="F6939" s="1256"/>
      <c r="G6939" s="1257"/>
      <c r="I6939" s="1255"/>
      <c r="K6939" s="1257"/>
      <c r="L6939" s="1257"/>
      <c r="P6939" s="1255"/>
    </row>
    <row r="6940" spans="6:16">
      <c r="F6940" s="1256"/>
      <c r="G6940" s="1257"/>
      <c r="I6940" s="1255"/>
      <c r="K6940" s="1257"/>
      <c r="L6940" s="1257"/>
      <c r="P6940" s="1255"/>
    </row>
    <row r="6941" spans="6:16">
      <c r="F6941" s="1256"/>
      <c r="G6941" s="1257"/>
      <c r="I6941" s="1255"/>
      <c r="K6941" s="1257"/>
      <c r="L6941" s="1257"/>
      <c r="P6941" s="1255"/>
    </row>
    <row r="6942" spans="6:16">
      <c r="F6942" s="1256"/>
      <c r="G6942" s="1257"/>
      <c r="I6942" s="1255"/>
      <c r="K6942" s="1257"/>
      <c r="L6942" s="1257"/>
      <c r="P6942" s="1255"/>
    </row>
    <row r="6943" spans="6:16">
      <c r="F6943" s="1256"/>
      <c r="G6943" s="1257"/>
      <c r="I6943" s="1255"/>
      <c r="K6943" s="1257"/>
      <c r="L6943" s="1257"/>
      <c r="P6943" s="1255"/>
    </row>
    <row r="6944" spans="6:16">
      <c r="F6944" s="1256"/>
      <c r="G6944" s="1257"/>
      <c r="I6944" s="1255"/>
      <c r="K6944" s="1257"/>
      <c r="L6944" s="1257"/>
      <c r="P6944" s="1255"/>
    </row>
    <row r="6945" spans="6:16">
      <c r="F6945" s="1256"/>
      <c r="G6945" s="1257"/>
      <c r="I6945" s="1255"/>
      <c r="K6945" s="1257"/>
      <c r="L6945" s="1257"/>
      <c r="P6945" s="1255"/>
    </row>
    <row r="6946" spans="6:16">
      <c r="F6946" s="1256"/>
      <c r="G6946" s="1257"/>
      <c r="I6946" s="1255"/>
      <c r="K6946" s="1257"/>
      <c r="L6946" s="1257"/>
      <c r="P6946" s="1255"/>
    </row>
    <row r="6947" spans="6:16">
      <c r="F6947" s="1256"/>
      <c r="G6947" s="1257"/>
      <c r="I6947" s="1255"/>
      <c r="K6947" s="1257"/>
      <c r="L6947" s="1257"/>
      <c r="P6947" s="1255"/>
    </row>
    <row r="6948" spans="6:16">
      <c r="F6948" s="1256"/>
      <c r="G6948" s="1257"/>
      <c r="I6948" s="1255"/>
      <c r="K6948" s="1257"/>
      <c r="L6948" s="1257"/>
      <c r="P6948" s="1255"/>
    </row>
    <row r="6949" spans="6:16">
      <c r="F6949" s="1256"/>
      <c r="G6949" s="1257"/>
      <c r="I6949" s="1255"/>
      <c r="K6949" s="1257"/>
      <c r="L6949" s="1257"/>
      <c r="P6949" s="1255"/>
    </row>
    <row r="6950" spans="6:16">
      <c r="F6950" s="1256"/>
      <c r="G6950" s="1257"/>
      <c r="I6950" s="1255"/>
      <c r="K6950" s="1257"/>
      <c r="L6950" s="1257"/>
      <c r="P6950" s="1255"/>
    </row>
    <row r="6951" spans="6:16">
      <c r="F6951" s="1256"/>
      <c r="G6951" s="1257"/>
      <c r="I6951" s="1255"/>
      <c r="K6951" s="1257"/>
      <c r="L6951" s="1257"/>
      <c r="P6951" s="1255"/>
    </row>
    <row r="6952" spans="6:16">
      <c r="F6952" s="1256"/>
      <c r="G6952" s="1257"/>
      <c r="I6952" s="1255"/>
      <c r="K6952" s="1257"/>
      <c r="L6952" s="1257"/>
      <c r="P6952" s="1255"/>
    </row>
    <row r="6953" spans="6:16">
      <c r="F6953" s="1256"/>
      <c r="G6953" s="1257"/>
      <c r="I6953" s="1255"/>
      <c r="K6953" s="1257"/>
      <c r="L6953" s="1257"/>
      <c r="P6953" s="1255"/>
    </row>
    <row r="6954" spans="6:16">
      <c r="F6954" s="1256"/>
      <c r="G6954" s="1257"/>
      <c r="I6954" s="1255"/>
      <c r="K6954" s="1257"/>
      <c r="L6954" s="1257"/>
      <c r="P6954" s="1255"/>
    </row>
    <row r="6955" spans="6:16">
      <c r="F6955" s="1256"/>
      <c r="G6955" s="1257"/>
      <c r="I6955" s="1255"/>
      <c r="K6955" s="1257"/>
      <c r="L6955" s="1257"/>
      <c r="P6955" s="1255"/>
    </row>
    <row r="6956" spans="6:16">
      <c r="F6956" s="1256"/>
      <c r="G6956" s="1257"/>
      <c r="I6956" s="1255"/>
      <c r="K6956" s="1257"/>
      <c r="L6956" s="1257"/>
      <c r="P6956" s="1255"/>
    </row>
    <row r="6957" spans="6:16">
      <c r="F6957" s="1256"/>
      <c r="G6957" s="1257"/>
      <c r="I6957" s="1255"/>
      <c r="K6957" s="1257"/>
      <c r="L6957" s="1257"/>
      <c r="P6957" s="1255"/>
    </row>
    <row r="6958" spans="6:16">
      <c r="F6958" s="1256"/>
      <c r="G6958" s="1257"/>
      <c r="I6958" s="1255"/>
      <c r="K6958" s="1257"/>
      <c r="L6958" s="1257"/>
      <c r="P6958" s="1255"/>
    </row>
    <row r="6959" spans="6:16">
      <c r="F6959" s="1256"/>
      <c r="G6959" s="1257"/>
      <c r="I6959" s="1255"/>
      <c r="K6959" s="1257"/>
      <c r="L6959" s="1257"/>
      <c r="P6959" s="1255"/>
    </row>
    <row r="6960" spans="6:16">
      <c r="F6960" s="1256"/>
      <c r="G6960" s="1257"/>
      <c r="I6960" s="1255"/>
      <c r="K6960" s="1257"/>
      <c r="L6960" s="1257"/>
      <c r="P6960" s="1255"/>
    </row>
    <row r="6961" spans="6:16">
      <c r="F6961" s="1256"/>
      <c r="G6961" s="1257"/>
      <c r="I6961" s="1255"/>
      <c r="K6961" s="1257"/>
      <c r="L6961" s="1257"/>
      <c r="P6961" s="1255"/>
    </row>
    <row r="6962" spans="6:16">
      <c r="F6962" s="1256"/>
      <c r="G6962" s="1257"/>
      <c r="I6962" s="1255"/>
      <c r="K6962" s="1257"/>
      <c r="L6962" s="1257"/>
      <c r="P6962" s="1255"/>
    </row>
    <row r="6963" spans="6:16">
      <c r="F6963" s="1256"/>
      <c r="G6963" s="1257"/>
      <c r="I6963" s="1255"/>
      <c r="K6963" s="1257"/>
      <c r="L6963" s="1257"/>
      <c r="P6963" s="1255"/>
    </row>
    <row r="6964" spans="6:16">
      <c r="F6964" s="1256"/>
      <c r="G6964" s="1257"/>
      <c r="I6964" s="1255"/>
      <c r="K6964" s="1257"/>
      <c r="L6964" s="1257"/>
      <c r="P6964" s="1255"/>
    </row>
    <row r="6965" spans="6:16">
      <c r="F6965" s="1256"/>
      <c r="G6965" s="1257"/>
      <c r="I6965" s="1255"/>
      <c r="K6965" s="1257"/>
      <c r="L6965" s="1257"/>
      <c r="P6965" s="1255"/>
    </row>
    <row r="6966" spans="6:16">
      <c r="F6966" s="1256"/>
      <c r="G6966" s="1257"/>
      <c r="I6966" s="1255"/>
      <c r="K6966" s="1257"/>
      <c r="L6966" s="1257"/>
      <c r="P6966" s="1255"/>
    </row>
    <row r="6967" spans="6:16">
      <c r="F6967" s="1256"/>
      <c r="G6967" s="1257"/>
      <c r="I6967" s="1255"/>
      <c r="K6967" s="1257"/>
      <c r="L6967" s="1257"/>
      <c r="P6967" s="1255"/>
    </row>
    <row r="6968" spans="6:16">
      <c r="F6968" s="1256"/>
      <c r="G6968" s="1257"/>
      <c r="I6968" s="1255"/>
      <c r="K6968" s="1257"/>
      <c r="L6968" s="1257"/>
      <c r="P6968" s="1255"/>
    </row>
    <row r="6969" spans="6:16">
      <c r="F6969" s="1256"/>
      <c r="G6969" s="1257"/>
      <c r="I6969" s="1255"/>
      <c r="K6969" s="1257"/>
      <c r="L6969" s="1257"/>
      <c r="P6969" s="1255"/>
    </row>
    <row r="6970" spans="6:16">
      <c r="F6970" s="1256"/>
      <c r="G6970" s="1257"/>
      <c r="I6970" s="1255"/>
      <c r="K6970" s="1257"/>
      <c r="L6970" s="1257"/>
      <c r="P6970" s="1255"/>
    </row>
    <row r="6971" spans="6:16">
      <c r="F6971" s="1256"/>
      <c r="G6971" s="1257"/>
      <c r="I6971" s="1255"/>
      <c r="K6971" s="1257"/>
      <c r="L6971" s="1257"/>
      <c r="P6971" s="1255"/>
    </row>
    <row r="6972" spans="6:16">
      <c r="F6972" s="1256"/>
      <c r="G6972" s="1257"/>
      <c r="I6972" s="1255"/>
      <c r="K6972" s="1257"/>
      <c r="L6972" s="1257"/>
      <c r="P6972" s="1255"/>
    </row>
    <row r="6973" spans="6:16">
      <c r="F6973" s="1256"/>
      <c r="G6973" s="1257"/>
      <c r="I6973" s="1255"/>
      <c r="K6973" s="1257"/>
      <c r="L6973" s="1257"/>
      <c r="P6973" s="1255"/>
    </row>
    <row r="6974" spans="6:16">
      <c r="F6974" s="1256"/>
      <c r="G6974" s="1257"/>
      <c r="I6974" s="1255"/>
      <c r="K6974" s="1257"/>
      <c r="L6974" s="1257"/>
      <c r="P6974" s="1255"/>
    </row>
    <row r="6975" spans="6:16">
      <c r="F6975" s="1256"/>
      <c r="G6975" s="1257"/>
      <c r="I6975" s="1255"/>
      <c r="K6975" s="1257"/>
      <c r="L6975" s="1257"/>
      <c r="P6975" s="1255"/>
    </row>
    <row r="6976" spans="6:16">
      <c r="F6976" s="1256"/>
      <c r="G6976" s="1257"/>
      <c r="I6976" s="1255"/>
      <c r="K6976" s="1257"/>
      <c r="L6976" s="1257"/>
      <c r="P6976" s="1255"/>
    </row>
    <row r="6977" spans="6:16">
      <c r="F6977" s="1256"/>
      <c r="G6977" s="1257"/>
      <c r="I6977" s="1255"/>
      <c r="K6977" s="1257"/>
      <c r="L6977" s="1257"/>
      <c r="P6977" s="1255"/>
    </row>
    <row r="6978" spans="6:16">
      <c r="F6978" s="1256"/>
      <c r="G6978" s="1257"/>
      <c r="I6978" s="1255"/>
      <c r="K6978" s="1257"/>
      <c r="L6978" s="1257"/>
      <c r="P6978" s="1255"/>
    </row>
    <row r="6979" spans="6:16">
      <c r="F6979" s="1256"/>
      <c r="G6979" s="1257"/>
      <c r="I6979" s="1255"/>
      <c r="K6979" s="1257"/>
      <c r="L6979" s="1257"/>
      <c r="P6979" s="1255"/>
    </row>
    <row r="6980" spans="6:16">
      <c r="F6980" s="1256"/>
      <c r="G6980" s="1257"/>
      <c r="I6980" s="1255"/>
      <c r="K6980" s="1257"/>
      <c r="L6980" s="1257"/>
      <c r="P6980" s="1255"/>
    </row>
    <row r="6981" spans="6:16">
      <c r="F6981" s="1256"/>
      <c r="G6981" s="1257"/>
      <c r="I6981" s="1255"/>
      <c r="K6981" s="1257"/>
      <c r="L6981" s="1257"/>
      <c r="P6981" s="1255"/>
    </row>
    <row r="6982" spans="6:16">
      <c r="F6982" s="1256"/>
      <c r="G6982" s="1257"/>
      <c r="I6982" s="1255"/>
      <c r="K6982" s="1257"/>
      <c r="L6982" s="1257"/>
      <c r="P6982" s="1255"/>
    </row>
    <row r="6983" spans="6:16">
      <c r="F6983" s="1256"/>
      <c r="G6983" s="1257"/>
      <c r="I6983" s="1255"/>
      <c r="K6983" s="1257"/>
      <c r="L6983" s="1257"/>
      <c r="P6983" s="1255"/>
    </row>
    <row r="6984" spans="6:16">
      <c r="F6984" s="1256"/>
      <c r="G6984" s="1257"/>
      <c r="I6984" s="1255"/>
      <c r="K6984" s="1257"/>
      <c r="L6984" s="1257"/>
      <c r="P6984" s="1255"/>
    </row>
    <row r="6985" spans="6:16">
      <c r="F6985" s="1256"/>
      <c r="G6985" s="1257"/>
      <c r="I6985" s="1255"/>
      <c r="K6985" s="1257"/>
      <c r="L6985" s="1257"/>
      <c r="P6985" s="1255"/>
    </row>
    <row r="6986" spans="6:16">
      <c r="F6986" s="1256"/>
      <c r="G6986" s="1257"/>
      <c r="I6986" s="1255"/>
      <c r="K6986" s="1257"/>
      <c r="L6986" s="1257"/>
      <c r="P6986" s="1255"/>
    </row>
    <row r="6987" spans="6:16">
      <c r="F6987" s="1256"/>
      <c r="G6987" s="1257"/>
      <c r="I6987" s="1255"/>
      <c r="K6987" s="1257"/>
      <c r="L6987" s="1257"/>
      <c r="P6987" s="1255"/>
    </row>
    <row r="6988" spans="6:16">
      <c r="F6988" s="1256"/>
      <c r="G6988" s="1257"/>
      <c r="I6988" s="1255"/>
      <c r="K6988" s="1257"/>
      <c r="L6988" s="1257"/>
      <c r="P6988" s="1255"/>
    </row>
    <row r="6989" spans="6:16">
      <c r="F6989" s="1256"/>
      <c r="G6989" s="1257"/>
      <c r="I6989" s="1255"/>
      <c r="K6989" s="1257"/>
      <c r="L6989" s="1257"/>
      <c r="P6989" s="1255"/>
    </row>
    <row r="6990" spans="6:16">
      <c r="F6990" s="1256"/>
      <c r="G6990" s="1257"/>
      <c r="I6990" s="1255"/>
      <c r="K6990" s="1257"/>
      <c r="L6990" s="1257"/>
      <c r="P6990" s="1255"/>
    </row>
    <row r="6991" spans="6:16">
      <c r="F6991" s="1256"/>
      <c r="G6991" s="1257"/>
      <c r="I6991" s="1255"/>
      <c r="K6991" s="1257"/>
      <c r="L6991" s="1257"/>
      <c r="P6991" s="1255"/>
    </row>
    <row r="6992" spans="6:16">
      <c r="F6992" s="1256"/>
      <c r="G6992" s="1257"/>
      <c r="I6992" s="1255"/>
      <c r="K6992" s="1257"/>
      <c r="L6992" s="1257"/>
      <c r="P6992" s="1255"/>
    </row>
    <row r="6993" spans="6:16">
      <c r="F6993" s="1256"/>
      <c r="G6993" s="1257"/>
      <c r="I6993" s="1255"/>
      <c r="K6993" s="1257"/>
      <c r="L6993" s="1257"/>
      <c r="P6993" s="1255"/>
    </row>
    <row r="6994" spans="6:16">
      <c r="F6994" s="1256"/>
      <c r="G6994" s="1257"/>
      <c r="I6994" s="1255"/>
      <c r="K6994" s="1257"/>
      <c r="L6994" s="1257"/>
      <c r="P6994" s="1255"/>
    </row>
    <row r="6995" spans="6:16">
      <c r="F6995" s="1256"/>
      <c r="G6995" s="1257"/>
      <c r="I6995" s="1255"/>
      <c r="K6995" s="1257"/>
      <c r="L6995" s="1257"/>
      <c r="P6995" s="1255"/>
    </row>
    <row r="6996" spans="6:16">
      <c r="F6996" s="1256"/>
      <c r="G6996" s="1257"/>
      <c r="I6996" s="1255"/>
      <c r="K6996" s="1257"/>
      <c r="L6996" s="1257"/>
      <c r="P6996" s="1255"/>
    </row>
    <row r="6997" spans="6:16">
      <c r="F6997" s="1256"/>
      <c r="G6997" s="1257"/>
      <c r="I6997" s="1255"/>
      <c r="K6997" s="1257"/>
      <c r="L6997" s="1257"/>
      <c r="P6997" s="1255"/>
    </row>
    <row r="6998" spans="6:16">
      <c r="F6998" s="1256"/>
      <c r="G6998" s="1257"/>
      <c r="I6998" s="1255"/>
      <c r="K6998" s="1257"/>
      <c r="L6998" s="1257"/>
      <c r="P6998" s="1255"/>
    </row>
    <row r="6999" spans="6:16">
      <c r="F6999" s="1256"/>
      <c r="G6999" s="1257"/>
      <c r="I6999" s="1255"/>
      <c r="K6999" s="1257"/>
      <c r="L6999" s="1257"/>
      <c r="P6999" s="1255"/>
    </row>
    <row r="7000" spans="6:16">
      <c r="F7000" s="1256"/>
      <c r="G7000" s="1257"/>
      <c r="I7000" s="1255"/>
      <c r="K7000" s="1257"/>
      <c r="L7000" s="1257"/>
      <c r="P7000" s="1255"/>
    </row>
    <row r="7001" spans="6:16">
      <c r="F7001" s="1256"/>
      <c r="G7001" s="1257"/>
      <c r="I7001" s="1255"/>
      <c r="K7001" s="1257"/>
      <c r="L7001" s="1257"/>
      <c r="P7001" s="1255"/>
    </row>
    <row r="7002" spans="6:16">
      <c r="F7002" s="1256"/>
      <c r="G7002" s="1257"/>
      <c r="I7002" s="1255"/>
      <c r="K7002" s="1257"/>
      <c r="L7002" s="1257"/>
      <c r="P7002" s="1255"/>
    </row>
    <row r="7003" spans="6:16">
      <c r="F7003" s="1256"/>
      <c r="G7003" s="1257"/>
      <c r="I7003" s="1255"/>
      <c r="K7003" s="1257"/>
      <c r="L7003" s="1257"/>
      <c r="P7003" s="1255"/>
    </row>
    <row r="7004" spans="6:16">
      <c r="F7004" s="1256"/>
      <c r="G7004" s="1257"/>
      <c r="I7004" s="1255"/>
      <c r="K7004" s="1257"/>
      <c r="L7004" s="1257"/>
      <c r="P7004" s="1255"/>
    </row>
    <row r="7005" spans="6:16">
      <c r="F7005" s="1256"/>
      <c r="G7005" s="1257"/>
      <c r="I7005" s="1255"/>
      <c r="K7005" s="1257"/>
      <c r="L7005" s="1257"/>
      <c r="P7005" s="1255"/>
    </row>
    <row r="7006" spans="6:16">
      <c r="F7006" s="1256"/>
      <c r="G7006" s="1257"/>
      <c r="I7006" s="1255"/>
      <c r="K7006" s="1257"/>
      <c r="L7006" s="1257"/>
      <c r="P7006" s="1255"/>
    </row>
    <row r="7007" spans="6:16">
      <c r="F7007" s="1256"/>
      <c r="G7007" s="1257"/>
      <c r="I7007" s="1255"/>
      <c r="K7007" s="1257"/>
      <c r="L7007" s="1257"/>
      <c r="P7007" s="1255"/>
    </row>
    <row r="7008" spans="6:16">
      <c r="F7008" s="1256"/>
      <c r="G7008" s="1257"/>
      <c r="I7008" s="1255"/>
      <c r="K7008" s="1257"/>
      <c r="L7008" s="1257"/>
      <c r="P7008" s="1255"/>
    </row>
    <row r="7009" spans="6:16">
      <c r="F7009" s="1256"/>
      <c r="G7009" s="1257"/>
      <c r="I7009" s="1255"/>
      <c r="K7009" s="1257"/>
      <c r="L7009" s="1257"/>
      <c r="P7009" s="1255"/>
    </row>
    <row r="7010" spans="6:16">
      <c r="F7010" s="1256"/>
      <c r="G7010" s="1257"/>
      <c r="I7010" s="1255"/>
      <c r="K7010" s="1257"/>
      <c r="L7010" s="1257"/>
      <c r="P7010" s="1255"/>
    </row>
    <row r="7011" spans="6:16">
      <c r="F7011" s="1256"/>
      <c r="G7011" s="1257"/>
      <c r="I7011" s="1255"/>
      <c r="K7011" s="1257"/>
      <c r="L7011" s="1257"/>
      <c r="P7011" s="1255"/>
    </row>
    <row r="7012" spans="6:16">
      <c r="F7012" s="1256"/>
      <c r="G7012" s="1257"/>
      <c r="I7012" s="1255"/>
      <c r="K7012" s="1257"/>
      <c r="L7012" s="1257"/>
      <c r="P7012" s="1255"/>
    </row>
    <row r="7013" spans="6:16">
      <c r="F7013" s="1256"/>
      <c r="G7013" s="1257"/>
      <c r="I7013" s="1255"/>
      <c r="K7013" s="1257"/>
      <c r="L7013" s="1257"/>
      <c r="P7013" s="1255"/>
    </row>
    <row r="7014" spans="6:16">
      <c r="F7014" s="1256"/>
      <c r="G7014" s="1257"/>
      <c r="I7014" s="1255"/>
      <c r="K7014" s="1257"/>
      <c r="L7014" s="1257"/>
      <c r="P7014" s="1255"/>
    </row>
    <row r="7015" spans="6:16">
      <c r="F7015" s="1256"/>
      <c r="G7015" s="1257"/>
      <c r="I7015" s="1255"/>
      <c r="K7015" s="1257"/>
      <c r="L7015" s="1257"/>
      <c r="P7015" s="1255"/>
    </row>
    <row r="7016" spans="6:16">
      <c r="F7016" s="1256"/>
      <c r="G7016" s="1257"/>
      <c r="I7016" s="1255"/>
      <c r="K7016" s="1257"/>
      <c r="L7016" s="1257"/>
      <c r="P7016" s="1255"/>
    </row>
    <row r="7017" spans="6:16">
      <c r="F7017" s="1256"/>
      <c r="G7017" s="1257"/>
      <c r="I7017" s="1255"/>
      <c r="K7017" s="1257"/>
      <c r="L7017" s="1257"/>
      <c r="P7017" s="1255"/>
    </row>
    <row r="7018" spans="6:16">
      <c r="F7018" s="1256"/>
      <c r="G7018" s="1257"/>
      <c r="I7018" s="1255"/>
      <c r="K7018" s="1257"/>
      <c r="L7018" s="1257"/>
      <c r="P7018" s="1255"/>
    </row>
    <row r="7019" spans="6:16">
      <c r="F7019" s="1256"/>
      <c r="G7019" s="1257"/>
      <c r="I7019" s="1255"/>
      <c r="K7019" s="1257"/>
      <c r="L7019" s="1257"/>
      <c r="P7019" s="1255"/>
    </row>
    <row r="7020" spans="6:16">
      <c r="F7020" s="1256"/>
      <c r="G7020" s="1257"/>
      <c r="I7020" s="1255"/>
      <c r="K7020" s="1257"/>
      <c r="L7020" s="1257"/>
      <c r="P7020" s="1255"/>
    </row>
    <row r="7021" spans="6:16">
      <c r="F7021" s="1256"/>
      <c r="G7021" s="1257"/>
      <c r="I7021" s="1255"/>
      <c r="K7021" s="1257"/>
      <c r="L7021" s="1257"/>
      <c r="P7021" s="1255"/>
    </row>
    <row r="7022" spans="6:16">
      <c r="F7022" s="1256"/>
      <c r="G7022" s="1257"/>
      <c r="I7022" s="1255"/>
      <c r="K7022" s="1257"/>
      <c r="L7022" s="1257"/>
      <c r="P7022" s="1255"/>
    </row>
    <row r="7023" spans="6:16">
      <c r="F7023" s="1256"/>
      <c r="G7023" s="1257"/>
      <c r="I7023" s="1255"/>
      <c r="K7023" s="1257"/>
      <c r="L7023" s="1257"/>
      <c r="P7023" s="1255"/>
    </row>
    <row r="7024" spans="6:16">
      <c r="F7024" s="1256"/>
      <c r="G7024" s="1257"/>
      <c r="I7024" s="1255"/>
      <c r="K7024" s="1257"/>
      <c r="L7024" s="1257"/>
      <c r="P7024" s="1255"/>
    </row>
    <row r="7025" spans="6:16">
      <c r="F7025" s="1256"/>
      <c r="G7025" s="1257"/>
      <c r="I7025" s="1255"/>
      <c r="K7025" s="1257"/>
      <c r="L7025" s="1257"/>
      <c r="P7025" s="1255"/>
    </row>
    <row r="7026" spans="6:16">
      <c r="F7026" s="1256"/>
      <c r="G7026" s="1257"/>
      <c r="I7026" s="1255"/>
      <c r="K7026" s="1257"/>
      <c r="L7026" s="1257"/>
      <c r="P7026" s="1255"/>
    </row>
    <row r="7027" spans="6:16">
      <c r="F7027" s="1256"/>
      <c r="G7027" s="1257"/>
      <c r="I7027" s="1255"/>
      <c r="K7027" s="1257"/>
      <c r="L7027" s="1257"/>
      <c r="P7027" s="1255"/>
    </row>
    <row r="7028" spans="6:16">
      <c r="F7028" s="1256"/>
      <c r="G7028" s="1257"/>
      <c r="I7028" s="1255"/>
      <c r="K7028" s="1257"/>
      <c r="L7028" s="1257"/>
      <c r="P7028" s="1255"/>
    </row>
    <row r="7029" spans="6:16">
      <c r="F7029" s="1256"/>
      <c r="G7029" s="1257"/>
      <c r="I7029" s="1255"/>
      <c r="K7029" s="1257"/>
      <c r="L7029" s="1257"/>
      <c r="P7029" s="1255"/>
    </row>
    <row r="7030" spans="6:16">
      <c r="F7030" s="1256"/>
      <c r="G7030" s="1257"/>
      <c r="I7030" s="1255"/>
      <c r="K7030" s="1257"/>
      <c r="L7030" s="1257"/>
      <c r="P7030" s="1255"/>
    </row>
    <row r="7031" spans="6:16">
      <c r="F7031" s="1256"/>
      <c r="G7031" s="1257"/>
      <c r="I7031" s="1255"/>
      <c r="K7031" s="1257"/>
      <c r="L7031" s="1257"/>
      <c r="P7031" s="1255"/>
    </row>
    <row r="7032" spans="6:16">
      <c r="F7032" s="1256"/>
      <c r="G7032" s="1257"/>
      <c r="I7032" s="1255"/>
      <c r="K7032" s="1257"/>
      <c r="L7032" s="1257"/>
      <c r="P7032" s="1255"/>
    </row>
    <row r="7033" spans="6:16">
      <c r="F7033" s="1256"/>
      <c r="G7033" s="1257"/>
      <c r="I7033" s="1255"/>
      <c r="K7033" s="1257"/>
      <c r="L7033" s="1257"/>
      <c r="P7033" s="1255"/>
    </row>
    <row r="7034" spans="6:16">
      <c r="F7034" s="1256"/>
      <c r="G7034" s="1257"/>
      <c r="I7034" s="1255"/>
      <c r="K7034" s="1257"/>
      <c r="L7034" s="1257"/>
      <c r="P7034" s="1255"/>
    </row>
    <row r="7035" spans="6:16">
      <c r="F7035" s="1256"/>
      <c r="G7035" s="1257"/>
      <c r="I7035" s="1255"/>
      <c r="K7035" s="1257"/>
      <c r="L7035" s="1257"/>
      <c r="P7035" s="1255"/>
    </row>
    <row r="7036" spans="6:16">
      <c r="F7036" s="1256"/>
      <c r="G7036" s="1257"/>
      <c r="I7036" s="1255"/>
      <c r="K7036" s="1257"/>
      <c r="L7036" s="1257"/>
      <c r="P7036" s="1255"/>
    </row>
    <row r="7037" spans="6:16">
      <c r="F7037" s="1256"/>
      <c r="G7037" s="1257"/>
      <c r="I7037" s="1255"/>
      <c r="K7037" s="1257"/>
      <c r="L7037" s="1257"/>
      <c r="P7037" s="1255"/>
    </row>
    <row r="7038" spans="6:16">
      <c r="F7038" s="1256"/>
      <c r="G7038" s="1257"/>
      <c r="I7038" s="1255"/>
      <c r="K7038" s="1257"/>
      <c r="L7038" s="1257"/>
      <c r="P7038" s="1255"/>
    </row>
    <row r="7039" spans="6:16">
      <c r="F7039" s="1256"/>
      <c r="G7039" s="1257"/>
      <c r="I7039" s="1255"/>
      <c r="K7039" s="1257"/>
      <c r="L7039" s="1257"/>
      <c r="P7039" s="1255"/>
    </row>
    <row r="7040" spans="6:16">
      <c r="F7040" s="1256"/>
      <c r="G7040" s="1257"/>
      <c r="I7040" s="1255"/>
      <c r="K7040" s="1257"/>
      <c r="L7040" s="1257"/>
      <c r="P7040" s="1255"/>
    </row>
    <row r="7041" spans="6:16">
      <c r="F7041" s="1256"/>
      <c r="G7041" s="1257"/>
      <c r="I7041" s="1255"/>
      <c r="K7041" s="1257"/>
      <c r="L7041" s="1257"/>
      <c r="P7041" s="1255"/>
    </row>
    <row r="7042" spans="6:16">
      <c r="F7042" s="1256"/>
      <c r="G7042" s="1257"/>
      <c r="I7042" s="1255"/>
      <c r="K7042" s="1257"/>
      <c r="L7042" s="1257"/>
      <c r="P7042" s="1255"/>
    </row>
    <row r="7043" spans="6:16">
      <c r="F7043" s="1256"/>
      <c r="G7043" s="1257"/>
      <c r="I7043" s="1255"/>
      <c r="K7043" s="1257"/>
      <c r="L7043" s="1257"/>
      <c r="P7043" s="1255"/>
    </row>
    <row r="7044" spans="6:16">
      <c r="F7044" s="1256"/>
      <c r="G7044" s="1257"/>
      <c r="I7044" s="1255"/>
      <c r="K7044" s="1257"/>
      <c r="L7044" s="1257"/>
      <c r="P7044" s="1255"/>
    </row>
    <row r="7045" spans="6:16">
      <c r="F7045" s="1256"/>
      <c r="G7045" s="1257"/>
      <c r="I7045" s="1255"/>
      <c r="K7045" s="1257"/>
      <c r="L7045" s="1257"/>
      <c r="P7045" s="1255"/>
    </row>
    <row r="7046" spans="6:16">
      <c r="F7046" s="1256"/>
      <c r="G7046" s="1257"/>
      <c r="I7046" s="1255"/>
      <c r="K7046" s="1257"/>
      <c r="L7046" s="1257"/>
      <c r="P7046" s="1255"/>
    </row>
    <row r="7047" spans="6:16">
      <c r="F7047" s="1256"/>
      <c r="G7047" s="1257"/>
      <c r="I7047" s="1255"/>
      <c r="K7047" s="1257"/>
      <c r="L7047" s="1257"/>
      <c r="P7047" s="1255"/>
    </row>
    <row r="7048" spans="6:16">
      <c r="F7048" s="1256"/>
      <c r="G7048" s="1257"/>
      <c r="I7048" s="1255"/>
      <c r="K7048" s="1257"/>
      <c r="L7048" s="1257"/>
      <c r="P7048" s="1255"/>
    </row>
    <row r="7049" spans="6:16">
      <c r="F7049" s="1256"/>
      <c r="G7049" s="1257"/>
      <c r="I7049" s="1255"/>
      <c r="K7049" s="1257"/>
      <c r="L7049" s="1257"/>
      <c r="P7049" s="1255"/>
    </row>
    <row r="7050" spans="6:16">
      <c r="F7050" s="1256"/>
      <c r="G7050" s="1257"/>
      <c r="I7050" s="1255"/>
      <c r="K7050" s="1257"/>
      <c r="L7050" s="1257"/>
      <c r="P7050" s="1255"/>
    </row>
    <row r="7051" spans="6:16">
      <c r="F7051" s="1256"/>
      <c r="G7051" s="1257"/>
      <c r="I7051" s="1255"/>
      <c r="K7051" s="1257"/>
      <c r="L7051" s="1257"/>
      <c r="P7051" s="1255"/>
    </row>
    <row r="7052" spans="6:16">
      <c r="F7052" s="1256"/>
      <c r="G7052" s="1257"/>
      <c r="I7052" s="1255"/>
      <c r="K7052" s="1257"/>
      <c r="L7052" s="1257"/>
      <c r="P7052" s="1255"/>
    </row>
    <row r="7053" spans="6:16">
      <c r="F7053" s="1256"/>
      <c r="G7053" s="1257"/>
      <c r="I7053" s="1255"/>
      <c r="K7053" s="1257"/>
      <c r="L7053" s="1257"/>
      <c r="P7053" s="1255"/>
    </row>
    <row r="7054" spans="6:16">
      <c r="F7054" s="1256"/>
      <c r="G7054" s="1257"/>
      <c r="I7054" s="1255"/>
      <c r="K7054" s="1257"/>
      <c r="L7054" s="1257"/>
      <c r="P7054" s="1255"/>
    </row>
    <row r="7055" spans="6:16">
      <c r="F7055" s="1256"/>
      <c r="G7055" s="1257"/>
      <c r="I7055" s="1255"/>
      <c r="K7055" s="1257"/>
      <c r="L7055" s="1257"/>
      <c r="P7055" s="1255"/>
    </row>
    <row r="7056" spans="6:16">
      <c r="F7056" s="1256"/>
      <c r="G7056" s="1257"/>
      <c r="I7056" s="1255"/>
      <c r="K7056" s="1257"/>
      <c r="L7056" s="1257"/>
      <c r="P7056" s="1255"/>
    </row>
    <row r="7057" spans="6:16">
      <c r="F7057" s="1256"/>
      <c r="G7057" s="1257"/>
      <c r="I7057" s="1255"/>
      <c r="K7057" s="1257"/>
      <c r="L7057" s="1257"/>
      <c r="P7057" s="1255"/>
    </row>
    <row r="7058" spans="6:16">
      <c r="F7058" s="1256"/>
      <c r="G7058" s="1257"/>
      <c r="I7058" s="1255"/>
      <c r="K7058" s="1257"/>
      <c r="L7058" s="1257"/>
      <c r="P7058" s="1255"/>
    </row>
    <row r="7059" spans="6:16">
      <c r="F7059" s="1256"/>
      <c r="G7059" s="1257"/>
      <c r="I7059" s="1255"/>
      <c r="K7059" s="1257"/>
      <c r="L7059" s="1257"/>
      <c r="P7059" s="1255"/>
    </row>
    <row r="7060" spans="6:16">
      <c r="F7060" s="1256"/>
      <c r="G7060" s="1257"/>
      <c r="I7060" s="1255"/>
      <c r="K7060" s="1257"/>
      <c r="L7060" s="1257"/>
      <c r="P7060" s="1255"/>
    </row>
    <row r="7061" spans="6:16">
      <c r="F7061" s="1256"/>
      <c r="G7061" s="1257"/>
      <c r="I7061" s="1255"/>
      <c r="K7061" s="1257"/>
      <c r="L7061" s="1257"/>
      <c r="P7061" s="1255"/>
    </row>
    <row r="7062" spans="6:16">
      <c r="F7062" s="1256"/>
      <c r="G7062" s="1257"/>
      <c r="I7062" s="1255"/>
      <c r="K7062" s="1257"/>
      <c r="L7062" s="1257"/>
      <c r="P7062" s="1255"/>
    </row>
    <row r="7063" spans="6:16">
      <c r="F7063" s="1256"/>
      <c r="G7063" s="1257"/>
      <c r="I7063" s="1255"/>
      <c r="K7063" s="1257"/>
      <c r="L7063" s="1257"/>
      <c r="P7063" s="1255"/>
    </row>
    <row r="7064" spans="6:16">
      <c r="F7064" s="1256"/>
      <c r="G7064" s="1257"/>
      <c r="I7064" s="1255"/>
      <c r="K7064" s="1257"/>
      <c r="L7064" s="1257"/>
      <c r="P7064" s="1255"/>
    </row>
    <row r="7065" spans="6:16">
      <c r="F7065" s="1256"/>
      <c r="G7065" s="1257"/>
      <c r="I7065" s="1255"/>
      <c r="K7065" s="1257"/>
      <c r="L7065" s="1257"/>
      <c r="P7065" s="1255"/>
    </row>
    <row r="7066" spans="6:16">
      <c r="F7066" s="1256"/>
      <c r="G7066" s="1257"/>
      <c r="I7066" s="1255"/>
      <c r="K7066" s="1257"/>
      <c r="L7066" s="1257"/>
      <c r="P7066" s="1255"/>
    </row>
    <row r="7067" spans="6:16">
      <c r="F7067" s="1256"/>
      <c r="G7067" s="1257"/>
      <c r="I7067" s="1255"/>
      <c r="K7067" s="1257"/>
      <c r="L7067" s="1257"/>
      <c r="P7067" s="1255"/>
    </row>
    <row r="7068" spans="6:16">
      <c r="F7068" s="1256"/>
      <c r="G7068" s="1257"/>
      <c r="I7068" s="1255"/>
      <c r="K7068" s="1257"/>
      <c r="L7068" s="1257"/>
      <c r="P7068" s="1255"/>
    </row>
    <row r="7069" spans="6:16">
      <c r="F7069" s="1256"/>
      <c r="G7069" s="1257"/>
      <c r="I7069" s="1255"/>
      <c r="K7069" s="1257"/>
      <c r="L7069" s="1257"/>
      <c r="P7069" s="1255"/>
    </row>
    <row r="7070" spans="6:16">
      <c r="F7070" s="1256"/>
      <c r="G7070" s="1257"/>
      <c r="I7070" s="1255"/>
      <c r="K7070" s="1257"/>
      <c r="L7070" s="1257"/>
      <c r="P7070" s="1255"/>
    </row>
    <row r="7071" spans="6:16">
      <c r="F7071" s="1256"/>
      <c r="G7071" s="1257"/>
      <c r="I7071" s="1255"/>
      <c r="K7071" s="1257"/>
      <c r="L7071" s="1257"/>
      <c r="P7071" s="1255"/>
    </row>
    <row r="7072" spans="6:16">
      <c r="F7072" s="1256"/>
      <c r="G7072" s="1257"/>
      <c r="I7072" s="1255"/>
      <c r="K7072" s="1257"/>
      <c r="L7072" s="1257"/>
      <c r="P7072" s="1255"/>
    </row>
    <row r="7073" spans="6:16">
      <c r="F7073" s="1256"/>
      <c r="G7073" s="1257"/>
      <c r="I7073" s="1255"/>
      <c r="K7073" s="1257"/>
      <c r="L7073" s="1257"/>
      <c r="P7073" s="1255"/>
    </row>
    <row r="7074" spans="6:16">
      <c r="F7074" s="1256"/>
      <c r="G7074" s="1257"/>
      <c r="I7074" s="1255"/>
      <c r="K7074" s="1257"/>
      <c r="L7074" s="1257"/>
      <c r="P7074" s="1255"/>
    </row>
    <row r="7075" spans="6:16">
      <c r="F7075" s="1256"/>
      <c r="G7075" s="1257"/>
      <c r="I7075" s="1255"/>
      <c r="K7075" s="1257"/>
      <c r="L7075" s="1257"/>
      <c r="P7075" s="1255"/>
    </row>
    <row r="7076" spans="6:16">
      <c r="F7076" s="1256"/>
      <c r="G7076" s="1257"/>
      <c r="I7076" s="1255"/>
      <c r="K7076" s="1257"/>
      <c r="L7076" s="1257"/>
      <c r="P7076" s="1255"/>
    </row>
    <row r="7077" spans="6:16">
      <c r="F7077" s="1256"/>
      <c r="G7077" s="1257"/>
      <c r="I7077" s="1255"/>
      <c r="K7077" s="1257"/>
      <c r="L7077" s="1257"/>
      <c r="P7077" s="1255"/>
    </row>
    <row r="7078" spans="6:16">
      <c r="F7078" s="1256"/>
      <c r="G7078" s="1257"/>
      <c r="I7078" s="1255"/>
      <c r="K7078" s="1257"/>
      <c r="L7078" s="1257"/>
      <c r="P7078" s="1255"/>
    </row>
    <row r="7079" spans="6:16">
      <c r="F7079" s="1256"/>
      <c r="G7079" s="1257"/>
      <c r="I7079" s="1255"/>
      <c r="K7079" s="1257"/>
      <c r="L7079" s="1257"/>
      <c r="P7079" s="1255"/>
    </row>
    <row r="7080" spans="6:16">
      <c r="F7080" s="1256"/>
      <c r="G7080" s="1257"/>
      <c r="I7080" s="1255"/>
      <c r="K7080" s="1257"/>
      <c r="L7080" s="1257"/>
      <c r="P7080" s="1255"/>
    </row>
    <row r="7081" spans="6:16">
      <c r="F7081" s="1256"/>
      <c r="G7081" s="1257"/>
      <c r="I7081" s="1255"/>
      <c r="K7081" s="1257"/>
      <c r="L7081" s="1257"/>
      <c r="P7081" s="1255"/>
    </row>
    <row r="7082" spans="6:16">
      <c r="F7082" s="1256"/>
      <c r="G7082" s="1257"/>
      <c r="I7082" s="1255"/>
      <c r="K7082" s="1257"/>
      <c r="L7082" s="1257"/>
      <c r="P7082" s="1255"/>
    </row>
    <row r="7083" spans="6:16">
      <c r="F7083" s="1256"/>
      <c r="G7083" s="1257"/>
      <c r="I7083" s="1255"/>
      <c r="K7083" s="1257"/>
      <c r="L7083" s="1257"/>
      <c r="P7083" s="1255"/>
    </row>
    <row r="7084" spans="6:16">
      <c r="F7084" s="1256"/>
      <c r="G7084" s="1257"/>
      <c r="I7084" s="1255"/>
      <c r="K7084" s="1257"/>
      <c r="L7084" s="1257"/>
      <c r="P7084" s="1255"/>
    </row>
    <row r="7085" spans="6:16">
      <c r="F7085" s="1256"/>
      <c r="G7085" s="1257"/>
      <c r="I7085" s="1255"/>
      <c r="K7085" s="1257"/>
      <c r="L7085" s="1257"/>
      <c r="P7085" s="1255"/>
    </row>
    <row r="7086" spans="6:16">
      <c r="F7086" s="1256"/>
      <c r="G7086" s="1257"/>
      <c r="I7086" s="1255"/>
      <c r="K7086" s="1257"/>
      <c r="L7086" s="1257"/>
      <c r="P7086" s="1255"/>
    </row>
    <row r="7087" spans="6:16">
      <c r="F7087" s="1256"/>
      <c r="G7087" s="1257"/>
      <c r="I7087" s="1255"/>
      <c r="K7087" s="1257"/>
      <c r="L7087" s="1257"/>
      <c r="P7087" s="1255"/>
    </row>
    <row r="7088" spans="6:16">
      <c r="F7088" s="1256"/>
      <c r="G7088" s="1257"/>
      <c r="I7088" s="1255"/>
      <c r="K7088" s="1257"/>
      <c r="L7088" s="1257"/>
      <c r="P7088" s="1255"/>
    </row>
    <row r="7089" spans="6:16">
      <c r="F7089" s="1256"/>
      <c r="G7089" s="1257"/>
      <c r="I7089" s="1255"/>
      <c r="K7089" s="1257"/>
      <c r="L7089" s="1257"/>
      <c r="P7089" s="1255"/>
    </row>
    <row r="7090" spans="6:16">
      <c r="F7090" s="1256"/>
      <c r="G7090" s="1257"/>
      <c r="I7090" s="1255"/>
      <c r="K7090" s="1257"/>
      <c r="L7090" s="1257"/>
      <c r="P7090" s="1255"/>
    </row>
    <row r="7091" spans="6:16">
      <c r="F7091" s="1256"/>
      <c r="G7091" s="1257"/>
      <c r="I7091" s="1255"/>
      <c r="K7091" s="1257"/>
      <c r="L7091" s="1257"/>
      <c r="P7091" s="1255"/>
    </row>
    <row r="7092" spans="6:16">
      <c r="F7092" s="1256"/>
      <c r="G7092" s="1257"/>
      <c r="I7092" s="1255"/>
      <c r="K7092" s="1257"/>
      <c r="L7092" s="1257"/>
      <c r="P7092" s="1255"/>
    </row>
    <row r="7093" spans="6:16">
      <c r="F7093" s="1256"/>
      <c r="G7093" s="1257"/>
      <c r="I7093" s="1255"/>
      <c r="K7093" s="1257"/>
      <c r="L7093" s="1257"/>
      <c r="P7093" s="1255"/>
    </row>
    <row r="7094" spans="6:16">
      <c r="F7094" s="1256"/>
      <c r="G7094" s="1257"/>
      <c r="I7094" s="1255"/>
      <c r="K7094" s="1257"/>
      <c r="L7094" s="1257"/>
      <c r="P7094" s="1255"/>
    </row>
    <row r="7095" spans="6:16">
      <c r="F7095" s="1256"/>
      <c r="G7095" s="1257"/>
      <c r="I7095" s="1255"/>
      <c r="K7095" s="1257"/>
      <c r="L7095" s="1257"/>
      <c r="P7095" s="1255"/>
    </row>
    <row r="7096" spans="6:16">
      <c r="F7096" s="1256"/>
      <c r="G7096" s="1257"/>
      <c r="I7096" s="1255"/>
      <c r="K7096" s="1257"/>
      <c r="L7096" s="1257"/>
      <c r="P7096" s="1255"/>
    </row>
    <row r="7097" spans="6:16">
      <c r="F7097" s="1256"/>
      <c r="G7097" s="1257"/>
      <c r="I7097" s="1255"/>
      <c r="K7097" s="1257"/>
      <c r="L7097" s="1257"/>
      <c r="P7097" s="1255"/>
    </row>
    <row r="7098" spans="6:16">
      <c r="F7098" s="1256"/>
      <c r="G7098" s="1257"/>
      <c r="I7098" s="1255"/>
      <c r="K7098" s="1257"/>
      <c r="L7098" s="1257"/>
      <c r="P7098" s="1255"/>
    </row>
    <row r="7099" spans="6:16">
      <c r="F7099" s="1256"/>
      <c r="G7099" s="1257"/>
      <c r="I7099" s="1255"/>
      <c r="K7099" s="1257"/>
      <c r="L7099" s="1257"/>
      <c r="P7099" s="1255"/>
    </row>
    <row r="7100" spans="6:16">
      <c r="F7100" s="1256"/>
      <c r="G7100" s="1257"/>
      <c r="I7100" s="1255"/>
      <c r="K7100" s="1257"/>
      <c r="L7100" s="1257"/>
      <c r="P7100" s="1255"/>
    </row>
    <row r="7101" spans="6:16">
      <c r="F7101" s="1256"/>
      <c r="G7101" s="1257"/>
      <c r="I7101" s="1255"/>
      <c r="K7101" s="1257"/>
      <c r="L7101" s="1257"/>
      <c r="P7101" s="1255"/>
    </row>
    <row r="7102" spans="6:16">
      <c r="F7102" s="1256"/>
      <c r="G7102" s="1257"/>
      <c r="I7102" s="1255"/>
      <c r="K7102" s="1257"/>
      <c r="L7102" s="1257"/>
      <c r="P7102" s="1255"/>
    </row>
    <row r="7103" spans="6:16">
      <c r="F7103" s="1256"/>
      <c r="G7103" s="1257"/>
      <c r="I7103" s="1255"/>
      <c r="K7103" s="1257"/>
      <c r="L7103" s="1257"/>
      <c r="P7103" s="1255"/>
    </row>
    <row r="7104" spans="6:16">
      <c r="F7104" s="1256"/>
      <c r="G7104" s="1257"/>
      <c r="I7104" s="1255"/>
      <c r="K7104" s="1257"/>
      <c r="L7104" s="1257"/>
      <c r="P7104" s="1255"/>
    </row>
    <row r="7105" spans="6:16">
      <c r="F7105" s="1256"/>
      <c r="G7105" s="1257"/>
      <c r="I7105" s="1255"/>
      <c r="K7105" s="1257"/>
      <c r="L7105" s="1257"/>
      <c r="P7105" s="1255"/>
    </row>
    <row r="7106" spans="6:16">
      <c r="F7106" s="1256"/>
      <c r="G7106" s="1257"/>
      <c r="I7106" s="1255"/>
      <c r="K7106" s="1257"/>
      <c r="L7106" s="1257"/>
      <c r="P7106" s="1255"/>
    </row>
    <row r="7107" spans="6:16">
      <c r="F7107" s="1256"/>
      <c r="G7107" s="1257"/>
      <c r="I7107" s="1255"/>
      <c r="K7107" s="1257"/>
      <c r="L7107" s="1257"/>
      <c r="P7107" s="1255"/>
    </row>
    <row r="7108" spans="6:16">
      <c r="F7108" s="1256"/>
      <c r="G7108" s="1257"/>
      <c r="I7108" s="1255"/>
      <c r="K7108" s="1257"/>
      <c r="L7108" s="1257"/>
      <c r="P7108" s="1255"/>
    </row>
    <row r="7109" spans="6:16">
      <c r="F7109" s="1256"/>
      <c r="G7109" s="1257"/>
      <c r="I7109" s="1255"/>
      <c r="K7109" s="1257"/>
      <c r="L7109" s="1257"/>
      <c r="P7109" s="1255"/>
    </row>
    <row r="7110" spans="6:16">
      <c r="F7110" s="1256"/>
      <c r="G7110" s="1257"/>
      <c r="I7110" s="1255"/>
      <c r="K7110" s="1257"/>
      <c r="L7110" s="1257"/>
      <c r="P7110" s="1255"/>
    </row>
    <row r="7111" spans="6:16">
      <c r="F7111" s="1256"/>
      <c r="G7111" s="1257"/>
      <c r="I7111" s="1255"/>
      <c r="K7111" s="1257"/>
      <c r="L7111" s="1257"/>
      <c r="P7111" s="1255"/>
    </row>
    <row r="7112" spans="6:16">
      <c r="F7112" s="1256"/>
      <c r="G7112" s="1257"/>
      <c r="I7112" s="1255"/>
      <c r="K7112" s="1257"/>
      <c r="L7112" s="1257"/>
      <c r="P7112" s="1255"/>
    </row>
    <row r="7113" spans="6:16">
      <c r="F7113" s="1256"/>
      <c r="G7113" s="1257"/>
      <c r="I7113" s="1255"/>
      <c r="K7113" s="1257"/>
      <c r="L7113" s="1257"/>
      <c r="P7113" s="1255"/>
    </row>
    <row r="7114" spans="6:16">
      <c r="F7114" s="1256"/>
      <c r="G7114" s="1257"/>
      <c r="I7114" s="1255"/>
      <c r="K7114" s="1257"/>
      <c r="L7114" s="1257"/>
      <c r="P7114" s="1255"/>
    </row>
    <row r="7115" spans="6:16">
      <c r="F7115" s="1256"/>
      <c r="G7115" s="1257"/>
      <c r="I7115" s="1255"/>
      <c r="K7115" s="1257"/>
      <c r="L7115" s="1257"/>
      <c r="P7115" s="1255"/>
    </row>
    <row r="7116" spans="6:16">
      <c r="F7116" s="1256"/>
      <c r="G7116" s="1257"/>
      <c r="I7116" s="1255"/>
      <c r="K7116" s="1257"/>
      <c r="L7116" s="1257"/>
      <c r="P7116" s="1255"/>
    </row>
    <row r="7117" spans="6:16">
      <c r="F7117" s="1256"/>
      <c r="G7117" s="1257"/>
      <c r="I7117" s="1255"/>
      <c r="K7117" s="1257"/>
      <c r="L7117" s="1257"/>
      <c r="P7117" s="1255"/>
    </row>
    <row r="7118" spans="6:16">
      <c r="F7118" s="1256"/>
      <c r="G7118" s="1257"/>
      <c r="I7118" s="1255"/>
      <c r="K7118" s="1257"/>
      <c r="L7118" s="1257"/>
      <c r="P7118" s="1255"/>
    </row>
    <row r="7119" spans="6:16">
      <c r="F7119" s="1256"/>
      <c r="G7119" s="1257"/>
      <c r="I7119" s="1255"/>
      <c r="K7119" s="1257"/>
      <c r="L7119" s="1257"/>
      <c r="P7119" s="1255"/>
    </row>
    <row r="7120" spans="6:16">
      <c r="F7120" s="1256"/>
      <c r="G7120" s="1257"/>
      <c r="I7120" s="1255"/>
      <c r="K7120" s="1257"/>
      <c r="L7120" s="1257"/>
      <c r="P7120" s="1255"/>
    </row>
    <row r="7121" spans="6:16">
      <c r="F7121" s="1256"/>
      <c r="G7121" s="1257"/>
      <c r="I7121" s="1255"/>
      <c r="K7121" s="1257"/>
      <c r="L7121" s="1257"/>
      <c r="P7121" s="1255"/>
    </row>
    <row r="7122" spans="6:16">
      <c r="F7122" s="1256"/>
      <c r="G7122" s="1257"/>
      <c r="I7122" s="1255"/>
      <c r="K7122" s="1257"/>
      <c r="L7122" s="1257"/>
      <c r="P7122" s="1255"/>
    </row>
    <row r="7123" spans="6:16">
      <c r="F7123" s="1256"/>
      <c r="G7123" s="1257"/>
      <c r="I7123" s="1255"/>
      <c r="K7123" s="1257"/>
      <c r="L7123" s="1257"/>
      <c r="P7123" s="1255"/>
    </row>
    <row r="7124" spans="6:16">
      <c r="F7124" s="1256"/>
      <c r="G7124" s="1257"/>
      <c r="I7124" s="1255"/>
      <c r="K7124" s="1257"/>
      <c r="L7124" s="1257"/>
      <c r="P7124" s="1255"/>
    </row>
    <row r="7125" spans="6:16">
      <c r="F7125" s="1256"/>
      <c r="G7125" s="1257"/>
      <c r="I7125" s="1255"/>
      <c r="K7125" s="1257"/>
      <c r="L7125" s="1257"/>
      <c r="P7125" s="1255"/>
    </row>
    <row r="7126" spans="6:16">
      <c r="F7126" s="1256"/>
      <c r="G7126" s="1257"/>
      <c r="I7126" s="1255"/>
      <c r="K7126" s="1257"/>
      <c r="L7126" s="1257"/>
      <c r="P7126" s="1255"/>
    </row>
    <row r="7127" spans="6:16">
      <c r="F7127" s="1256"/>
      <c r="G7127" s="1257"/>
      <c r="I7127" s="1255"/>
      <c r="K7127" s="1257"/>
      <c r="L7127" s="1257"/>
      <c r="P7127" s="1255"/>
    </row>
    <row r="7128" spans="6:16">
      <c r="F7128" s="1256"/>
      <c r="G7128" s="1257"/>
      <c r="I7128" s="1255"/>
      <c r="K7128" s="1257"/>
      <c r="L7128" s="1257"/>
      <c r="P7128" s="1255"/>
    </row>
    <row r="7129" spans="6:16">
      <c r="F7129" s="1256"/>
      <c r="G7129" s="1257"/>
      <c r="I7129" s="1255"/>
      <c r="K7129" s="1257"/>
      <c r="L7129" s="1257"/>
      <c r="P7129" s="1255"/>
    </row>
    <row r="7130" spans="6:16">
      <c r="F7130" s="1256"/>
      <c r="G7130" s="1257"/>
      <c r="I7130" s="1255"/>
      <c r="K7130" s="1257"/>
      <c r="L7130" s="1257"/>
      <c r="P7130" s="1255"/>
    </row>
    <row r="7131" spans="6:16">
      <c r="F7131" s="1256"/>
      <c r="G7131" s="1257"/>
      <c r="I7131" s="1255"/>
      <c r="K7131" s="1257"/>
      <c r="L7131" s="1257"/>
      <c r="P7131" s="1255"/>
    </row>
    <row r="7132" spans="6:16">
      <c r="F7132" s="1256"/>
      <c r="G7132" s="1257"/>
      <c r="I7132" s="1255"/>
      <c r="K7132" s="1257"/>
      <c r="L7132" s="1257"/>
      <c r="P7132" s="1255"/>
    </row>
    <row r="7133" spans="6:16">
      <c r="F7133" s="1256"/>
      <c r="G7133" s="1257"/>
      <c r="I7133" s="1255"/>
      <c r="K7133" s="1257"/>
      <c r="L7133" s="1257"/>
      <c r="P7133" s="1255"/>
    </row>
    <row r="7134" spans="6:16">
      <c r="F7134" s="1256"/>
      <c r="G7134" s="1257"/>
      <c r="I7134" s="1255"/>
      <c r="K7134" s="1257"/>
      <c r="L7134" s="1257"/>
      <c r="P7134" s="1255"/>
    </row>
    <row r="7135" spans="6:16">
      <c r="F7135" s="1256"/>
      <c r="G7135" s="1257"/>
      <c r="I7135" s="1255"/>
      <c r="K7135" s="1257"/>
      <c r="L7135" s="1257"/>
      <c r="P7135" s="1255"/>
    </row>
    <row r="7136" spans="6:16">
      <c r="F7136" s="1256"/>
      <c r="G7136" s="1257"/>
      <c r="I7136" s="1255"/>
      <c r="K7136" s="1257"/>
      <c r="L7136" s="1257"/>
      <c r="P7136" s="1255"/>
    </row>
    <row r="7137" spans="6:16">
      <c r="F7137" s="1256"/>
      <c r="G7137" s="1257"/>
      <c r="I7137" s="1255"/>
      <c r="K7137" s="1257"/>
      <c r="L7137" s="1257"/>
      <c r="P7137" s="1255"/>
    </row>
    <row r="7138" spans="6:16">
      <c r="F7138" s="1256"/>
      <c r="G7138" s="1257"/>
      <c r="I7138" s="1255"/>
      <c r="K7138" s="1257"/>
      <c r="L7138" s="1257"/>
      <c r="P7138" s="1255"/>
    </row>
    <row r="7139" spans="6:16">
      <c r="F7139" s="1256"/>
      <c r="G7139" s="1257"/>
      <c r="I7139" s="1255"/>
      <c r="K7139" s="1257"/>
      <c r="L7139" s="1257"/>
      <c r="P7139" s="1255"/>
    </row>
    <row r="7140" spans="6:16">
      <c r="F7140" s="1256"/>
      <c r="G7140" s="1257"/>
      <c r="I7140" s="1255"/>
      <c r="K7140" s="1257"/>
      <c r="L7140" s="1257"/>
      <c r="P7140" s="1255"/>
    </row>
    <row r="7141" spans="6:16">
      <c r="F7141" s="1256"/>
      <c r="G7141" s="1257"/>
      <c r="I7141" s="1255"/>
      <c r="K7141" s="1257"/>
      <c r="L7141" s="1257"/>
      <c r="P7141" s="1255"/>
    </row>
    <row r="7142" spans="6:16">
      <c r="F7142" s="1256"/>
      <c r="G7142" s="1257"/>
      <c r="I7142" s="1255"/>
      <c r="K7142" s="1257"/>
      <c r="L7142" s="1257"/>
      <c r="P7142" s="1255"/>
    </row>
    <row r="7143" spans="6:16">
      <c r="F7143" s="1256"/>
      <c r="G7143" s="1257"/>
      <c r="I7143" s="1255"/>
      <c r="K7143" s="1257"/>
      <c r="L7143" s="1257"/>
      <c r="P7143" s="1255"/>
    </row>
    <row r="7144" spans="6:16">
      <c r="F7144" s="1256"/>
      <c r="G7144" s="1257"/>
      <c r="I7144" s="1255"/>
      <c r="K7144" s="1257"/>
      <c r="L7144" s="1257"/>
      <c r="P7144" s="1255"/>
    </row>
    <row r="7145" spans="6:16">
      <c r="F7145" s="1256"/>
      <c r="G7145" s="1257"/>
      <c r="I7145" s="1255"/>
      <c r="K7145" s="1257"/>
      <c r="L7145" s="1257"/>
      <c r="P7145" s="1255"/>
    </row>
    <row r="7146" spans="6:16">
      <c r="F7146" s="1256"/>
      <c r="G7146" s="1257"/>
      <c r="I7146" s="1255"/>
      <c r="K7146" s="1257"/>
      <c r="L7146" s="1257"/>
      <c r="P7146" s="1255"/>
    </row>
    <row r="7147" spans="6:16">
      <c r="F7147" s="1256"/>
      <c r="G7147" s="1257"/>
      <c r="I7147" s="1255"/>
      <c r="K7147" s="1257"/>
      <c r="L7147" s="1257"/>
      <c r="P7147" s="1255"/>
    </row>
    <row r="7148" spans="6:16">
      <c r="F7148" s="1256"/>
      <c r="G7148" s="1257"/>
      <c r="I7148" s="1255"/>
      <c r="K7148" s="1257"/>
      <c r="L7148" s="1257"/>
      <c r="P7148" s="1255"/>
    </row>
    <row r="7149" spans="6:16">
      <c r="F7149" s="1256"/>
      <c r="G7149" s="1257"/>
      <c r="I7149" s="1255"/>
      <c r="K7149" s="1257"/>
      <c r="L7149" s="1257"/>
      <c r="P7149" s="1255"/>
    </row>
    <row r="7150" spans="6:16">
      <c r="F7150" s="1256"/>
      <c r="G7150" s="1257"/>
      <c r="I7150" s="1255"/>
      <c r="K7150" s="1257"/>
      <c r="L7150" s="1257"/>
      <c r="P7150" s="1255"/>
    </row>
    <row r="7151" spans="6:16">
      <c r="F7151" s="1256"/>
      <c r="G7151" s="1257"/>
      <c r="I7151" s="1255"/>
      <c r="K7151" s="1257"/>
      <c r="L7151" s="1257"/>
      <c r="P7151" s="1255"/>
    </row>
    <row r="7152" spans="6:16">
      <c r="F7152" s="1256"/>
      <c r="G7152" s="1257"/>
      <c r="I7152" s="1255"/>
      <c r="K7152" s="1257"/>
      <c r="L7152" s="1257"/>
      <c r="P7152" s="1255"/>
    </row>
    <row r="7153" spans="6:16">
      <c r="F7153" s="1256"/>
      <c r="G7153" s="1257"/>
      <c r="I7153" s="1255"/>
      <c r="K7153" s="1257"/>
      <c r="L7153" s="1257"/>
      <c r="P7153" s="1255"/>
    </row>
    <row r="7154" spans="6:16">
      <c r="F7154" s="1256"/>
      <c r="G7154" s="1257"/>
      <c r="I7154" s="1255"/>
      <c r="K7154" s="1257"/>
      <c r="L7154" s="1257"/>
      <c r="P7154" s="1255"/>
    </row>
    <row r="7155" spans="6:16">
      <c r="F7155" s="1256"/>
      <c r="G7155" s="1257"/>
      <c r="I7155" s="1255"/>
      <c r="K7155" s="1257"/>
      <c r="L7155" s="1257"/>
      <c r="P7155" s="1255"/>
    </row>
    <row r="7156" spans="6:16">
      <c r="F7156" s="1256"/>
      <c r="G7156" s="1257"/>
      <c r="I7156" s="1255"/>
      <c r="K7156" s="1257"/>
      <c r="L7156" s="1257"/>
      <c r="P7156" s="1255"/>
    </row>
    <row r="7157" spans="6:16">
      <c r="F7157" s="1256"/>
      <c r="G7157" s="1257"/>
      <c r="I7157" s="1255"/>
      <c r="K7157" s="1257"/>
      <c r="L7157" s="1257"/>
      <c r="P7157" s="1255"/>
    </row>
    <row r="7158" spans="6:16">
      <c r="F7158" s="1256"/>
      <c r="G7158" s="1257"/>
      <c r="I7158" s="1255"/>
      <c r="K7158" s="1257"/>
      <c r="L7158" s="1257"/>
      <c r="P7158" s="1255"/>
    </row>
    <row r="7159" spans="6:16">
      <c r="F7159" s="1256"/>
      <c r="G7159" s="1257"/>
      <c r="I7159" s="1255"/>
      <c r="K7159" s="1257"/>
      <c r="L7159" s="1257"/>
      <c r="P7159" s="1255"/>
    </row>
    <row r="7160" spans="6:16">
      <c r="F7160" s="1256"/>
      <c r="G7160" s="1257"/>
      <c r="I7160" s="1255"/>
      <c r="K7160" s="1257"/>
      <c r="L7160" s="1257"/>
      <c r="P7160" s="1255"/>
    </row>
    <row r="7161" spans="6:16">
      <c r="F7161" s="1256"/>
      <c r="G7161" s="1257"/>
      <c r="I7161" s="1255"/>
      <c r="K7161" s="1257"/>
      <c r="L7161" s="1257"/>
      <c r="P7161" s="1255"/>
    </row>
    <row r="7162" spans="6:16">
      <c r="F7162" s="1256"/>
      <c r="G7162" s="1257"/>
      <c r="I7162" s="1255"/>
      <c r="K7162" s="1257"/>
      <c r="L7162" s="1257"/>
      <c r="P7162" s="1255"/>
    </row>
    <row r="7163" spans="6:16">
      <c r="F7163" s="1256"/>
      <c r="G7163" s="1257"/>
      <c r="I7163" s="1255"/>
      <c r="K7163" s="1257"/>
      <c r="L7163" s="1257"/>
      <c r="P7163" s="1255"/>
    </row>
    <row r="7164" spans="6:16">
      <c r="F7164" s="1256"/>
      <c r="G7164" s="1257"/>
      <c r="I7164" s="1255"/>
      <c r="K7164" s="1257"/>
      <c r="L7164" s="1257"/>
      <c r="P7164" s="1255"/>
    </row>
    <row r="7165" spans="6:16">
      <c r="F7165" s="1256"/>
      <c r="G7165" s="1257"/>
      <c r="I7165" s="1255"/>
      <c r="K7165" s="1257"/>
      <c r="L7165" s="1257"/>
      <c r="P7165" s="1255"/>
    </row>
    <row r="7166" spans="6:16">
      <c r="F7166" s="1256"/>
      <c r="G7166" s="1257"/>
      <c r="I7166" s="1255"/>
      <c r="K7166" s="1257"/>
      <c r="L7166" s="1257"/>
      <c r="P7166" s="1255"/>
    </row>
    <row r="7167" spans="6:16">
      <c r="F7167" s="1256"/>
      <c r="G7167" s="1257"/>
      <c r="I7167" s="1255"/>
      <c r="K7167" s="1257"/>
      <c r="L7167" s="1257"/>
      <c r="P7167" s="1255"/>
    </row>
    <row r="7168" spans="6:16">
      <c r="F7168" s="1256"/>
      <c r="G7168" s="1257"/>
      <c r="I7168" s="1255"/>
      <c r="K7168" s="1257"/>
      <c r="L7168" s="1257"/>
      <c r="P7168" s="1255"/>
    </row>
    <row r="7169" spans="6:16">
      <c r="F7169" s="1256"/>
      <c r="G7169" s="1257"/>
      <c r="I7169" s="1255"/>
      <c r="K7169" s="1257"/>
      <c r="L7169" s="1257"/>
      <c r="P7169" s="1255"/>
    </row>
    <row r="7170" spans="6:16">
      <c r="F7170" s="1256"/>
      <c r="G7170" s="1257"/>
      <c r="I7170" s="1255"/>
      <c r="K7170" s="1257"/>
      <c r="L7170" s="1257"/>
      <c r="P7170" s="1255"/>
    </row>
    <row r="7171" spans="6:16">
      <c r="F7171" s="1256"/>
      <c r="G7171" s="1257"/>
      <c r="I7171" s="1255"/>
      <c r="K7171" s="1257"/>
      <c r="L7171" s="1257"/>
      <c r="P7171" s="1255"/>
    </row>
    <row r="7172" spans="6:16">
      <c r="F7172" s="1256"/>
      <c r="G7172" s="1257"/>
      <c r="I7172" s="1255"/>
      <c r="K7172" s="1257"/>
      <c r="L7172" s="1257"/>
      <c r="P7172" s="1255"/>
    </row>
    <row r="7173" spans="6:16">
      <c r="F7173" s="1256"/>
      <c r="G7173" s="1257"/>
      <c r="I7173" s="1255"/>
      <c r="K7173" s="1257"/>
      <c r="L7173" s="1257"/>
      <c r="P7173" s="1255"/>
    </row>
    <row r="7174" spans="6:16">
      <c r="F7174" s="1256"/>
      <c r="G7174" s="1257"/>
      <c r="I7174" s="1255"/>
      <c r="K7174" s="1257"/>
      <c r="L7174" s="1257"/>
      <c r="P7174" s="1255"/>
    </row>
    <row r="7175" spans="6:16">
      <c r="F7175" s="1256"/>
      <c r="G7175" s="1257"/>
      <c r="I7175" s="1255"/>
      <c r="K7175" s="1257"/>
      <c r="L7175" s="1257"/>
      <c r="P7175" s="1255"/>
    </row>
    <row r="7176" spans="6:16">
      <c r="F7176" s="1256"/>
      <c r="G7176" s="1257"/>
      <c r="I7176" s="1255"/>
      <c r="K7176" s="1257"/>
      <c r="L7176" s="1257"/>
      <c r="P7176" s="1255"/>
    </row>
    <row r="7177" spans="6:16">
      <c r="F7177" s="1256"/>
      <c r="G7177" s="1257"/>
      <c r="I7177" s="1255"/>
      <c r="K7177" s="1257"/>
      <c r="L7177" s="1257"/>
      <c r="P7177" s="1255"/>
    </row>
    <row r="7178" spans="6:16">
      <c r="F7178" s="1256"/>
      <c r="G7178" s="1257"/>
      <c r="I7178" s="1255"/>
      <c r="K7178" s="1257"/>
      <c r="L7178" s="1257"/>
      <c r="P7178" s="1255"/>
    </row>
    <row r="7179" spans="6:16">
      <c r="F7179" s="1256"/>
      <c r="G7179" s="1257"/>
      <c r="I7179" s="1255"/>
      <c r="K7179" s="1257"/>
      <c r="L7179" s="1257"/>
      <c r="P7179" s="1255"/>
    </row>
    <row r="7180" spans="6:16">
      <c r="F7180" s="1256"/>
      <c r="G7180" s="1257"/>
      <c r="I7180" s="1255"/>
      <c r="K7180" s="1257"/>
      <c r="L7180" s="1257"/>
      <c r="P7180" s="1255"/>
    </row>
    <row r="7181" spans="6:16">
      <c r="F7181" s="1256"/>
      <c r="G7181" s="1257"/>
      <c r="I7181" s="1255"/>
      <c r="K7181" s="1257"/>
      <c r="L7181" s="1257"/>
      <c r="P7181" s="1255"/>
    </row>
    <row r="7182" spans="6:16">
      <c r="F7182" s="1256"/>
      <c r="G7182" s="1257"/>
      <c r="I7182" s="1255"/>
      <c r="K7182" s="1257"/>
      <c r="L7182" s="1257"/>
      <c r="P7182" s="1255"/>
    </row>
    <row r="7183" spans="6:16">
      <c r="F7183" s="1256"/>
      <c r="G7183" s="1257"/>
      <c r="I7183" s="1255"/>
      <c r="K7183" s="1257"/>
      <c r="L7183" s="1257"/>
      <c r="P7183" s="1255"/>
    </row>
    <row r="7184" spans="6:16">
      <c r="F7184" s="1256"/>
      <c r="G7184" s="1257"/>
      <c r="I7184" s="1255"/>
      <c r="K7184" s="1257"/>
      <c r="L7184" s="1257"/>
      <c r="P7184" s="1255"/>
    </row>
    <row r="7185" spans="6:16">
      <c r="F7185" s="1256"/>
      <c r="G7185" s="1257"/>
      <c r="I7185" s="1255"/>
      <c r="K7185" s="1257"/>
      <c r="L7185" s="1257"/>
      <c r="P7185" s="1255"/>
    </row>
    <row r="7186" spans="6:16">
      <c r="F7186" s="1256"/>
      <c r="G7186" s="1257"/>
      <c r="I7186" s="1255"/>
      <c r="K7186" s="1257"/>
      <c r="L7186" s="1257"/>
      <c r="P7186" s="1255"/>
    </row>
    <row r="7187" spans="6:16">
      <c r="F7187" s="1256"/>
      <c r="G7187" s="1257"/>
      <c r="I7187" s="1255"/>
      <c r="K7187" s="1257"/>
      <c r="L7187" s="1257"/>
      <c r="P7187" s="1255"/>
    </row>
    <row r="7188" spans="6:16">
      <c r="F7188" s="1256"/>
      <c r="G7188" s="1257"/>
      <c r="I7188" s="1255"/>
      <c r="K7188" s="1257"/>
      <c r="L7188" s="1257"/>
      <c r="P7188" s="1255"/>
    </row>
    <row r="7189" spans="6:16">
      <c r="F7189" s="1256"/>
      <c r="G7189" s="1257"/>
      <c r="I7189" s="1255"/>
      <c r="K7189" s="1257"/>
      <c r="L7189" s="1257"/>
      <c r="P7189" s="1255"/>
    </row>
    <row r="7190" spans="6:16">
      <c r="F7190" s="1256"/>
      <c r="G7190" s="1257"/>
      <c r="I7190" s="1255"/>
      <c r="K7190" s="1257"/>
      <c r="L7190" s="1257"/>
      <c r="P7190" s="1255"/>
    </row>
    <row r="7191" spans="6:16">
      <c r="F7191" s="1256"/>
      <c r="G7191" s="1257"/>
      <c r="I7191" s="1255"/>
      <c r="K7191" s="1257"/>
      <c r="L7191" s="1257"/>
      <c r="P7191" s="1255"/>
    </row>
    <row r="7192" spans="6:16">
      <c r="F7192" s="1256"/>
      <c r="G7192" s="1257"/>
      <c r="I7192" s="1255"/>
      <c r="K7192" s="1257"/>
      <c r="L7192" s="1257"/>
      <c r="P7192" s="1255"/>
    </row>
    <row r="7193" spans="6:16">
      <c r="F7193" s="1256"/>
      <c r="G7193" s="1257"/>
      <c r="I7193" s="1255"/>
      <c r="K7193" s="1257"/>
      <c r="L7193" s="1257"/>
      <c r="P7193" s="1255"/>
    </row>
    <row r="7194" spans="6:16">
      <c r="F7194" s="1256"/>
      <c r="G7194" s="1257"/>
      <c r="I7194" s="1255"/>
      <c r="K7194" s="1257"/>
      <c r="L7194" s="1257"/>
      <c r="P7194" s="1255"/>
    </row>
    <row r="7195" spans="6:16">
      <c r="F7195" s="1256"/>
      <c r="G7195" s="1257"/>
      <c r="I7195" s="1255"/>
      <c r="K7195" s="1257"/>
      <c r="L7195" s="1257"/>
      <c r="P7195" s="1255"/>
    </row>
    <row r="7196" spans="6:16">
      <c r="F7196" s="1256"/>
      <c r="G7196" s="1257"/>
      <c r="I7196" s="1255"/>
      <c r="K7196" s="1257"/>
      <c r="L7196" s="1257"/>
      <c r="P7196" s="1255"/>
    </row>
    <row r="7197" spans="6:16">
      <c r="F7197" s="1256"/>
      <c r="G7197" s="1257"/>
      <c r="I7197" s="1255"/>
      <c r="K7197" s="1257"/>
      <c r="L7197" s="1257"/>
      <c r="P7197" s="1255"/>
    </row>
    <row r="7198" spans="6:16">
      <c r="F7198" s="1256"/>
      <c r="G7198" s="1257"/>
      <c r="I7198" s="1255"/>
      <c r="K7198" s="1257"/>
      <c r="L7198" s="1257"/>
      <c r="P7198" s="1255"/>
    </row>
    <row r="7199" spans="6:16">
      <c r="F7199" s="1256"/>
      <c r="G7199" s="1257"/>
      <c r="I7199" s="1255"/>
      <c r="K7199" s="1257"/>
      <c r="L7199" s="1257"/>
      <c r="P7199" s="1255"/>
    </row>
    <row r="7200" spans="6:16">
      <c r="F7200" s="1256"/>
      <c r="G7200" s="1257"/>
      <c r="I7200" s="1255"/>
      <c r="K7200" s="1257"/>
      <c r="L7200" s="1257"/>
      <c r="P7200" s="1255"/>
    </row>
    <row r="7201" spans="6:16">
      <c r="F7201" s="1256"/>
      <c r="G7201" s="1257"/>
      <c r="I7201" s="1255"/>
      <c r="K7201" s="1257"/>
      <c r="L7201" s="1257"/>
      <c r="P7201" s="1255"/>
    </row>
    <row r="7202" spans="6:16">
      <c r="F7202" s="1256"/>
      <c r="G7202" s="1257"/>
      <c r="I7202" s="1255"/>
      <c r="K7202" s="1257"/>
      <c r="L7202" s="1257"/>
      <c r="P7202" s="1255"/>
    </row>
    <row r="7203" spans="6:16">
      <c r="F7203" s="1256"/>
      <c r="G7203" s="1257"/>
      <c r="I7203" s="1255"/>
      <c r="K7203" s="1257"/>
      <c r="L7203" s="1257"/>
      <c r="P7203" s="1255"/>
    </row>
    <row r="7204" spans="6:16">
      <c r="F7204" s="1256"/>
      <c r="G7204" s="1257"/>
      <c r="I7204" s="1255"/>
      <c r="K7204" s="1257"/>
      <c r="L7204" s="1257"/>
      <c r="P7204" s="1255"/>
    </row>
    <row r="7205" spans="6:16">
      <c r="F7205" s="1256"/>
      <c r="G7205" s="1257"/>
      <c r="I7205" s="1255"/>
      <c r="K7205" s="1257"/>
      <c r="L7205" s="1257"/>
      <c r="P7205" s="1255"/>
    </row>
    <row r="7206" spans="6:16">
      <c r="F7206" s="1256"/>
      <c r="G7206" s="1257"/>
      <c r="I7206" s="1255"/>
      <c r="K7206" s="1257"/>
      <c r="L7206" s="1257"/>
      <c r="P7206" s="1255"/>
    </row>
    <row r="7207" spans="6:16">
      <c r="F7207" s="1256"/>
      <c r="G7207" s="1257"/>
      <c r="I7207" s="1255"/>
      <c r="K7207" s="1257"/>
      <c r="L7207" s="1257"/>
      <c r="P7207" s="1255"/>
    </row>
    <row r="7208" spans="6:16">
      <c r="F7208" s="1256"/>
      <c r="G7208" s="1257"/>
      <c r="I7208" s="1255"/>
      <c r="K7208" s="1257"/>
      <c r="L7208" s="1257"/>
      <c r="P7208" s="1255"/>
    </row>
    <row r="7209" spans="6:16">
      <c r="F7209" s="1256"/>
      <c r="G7209" s="1257"/>
      <c r="I7209" s="1255"/>
      <c r="K7209" s="1257"/>
      <c r="L7209" s="1257"/>
      <c r="P7209" s="1255"/>
    </row>
    <row r="7210" spans="6:16">
      <c r="F7210" s="1256"/>
      <c r="G7210" s="1257"/>
      <c r="I7210" s="1255"/>
      <c r="K7210" s="1257"/>
      <c r="L7210" s="1257"/>
      <c r="P7210" s="1255"/>
    </row>
    <row r="7211" spans="6:16">
      <c r="F7211" s="1256"/>
      <c r="G7211" s="1257"/>
      <c r="I7211" s="1255"/>
      <c r="K7211" s="1257"/>
      <c r="L7211" s="1257"/>
      <c r="P7211" s="1255"/>
    </row>
    <row r="7212" spans="6:16">
      <c r="F7212" s="1256"/>
      <c r="G7212" s="1257"/>
      <c r="I7212" s="1255"/>
      <c r="K7212" s="1257"/>
      <c r="L7212" s="1257"/>
      <c r="P7212" s="1255"/>
    </row>
    <row r="7213" spans="6:16">
      <c r="F7213" s="1256"/>
      <c r="G7213" s="1257"/>
      <c r="I7213" s="1255"/>
      <c r="K7213" s="1257"/>
      <c r="L7213" s="1257"/>
      <c r="P7213" s="1255"/>
    </row>
    <row r="7214" spans="6:16">
      <c r="F7214" s="1256"/>
      <c r="G7214" s="1257"/>
      <c r="I7214" s="1255"/>
      <c r="K7214" s="1257"/>
      <c r="L7214" s="1257"/>
      <c r="P7214" s="1255"/>
    </row>
    <row r="7215" spans="6:16">
      <c r="F7215" s="1256"/>
      <c r="G7215" s="1257"/>
      <c r="I7215" s="1255"/>
      <c r="K7215" s="1257"/>
      <c r="L7215" s="1257"/>
      <c r="P7215" s="1255"/>
    </row>
    <row r="7216" spans="6:16">
      <c r="F7216" s="1256"/>
      <c r="G7216" s="1257"/>
      <c r="I7216" s="1255"/>
      <c r="K7216" s="1257"/>
      <c r="L7216" s="1257"/>
      <c r="P7216" s="1255"/>
    </row>
    <row r="7217" spans="6:16">
      <c r="F7217" s="1256"/>
      <c r="G7217" s="1257"/>
      <c r="I7217" s="1255"/>
      <c r="K7217" s="1257"/>
      <c r="L7217" s="1257"/>
      <c r="P7217" s="1255"/>
    </row>
    <row r="7218" spans="6:16">
      <c r="F7218" s="1256"/>
      <c r="G7218" s="1257"/>
      <c r="I7218" s="1255"/>
      <c r="K7218" s="1257"/>
      <c r="L7218" s="1257"/>
      <c r="P7218" s="1255"/>
    </row>
    <row r="7219" spans="6:16">
      <c r="F7219" s="1256"/>
      <c r="G7219" s="1257"/>
      <c r="I7219" s="1255"/>
      <c r="K7219" s="1257"/>
      <c r="L7219" s="1257"/>
      <c r="P7219" s="1255"/>
    </row>
    <row r="7220" spans="6:16">
      <c r="F7220" s="1256"/>
      <c r="G7220" s="1257"/>
      <c r="I7220" s="1255"/>
      <c r="K7220" s="1257"/>
      <c r="L7220" s="1257"/>
      <c r="P7220" s="1255"/>
    </row>
    <row r="7221" spans="6:16">
      <c r="F7221" s="1256"/>
      <c r="G7221" s="1257"/>
      <c r="I7221" s="1255"/>
      <c r="K7221" s="1257"/>
      <c r="L7221" s="1257"/>
      <c r="P7221" s="1255"/>
    </row>
    <row r="7222" spans="6:16">
      <c r="F7222" s="1256"/>
      <c r="G7222" s="1257"/>
      <c r="I7222" s="1255"/>
      <c r="K7222" s="1257"/>
      <c r="L7222" s="1257"/>
      <c r="P7222" s="1255"/>
    </row>
    <row r="7223" spans="6:16">
      <c r="F7223" s="1256"/>
      <c r="G7223" s="1257"/>
      <c r="I7223" s="1255"/>
      <c r="K7223" s="1257"/>
      <c r="L7223" s="1257"/>
      <c r="P7223" s="1255"/>
    </row>
    <row r="7224" spans="6:16">
      <c r="F7224" s="1256"/>
      <c r="G7224" s="1257"/>
      <c r="I7224" s="1255"/>
      <c r="K7224" s="1257"/>
      <c r="L7224" s="1257"/>
      <c r="P7224" s="1255"/>
    </row>
    <row r="7225" spans="6:16">
      <c r="F7225" s="1256"/>
      <c r="G7225" s="1257"/>
      <c r="I7225" s="1255"/>
      <c r="K7225" s="1257"/>
      <c r="L7225" s="1257"/>
      <c r="P7225" s="1255"/>
    </row>
    <row r="7226" spans="6:16">
      <c r="F7226" s="1256"/>
      <c r="G7226" s="1257"/>
      <c r="I7226" s="1255"/>
      <c r="K7226" s="1257"/>
      <c r="L7226" s="1257"/>
      <c r="P7226" s="1255"/>
    </row>
    <row r="7227" spans="6:16">
      <c r="F7227" s="1256"/>
      <c r="G7227" s="1257"/>
      <c r="I7227" s="1255"/>
      <c r="K7227" s="1257"/>
      <c r="L7227" s="1257"/>
      <c r="P7227" s="1255"/>
    </row>
    <row r="7228" spans="6:16">
      <c r="F7228" s="1256"/>
      <c r="G7228" s="1257"/>
      <c r="I7228" s="1255"/>
      <c r="K7228" s="1257"/>
      <c r="L7228" s="1257"/>
      <c r="P7228" s="1255"/>
    </row>
    <row r="7229" spans="6:16">
      <c r="F7229" s="1256"/>
      <c r="G7229" s="1257"/>
      <c r="I7229" s="1255"/>
      <c r="K7229" s="1257"/>
      <c r="L7229" s="1257"/>
      <c r="P7229" s="1255"/>
    </row>
    <row r="7230" spans="6:16">
      <c r="F7230" s="1256"/>
      <c r="G7230" s="1257"/>
      <c r="I7230" s="1255"/>
      <c r="K7230" s="1257"/>
      <c r="L7230" s="1257"/>
      <c r="P7230" s="1255"/>
    </row>
    <row r="7231" spans="6:16">
      <c r="F7231" s="1256"/>
      <c r="G7231" s="1257"/>
      <c r="I7231" s="1255"/>
      <c r="K7231" s="1257"/>
      <c r="L7231" s="1257"/>
      <c r="P7231" s="1255"/>
    </row>
    <row r="7232" spans="6:16">
      <c r="F7232" s="1256"/>
      <c r="G7232" s="1257"/>
      <c r="I7232" s="1255"/>
      <c r="K7232" s="1257"/>
      <c r="L7232" s="1257"/>
      <c r="P7232" s="1255"/>
    </row>
    <row r="7233" spans="6:16">
      <c r="F7233" s="1256"/>
      <c r="G7233" s="1257"/>
      <c r="I7233" s="1255"/>
      <c r="K7233" s="1257"/>
      <c r="L7233" s="1257"/>
      <c r="P7233" s="1255"/>
    </row>
    <row r="7234" spans="6:16">
      <c r="F7234" s="1256"/>
      <c r="G7234" s="1257"/>
      <c r="I7234" s="1255"/>
      <c r="K7234" s="1257"/>
      <c r="L7234" s="1257"/>
      <c r="P7234" s="1255"/>
    </row>
    <row r="7235" spans="6:16">
      <c r="F7235" s="1256"/>
      <c r="G7235" s="1257"/>
      <c r="I7235" s="1255"/>
      <c r="K7235" s="1257"/>
      <c r="L7235" s="1257"/>
      <c r="P7235" s="1255"/>
    </row>
    <row r="7236" spans="6:16">
      <c r="F7236" s="1256"/>
      <c r="G7236" s="1257"/>
      <c r="I7236" s="1255"/>
      <c r="K7236" s="1257"/>
      <c r="L7236" s="1257"/>
      <c r="P7236" s="1255"/>
    </row>
    <row r="7237" spans="6:16">
      <c r="F7237" s="1256"/>
      <c r="G7237" s="1257"/>
      <c r="I7237" s="1255"/>
      <c r="K7237" s="1257"/>
      <c r="L7237" s="1257"/>
      <c r="P7237" s="1255"/>
    </row>
    <row r="7238" spans="6:16">
      <c r="F7238" s="1256"/>
      <c r="G7238" s="1257"/>
      <c r="I7238" s="1255"/>
      <c r="K7238" s="1257"/>
      <c r="L7238" s="1257"/>
      <c r="P7238" s="1255"/>
    </row>
    <row r="7239" spans="6:16">
      <c r="F7239" s="1256"/>
      <c r="G7239" s="1257"/>
      <c r="I7239" s="1255"/>
      <c r="K7239" s="1257"/>
      <c r="L7239" s="1257"/>
      <c r="P7239" s="1255"/>
    </row>
    <row r="7240" spans="6:16">
      <c r="F7240" s="1256"/>
      <c r="G7240" s="1257"/>
      <c r="I7240" s="1255"/>
      <c r="K7240" s="1257"/>
      <c r="L7240" s="1257"/>
      <c r="P7240" s="1255"/>
    </row>
    <row r="7241" spans="6:16">
      <c r="F7241" s="1256"/>
      <c r="G7241" s="1257"/>
      <c r="I7241" s="1255"/>
      <c r="K7241" s="1257"/>
      <c r="L7241" s="1257"/>
      <c r="P7241" s="1255"/>
    </row>
    <row r="7242" spans="6:16">
      <c r="F7242" s="1256"/>
      <c r="G7242" s="1257"/>
      <c r="I7242" s="1255"/>
      <c r="K7242" s="1257"/>
      <c r="L7242" s="1257"/>
      <c r="P7242" s="1255"/>
    </row>
    <row r="7243" spans="6:16">
      <c r="F7243" s="1256"/>
      <c r="G7243" s="1257"/>
      <c r="I7243" s="1255"/>
      <c r="K7243" s="1257"/>
      <c r="L7243" s="1257"/>
      <c r="P7243" s="1255"/>
    </row>
    <row r="7244" spans="6:16">
      <c r="F7244" s="1256"/>
      <c r="G7244" s="1257"/>
      <c r="I7244" s="1255"/>
      <c r="K7244" s="1257"/>
      <c r="L7244" s="1257"/>
      <c r="P7244" s="1255"/>
    </row>
    <row r="7245" spans="6:16">
      <c r="F7245" s="1256"/>
      <c r="G7245" s="1257"/>
      <c r="I7245" s="1255"/>
      <c r="K7245" s="1257"/>
      <c r="L7245" s="1257"/>
      <c r="P7245" s="1255"/>
    </row>
    <row r="7246" spans="6:16">
      <c r="F7246" s="1256"/>
      <c r="G7246" s="1257"/>
      <c r="I7246" s="1255"/>
      <c r="K7246" s="1257"/>
      <c r="L7246" s="1257"/>
      <c r="P7246" s="1255"/>
    </row>
    <row r="7247" spans="6:16">
      <c r="F7247" s="1256"/>
      <c r="G7247" s="1257"/>
      <c r="I7247" s="1255"/>
      <c r="K7247" s="1257"/>
      <c r="L7247" s="1257"/>
      <c r="P7247" s="1255"/>
    </row>
    <row r="7248" spans="6:16">
      <c r="F7248" s="1256"/>
      <c r="G7248" s="1257"/>
      <c r="I7248" s="1255"/>
      <c r="K7248" s="1257"/>
      <c r="L7248" s="1257"/>
      <c r="P7248" s="1255"/>
    </row>
    <row r="7249" spans="6:16">
      <c r="F7249" s="1256"/>
      <c r="G7249" s="1257"/>
      <c r="I7249" s="1255"/>
      <c r="K7249" s="1257"/>
      <c r="L7249" s="1257"/>
      <c r="P7249" s="1255"/>
    </row>
    <row r="7250" spans="6:16">
      <c r="F7250" s="1256"/>
      <c r="G7250" s="1257"/>
      <c r="I7250" s="1255"/>
      <c r="K7250" s="1257"/>
      <c r="L7250" s="1257"/>
      <c r="P7250" s="1255"/>
    </row>
    <row r="7251" spans="6:16">
      <c r="F7251" s="1256"/>
      <c r="G7251" s="1257"/>
      <c r="I7251" s="1255"/>
      <c r="K7251" s="1257"/>
      <c r="L7251" s="1257"/>
      <c r="P7251" s="1255"/>
    </row>
    <row r="7252" spans="6:16">
      <c r="F7252" s="1256"/>
      <c r="G7252" s="1257"/>
      <c r="I7252" s="1255"/>
      <c r="K7252" s="1257"/>
      <c r="L7252" s="1257"/>
      <c r="P7252" s="1255"/>
    </row>
    <row r="7253" spans="6:16">
      <c r="F7253" s="1256"/>
      <c r="G7253" s="1257"/>
      <c r="I7253" s="1255"/>
      <c r="K7253" s="1257"/>
      <c r="L7253" s="1257"/>
      <c r="P7253" s="1255"/>
    </row>
    <row r="7254" spans="6:16">
      <c r="F7254" s="1256"/>
      <c r="G7254" s="1257"/>
      <c r="I7254" s="1255"/>
      <c r="K7254" s="1257"/>
      <c r="L7254" s="1257"/>
      <c r="P7254" s="1255"/>
    </row>
    <row r="7255" spans="6:16">
      <c r="F7255" s="1256"/>
      <c r="G7255" s="1257"/>
      <c r="I7255" s="1255"/>
      <c r="K7255" s="1257"/>
      <c r="L7255" s="1257"/>
      <c r="P7255" s="1255"/>
    </row>
    <row r="7256" spans="6:16">
      <c r="F7256" s="1256"/>
      <c r="G7256" s="1257"/>
      <c r="I7256" s="1255"/>
      <c r="K7256" s="1257"/>
      <c r="L7256" s="1257"/>
      <c r="P7256" s="1255"/>
    </row>
    <row r="7257" spans="6:16">
      <c r="F7257" s="1256"/>
      <c r="G7257" s="1257"/>
      <c r="I7257" s="1255"/>
      <c r="K7257" s="1257"/>
      <c r="L7257" s="1257"/>
      <c r="P7257" s="1255"/>
    </row>
    <row r="7258" spans="6:16">
      <c r="F7258" s="1256"/>
      <c r="G7258" s="1257"/>
      <c r="I7258" s="1255"/>
      <c r="K7258" s="1257"/>
      <c r="L7258" s="1257"/>
      <c r="P7258" s="1255"/>
    </row>
    <row r="7259" spans="6:16">
      <c r="F7259" s="1256"/>
      <c r="G7259" s="1257"/>
      <c r="I7259" s="1255"/>
      <c r="K7259" s="1257"/>
      <c r="L7259" s="1257"/>
      <c r="P7259" s="1255"/>
    </row>
    <row r="7260" spans="6:16">
      <c r="F7260" s="1256"/>
      <c r="G7260" s="1257"/>
      <c r="I7260" s="1255"/>
      <c r="K7260" s="1257"/>
      <c r="L7260" s="1257"/>
      <c r="P7260" s="1255"/>
    </row>
    <row r="7261" spans="6:16">
      <c r="F7261" s="1256"/>
      <c r="G7261" s="1257"/>
      <c r="I7261" s="1255"/>
      <c r="K7261" s="1257"/>
      <c r="L7261" s="1257"/>
      <c r="P7261" s="1255"/>
    </row>
    <row r="7262" spans="6:16">
      <c r="F7262" s="1256"/>
      <c r="G7262" s="1257"/>
      <c r="I7262" s="1255"/>
      <c r="K7262" s="1257"/>
      <c r="L7262" s="1257"/>
      <c r="P7262" s="1255"/>
    </row>
    <row r="7263" spans="6:16">
      <c r="F7263" s="1256"/>
      <c r="G7263" s="1257"/>
      <c r="I7263" s="1255"/>
      <c r="K7263" s="1257"/>
      <c r="L7263" s="1257"/>
      <c r="P7263" s="1255"/>
    </row>
    <row r="7264" spans="6:16">
      <c r="F7264" s="1256"/>
      <c r="G7264" s="1257"/>
      <c r="I7264" s="1255"/>
      <c r="K7264" s="1257"/>
      <c r="L7264" s="1257"/>
      <c r="P7264" s="1255"/>
    </row>
    <row r="7265" spans="6:16">
      <c r="F7265" s="1256"/>
      <c r="G7265" s="1257"/>
      <c r="I7265" s="1255"/>
      <c r="K7265" s="1257"/>
      <c r="L7265" s="1257"/>
      <c r="P7265" s="1255"/>
    </row>
    <row r="7266" spans="6:16">
      <c r="F7266" s="1256"/>
      <c r="G7266" s="1257"/>
      <c r="I7266" s="1255"/>
      <c r="K7266" s="1257"/>
      <c r="L7266" s="1257"/>
      <c r="P7266" s="1255"/>
    </row>
    <row r="7267" spans="6:16">
      <c r="F7267" s="1256"/>
      <c r="G7267" s="1257"/>
      <c r="I7267" s="1255"/>
      <c r="K7267" s="1257"/>
      <c r="L7267" s="1257"/>
      <c r="P7267" s="1255"/>
    </row>
    <row r="7268" spans="6:16">
      <c r="F7268" s="1256"/>
      <c r="G7268" s="1257"/>
      <c r="I7268" s="1255"/>
      <c r="K7268" s="1257"/>
      <c r="L7268" s="1257"/>
      <c r="P7268" s="1255"/>
    </row>
    <row r="7269" spans="6:16">
      <c r="F7269" s="1256"/>
      <c r="G7269" s="1257"/>
      <c r="I7269" s="1255"/>
      <c r="K7269" s="1257"/>
      <c r="L7269" s="1257"/>
      <c r="P7269" s="1255"/>
    </row>
    <row r="7270" spans="6:16">
      <c r="F7270" s="1256"/>
      <c r="G7270" s="1257"/>
      <c r="I7270" s="1255"/>
      <c r="K7270" s="1257"/>
      <c r="L7270" s="1257"/>
      <c r="P7270" s="1255"/>
    </row>
    <row r="7271" spans="6:16">
      <c r="F7271" s="1256"/>
      <c r="G7271" s="1257"/>
      <c r="I7271" s="1255"/>
      <c r="K7271" s="1257"/>
      <c r="L7271" s="1257"/>
      <c r="P7271" s="1255"/>
    </row>
    <row r="7272" spans="6:16">
      <c r="F7272" s="1256"/>
      <c r="G7272" s="1257"/>
      <c r="I7272" s="1255"/>
      <c r="K7272" s="1257"/>
      <c r="L7272" s="1257"/>
      <c r="P7272" s="1255"/>
    </row>
    <row r="7273" spans="6:16">
      <c r="F7273" s="1256"/>
      <c r="G7273" s="1257"/>
      <c r="I7273" s="1255"/>
      <c r="K7273" s="1257"/>
      <c r="L7273" s="1257"/>
      <c r="P7273" s="1255"/>
    </row>
    <row r="7274" spans="6:16">
      <c r="F7274" s="1256"/>
      <c r="G7274" s="1257"/>
      <c r="I7274" s="1255"/>
      <c r="K7274" s="1257"/>
      <c r="L7274" s="1257"/>
      <c r="P7274" s="1255"/>
    </row>
    <row r="7275" spans="6:16">
      <c r="F7275" s="1256"/>
      <c r="G7275" s="1257"/>
      <c r="I7275" s="1255"/>
      <c r="K7275" s="1257"/>
      <c r="L7275" s="1257"/>
      <c r="P7275" s="1255"/>
    </row>
    <row r="7276" spans="6:16">
      <c r="F7276" s="1256"/>
      <c r="G7276" s="1257"/>
      <c r="I7276" s="1255"/>
      <c r="K7276" s="1257"/>
      <c r="L7276" s="1257"/>
      <c r="P7276" s="1255"/>
    </row>
    <row r="7277" spans="6:16">
      <c r="F7277" s="1256"/>
      <c r="G7277" s="1257"/>
      <c r="I7277" s="1255"/>
      <c r="K7277" s="1257"/>
      <c r="L7277" s="1257"/>
      <c r="P7277" s="1255"/>
    </row>
    <row r="7278" spans="6:16">
      <c r="F7278" s="1256"/>
      <c r="G7278" s="1257"/>
      <c r="I7278" s="1255"/>
      <c r="K7278" s="1257"/>
      <c r="L7278" s="1257"/>
      <c r="P7278" s="1255"/>
    </row>
    <row r="7279" spans="6:16">
      <c r="F7279" s="1256"/>
      <c r="G7279" s="1257"/>
      <c r="I7279" s="1255"/>
      <c r="K7279" s="1257"/>
      <c r="L7279" s="1257"/>
      <c r="P7279" s="1255"/>
    </row>
    <row r="7280" spans="6:16">
      <c r="F7280" s="1256"/>
      <c r="G7280" s="1257"/>
      <c r="I7280" s="1255"/>
      <c r="K7280" s="1257"/>
      <c r="L7280" s="1257"/>
      <c r="P7280" s="1255"/>
    </row>
    <row r="7281" spans="6:16">
      <c r="F7281" s="1256"/>
      <c r="G7281" s="1257"/>
      <c r="I7281" s="1255"/>
      <c r="K7281" s="1257"/>
      <c r="L7281" s="1257"/>
      <c r="P7281" s="1255"/>
    </row>
    <row r="7282" spans="6:16">
      <c r="F7282" s="1256"/>
      <c r="G7282" s="1257"/>
      <c r="I7282" s="1255"/>
      <c r="K7282" s="1257"/>
      <c r="L7282" s="1257"/>
      <c r="P7282" s="1255"/>
    </row>
    <row r="7283" spans="6:16">
      <c r="F7283" s="1256"/>
      <c r="G7283" s="1257"/>
      <c r="I7283" s="1255"/>
      <c r="K7283" s="1257"/>
      <c r="L7283" s="1257"/>
      <c r="P7283" s="1255"/>
    </row>
    <row r="7284" spans="6:16">
      <c r="F7284" s="1256"/>
      <c r="G7284" s="1257"/>
      <c r="I7284" s="1255"/>
      <c r="K7284" s="1257"/>
      <c r="L7284" s="1257"/>
      <c r="P7284" s="1255"/>
    </row>
    <row r="7285" spans="6:16">
      <c r="F7285" s="1256"/>
      <c r="G7285" s="1257"/>
      <c r="I7285" s="1255"/>
      <c r="K7285" s="1257"/>
      <c r="L7285" s="1257"/>
      <c r="P7285" s="1255"/>
    </row>
    <row r="7286" spans="6:16">
      <c r="F7286" s="1256"/>
      <c r="G7286" s="1257"/>
      <c r="I7286" s="1255"/>
      <c r="K7286" s="1257"/>
      <c r="L7286" s="1257"/>
      <c r="P7286" s="1255"/>
    </row>
    <row r="7287" spans="6:16">
      <c r="F7287" s="1256"/>
      <c r="G7287" s="1257"/>
      <c r="I7287" s="1255"/>
      <c r="K7287" s="1257"/>
      <c r="L7287" s="1257"/>
      <c r="P7287" s="1255"/>
    </row>
    <row r="7288" spans="6:16">
      <c r="F7288" s="1256"/>
      <c r="G7288" s="1257"/>
      <c r="I7288" s="1255"/>
      <c r="K7288" s="1257"/>
      <c r="L7288" s="1257"/>
      <c r="P7288" s="1255"/>
    </row>
    <row r="7289" spans="6:16">
      <c r="F7289" s="1256"/>
      <c r="G7289" s="1257"/>
      <c r="I7289" s="1255"/>
      <c r="K7289" s="1257"/>
      <c r="L7289" s="1257"/>
      <c r="P7289" s="1255"/>
    </row>
    <row r="7290" spans="6:16">
      <c r="F7290" s="1256"/>
      <c r="G7290" s="1257"/>
      <c r="I7290" s="1255"/>
      <c r="K7290" s="1257"/>
      <c r="L7290" s="1257"/>
      <c r="P7290" s="1255"/>
    </row>
    <row r="7291" spans="6:16">
      <c r="F7291" s="1256"/>
      <c r="G7291" s="1257"/>
      <c r="I7291" s="1255"/>
      <c r="K7291" s="1257"/>
      <c r="L7291" s="1257"/>
      <c r="P7291" s="1255"/>
    </row>
    <row r="7292" spans="6:16">
      <c r="F7292" s="1256"/>
      <c r="G7292" s="1257"/>
      <c r="I7292" s="1255"/>
      <c r="K7292" s="1257"/>
      <c r="L7292" s="1257"/>
      <c r="P7292" s="1255"/>
    </row>
    <row r="7293" spans="6:16">
      <c r="F7293" s="1256"/>
      <c r="G7293" s="1257"/>
      <c r="I7293" s="1255"/>
      <c r="K7293" s="1257"/>
      <c r="L7293" s="1257"/>
      <c r="P7293" s="1255"/>
    </row>
    <row r="7294" spans="6:16">
      <c r="F7294" s="1256"/>
      <c r="G7294" s="1257"/>
      <c r="I7294" s="1255"/>
      <c r="K7294" s="1257"/>
      <c r="L7294" s="1257"/>
      <c r="P7294" s="1255"/>
    </row>
    <row r="7295" spans="6:16">
      <c r="F7295" s="1256"/>
      <c r="G7295" s="1257"/>
      <c r="I7295" s="1255"/>
      <c r="K7295" s="1257"/>
      <c r="L7295" s="1257"/>
      <c r="P7295" s="1255"/>
    </row>
    <row r="7296" spans="6:16">
      <c r="F7296" s="1256"/>
      <c r="G7296" s="1257"/>
      <c r="I7296" s="1255"/>
      <c r="K7296" s="1257"/>
      <c r="L7296" s="1257"/>
      <c r="P7296" s="1255"/>
    </row>
    <row r="7297" spans="6:16">
      <c r="F7297" s="1256"/>
      <c r="G7297" s="1257"/>
      <c r="I7297" s="1255"/>
      <c r="K7297" s="1257"/>
      <c r="L7297" s="1257"/>
      <c r="P7297" s="1255"/>
    </row>
    <row r="7298" spans="6:16">
      <c r="F7298" s="1256"/>
      <c r="G7298" s="1257"/>
      <c r="I7298" s="1255"/>
      <c r="K7298" s="1257"/>
      <c r="L7298" s="1257"/>
      <c r="P7298" s="1255"/>
    </row>
    <row r="7299" spans="6:16">
      <c r="F7299" s="1256"/>
      <c r="G7299" s="1257"/>
      <c r="I7299" s="1255"/>
      <c r="K7299" s="1257"/>
      <c r="L7299" s="1257"/>
      <c r="P7299" s="1255"/>
    </row>
    <row r="7300" spans="6:16">
      <c r="F7300" s="1256"/>
      <c r="G7300" s="1257"/>
      <c r="I7300" s="1255"/>
      <c r="K7300" s="1257"/>
      <c r="L7300" s="1257"/>
      <c r="P7300" s="1255"/>
    </row>
    <row r="7301" spans="6:16">
      <c r="F7301" s="1256"/>
      <c r="G7301" s="1257"/>
      <c r="I7301" s="1255"/>
      <c r="K7301" s="1257"/>
      <c r="L7301" s="1257"/>
      <c r="P7301" s="1255"/>
    </row>
    <row r="7302" spans="6:16">
      <c r="F7302" s="1256"/>
      <c r="G7302" s="1257"/>
      <c r="I7302" s="1255"/>
      <c r="K7302" s="1257"/>
      <c r="L7302" s="1257"/>
      <c r="P7302" s="1255"/>
    </row>
    <row r="7303" spans="6:16">
      <c r="F7303" s="1256"/>
      <c r="G7303" s="1257"/>
      <c r="I7303" s="1255"/>
      <c r="K7303" s="1257"/>
      <c r="L7303" s="1257"/>
      <c r="P7303" s="1255"/>
    </row>
    <row r="7304" spans="6:16">
      <c r="F7304" s="1256"/>
      <c r="G7304" s="1257"/>
      <c r="I7304" s="1255"/>
      <c r="K7304" s="1257"/>
      <c r="L7304" s="1257"/>
      <c r="P7304" s="1255"/>
    </row>
    <row r="7305" spans="6:16">
      <c r="F7305" s="1256"/>
      <c r="G7305" s="1257"/>
      <c r="I7305" s="1255"/>
      <c r="K7305" s="1257"/>
      <c r="L7305" s="1257"/>
      <c r="P7305" s="1255"/>
    </row>
    <row r="7306" spans="6:16">
      <c r="F7306" s="1256"/>
      <c r="G7306" s="1257"/>
      <c r="I7306" s="1255"/>
      <c r="K7306" s="1257"/>
      <c r="L7306" s="1257"/>
      <c r="P7306" s="1255"/>
    </row>
    <row r="7307" spans="6:16">
      <c r="F7307" s="1256"/>
      <c r="G7307" s="1257"/>
      <c r="I7307" s="1255"/>
      <c r="K7307" s="1257"/>
      <c r="L7307" s="1257"/>
      <c r="P7307" s="1255"/>
    </row>
    <row r="7308" spans="6:16">
      <c r="F7308" s="1256"/>
      <c r="G7308" s="1257"/>
      <c r="I7308" s="1255"/>
      <c r="K7308" s="1257"/>
      <c r="L7308" s="1257"/>
      <c r="P7308" s="1255"/>
    </row>
    <row r="7309" spans="6:16">
      <c r="F7309" s="1256"/>
      <c r="G7309" s="1257"/>
      <c r="I7309" s="1255"/>
      <c r="K7309" s="1257"/>
      <c r="L7309" s="1257"/>
      <c r="P7309" s="1255"/>
    </row>
    <row r="7310" spans="6:16">
      <c r="F7310" s="1256"/>
      <c r="G7310" s="1257"/>
      <c r="I7310" s="1255"/>
      <c r="K7310" s="1257"/>
      <c r="L7310" s="1257"/>
      <c r="P7310" s="1255"/>
    </row>
    <row r="7311" spans="6:16">
      <c r="F7311" s="1256"/>
      <c r="G7311" s="1257"/>
      <c r="I7311" s="1255"/>
      <c r="K7311" s="1257"/>
      <c r="L7311" s="1257"/>
      <c r="P7311" s="1255"/>
    </row>
    <row r="7312" spans="6:16">
      <c r="F7312" s="1256"/>
      <c r="G7312" s="1257"/>
      <c r="I7312" s="1255"/>
      <c r="K7312" s="1257"/>
      <c r="L7312" s="1257"/>
      <c r="P7312" s="1255"/>
    </row>
    <row r="7313" spans="6:16">
      <c r="F7313" s="1256"/>
      <c r="G7313" s="1257"/>
      <c r="I7313" s="1255"/>
      <c r="K7313" s="1257"/>
      <c r="L7313" s="1257"/>
      <c r="P7313" s="1255"/>
    </row>
    <row r="7314" spans="6:16">
      <c r="F7314" s="1256"/>
      <c r="G7314" s="1257"/>
      <c r="I7314" s="1255"/>
      <c r="K7314" s="1257"/>
      <c r="L7314" s="1257"/>
      <c r="P7314" s="1255"/>
    </row>
    <row r="7315" spans="6:16">
      <c r="F7315" s="1256"/>
      <c r="G7315" s="1257"/>
      <c r="I7315" s="1255"/>
      <c r="K7315" s="1257"/>
      <c r="L7315" s="1257"/>
      <c r="P7315" s="1255"/>
    </row>
    <row r="7316" spans="6:16">
      <c r="F7316" s="1256"/>
      <c r="G7316" s="1257"/>
      <c r="I7316" s="1255"/>
      <c r="K7316" s="1257"/>
      <c r="L7316" s="1257"/>
      <c r="P7316" s="1255"/>
    </row>
    <row r="7317" spans="6:16">
      <c r="F7317" s="1256"/>
      <c r="G7317" s="1257"/>
      <c r="I7317" s="1255"/>
      <c r="K7317" s="1257"/>
      <c r="L7317" s="1257"/>
      <c r="P7317" s="1255"/>
    </row>
    <row r="7318" spans="6:16">
      <c r="F7318" s="1256"/>
      <c r="G7318" s="1257"/>
      <c r="I7318" s="1255"/>
      <c r="K7318" s="1257"/>
      <c r="L7318" s="1257"/>
      <c r="P7318" s="1255"/>
    </row>
    <row r="7319" spans="6:16">
      <c r="F7319" s="1256"/>
      <c r="G7319" s="1257"/>
      <c r="I7319" s="1255"/>
      <c r="K7319" s="1257"/>
      <c r="L7319" s="1257"/>
      <c r="P7319" s="1255"/>
    </row>
    <row r="7320" spans="6:16">
      <c r="F7320" s="1256"/>
      <c r="G7320" s="1257"/>
      <c r="I7320" s="1255"/>
      <c r="K7320" s="1257"/>
      <c r="L7320" s="1257"/>
      <c r="P7320" s="1255"/>
    </row>
    <row r="7321" spans="6:16">
      <c r="F7321" s="1256"/>
      <c r="G7321" s="1257"/>
      <c r="I7321" s="1255"/>
      <c r="K7321" s="1257"/>
      <c r="L7321" s="1257"/>
      <c r="P7321" s="1255"/>
    </row>
    <row r="7322" spans="6:16">
      <c r="F7322" s="1256"/>
      <c r="G7322" s="1257"/>
      <c r="I7322" s="1255"/>
      <c r="K7322" s="1257"/>
      <c r="L7322" s="1257"/>
      <c r="P7322" s="1255"/>
    </row>
    <row r="7323" spans="6:16">
      <c r="F7323" s="1256"/>
      <c r="G7323" s="1257"/>
      <c r="I7323" s="1255"/>
      <c r="K7323" s="1257"/>
      <c r="L7323" s="1257"/>
      <c r="P7323" s="1255"/>
    </row>
    <row r="7324" spans="6:16">
      <c r="F7324" s="1256"/>
      <c r="G7324" s="1257"/>
      <c r="I7324" s="1255"/>
      <c r="K7324" s="1257"/>
      <c r="L7324" s="1257"/>
      <c r="P7324" s="1255"/>
    </row>
    <row r="7325" spans="6:16">
      <c r="F7325" s="1256"/>
      <c r="G7325" s="1257"/>
      <c r="I7325" s="1255"/>
      <c r="K7325" s="1257"/>
      <c r="L7325" s="1257"/>
      <c r="P7325" s="1255"/>
    </row>
    <row r="7326" spans="6:16">
      <c r="F7326" s="1256"/>
      <c r="G7326" s="1257"/>
      <c r="I7326" s="1255"/>
      <c r="K7326" s="1257"/>
      <c r="L7326" s="1257"/>
      <c r="P7326" s="1255"/>
    </row>
    <row r="7327" spans="6:16">
      <c r="F7327" s="1256"/>
      <c r="G7327" s="1257"/>
      <c r="I7327" s="1255"/>
      <c r="K7327" s="1257"/>
      <c r="L7327" s="1257"/>
      <c r="P7327" s="1255"/>
    </row>
    <row r="7328" spans="6:16">
      <c r="F7328" s="1256"/>
      <c r="G7328" s="1257"/>
      <c r="I7328" s="1255"/>
      <c r="K7328" s="1257"/>
      <c r="L7328" s="1257"/>
      <c r="P7328" s="1255"/>
    </row>
    <row r="7329" spans="6:16">
      <c r="F7329" s="1256"/>
      <c r="G7329" s="1257"/>
      <c r="I7329" s="1255"/>
      <c r="K7329" s="1257"/>
      <c r="L7329" s="1257"/>
      <c r="P7329" s="1255"/>
    </row>
    <row r="7330" spans="6:16">
      <c r="F7330" s="1256"/>
      <c r="G7330" s="1257"/>
      <c r="I7330" s="1255"/>
      <c r="K7330" s="1257"/>
      <c r="L7330" s="1257"/>
      <c r="P7330" s="1255"/>
    </row>
    <row r="7331" spans="6:16">
      <c r="F7331" s="1256"/>
      <c r="G7331" s="1257"/>
      <c r="I7331" s="1255"/>
      <c r="K7331" s="1257"/>
      <c r="L7331" s="1257"/>
      <c r="P7331" s="1255"/>
    </row>
    <row r="7332" spans="6:16">
      <c r="F7332" s="1256"/>
      <c r="G7332" s="1257"/>
      <c r="I7332" s="1255"/>
      <c r="K7332" s="1257"/>
      <c r="L7332" s="1257"/>
      <c r="P7332" s="1255"/>
    </row>
    <row r="7333" spans="6:16">
      <c r="F7333" s="1256"/>
      <c r="G7333" s="1257"/>
      <c r="I7333" s="1255"/>
      <c r="K7333" s="1257"/>
      <c r="L7333" s="1257"/>
      <c r="P7333" s="1255"/>
    </row>
    <row r="7334" spans="6:16">
      <c r="F7334" s="1256"/>
      <c r="G7334" s="1257"/>
      <c r="I7334" s="1255"/>
      <c r="K7334" s="1257"/>
      <c r="L7334" s="1257"/>
      <c r="P7334" s="1255"/>
    </row>
    <row r="7335" spans="6:16">
      <c r="F7335" s="1256"/>
      <c r="G7335" s="1257"/>
      <c r="I7335" s="1255"/>
      <c r="K7335" s="1257"/>
      <c r="L7335" s="1257"/>
      <c r="P7335" s="1255"/>
    </row>
    <row r="7336" spans="6:16">
      <c r="F7336" s="1256"/>
      <c r="G7336" s="1257"/>
      <c r="I7336" s="1255"/>
      <c r="K7336" s="1257"/>
      <c r="L7336" s="1257"/>
      <c r="P7336" s="1255"/>
    </row>
    <row r="7337" spans="6:16">
      <c r="F7337" s="1256"/>
      <c r="G7337" s="1257"/>
      <c r="I7337" s="1255"/>
      <c r="K7337" s="1257"/>
      <c r="L7337" s="1257"/>
      <c r="P7337" s="1255"/>
    </row>
    <row r="7338" spans="6:16">
      <c r="F7338" s="1256"/>
      <c r="G7338" s="1257"/>
      <c r="I7338" s="1255"/>
      <c r="K7338" s="1257"/>
      <c r="L7338" s="1257"/>
      <c r="P7338" s="1255"/>
    </row>
    <row r="7339" spans="6:16">
      <c r="F7339" s="1256"/>
      <c r="G7339" s="1257"/>
      <c r="I7339" s="1255"/>
      <c r="K7339" s="1257"/>
      <c r="L7339" s="1257"/>
      <c r="P7339" s="1255"/>
    </row>
    <row r="7340" spans="6:16">
      <c r="F7340" s="1256"/>
      <c r="G7340" s="1257"/>
      <c r="I7340" s="1255"/>
      <c r="K7340" s="1257"/>
      <c r="L7340" s="1257"/>
      <c r="P7340" s="1255"/>
    </row>
    <row r="7341" spans="6:16">
      <c r="F7341" s="1256"/>
      <c r="G7341" s="1257"/>
      <c r="I7341" s="1255"/>
      <c r="K7341" s="1257"/>
      <c r="L7341" s="1257"/>
      <c r="P7341" s="1255"/>
    </row>
    <row r="7342" spans="6:16">
      <c r="F7342" s="1256"/>
      <c r="G7342" s="1257"/>
      <c r="I7342" s="1255"/>
      <c r="K7342" s="1257"/>
      <c r="L7342" s="1257"/>
      <c r="P7342" s="1255"/>
    </row>
    <row r="7343" spans="6:16">
      <c r="F7343" s="1256"/>
      <c r="G7343" s="1257"/>
      <c r="I7343" s="1255"/>
      <c r="K7343" s="1257"/>
      <c r="L7343" s="1257"/>
      <c r="P7343" s="1255"/>
    </row>
    <row r="7344" spans="6:16">
      <c r="F7344" s="1256"/>
      <c r="G7344" s="1257"/>
      <c r="I7344" s="1255"/>
      <c r="K7344" s="1257"/>
      <c r="L7344" s="1257"/>
      <c r="P7344" s="1255"/>
    </row>
    <row r="7345" spans="6:16">
      <c r="F7345" s="1256"/>
      <c r="G7345" s="1257"/>
      <c r="I7345" s="1255"/>
      <c r="K7345" s="1257"/>
      <c r="L7345" s="1257"/>
      <c r="P7345" s="1255"/>
    </row>
    <row r="7346" spans="6:16">
      <c r="F7346" s="1256"/>
      <c r="G7346" s="1257"/>
      <c r="I7346" s="1255"/>
      <c r="K7346" s="1257"/>
      <c r="L7346" s="1257"/>
      <c r="P7346" s="1255"/>
    </row>
    <row r="7347" spans="6:16">
      <c r="F7347" s="1256"/>
      <c r="G7347" s="1257"/>
      <c r="I7347" s="1255"/>
      <c r="K7347" s="1257"/>
      <c r="L7347" s="1257"/>
      <c r="P7347" s="1255"/>
    </row>
    <row r="7348" spans="6:16">
      <c r="F7348" s="1256"/>
      <c r="G7348" s="1257"/>
      <c r="I7348" s="1255"/>
      <c r="K7348" s="1257"/>
      <c r="L7348" s="1257"/>
      <c r="P7348" s="1255"/>
    </row>
    <row r="7349" spans="6:16">
      <c r="F7349" s="1256"/>
      <c r="G7349" s="1257"/>
      <c r="I7349" s="1255"/>
      <c r="K7349" s="1257"/>
      <c r="L7349" s="1257"/>
      <c r="P7349" s="1255"/>
    </row>
    <row r="7350" spans="6:16">
      <c r="F7350" s="1256"/>
      <c r="G7350" s="1257"/>
      <c r="I7350" s="1255"/>
      <c r="K7350" s="1257"/>
      <c r="L7350" s="1257"/>
      <c r="P7350" s="1255"/>
    </row>
    <row r="7351" spans="6:16">
      <c r="F7351" s="1256"/>
      <c r="G7351" s="1257"/>
      <c r="I7351" s="1255"/>
      <c r="K7351" s="1257"/>
      <c r="L7351" s="1257"/>
      <c r="P7351" s="1255"/>
    </row>
    <row r="7352" spans="6:16">
      <c r="F7352" s="1256"/>
      <c r="G7352" s="1257"/>
      <c r="I7352" s="1255"/>
      <c r="K7352" s="1257"/>
      <c r="L7352" s="1257"/>
      <c r="P7352" s="1255"/>
    </row>
    <row r="7353" spans="6:16">
      <c r="F7353" s="1256"/>
      <c r="G7353" s="1257"/>
      <c r="I7353" s="1255"/>
      <c r="K7353" s="1257"/>
      <c r="L7353" s="1257"/>
      <c r="P7353" s="1255"/>
    </row>
    <row r="7354" spans="6:16">
      <c r="F7354" s="1256"/>
      <c r="G7354" s="1257"/>
      <c r="I7354" s="1255"/>
      <c r="K7354" s="1257"/>
      <c r="L7354" s="1257"/>
      <c r="P7354" s="1255"/>
    </row>
    <row r="7355" spans="6:16">
      <c r="F7355" s="1256"/>
      <c r="G7355" s="1257"/>
      <c r="I7355" s="1255"/>
      <c r="K7355" s="1257"/>
      <c r="L7355" s="1257"/>
      <c r="P7355" s="1255"/>
    </row>
    <row r="7356" spans="6:16">
      <c r="F7356" s="1256"/>
      <c r="G7356" s="1257"/>
      <c r="I7356" s="1255"/>
      <c r="K7356" s="1257"/>
      <c r="L7356" s="1257"/>
      <c r="P7356" s="1255"/>
    </row>
    <row r="7357" spans="6:16">
      <c r="F7357" s="1256"/>
      <c r="G7357" s="1257"/>
      <c r="I7357" s="1255"/>
      <c r="K7357" s="1257"/>
      <c r="L7357" s="1257"/>
      <c r="P7357" s="1255"/>
    </row>
    <row r="7358" spans="6:16">
      <c r="F7358" s="1256"/>
      <c r="G7358" s="1257"/>
      <c r="I7358" s="1255"/>
      <c r="K7358" s="1257"/>
      <c r="L7358" s="1257"/>
      <c r="P7358" s="1255"/>
    </row>
    <row r="7359" spans="6:16">
      <c r="F7359" s="1256"/>
      <c r="G7359" s="1257"/>
      <c r="I7359" s="1255"/>
      <c r="K7359" s="1257"/>
      <c r="L7359" s="1257"/>
      <c r="P7359" s="1255"/>
    </row>
    <row r="7360" spans="6:16">
      <c r="F7360" s="1256"/>
      <c r="G7360" s="1257"/>
      <c r="I7360" s="1255"/>
      <c r="K7360" s="1257"/>
      <c r="L7360" s="1257"/>
      <c r="P7360" s="1255"/>
    </row>
    <row r="7361" spans="6:16">
      <c r="F7361" s="1256"/>
      <c r="G7361" s="1257"/>
      <c r="I7361" s="1255"/>
      <c r="K7361" s="1257"/>
      <c r="L7361" s="1257"/>
      <c r="P7361" s="1255"/>
    </row>
    <row r="7362" spans="6:16">
      <c r="F7362" s="1256"/>
      <c r="G7362" s="1257"/>
      <c r="I7362" s="1255"/>
      <c r="K7362" s="1257"/>
      <c r="L7362" s="1257"/>
      <c r="P7362" s="1255"/>
    </row>
    <row r="7363" spans="6:16">
      <c r="F7363" s="1256"/>
      <c r="G7363" s="1257"/>
      <c r="I7363" s="1255"/>
      <c r="K7363" s="1257"/>
      <c r="L7363" s="1257"/>
      <c r="P7363" s="1255"/>
    </row>
    <row r="7364" spans="6:16">
      <c r="F7364" s="1256"/>
      <c r="G7364" s="1257"/>
      <c r="I7364" s="1255"/>
      <c r="K7364" s="1257"/>
      <c r="L7364" s="1257"/>
      <c r="P7364" s="1255"/>
    </row>
    <row r="7365" spans="6:16">
      <c r="F7365" s="1256"/>
      <c r="G7365" s="1257"/>
      <c r="I7365" s="1255"/>
      <c r="K7365" s="1257"/>
      <c r="L7365" s="1257"/>
      <c r="P7365" s="1255"/>
    </row>
    <row r="7366" spans="6:16">
      <c r="F7366" s="1256"/>
      <c r="G7366" s="1257"/>
      <c r="I7366" s="1255"/>
      <c r="K7366" s="1257"/>
      <c r="L7366" s="1257"/>
      <c r="P7366" s="1255"/>
    </row>
    <row r="7367" spans="6:16">
      <c r="F7367" s="1256"/>
      <c r="G7367" s="1257"/>
      <c r="I7367" s="1255"/>
      <c r="K7367" s="1257"/>
      <c r="L7367" s="1257"/>
      <c r="P7367" s="1255"/>
    </row>
    <row r="7368" spans="6:16">
      <c r="F7368" s="1256"/>
      <c r="G7368" s="1257"/>
      <c r="I7368" s="1255"/>
      <c r="K7368" s="1257"/>
      <c r="L7368" s="1257"/>
      <c r="P7368" s="1255"/>
    </row>
    <row r="7369" spans="6:16">
      <c r="F7369" s="1256"/>
      <c r="G7369" s="1257"/>
      <c r="I7369" s="1255"/>
      <c r="K7369" s="1257"/>
      <c r="L7369" s="1257"/>
      <c r="P7369" s="1255"/>
    </row>
    <row r="7370" spans="6:16">
      <c r="F7370" s="1256"/>
      <c r="G7370" s="1257"/>
      <c r="I7370" s="1255"/>
      <c r="K7370" s="1257"/>
      <c r="L7370" s="1257"/>
      <c r="P7370" s="1255"/>
    </row>
    <row r="7371" spans="6:16">
      <c r="F7371" s="1256"/>
      <c r="G7371" s="1257"/>
      <c r="I7371" s="1255"/>
      <c r="K7371" s="1257"/>
      <c r="L7371" s="1257"/>
      <c r="P7371" s="1255"/>
    </row>
    <row r="7372" spans="6:16">
      <c r="F7372" s="1256"/>
      <c r="G7372" s="1257"/>
      <c r="I7372" s="1255"/>
      <c r="K7372" s="1257"/>
      <c r="L7372" s="1257"/>
      <c r="P7372" s="1255"/>
    </row>
    <row r="7373" spans="6:16">
      <c r="F7373" s="1256"/>
      <c r="G7373" s="1257"/>
      <c r="I7373" s="1255"/>
      <c r="K7373" s="1257"/>
      <c r="L7373" s="1257"/>
      <c r="P7373" s="1255"/>
    </row>
    <row r="7374" spans="6:16">
      <c r="F7374" s="1256"/>
      <c r="G7374" s="1257"/>
      <c r="I7374" s="1255"/>
      <c r="K7374" s="1257"/>
      <c r="L7374" s="1257"/>
      <c r="P7374" s="1255"/>
    </row>
    <row r="7375" spans="6:16">
      <c r="F7375" s="1256"/>
      <c r="G7375" s="1257"/>
      <c r="I7375" s="1255"/>
      <c r="K7375" s="1257"/>
      <c r="L7375" s="1257"/>
      <c r="P7375" s="1255"/>
    </row>
    <row r="7376" spans="6:16">
      <c r="F7376" s="1256"/>
      <c r="G7376" s="1257"/>
      <c r="I7376" s="1255"/>
      <c r="K7376" s="1257"/>
      <c r="L7376" s="1257"/>
      <c r="P7376" s="1255"/>
    </row>
    <row r="7377" spans="6:16">
      <c r="F7377" s="1256"/>
      <c r="G7377" s="1257"/>
      <c r="I7377" s="1255"/>
      <c r="K7377" s="1257"/>
      <c r="L7377" s="1257"/>
      <c r="P7377" s="1255"/>
    </row>
    <row r="7378" spans="6:16">
      <c r="F7378" s="1256"/>
      <c r="G7378" s="1257"/>
      <c r="I7378" s="1255"/>
      <c r="K7378" s="1257"/>
      <c r="L7378" s="1257"/>
      <c r="P7378" s="1255"/>
    </row>
    <row r="7379" spans="6:16">
      <c r="F7379" s="1256"/>
      <c r="G7379" s="1257"/>
      <c r="I7379" s="1255"/>
      <c r="K7379" s="1257"/>
      <c r="L7379" s="1257"/>
      <c r="P7379" s="1255"/>
    </row>
    <row r="7380" spans="6:16">
      <c r="F7380" s="1256"/>
      <c r="G7380" s="1257"/>
      <c r="I7380" s="1255"/>
      <c r="K7380" s="1257"/>
      <c r="L7380" s="1257"/>
      <c r="P7380" s="1255"/>
    </row>
    <row r="7381" spans="6:16">
      <c r="F7381" s="1256"/>
      <c r="G7381" s="1257"/>
      <c r="I7381" s="1255"/>
      <c r="K7381" s="1257"/>
      <c r="L7381" s="1257"/>
      <c r="P7381" s="1255"/>
    </row>
    <row r="7382" spans="6:16">
      <c r="F7382" s="1256"/>
      <c r="G7382" s="1257"/>
      <c r="I7382" s="1255"/>
      <c r="K7382" s="1257"/>
      <c r="L7382" s="1257"/>
      <c r="P7382" s="1255"/>
    </row>
    <row r="7383" spans="6:16">
      <c r="F7383" s="1256"/>
      <c r="G7383" s="1257"/>
      <c r="I7383" s="1255"/>
      <c r="K7383" s="1257"/>
      <c r="L7383" s="1257"/>
      <c r="P7383" s="1255"/>
    </row>
    <row r="7384" spans="6:16">
      <c r="F7384" s="1256"/>
      <c r="G7384" s="1257"/>
      <c r="I7384" s="1255"/>
      <c r="K7384" s="1257"/>
      <c r="L7384" s="1257"/>
      <c r="P7384" s="1255"/>
    </row>
    <row r="7385" spans="6:16">
      <c r="F7385" s="1256"/>
      <c r="G7385" s="1257"/>
      <c r="I7385" s="1255"/>
      <c r="K7385" s="1257"/>
      <c r="L7385" s="1257"/>
      <c r="P7385" s="1255"/>
    </row>
    <row r="7386" spans="6:16">
      <c r="F7386" s="1256"/>
      <c r="G7386" s="1257"/>
      <c r="I7386" s="1255"/>
      <c r="K7386" s="1257"/>
      <c r="L7386" s="1257"/>
      <c r="P7386" s="1255"/>
    </row>
    <row r="7387" spans="6:16">
      <c r="F7387" s="1256"/>
      <c r="G7387" s="1257"/>
      <c r="I7387" s="1255"/>
      <c r="K7387" s="1257"/>
      <c r="L7387" s="1257"/>
      <c r="P7387" s="1255"/>
    </row>
    <row r="7388" spans="6:16">
      <c r="F7388" s="1256"/>
      <c r="G7388" s="1257"/>
      <c r="I7388" s="1255"/>
      <c r="K7388" s="1257"/>
      <c r="L7388" s="1257"/>
      <c r="P7388" s="1255"/>
    </row>
    <row r="7389" spans="6:16">
      <c r="F7389" s="1256"/>
      <c r="G7389" s="1257"/>
      <c r="I7389" s="1255"/>
      <c r="K7389" s="1257"/>
      <c r="L7389" s="1257"/>
      <c r="P7389" s="1255"/>
    </row>
    <row r="7390" spans="6:16">
      <c r="F7390" s="1256"/>
      <c r="G7390" s="1257"/>
      <c r="I7390" s="1255"/>
      <c r="K7390" s="1257"/>
      <c r="L7390" s="1257"/>
      <c r="P7390" s="1255"/>
    </row>
    <row r="7391" spans="6:16">
      <c r="F7391" s="1256"/>
      <c r="G7391" s="1257"/>
      <c r="I7391" s="1255"/>
      <c r="K7391" s="1257"/>
      <c r="L7391" s="1257"/>
      <c r="P7391" s="1255"/>
    </row>
    <row r="7392" spans="6:16">
      <c r="F7392" s="1256"/>
      <c r="G7392" s="1257"/>
      <c r="I7392" s="1255"/>
      <c r="K7392" s="1257"/>
      <c r="L7392" s="1257"/>
      <c r="P7392" s="1255"/>
    </row>
    <row r="7393" spans="6:16">
      <c r="F7393" s="1256"/>
      <c r="G7393" s="1257"/>
      <c r="I7393" s="1255"/>
      <c r="K7393" s="1257"/>
      <c r="L7393" s="1257"/>
      <c r="P7393" s="1255"/>
    </row>
    <row r="7394" spans="6:16">
      <c r="F7394" s="1256"/>
      <c r="G7394" s="1257"/>
      <c r="I7394" s="1255"/>
      <c r="K7394" s="1257"/>
      <c r="L7394" s="1257"/>
      <c r="P7394" s="1255"/>
    </row>
    <row r="7395" spans="6:16">
      <c r="F7395" s="1256"/>
      <c r="G7395" s="1257"/>
      <c r="I7395" s="1255"/>
      <c r="K7395" s="1257"/>
      <c r="L7395" s="1257"/>
      <c r="P7395" s="1255"/>
    </row>
    <row r="7396" spans="6:16">
      <c r="F7396" s="1256"/>
      <c r="G7396" s="1257"/>
      <c r="I7396" s="1255"/>
      <c r="K7396" s="1257"/>
      <c r="L7396" s="1257"/>
      <c r="P7396" s="1255"/>
    </row>
    <row r="7397" spans="6:16">
      <c r="F7397" s="1256"/>
      <c r="G7397" s="1257"/>
      <c r="I7397" s="1255"/>
      <c r="K7397" s="1257"/>
      <c r="L7397" s="1257"/>
      <c r="P7397" s="1255"/>
    </row>
    <row r="7398" spans="6:16">
      <c r="F7398" s="1256"/>
      <c r="G7398" s="1257"/>
      <c r="I7398" s="1255"/>
      <c r="K7398" s="1257"/>
      <c r="L7398" s="1257"/>
      <c r="P7398" s="1255"/>
    </row>
    <row r="7399" spans="6:16">
      <c r="F7399" s="1256"/>
      <c r="G7399" s="1257"/>
      <c r="I7399" s="1255"/>
      <c r="K7399" s="1257"/>
      <c r="L7399" s="1257"/>
      <c r="P7399" s="1255"/>
    </row>
    <row r="7400" spans="6:16">
      <c r="F7400" s="1256"/>
      <c r="G7400" s="1257"/>
      <c r="I7400" s="1255"/>
      <c r="K7400" s="1257"/>
      <c r="L7400" s="1257"/>
      <c r="P7400" s="1255"/>
    </row>
    <row r="7401" spans="6:16">
      <c r="F7401" s="1256"/>
      <c r="G7401" s="1257"/>
      <c r="I7401" s="1255"/>
      <c r="K7401" s="1257"/>
      <c r="L7401" s="1257"/>
      <c r="P7401" s="1255"/>
    </row>
    <row r="7402" spans="6:16">
      <c r="F7402" s="1256"/>
      <c r="G7402" s="1257"/>
      <c r="I7402" s="1255"/>
      <c r="K7402" s="1257"/>
      <c r="L7402" s="1257"/>
      <c r="P7402" s="1255"/>
    </row>
    <row r="7403" spans="6:16">
      <c r="F7403" s="1256"/>
      <c r="G7403" s="1257"/>
      <c r="I7403" s="1255"/>
      <c r="K7403" s="1257"/>
      <c r="L7403" s="1257"/>
      <c r="P7403" s="1255"/>
    </row>
    <row r="7404" spans="6:16">
      <c r="F7404" s="1256"/>
      <c r="G7404" s="1257"/>
      <c r="I7404" s="1255"/>
      <c r="K7404" s="1257"/>
      <c r="L7404" s="1257"/>
      <c r="P7404" s="1255"/>
    </row>
    <row r="7405" spans="6:16">
      <c r="F7405" s="1256"/>
      <c r="G7405" s="1257"/>
      <c r="I7405" s="1255"/>
      <c r="K7405" s="1257"/>
      <c r="L7405" s="1257"/>
      <c r="P7405" s="1255"/>
    </row>
    <row r="7406" spans="6:16">
      <c r="F7406" s="1256"/>
      <c r="G7406" s="1257"/>
      <c r="I7406" s="1255"/>
      <c r="K7406" s="1257"/>
      <c r="L7406" s="1257"/>
      <c r="P7406" s="1255"/>
    </row>
    <row r="7407" spans="6:16">
      <c r="F7407" s="1256"/>
      <c r="G7407" s="1257"/>
      <c r="I7407" s="1255"/>
      <c r="K7407" s="1257"/>
      <c r="L7407" s="1257"/>
      <c r="P7407" s="1255"/>
    </row>
    <row r="7408" spans="6:16">
      <c r="F7408" s="1256"/>
      <c r="G7408" s="1257"/>
      <c r="I7408" s="1255"/>
      <c r="K7408" s="1257"/>
      <c r="L7408" s="1257"/>
      <c r="P7408" s="1255"/>
    </row>
    <row r="7409" spans="6:16">
      <c r="F7409" s="1256"/>
      <c r="G7409" s="1257"/>
      <c r="I7409" s="1255"/>
      <c r="K7409" s="1257"/>
      <c r="L7409" s="1257"/>
      <c r="P7409" s="1255"/>
    </row>
    <row r="7410" spans="6:16">
      <c r="F7410" s="1256"/>
      <c r="G7410" s="1257"/>
      <c r="I7410" s="1255"/>
      <c r="K7410" s="1257"/>
      <c r="L7410" s="1257"/>
      <c r="P7410" s="1255"/>
    </row>
    <row r="7411" spans="6:16">
      <c r="F7411" s="1256"/>
      <c r="G7411" s="1257"/>
      <c r="I7411" s="1255"/>
      <c r="K7411" s="1257"/>
      <c r="L7411" s="1257"/>
      <c r="P7411" s="1255"/>
    </row>
    <row r="7412" spans="6:16">
      <c r="F7412" s="1256"/>
      <c r="G7412" s="1257"/>
      <c r="I7412" s="1255"/>
      <c r="K7412" s="1257"/>
      <c r="L7412" s="1257"/>
      <c r="P7412" s="1255"/>
    </row>
    <row r="7413" spans="6:16">
      <c r="F7413" s="1256"/>
      <c r="G7413" s="1257"/>
      <c r="I7413" s="1255"/>
      <c r="K7413" s="1257"/>
      <c r="L7413" s="1257"/>
      <c r="P7413" s="1255"/>
    </row>
    <row r="7414" spans="6:16">
      <c r="F7414" s="1256"/>
      <c r="G7414" s="1257"/>
      <c r="I7414" s="1255"/>
      <c r="K7414" s="1257"/>
      <c r="L7414" s="1257"/>
      <c r="P7414" s="1255"/>
    </row>
    <row r="7415" spans="6:16">
      <c r="F7415" s="1256"/>
      <c r="G7415" s="1257"/>
      <c r="I7415" s="1255"/>
      <c r="K7415" s="1257"/>
      <c r="L7415" s="1257"/>
      <c r="P7415" s="1255"/>
    </row>
    <row r="7416" spans="6:16">
      <c r="F7416" s="1256"/>
      <c r="G7416" s="1257"/>
      <c r="I7416" s="1255"/>
      <c r="K7416" s="1257"/>
      <c r="L7416" s="1257"/>
      <c r="P7416" s="1255"/>
    </row>
    <row r="7417" spans="6:16">
      <c r="F7417" s="1256"/>
      <c r="G7417" s="1257"/>
      <c r="I7417" s="1255"/>
      <c r="K7417" s="1257"/>
      <c r="L7417" s="1257"/>
      <c r="P7417" s="1255"/>
    </row>
    <row r="7418" spans="6:16">
      <c r="F7418" s="1256"/>
      <c r="G7418" s="1257"/>
      <c r="I7418" s="1255"/>
      <c r="K7418" s="1257"/>
      <c r="L7418" s="1257"/>
      <c r="P7418" s="1255"/>
    </row>
    <row r="7419" spans="6:16">
      <c r="F7419" s="1256"/>
      <c r="G7419" s="1257"/>
      <c r="I7419" s="1255"/>
      <c r="K7419" s="1257"/>
      <c r="L7419" s="1257"/>
      <c r="P7419" s="1255"/>
    </row>
    <row r="7420" spans="6:16">
      <c r="F7420" s="1256"/>
      <c r="G7420" s="1257"/>
      <c r="I7420" s="1255"/>
      <c r="K7420" s="1257"/>
      <c r="L7420" s="1257"/>
      <c r="P7420" s="1255"/>
    </row>
    <row r="7421" spans="6:16">
      <c r="F7421" s="1256"/>
      <c r="G7421" s="1257"/>
      <c r="I7421" s="1255"/>
      <c r="K7421" s="1257"/>
      <c r="L7421" s="1257"/>
      <c r="P7421" s="1255"/>
    </row>
    <row r="7422" spans="6:16">
      <c r="F7422" s="1256"/>
      <c r="G7422" s="1257"/>
      <c r="I7422" s="1255"/>
      <c r="K7422" s="1257"/>
      <c r="L7422" s="1257"/>
      <c r="P7422" s="1255"/>
    </row>
    <row r="7423" spans="6:16">
      <c r="F7423" s="1256"/>
      <c r="G7423" s="1257"/>
      <c r="I7423" s="1255"/>
      <c r="K7423" s="1257"/>
      <c r="L7423" s="1257"/>
      <c r="P7423" s="1255"/>
    </row>
    <row r="7424" spans="6:16">
      <c r="F7424" s="1256"/>
      <c r="G7424" s="1257"/>
      <c r="I7424" s="1255"/>
      <c r="K7424" s="1257"/>
      <c r="L7424" s="1257"/>
      <c r="P7424" s="1255"/>
    </row>
    <row r="7425" spans="6:16">
      <c r="F7425" s="1256"/>
      <c r="G7425" s="1257"/>
      <c r="I7425" s="1255"/>
      <c r="K7425" s="1257"/>
      <c r="L7425" s="1257"/>
      <c r="P7425" s="1255"/>
    </row>
    <row r="7426" spans="6:16">
      <c r="F7426" s="1256"/>
      <c r="G7426" s="1257"/>
      <c r="I7426" s="1255"/>
      <c r="K7426" s="1257"/>
      <c r="L7426" s="1257"/>
      <c r="P7426" s="1255"/>
    </row>
    <row r="7427" spans="6:16">
      <c r="F7427" s="1256"/>
      <c r="G7427" s="1257"/>
      <c r="I7427" s="1255"/>
      <c r="K7427" s="1257"/>
      <c r="L7427" s="1257"/>
      <c r="P7427" s="1255"/>
    </row>
    <row r="7428" spans="6:16">
      <c r="F7428" s="1256"/>
      <c r="G7428" s="1257"/>
      <c r="I7428" s="1255"/>
      <c r="K7428" s="1257"/>
      <c r="L7428" s="1257"/>
      <c r="P7428" s="1255"/>
    </row>
    <row r="7429" spans="6:16">
      <c r="F7429" s="1256"/>
      <c r="G7429" s="1257"/>
      <c r="I7429" s="1255"/>
      <c r="K7429" s="1257"/>
      <c r="L7429" s="1257"/>
      <c r="P7429" s="1255"/>
    </row>
    <row r="7430" spans="6:16">
      <c r="F7430" s="1256"/>
      <c r="G7430" s="1257"/>
      <c r="I7430" s="1255"/>
      <c r="K7430" s="1257"/>
      <c r="L7430" s="1257"/>
      <c r="P7430" s="1255"/>
    </row>
    <row r="7431" spans="6:16">
      <c r="F7431" s="1256"/>
      <c r="G7431" s="1257"/>
      <c r="I7431" s="1255"/>
      <c r="K7431" s="1257"/>
      <c r="L7431" s="1257"/>
      <c r="P7431" s="1255"/>
    </row>
    <row r="7432" spans="6:16">
      <c r="F7432" s="1256"/>
      <c r="G7432" s="1257"/>
      <c r="I7432" s="1255"/>
      <c r="K7432" s="1257"/>
      <c r="L7432" s="1257"/>
      <c r="P7432" s="1255"/>
    </row>
    <row r="7433" spans="6:16">
      <c r="F7433" s="1256"/>
      <c r="G7433" s="1257"/>
      <c r="I7433" s="1255"/>
      <c r="K7433" s="1257"/>
      <c r="L7433" s="1257"/>
      <c r="P7433" s="1255"/>
    </row>
    <row r="7434" spans="6:16">
      <c r="F7434" s="1256"/>
      <c r="G7434" s="1257"/>
      <c r="I7434" s="1255"/>
      <c r="K7434" s="1257"/>
      <c r="L7434" s="1257"/>
      <c r="P7434" s="1255"/>
    </row>
    <row r="7435" spans="6:16">
      <c r="F7435" s="1256"/>
      <c r="G7435" s="1257"/>
      <c r="I7435" s="1255"/>
      <c r="K7435" s="1257"/>
      <c r="L7435" s="1257"/>
      <c r="P7435" s="1255"/>
    </row>
    <row r="7436" spans="6:16">
      <c r="F7436" s="1256"/>
      <c r="G7436" s="1257"/>
      <c r="I7436" s="1255"/>
      <c r="K7436" s="1257"/>
      <c r="L7436" s="1257"/>
      <c r="P7436" s="1255"/>
    </row>
    <row r="7437" spans="6:16">
      <c r="F7437" s="1256"/>
      <c r="G7437" s="1257"/>
      <c r="I7437" s="1255"/>
      <c r="K7437" s="1257"/>
      <c r="L7437" s="1257"/>
      <c r="P7437" s="1255"/>
    </row>
    <row r="7438" spans="6:16">
      <c r="F7438" s="1256"/>
      <c r="G7438" s="1257"/>
      <c r="I7438" s="1255"/>
      <c r="K7438" s="1257"/>
      <c r="L7438" s="1257"/>
      <c r="P7438" s="1255"/>
    </row>
    <row r="7439" spans="6:16">
      <c r="F7439" s="1256"/>
      <c r="G7439" s="1257"/>
      <c r="I7439" s="1255"/>
      <c r="K7439" s="1257"/>
      <c r="L7439" s="1257"/>
      <c r="P7439" s="1255"/>
    </row>
    <row r="7440" spans="6:16">
      <c r="F7440" s="1256"/>
      <c r="G7440" s="1257"/>
      <c r="I7440" s="1255"/>
      <c r="K7440" s="1257"/>
      <c r="L7440" s="1257"/>
      <c r="P7440" s="1255"/>
    </row>
    <row r="7441" spans="6:16">
      <c r="F7441" s="1256"/>
      <c r="G7441" s="1257"/>
      <c r="I7441" s="1255"/>
      <c r="K7441" s="1257"/>
      <c r="L7441" s="1257"/>
      <c r="P7441" s="1255"/>
    </row>
    <row r="7442" spans="6:16">
      <c r="F7442" s="1256"/>
      <c r="G7442" s="1257"/>
      <c r="I7442" s="1255"/>
      <c r="K7442" s="1257"/>
      <c r="L7442" s="1257"/>
      <c r="P7442" s="1255"/>
    </row>
    <row r="7443" spans="6:16">
      <c r="F7443" s="1256"/>
      <c r="G7443" s="1257"/>
      <c r="I7443" s="1255"/>
      <c r="K7443" s="1257"/>
      <c r="L7443" s="1257"/>
      <c r="P7443" s="1255"/>
    </row>
    <row r="7444" spans="6:16">
      <c r="F7444" s="1256"/>
      <c r="G7444" s="1257"/>
      <c r="I7444" s="1255"/>
      <c r="K7444" s="1257"/>
      <c r="L7444" s="1257"/>
      <c r="P7444" s="1255"/>
    </row>
    <row r="7445" spans="6:16">
      <c r="F7445" s="1256"/>
      <c r="G7445" s="1257"/>
      <c r="I7445" s="1255"/>
      <c r="K7445" s="1257"/>
      <c r="L7445" s="1257"/>
      <c r="P7445" s="1255"/>
    </row>
    <row r="7446" spans="6:16">
      <c r="F7446" s="1256"/>
      <c r="G7446" s="1257"/>
      <c r="I7446" s="1255"/>
      <c r="K7446" s="1257"/>
      <c r="L7446" s="1257"/>
      <c r="P7446" s="1255"/>
    </row>
    <row r="7447" spans="6:16">
      <c r="F7447" s="1256"/>
      <c r="G7447" s="1257"/>
      <c r="I7447" s="1255"/>
      <c r="K7447" s="1257"/>
      <c r="L7447" s="1257"/>
      <c r="P7447" s="1255"/>
    </row>
    <row r="7448" spans="6:16">
      <c r="F7448" s="1256"/>
      <c r="G7448" s="1257"/>
      <c r="I7448" s="1255"/>
      <c r="K7448" s="1257"/>
      <c r="L7448" s="1257"/>
      <c r="P7448" s="1255"/>
    </row>
    <row r="7449" spans="6:16">
      <c r="F7449" s="1256"/>
      <c r="G7449" s="1257"/>
      <c r="I7449" s="1255"/>
      <c r="K7449" s="1257"/>
      <c r="L7449" s="1257"/>
      <c r="P7449" s="1255"/>
    </row>
    <row r="7450" spans="6:16">
      <c r="F7450" s="1256"/>
      <c r="G7450" s="1257"/>
      <c r="I7450" s="1255"/>
      <c r="K7450" s="1257"/>
      <c r="L7450" s="1257"/>
      <c r="P7450" s="1255"/>
    </row>
    <row r="7451" spans="6:16">
      <c r="F7451" s="1256"/>
      <c r="G7451" s="1257"/>
      <c r="I7451" s="1255"/>
      <c r="K7451" s="1257"/>
      <c r="L7451" s="1257"/>
      <c r="P7451" s="1255"/>
    </row>
    <row r="7452" spans="6:16">
      <c r="F7452" s="1256"/>
      <c r="G7452" s="1257"/>
      <c r="I7452" s="1255"/>
      <c r="K7452" s="1257"/>
      <c r="L7452" s="1257"/>
      <c r="P7452" s="1255"/>
    </row>
    <row r="7453" spans="6:16">
      <c r="F7453" s="1256"/>
      <c r="G7453" s="1257"/>
      <c r="I7453" s="1255"/>
      <c r="K7453" s="1257"/>
      <c r="L7453" s="1257"/>
      <c r="P7453" s="1255"/>
    </row>
    <row r="7454" spans="6:16">
      <c r="F7454" s="1256"/>
      <c r="G7454" s="1257"/>
      <c r="I7454" s="1255"/>
      <c r="K7454" s="1257"/>
      <c r="L7454" s="1257"/>
      <c r="P7454" s="1255"/>
    </row>
    <row r="7455" spans="6:16">
      <c r="F7455" s="1256"/>
      <c r="G7455" s="1257"/>
      <c r="I7455" s="1255"/>
      <c r="K7455" s="1257"/>
      <c r="L7455" s="1257"/>
      <c r="P7455" s="1255"/>
    </row>
    <row r="7456" spans="6:16">
      <c r="F7456" s="1256"/>
      <c r="G7456" s="1257"/>
      <c r="I7456" s="1255"/>
      <c r="K7456" s="1257"/>
      <c r="L7456" s="1257"/>
      <c r="P7456" s="1255"/>
    </row>
    <row r="7457" spans="6:16">
      <c r="F7457" s="1256"/>
      <c r="G7457" s="1257"/>
      <c r="I7457" s="1255"/>
      <c r="K7457" s="1257"/>
      <c r="L7457" s="1257"/>
      <c r="P7457" s="1255"/>
    </row>
    <row r="7458" spans="6:16">
      <c r="F7458" s="1256"/>
      <c r="G7458" s="1257"/>
      <c r="I7458" s="1255"/>
      <c r="K7458" s="1257"/>
      <c r="L7458" s="1257"/>
      <c r="P7458" s="1255"/>
    </row>
    <row r="7459" spans="6:16">
      <c r="F7459" s="1256"/>
      <c r="G7459" s="1257"/>
      <c r="I7459" s="1255"/>
      <c r="K7459" s="1257"/>
      <c r="L7459" s="1257"/>
      <c r="P7459" s="1255"/>
    </row>
    <row r="7460" spans="6:16">
      <c r="F7460" s="1256"/>
      <c r="G7460" s="1257"/>
      <c r="I7460" s="1255"/>
      <c r="K7460" s="1257"/>
      <c r="L7460" s="1257"/>
      <c r="P7460" s="1255"/>
    </row>
    <row r="7461" spans="6:16">
      <c r="F7461" s="1256"/>
      <c r="G7461" s="1257"/>
      <c r="I7461" s="1255"/>
      <c r="K7461" s="1257"/>
      <c r="L7461" s="1257"/>
      <c r="P7461" s="1255"/>
    </row>
    <row r="7462" spans="6:16">
      <c r="F7462" s="1256"/>
      <c r="G7462" s="1257"/>
      <c r="I7462" s="1255"/>
      <c r="K7462" s="1257"/>
      <c r="L7462" s="1257"/>
      <c r="P7462" s="1255"/>
    </row>
    <row r="7463" spans="6:16">
      <c r="F7463" s="1256"/>
      <c r="G7463" s="1257"/>
      <c r="I7463" s="1255"/>
      <c r="K7463" s="1257"/>
      <c r="L7463" s="1257"/>
      <c r="P7463" s="1255"/>
    </row>
    <row r="7464" spans="6:16">
      <c r="F7464" s="1256"/>
      <c r="G7464" s="1257"/>
      <c r="I7464" s="1255"/>
      <c r="K7464" s="1257"/>
      <c r="L7464" s="1257"/>
      <c r="P7464" s="1255"/>
    </row>
    <row r="7465" spans="6:16">
      <c r="F7465" s="1256"/>
      <c r="G7465" s="1257"/>
      <c r="I7465" s="1255"/>
      <c r="K7465" s="1257"/>
      <c r="L7465" s="1257"/>
      <c r="P7465" s="1255"/>
    </row>
    <row r="7466" spans="6:16">
      <c r="F7466" s="1256"/>
      <c r="G7466" s="1257"/>
      <c r="I7466" s="1255"/>
      <c r="K7466" s="1257"/>
      <c r="L7466" s="1257"/>
      <c r="P7466" s="1255"/>
    </row>
    <row r="7467" spans="6:16">
      <c r="F7467" s="1256"/>
      <c r="G7467" s="1257"/>
      <c r="I7467" s="1255"/>
      <c r="K7467" s="1257"/>
      <c r="L7467" s="1257"/>
      <c r="P7467" s="1255"/>
    </row>
    <row r="7468" spans="6:16">
      <c r="F7468" s="1256"/>
      <c r="G7468" s="1257"/>
      <c r="I7468" s="1255"/>
      <c r="K7468" s="1257"/>
      <c r="L7468" s="1257"/>
      <c r="P7468" s="1255"/>
    </row>
    <row r="7469" spans="6:16">
      <c r="F7469" s="1256"/>
      <c r="G7469" s="1257"/>
      <c r="I7469" s="1255"/>
      <c r="K7469" s="1257"/>
      <c r="L7469" s="1257"/>
      <c r="P7469" s="1255"/>
    </row>
    <row r="7470" spans="6:16">
      <c r="F7470" s="1256"/>
      <c r="G7470" s="1257"/>
      <c r="I7470" s="1255"/>
      <c r="K7470" s="1257"/>
      <c r="L7470" s="1257"/>
      <c r="P7470" s="1255"/>
    </row>
    <row r="7471" spans="6:16">
      <c r="F7471" s="1256"/>
      <c r="G7471" s="1257"/>
      <c r="I7471" s="1255"/>
      <c r="K7471" s="1257"/>
      <c r="L7471" s="1257"/>
      <c r="P7471" s="1255"/>
    </row>
    <row r="7472" spans="6:16">
      <c r="F7472" s="1256"/>
      <c r="G7472" s="1257"/>
      <c r="I7472" s="1255"/>
      <c r="K7472" s="1257"/>
      <c r="L7472" s="1257"/>
      <c r="P7472" s="1255"/>
    </row>
    <row r="7473" spans="6:16">
      <c r="F7473" s="1256"/>
      <c r="G7473" s="1257"/>
      <c r="I7473" s="1255"/>
      <c r="K7473" s="1257"/>
      <c r="L7473" s="1257"/>
      <c r="P7473" s="1255"/>
    </row>
    <row r="7474" spans="6:16">
      <c r="F7474" s="1256"/>
      <c r="G7474" s="1257"/>
      <c r="I7474" s="1255"/>
      <c r="K7474" s="1257"/>
      <c r="L7474" s="1257"/>
      <c r="P7474" s="1255"/>
    </row>
    <row r="7475" spans="6:16">
      <c r="F7475" s="1256"/>
      <c r="G7475" s="1257"/>
      <c r="I7475" s="1255"/>
      <c r="K7475" s="1257"/>
      <c r="L7475" s="1257"/>
      <c r="P7475" s="1255"/>
    </row>
    <row r="7476" spans="6:16">
      <c r="F7476" s="1256"/>
      <c r="G7476" s="1257"/>
      <c r="I7476" s="1255"/>
      <c r="K7476" s="1257"/>
      <c r="L7476" s="1257"/>
      <c r="P7476" s="1255"/>
    </row>
    <row r="7477" spans="6:16">
      <c r="F7477" s="1256"/>
      <c r="G7477" s="1257"/>
      <c r="I7477" s="1255"/>
      <c r="K7477" s="1257"/>
      <c r="L7477" s="1257"/>
      <c r="P7477" s="1255"/>
    </row>
    <row r="7478" spans="6:16">
      <c r="F7478" s="1256"/>
      <c r="G7478" s="1257"/>
      <c r="I7478" s="1255"/>
      <c r="K7478" s="1257"/>
      <c r="L7478" s="1257"/>
      <c r="P7478" s="1255"/>
    </row>
    <row r="7479" spans="6:16">
      <c r="F7479" s="1256"/>
      <c r="G7479" s="1257"/>
      <c r="I7479" s="1255"/>
      <c r="K7479" s="1257"/>
      <c r="L7479" s="1257"/>
      <c r="P7479" s="1255"/>
    </row>
    <row r="7480" spans="6:16">
      <c r="F7480" s="1256"/>
      <c r="G7480" s="1257"/>
      <c r="I7480" s="1255"/>
      <c r="K7480" s="1257"/>
      <c r="L7480" s="1257"/>
      <c r="P7480" s="1255"/>
    </row>
    <row r="7481" spans="6:16">
      <c r="F7481" s="1256"/>
      <c r="G7481" s="1257"/>
      <c r="I7481" s="1255"/>
      <c r="K7481" s="1257"/>
      <c r="L7481" s="1257"/>
      <c r="P7481" s="1255"/>
    </row>
    <row r="7482" spans="6:16">
      <c r="F7482" s="1256"/>
      <c r="G7482" s="1257"/>
      <c r="I7482" s="1255"/>
      <c r="K7482" s="1257"/>
      <c r="L7482" s="1257"/>
      <c r="P7482" s="1255"/>
    </row>
    <row r="7483" spans="6:16">
      <c r="F7483" s="1256"/>
      <c r="G7483" s="1257"/>
      <c r="I7483" s="1255"/>
      <c r="K7483" s="1257"/>
      <c r="L7483" s="1257"/>
      <c r="P7483" s="1255"/>
    </row>
    <row r="7484" spans="6:16">
      <c r="F7484" s="1256"/>
      <c r="G7484" s="1257"/>
      <c r="I7484" s="1255"/>
      <c r="K7484" s="1257"/>
      <c r="L7484" s="1257"/>
      <c r="P7484" s="1255"/>
    </row>
    <row r="7485" spans="6:16">
      <c r="F7485" s="1256"/>
      <c r="G7485" s="1257"/>
      <c r="I7485" s="1255"/>
      <c r="K7485" s="1257"/>
      <c r="L7485" s="1257"/>
      <c r="P7485" s="1255"/>
    </row>
    <row r="7486" spans="6:16">
      <c r="F7486" s="1256"/>
      <c r="G7486" s="1257"/>
      <c r="I7486" s="1255"/>
      <c r="K7486" s="1257"/>
      <c r="L7486" s="1257"/>
      <c r="P7486" s="1255"/>
    </row>
    <row r="7487" spans="6:16">
      <c r="F7487" s="1256"/>
      <c r="G7487" s="1257"/>
      <c r="I7487" s="1255"/>
      <c r="K7487" s="1257"/>
      <c r="L7487" s="1257"/>
      <c r="P7487" s="1255"/>
    </row>
    <row r="7488" spans="6:16">
      <c r="F7488" s="1256"/>
      <c r="G7488" s="1257"/>
      <c r="I7488" s="1255"/>
      <c r="K7488" s="1257"/>
      <c r="L7488" s="1257"/>
      <c r="P7488" s="1255"/>
    </row>
    <row r="7489" spans="6:16">
      <c r="F7489" s="1256"/>
      <c r="G7489" s="1257"/>
      <c r="I7489" s="1255"/>
      <c r="K7489" s="1257"/>
      <c r="L7489" s="1257"/>
      <c r="P7489" s="1255"/>
    </row>
    <row r="7490" spans="6:16">
      <c r="F7490" s="1256"/>
      <c r="G7490" s="1257"/>
      <c r="I7490" s="1255"/>
      <c r="K7490" s="1257"/>
      <c r="L7490" s="1257"/>
      <c r="P7490" s="1255"/>
    </row>
    <row r="7491" spans="6:16">
      <c r="F7491" s="1256"/>
      <c r="G7491" s="1257"/>
      <c r="I7491" s="1255"/>
      <c r="K7491" s="1257"/>
      <c r="L7491" s="1257"/>
      <c r="P7491" s="1255"/>
    </row>
    <row r="7492" spans="6:16">
      <c r="F7492" s="1256"/>
      <c r="G7492" s="1257"/>
      <c r="I7492" s="1255"/>
      <c r="K7492" s="1257"/>
      <c r="L7492" s="1257"/>
      <c r="P7492" s="1255"/>
    </row>
    <row r="7493" spans="6:16">
      <c r="F7493" s="1256"/>
      <c r="G7493" s="1257"/>
      <c r="I7493" s="1255"/>
      <c r="K7493" s="1257"/>
      <c r="L7493" s="1257"/>
      <c r="P7493" s="1255"/>
    </row>
    <row r="7494" spans="6:16">
      <c r="F7494" s="1256"/>
      <c r="G7494" s="1257"/>
      <c r="I7494" s="1255"/>
      <c r="K7494" s="1257"/>
      <c r="L7494" s="1257"/>
      <c r="P7494" s="1255"/>
    </row>
    <row r="7495" spans="6:16">
      <c r="F7495" s="1256"/>
      <c r="G7495" s="1257"/>
      <c r="I7495" s="1255"/>
      <c r="K7495" s="1257"/>
      <c r="L7495" s="1257"/>
      <c r="P7495" s="1255"/>
    </row>
    <row r="7496" spans="6:16">
      <c r="F7496" s="1256"/>
      <c r="G7496" s="1257"/>
      <c r="I7496" s="1255"/>
      <c r="K7496" s="1257"/>
      <c r="L7496" s="1257"/>
      <c r="P7496" s="1255"/>
    </row>
    <row r="7497" spans="6:16">
      <c r="F7497" s="1256"/>
      <c r="G7497" s="1257"/>
      <c r="I7497" s="1255"/>
      <c r="K7497" s="1257"/>
      <c r="L7497" s="1257"/>
      <c r="P7497" s="1255"/>
    </row>
    <row r="7498" spans="6:16">
      <c r="F7498" s="1256"/>
      <c r="G7498" s="1257"/>
      <c r="I7498" s="1255"/>
      <c r="K7498" s="1257"/>
      <c r="L7498" s="1257"/>
      <c r="P7498" s="1255"/>
    </row>
    <row r="7499" spans="6:16">
      <c r="F7499" s="1256"/>
      <c r="G7499" s="1257"/>
      <c r="I7499" s="1255"/>
      <c r="K7499" s="1257"/>
      <c r="L7499" s="1257"/>
      <c r="P7499" s="1255"/>
    </row>
    <row r="7500" spans="6:16">
      <c r="F7500" s="1256"/>
      <c r="G7500" s="1257"/>
      <c r="I7500" s="1255"/>
      <c r="K7500" s="1257"/>
      <c r="L7500" s="1257"/>
      <c r="P7500" s="1255"/>
    </row>
    <row r="7501" spans="6:16">
      <c r="F7501" s="1256"/>
      <c r="G7501" s="1257"/>
      <c r="I7501" s="1255"/>
      <c r="K7501" s="1257"/>
      <c r="L7501" s="1257"/>
      <c r="P7501" s="1255"/>
    </row>
    <row r="7502" spans="6:16">
      <c r="F7502" s="1256"/>
      <c r="G7502" s="1257"/>
      <c r="I7502" s="1255"/>
      <c r="K7502" s="1257"/>
      <c r="L7502" s="1257"/>
      <c r="P7502" s="1255"/>
    </row>
    <row r="7503" spans="6:16">
      <c r="F7503" s="1256"/>
      <c r="G7503" s="1257"/>
      <c r="I7503" s="1255"/>
      <c r="K7503" s="1257"/>
      <c r="L7503" s="1257"/>
      <c r="P7503" s="1255"/>
    </row>
    <row r="7504" spans="6:16">
      <c r="F7504" s="1256"/>
      <c r="G7504" s="1257"/>
      <c r="I7504" s="1255"/>
      <c r="K7504" s="1257"/>
      <c r="L7504" s="1257"/>
      <c r="P7504" s="1255"/>
    </row>
    <row r="7505" spans="6:16">
      <c r="F7505" s="1256"/>
      <c r="G7505" s="1257"/>
      <c r="I7505" s="1255"/>
      <c r="K7505" s="1257"/>
      <c r="L7505" s="1257"/>
      <c r="P7505" s="1255"/>
    </row>
    <row r="7506" spans="6:16">
      <c r="F7506" s="1256"/>
      <c r="G7506" s="1257"/>
      <c r="I7506" s="1255"/>
      <c r="K7506" s="1257"/>
      <c r="L7506" s="1257"/>
      <c r="P7506" s="1255"/>
    </row>
    <row r="7507" spans="6:16">
      <c r="F7507" s="1256"/>
      <c r="G7507" s="1257"/>
      <c r="I7507" s="1255"/>
      <c r="K7507" s="1257"/>
      <c r="L7507" s="1257"/>
      <c r="P7507" s="1255"/>
    </row>
    <row r="7508" spans="6:16">
      <c r="F7508" s="1256"/>
      <c r="G7508" s="1257"/>
      <c r="I7508" s="1255"/>
      <c r="K7508" s="1257"/>
      <c r="L7508" s="1257"/>
      <c r="P7508" s="1255"/>
    </row>
    <row r="7509" spans="6:16">
      <c r="F7509" s="1256"/>
      <c r="G7509" s="1257"/>
      <c r="I7509" s="1255"/>
      <c r="K7509" s="1257"/>
      <c r="L7509" s="1257"/>
      <c r="P7509" s="1255"/>
    </row>
    <row r="7510" spans="6:16">
      <c r="F7510" s="1256"/>
      <c r="G7510" s="1257"/>
      <c r="I7510" s="1255"/>
      <c r="K7510" s="1257"/>
      <c r="L7510" s="1257"/>
      <c r="P7510" s="1255"/>
    </row>
    <row r="7511" spans="6:16">
      <c r="F7511" s="1256"/>
      <c r="G7511" s="1257"/>
      <c r="I7511" s="1255"/>
      <c r="K7511" s="1257"/>
      <c r="L7511" s="1257"/>
      <c r="P7511" s="1255"/>
    </row>
    <row r="7512" spans="6:16">
      <c r="F7512" s="1256"/>
      <c r="G7512" s="1257"/>
      <c r="I7512" s="1255"/>
      <c r="K7512" s="1257"/>
      <c r="L7512" s="1257"/>
      <c r="P7512" s="1255"/>
    </row>
    <row r="7513" spans="6:16">
      <c r="F7513" s="1256"/>
      <c r="G7513" s="1257"/>
      <c r="I7513" s="1255"/>
      <c r="K7513" s="1257"/>
      <c r="L7513" s="1257"/>
      <c r="P7513" s="1255"/>
    </row>
    <row r="7514" spans="6:16">
      <c r="F7514" s="1256"/>
      <c r="G7514" s="1257"/>
      <c r="I7514" s="1255"/>
      <c r="K7514" s="1257"/>
      <c r="L7514" s="1257"/>
      <c r="P7514" s="1255"/>
    </row>
    <row r="7515" spans="6:16">
      <c r="F7515" s="1256"/>
      <c r="G7515" s="1257"/>
      <c r="I7515" s="1255"/>
      <c r="K7515" s="1257"/>
      <c r="L7515" s="1257"/>
      <c r="P7515" s="1255"/>
    </row>
    <row r="7516" spans="6:16">
      <c r="F7516" s="1256"/>
      <c r="G7516" s="1257"/>
      <c r="I7516" s="1255"/>
      <c r="K7516" s="1257"/>
      <c r="L7516" s="1257"/>
      <c r="P7516" s="1255"/>
    </row>
    <row r="7517" spans="6:16">
      <c r="F7517" s="1256"/>
      <c r="G7517" s="1257"/>
      <c r="I7517" s="1255"/>
      <c r="K7517" s="1257"/>
      <c r="L7517" s="1257"/>
      <c r="P7517" s="1255"/>
    </row>
    <row r="7518" spans="6:16">
      <c r="F7518" s="1256"/>
      <c r="G7518" s="1257"/>
      <c r="I7518" s="1255"/>
      <c r="K7518" s="1257"/>
      <c r="L7518" s="1257"/>
      <c r="P7518" s="1255"/>
    </row>
    <row r="7519" spans="6:16">
      <c r="F7519" s="1256"/>
      <c r="G7519" s="1257"/>
      <c r="I7519" s="1255"/>
      <c r="K7519" s="1257"/>
      <c r="L7519" s="1257"/>
      <c r="P7519" s="1255"/>
    </row>
    <row r="7520" spans="6:16">
      <c r="F7520" s="1256"/>
      <c r="G7520" s="1257"/>
      <c r="I7520" s="1255"/>
      <c r="K7520" s="1257"/>
      <c r="L7520" s="1257"/>
      <c r="P7520" s="1255"/>
    </row>
    <row r="7521" spans="6:16">
      <c r="F7521" s="1256"/>
      <c r="G7521" s="1257"/>
      <c r="I7521" s="1255"/>
      <c r="K7521" s="1257"/>
      <c r="L7521" s="1257"/>
      <c r="P7521" s="1255"/>
    </row>
    <row r="7522" spans="6:16">
      <c r="F7522" s="1256"/>
      <c r="G7522" s="1257"/>
      <c r="I7522" s="1255"/>
      <c r="K7522" s="1257"/>
      <c r="L7522" s="1257"/>
      <c r="P7522" s="1255"/>
    </row>
    <row r="7523" spans="6:16">
      <c r="F7523" s="1256"/>
      <c r="G7523" s="1257"/>
      <c r="I7523" s="1255"/>
      <c r="K7523" s="1257"/>
      <c r="L7523" s="1257"/>
      <c r="P7523" s="1255"/>
    </row>
    <row r="7524" spans="6:16">
      <c r="F7524" s="1256"/>
      <c r="G7524" s="1257"/>
      <c r="I7524" s="1255"/>
      <c r="K7524" s="1257"/>
      <c r="L7524" s="1257"/>
      <c r="P7524" s="1255"/>
    </row>
    <row r="7525" spans="6:16">
      <c r="F7525" s="1256"/>
      <c r="G7525" s="1257"/>
      <c r="I7525" s="1255"/>
      <c r="K7525" s="1257"/>
      <c r="L7525" s="1257"/>
      <c r="P7525" s="1255"/>
    </row>
    <row r="7526" spans="6:16">
      <c r="F7526" s="1256"/>
      <c r="G7526" s="1257"/>
      <c r="I7526" s="1255"/>
      <c r="K7526" s="1257"/>
      <c r="L7526" s="1257"/>
      <c r="P7526" s="1255"/>
    </row>
    <row r="7527" spans="6:16">
      <c r="F7527" s="1256"/>
      <c r="G7527" s="1257"/>
      <c r="I7527" s="1255"/>
      <c r="K7527" s="1257"/>
      <c r="L7527" s="1257"/>
      <c r="P7527" s="1255"/>
    </row>
    <row r="7528" spans="6:16">
      <c r="F7528" s="1256"/>
      <c r="G7528" s="1257"/>
      <c r="I7528" s="1255"/>
      <c r="K7528" s="1257"/>
      <c r="L7528" s="1257"/>
      <c r="P7528" s="1255"/>
    </row>
    <row r="7529" spans="6:16">
      <c r="F7529" s="1256"/>
      <c r="G7529" s="1257"/>
      <c r="I7529" s="1255"/>
      <c r="K7529" s="1257"/>
      <c r="L7529" s="1257"/>
      <c r="P7529" s="1255"/>
    </row>
    <row r="7530" spans="6:16">
      <c r="F7530" s="1256"/>
      <c r="G7530" s="1257"/>
      <c r="I7530" s="1255"/>
      <c r="K7530" s="1257"/>
      <c r="L7530" s="1257"/>
      <c r="P7530" s="1255"/>
    </row>
    <row r="7531" spans="6:16">
      <c r="F7531" s="1256"/>
      <c r="G7531" s="1257"/>
      <c r="I7531" s="1255"/>
      <c r="K7531" s="1257"/>
      <c r="L7531" s="1257"/>
      <c r="P7531" s="1255"/>
    </row>
    <row r="7532" spans="6:16">
      <c r="F7532" s="1256"/>
      <c r="G7532" s="1257"/>
      <c r="I7532" s="1255"/>
      <c r="K7532" s="1257"/>
      <c r="L7532" s="1257"/>
      <c r="P7532" s="1255"/>
    </row>
    <row r="7533" spans="6:16">
      <c r="F7533" s="1256"/>
      <c r="G7533" s="1257"/>
      <c r="I7533" s="1255"/>
      <c r="K7533" s="1257"/>
      <c r="L7533" s="1257"/>
      <c r="P7533" s="1255"/>
    </row>
    <row r="7534" spans="6:16">
      <c r="F7534" s="1256"/>
      <c r="G7534" s="1257"/>
      <c r="I7534" s="1255"/>
      <c r="K7534" s="1257"/>
      <c r="L7534" s="1257"/>
      <c r="P7534" s="1255"/>
    </row>
    <row r="7535" spans="6:16">
      <c r="F7535" s="1256"/>
      <c r="G7535" s="1257"/>
      <c r="I7535" s="1255"/>
      <c r="K7535" s="1257"/>
      <c r="L7535" s="1257"/>
      <c r="P7535" s="1255"/>
    </row>
    <row r="7536" spans="6:16">
      <c r="F7536" s="1256"/>
      <c r="G7536" s="1257"/>
      <c r="I7536" s="1255"/>
      <c r="K7536" s="1257"/>
      <c r="L7536" s="1257"/>
      <c r="P7536" s="1255"/>
    </row>
    <row r="7537" spans="6:16">
      <c r="F7537" s="1256"/>
      <c r="G7537" s="1257"/>
      <c r="I7537" s="1255"/>
      <c r="K7537" s="1257"/>
      <c r="L7537" s="1257"/>
      <c r="P7537" s="1255"/>
    </row>
    <row r="7538" spans="6:16">
      <c r="F7538" s="1256"/>
      <c r="G7538" s="1257"/>
      <c r="I7538" s="1255"/>
      <c r="K7538" s="1257"/>
      <c r="L7538" s="1257"/>
      <c r="P7538" s="1255"/>
    </row>
    <row r="7539" spans="6:16">
      <c r="F7539" s="1256"/>
      <c r="G7539" s="1257"/>
      <c r="I7539" s="1255"/>
      <c r="K7539" s="1257"/>
      <c r="L7539" s="1257"/>
      <c r="P7539" s="1255"/>
    </row>
    <row r="7540" spans="6:16">
      <c r="F7540" s="1256"/>
      <c r="G7540" s="1257"/>
      <c r="I7540" s="1255"/>
      <c r="K7540" s="1257"/>
      <c r="L7540" s="1257"/>
      <c r="P7540" s="1255"/>
    </row>
    <row r="7541" spans="6:16">
      <c r="F7541" s="1256"/>
      <c r="G7541" s="1257"/>
      <c r="I7541" s="1255"/>
      <c r="K7541" s="1257"/>
      <c r="L7541" s="1257"/>
      <c r="P7541" s="1255"/>
    </row>
    <row r="7542" spans="6:16">
      <c r="F7542" s="1256"/>
      <c r="G7542" s="1257"/>
      <c r="I7542" s="1255"/>
      <c r="K7542" s="1257"/>
      <c r="L7542" s="1257"/>
      <c r="P7542" s="1255"/>
    </row>
    <row r="7543" spans="6:16">
      <c r="F7543" s="1256"/>
      <c r="G7543" s="1257"/>
      <c r="I7543" s="1255"/>
      <c r="K7543" s="1257"/>
      <c r="L7543" s="1257"/>
      <c r="P7543" s="1255"/>
    </row>
    <row r="7544" spans="6:16">
      <c r="F7544" s="1256"/>
      <c r="G7544" s="1257"/>
      <c r="I7544" s="1255"/>
      <c r="K7544" s="1257"/>
      <c r="L7544" s="1257"/>
      <c r="P7544" s="1255"/>
    </row>
    <row r="7545" spans="6:16">
      <c r="F7545" s="1256"/>
      <c r="G7545" s="1257"/>
      <c r="I7545" s="1255"/>
      <c r="K7545" s="1257"/>
      <c r="L7545" s="1257"/>
      <c r="P7545" s="1255"/>
    </row>
    <row r="7546" spans="6:16">
      <c r="F7546" s="1256"/>
      <c r="G7546" s="1257"/>
      <c r="I7546" s="1255"/>
      <c r="K7546" s="1257"/>
      <c r="L7546" s="1257"/>
      <c r="P7546" s="1255"/>
    </row>
    <row r="7547" spans="6:16">
      <c r="F7547" s="1256"/>
      <c r="G7547" s="1257"/>
      <c r="I7547" s="1255"/>
      <c r="K7547" s="1257"/>
      <c r="L7547" s="1257"/>
      <c r="P7547" s="1255"/>
    </row>
    <row r="7548" spans="6:16">
      <c r="F7548" s="1256"/>
      <c r="G7548" s="1257"/>
      <c r="I7548" s="1255"/>
      <c r="K7548" s="1257"/>
      <c r="L7548" s="1257"/>
      <c r="P7548" s="1255"/>
    </row>
    <row r="7549" spans="6:16">
      <c r="F7549" s="1256"/>
      <c r="G7549" s="1257"/>
      <c r="I7549" s="1255"/>
      <c r="K7549" s="1257"/>
      <c r="L7549" s="1257"/>
      <c r="P7549" s="1255"/>
    </row>
    <row r="7550" spans="6:16">
      <c r="F7550" s="1256"/>
      <c r="G7550" s="1257"/>
      <c r="I7550" s="1255"/>
      <c r="K7550" s="1257"/>
      <c r="L7550" s="1257"/>
      <c r="P7550" s="1255"/>
    </row>
    <row r="7551" spans="6:16">
      <c r="F7551" s="1256"/>
      <c r="G7551" s="1257"/>
      <c r="I7551" s="1255"/>
      <c r="K7551" s="1257"/>
      <c r="L7551" s="1257"/>
      <c r="P7551" s="1255"/>
    </row>
    <row r="7552" spans="6:16">
      <c r="F7552" s="1256"/>
      <c r="G7552" s="1257"/>
      <c r="I7552" s="1255"/>
      <c r="K7552" s="1257"/>
      <c r="L7552" s="1257"/>
      <c r="P7552" s="1255"/>
    </row>
    <row r="7553" spans="6:16">
      <c r="F7553" s="1256"/>
      <c r="G7553" s="1257"/>
      <c r="I7553" s="1255"/>
      <c r="K7553" s="1257"/>
      <c r="L7553" s="1257"/>
      <c r="P7553" s="1255"/>
    </row>
    <row r="7554" spans="6:16">
      <c r="F7554" s="1256"/>
      <c r="G7554" s="1257"/>
      <c r="I7554" s="1255"/>
      <c r="K7554" s="1257"/>
      <c r="L7554" s="1257"/>
      <c r="P7554" s="1255"/>
    </row>
    <row r="7555" spans="6:16">
      <c r="F7555" s="1256"/>
      <c r="G7555" s="1257"/>
      <c r="I7555" s="1255"/>
      <c r="K7555" s="1257"/>
      <c r="L7555" s="1257"/>
      <c r="P7555" s="1255"/>
    </row>
    <row r="7556" spans="6:16">
      <c r="F7556" s="1256"/>
      <c r="G7556" s="1257"/>
      <c r="I7556" s="1255"/>
      <c r="K7556" s="1257"/>
      <c r="L7556" s="1257"/>
      <c r="P7556" s="1255"/>
    </row>
    <row r="7557" spans="6:16">
      <c r="F7557" s="1256"/>
      <c r="G7557" s="1257"/>
      <c r="I7557" s="1255"/>
      <c r="K7557" s="1257"/>
      <c r="L7557" s="1257"/>
      <c r="P7557" s="1255"/>
    </row>
    <row r="7558" spans="6:16">
      <c r="F7558" s="1256"/>
      <c r="G7558" s="1257"/>
      <c r="I7558" s="1255"/>
      <c r="K7558" s="1257"/>
      <c r="L7558" s="1257"/>
      <c r="P7558" s="1255"/>
    </row>
    <row r="7559" spans="6:16">
      <c r="F7559" s="1256"/>
      <c r="G7559" s="1257"/>
      <c r="I7559" s="1255"/>
      <c r="K7559" s="1257"/>
      <c r="L7559" s="1257"/>
      <c r="P7559" s="1255"/>
    </row>
    <row r="7560" spans="6:16">
      <c r="F7560" s="1256"/>
      <c r="G7560" s="1257"/>
      <c r="I7560" s="1255"/>
      <c r="K7560" s="1257"/>
      <c r="L7560" s="1257"/>
      <c r="P7560" s="1255"/>
    </row>
    <row r="7561" spans="6:16">
      <c r="F7561" s="1256"/>
      <c r="G7561" s="1257"/>
      <c r="I7561" s="1255"/>
      <c r="K7561" s="1257"/>
      <c r="L7561" s="1257"/>
      <c r="P7561" s="1255"/>
    </row>
    <row r="7562" spans="6:16">
      <c r="F7562" s="1256"/>
      <c r="G7562" s="1257"/>
      <c r="I7562" s="1255"/>
      <c r="K7562" s="1257"/>
      <c r="L7562" s="1257"/>
      <c r="P7562" s="1255"/>
    </row>
    <row r="7563" spans="6:16">
      <c r="F7563" s="1256"/>
      <c r="G7563" s="1257"/>
      <c r="I7563" s="1255"/>
      <c r="K7563" s="1257"/>
      <c r="L7563" s="1257"/>
      <c r="P7563" s="1255"/>
    </row>
    <row r="7564" spans="6:16">
      <c r="F7564" s="1256"/>
      <c r="G7564" s="1257"/>
      <c r="I7564" s="1255"/>
      <c r="K7564" s="1257"/>
      <c r="L7564" s="1257"/>
      <c r="P7564" s="1255"/>
    </row>
    <row r="7565" spans="6:16">
      <c r="F7565" s="1256"/>
      <c r="G7565" s="1257"/>
      <c r="I7565" s="1255"/>
      <c r="K7565" s="1257"/>
      <c r="L7565" s="1257"/>
      <c r="P7565" s="1255"/>
    </row>
    <row r="7566" spans="6:16">
      <c r="F7566" s="1256"/>
      <c r="G7566" s="1257"/>
      <c r="I7566" s="1255"/>
      <c r="K7566" s="1257"/>
      <c r="L7566" s="1257"/>
      <c r="P7566" s="1255"/>
    </row>
    <row r="7567" spans="6:16">
      <c r="F7567" s="1256"/>
      <c r="G7567" s="1257"/>
      <c r="I7567" s="1255"/>
      <c r="K7567" s="1257"/>
      <c r="L7567" s="1257"/>
      <c r="P7567" s="1255"/>
    </row>
    <row r="7568" spans="6:16">
      <c r="F7568" s="1256"/>
      <c r="G7568" s="1257"/>
      <c r="I7568" s="1255"/>
      <c r="K7568" s="1257"/>
      <c r="L7568" s="1257"/>
      <c r="P7568" s="1255"/>
    </row>
    <row r="7569" spans="6:16">
      <c r="F7569" s="1256"/>
      <c r="G7569" s="1257"/>
      <c r="I7569" s="1255"/>
      <c r="K7569" s="1257"/>
      <c r="L7569" s="1257"/>
      <c r="P7569" s="1255"/>
    </row>
    <row r="7570" spans="6:16">
      <c r="F7570" s="1256"/>
      <c r="G7570" s="1257"/>
      <c r="I7570" s="1255"/>
      <c r="K7570" s="1257"/>
      <c r="L7570" s="1257"/>
      <c r="P7570" s="1255"/>
    </row>
    <row r="7571" spans="6:16">
      <c r="F7571" s="1256"/>
      <c r="G7571" s="1257"/>
      <c r="I7571" s="1255"/>
      <c r="K7571" s="1257"/>
      <c r="L7571" s="1257"/>
      <c r="P7571" s="1255"/>
    </row>
    <row r="7572" spans="6:16">
      <c r="F7572" s="1256"/>
      <c r="G7572" s="1257"/>
      <c r="I7572" s="1255"/>
      <c r="K7572" s="1257"/>
      <c r="L7572" s="1257"/>
      <c r="P7572" s="1255"/>
    </row>
    <row r="7573" spans="6:16">
      <c r="F7573" s="1256"/>
      <c r="G7573" s="1257"/>
      <c r="I7573" s="1255"/>
      <c r="K7573" s="1257"/>
      <c r="L7573" s="1257"/>
      <c r="P7573" s="1255"/>
    </row>
    <row r="7574" spans="6:16">
      <c r="F7574" s="1256"/>
      <c r="G7574" s="1257"/>
      <c r="I7574" s="1255"/>
      <c r="K7574" s="1257"/>
      <c r="L7574" s="1257"/>
      <c r="P7574" s="1255"/>
    </row>
    <row r="7575" spans="6:16">
      <c r="F7575" s="1256"/>
      <c r="G7575" s="1257"/>
      <c r="I7575" s="1255"/>
      <c r="K7575" s="1257"/>
      <c r="L7575" s="1257"/>
      <c r="P7575" s="1255"/>
    </row>
    <row r="7576" spans="6:16">
      <c r="F7576" s="1256"/>
      <c r="G7576" s="1257"/>
      <c r="I7576" s="1255"/>
      <c r="K7576" s="1257"/>
      <c r="L7576" s="1257"/>
      <c r="P7576" s="1255"/>
    </row>
    <row r="7577" spans="6:16">
      <c r="F7577" s="1256"/>
      <c r="G7577" s="1257"/>
      <c r="I7577" s="1255"/>
      <c r="K7577" s="1257"/>
      <c r="L7577" s="1257"/>
      <c r="P7577" s="1255"/>
    </row>
    <row r="7578" spans="6:16">
      <c r="F7578" s="1256"/>
      <c r="G7578" s="1257"/>
      <c r="I7578" s="1255"/>
      <c r="K7578" s="1257"/>
      <c r="L7578" s="1257"/>
      <c r="P7578" s="1255"/>
    </row>
    <row r="7579" spans="6:16">
      <c r="F7579" s="1256"/>
      <c r="G7579" s="1257"/>
      <c r="I7579" s="1255"/>
      <c r="K7579" s="1257"/>
      <c r="L7579" s="1257"/>
      <c r="P7579" s="1255"/>
    </row>
    <row r="7580" spans="6:16">
      <c r="F7580" s="1256"/>
      <c r="G7580" s="1257"/>
      <c r="I7580" s="1255"/>
      <c r="K7580" s="1257"/>
      <c r="L7580" s="1257"/>
      <c r="P7580" s="1255"/>
    </row>
    <row r="7581" spans="6:16">
      <c r="F7581" s="1256"/>
      <c r="G7581" s="1257"/>
      <c r="I7581" s="1255"/>
      <c r="K7581" s="1257"/>
      <c r="L7581" s="1257"/>
      <c r="P7581" s="1255"/>
    </row>
    <row r="7582" spans="6:16">
      <c r="F7582" s="1256"/>
      <c r="G7582" s="1257"/>
      <c r="I7582" s="1255"/>
      <c r="K7582" s="1257"/>
      <c r="L7582" s="1257"/>
      <c r="P7582" s="1255"/>
    </row>
    <row r="7583" spans="6:16">
      <c r="F7583" s="1256"/>
      <c r="G7583" s="1257"/>
      <c r="I7583" s="1255"/>
      <c r="K7583" s="1257"/>
      <c r="L7583" s="1257"/>
      <c r="P7583" s="1255"/>
    </row>
    <row r="7584" spans="6:16">
      <c r="F7584" s="1256"/>
      <c r="G7584" s="1257"/>
      <c r="I7584" s="1255"/>
      <c r="K7584" s="1257"/>
      <c r="L7584" s="1257"/>
      <c r="P7584" s="1255"/>
    </row>
    <row r="7585" spans="6:16">
      <c r="F7585" s="1256"/>
      <c r="G7585" s="1257"/>
      <c r="I7585" s="1255"/>
      <c r="K7585" s="1257"/>
      <c r="L7585" s="1257"/>
      <c r="P7585" s="1255"/>
    </row>
    <row r="7586" spans="6:16">
      <c r="F7586" s="1256"/>
      <c r="G7586" s="1257"/>
      <c r="I7586" s="1255"/>
      <c r="K7586" s="1257"/>
      <c r="L7586" s="1257"/>
      <c r="P7586" s="1255"/>
    </row>
    <row r="7587" spans="6:16">
      <c r="F7587" s="1256"/>
      <c r="G7587" s="1257"/>
      <c r="I7587" s="1255"/>
      <c r="K7587" s="1257"/>
      <c r="L7587" s="1257"/>
      <c r="P7587" s="1255"/>
    </row>
    <row r="7588" spans="6:16">
      <c r="F7588" s="1256"/>
      <c r="G7588" s="1257"/>
      <c r="I7588" s="1255"/>
      <c r="K7588" s="1257"/>
      <c r="L7588" s="1257"/>
      <c r="P7588" s="1255"/>
    </row>
    <row r="7589" spans="6:16">
      <c r="F7589" s="1256"/>
      <c r="G7589" s="1257"/>
      <c r="I7589" s="1255"/>
      <c r="K7589" s="1257"/>
      <c r="L7589" s="1257"/>
      <c r="P7589" s="1255"/>
    </row>
    <row r="7590" spans="6:16">
      <c r="F7590" s="1256"/>
      <c r="G7590" s="1257"/>
      <c r="I7590" s="1255"/>
      <c r="K7590" s="1257"/>
      <c r="L7590" s="1257"/>
      <c r="P7590" s="1255"/>
    </row>
    <row r="7591" spans="6:16">
      <c r="F7591" s="1256"/>
      <c r="G7591" s="1257"/>
      <c r="I7591" s="1255"/>
      <c r="K7591" s="1257"/>
      <c r="L7591" s="1257"/>
      <c r="P7591" s="1255"/>
    </row>
    <row r="7592" spans="6:16">
      <c r="F7592" s="1256"/>
      <c r="G7592" s="1257"/>
      <c r="I7592" s="1255"/>
      <c r="K7592" s="1257"/>
      <c r="L7592" s="1257"/>
      <c r="P7592" s="1255"/>
    </row>
    <row r="7593" spans="6:16">
      <c r="F7593" s="1256"/>
      <c r="G7593" s="1257"/>
      <c r="I7593" s="1255"/>
      <c r="K7593" s="1257"/>
      <c r="L7593" s="1257"/>
      <c r="P7593" s="1255"/>
    </row>
    <row r="7594" spans="6:16">
      <c r="F7594" s="1256"/>
      <c r="G7594" s="1257"/>
      <c r="I7594" s="1255"/>
      <c r="K7594" s="1257"/>
      <c r="L7594" s="1257"/>
      <c r="P7594" s="1255"/>
    </row>
    <row r="7595" spans="6:16">
      <c r="F7595" s="1256"/>
      <c r="G7595" s="1257"/>
      <c r="I7595" s="1255"/>
      <c r="K7595" s="1257"/>
      <c r="L7595" s="1257"/>
      <c r="P7595" s="1255"/>
    </row>
    <row r="7596" spans="6:16">
      <c r="F7596" s="1256"/>
      <c r="G7596" s="1257"/>
      <c r="I7596" s="1255"/>
      <c r="K7596" s="1257"/>
      <c r="L7596" s="1257"/>
      <c r="P7596" s="1255"/>
    </row>
    <row r="7597" spans="6:16">
      <c r="F7597" s="1256"/>
      <c r="G7597" s="1257"/>
      <c r="I7597" s="1255"/>
      <c r="K7597" s="1257"/>
      <c r="L7597" s="1257"/>
      <c r="P7597" s="1255"/>
    </row>
    <row r="7598" spans="6:16">
      <c r="F7598" s="1256"/>
      <c r="G7598" s="1257"/>
      <c r="I7598" s="1255"/>
      <c r="K7598" s="1257"/>
      <c r="L7598" s="1257"/>
      <c r="P7598" s="1255"/>
    </row>
    <row r="7599" spans="6:16">
      <c r="F7599" s="1256"/>
      <c r="G7599" s="1257"/>
      <c r="I7599" s="1255"/>
      <c r="K7599" s="1257"/>
      <c r="L7599" s="1257"/>
      <c r="P7599" s="1255"/>
    </row>
    <row r="7600" spans="6:16">
      <c r="F7600" s="1256"/>
      <c r="G7600" s="1257"/>
      <c r="I7600" s="1255"/>
      <c r="K7600" s="1257"/>
      <c r="L7600" s="1257"/>
      <c r="P7600" s="1255"/>
    </row>
    <row r="7601" spans="6:16">
      <c r="F7601" s="1256"/>
      <c r="G7601" s="1257"/>
      <c r="I7601" s="1255"/>
      <c r="K7601" s="1257"/>
      <c r="L7601" s="1257"/>
      <c r="P7601" s="1255"/>
    </row>
    <row r="7602" spans="6:16">
      <c r="F7602" s="1256"/>
      <c r="G7602" s="1257"/>
      <c r="I7602" s="1255"/>
      <c r="K7602" s="1257"/>
      <c r="L7602" s="1257"/>
      <c r="P7602" s="1255"/>
    </row>
    <row r="7603" spans="6:16">
      <c r="F7603" s="1256"/>
      <c r="G7603" s="1257"/>
      <c r="I7603" s="1255"/>
      <c r="K7603" s="1257"/>
      <c r="L7603" s="1257"/>
      <c r="P7603" s="1255"/>
    </row>
    <row r="7604" spans="6:16">
      <c r="F7604" s="1256"/>
      <c r="G7604" s="1257"/>
      <c r="I7604" s="1255"/>
      <c r="K7604" s="1257"/>
      <c r="L7604" s="1257"/>
      <c r="P7604" s="1255"/>
    </row>
    <row r="7605" spans="6:16">
      <c r="F7605" s="1256"/>
      <c r="G7605" s="1257"/>
      <c r="I7605" s="1255"/>
      <c r="K7605" s="1257"/>
      <c r="L7605" s="1257"/>
      <c r="P7605" s="1255"/>
    </row>
    <row r="7606" spans="6:16">
      <c r="F7606" s="1256"/>
      <c r="G7606" s="1257"/>
      <c r="I7606" s="1255"/>
      <c r="K7606" s="1257"/>
      <c r="L7606" s="1257"/>
      <c r="P7606" s="1255"/>
    </row>
    <row r="7607" spans="6:16">
      <c r="F7607" s="1256"/>
      <c r="G7607" s="1257"/>
      <c r="I7607" s="1255"/>
      <c r="K7607" s="1257"/>
      <c r="L7607" s="1257"/>
      <c r="P7607" s="1255"/>
    </row>
    <row r="7608" spans="6:16">
      <c r="F7608" s="1256"/>
      <c r="G7608" s="1257"/>
      <c r="I7608" s="1255"/>
      <c r="K7608" s="1257"/>
      <c r="L7608" s="1257"/>
      <c r="P7608" s="1255"/>
    </row>
    <row r="7609" spans="6:16">
      <c r="F7609" s="1256"/>
      <c r="G7609" s="1257"/>
      <c r="I7609" s="1255"/>
      <c r="K7609" s="1257"/>
      <c r="L7609" s="1257"/>
      <c r="P7609" s="1255"/>
    </row>
    <row r="7610" spans="6:16">
      <c r="F7610" s="1256"/>
      <c r="G7610" s="1257"/>
      <c r="I7610" s="1255"/>
      <c r="K7610" s="1257"/>
      <c r="L7610" s="1257"/>
      <c r="P7610" s="1255"/>
    </row>
    <row r="7611" spans="6:16">
      <c r="F7611" s="1256"/>
      <c r="G7611" s="1257"/>
      <c r="I7611" s="1255"/>
      <c r="K7611" s="1257"/>
      <c r="L7611" s="1257"/>
      <c r="P7611" s="1255"/>
    </row>
    <row r="7612" spans="6:16">
      <c r="F7612" s="1256"/>
      <c r="G7612" s="1257"/>
      <c r="I7612" s="1255"/>
      <c r="K7612" s="1257"/>
      <c r="L7612" s="1257"/>
      <c r="P7612" s="1255"/>
    </row>
    <row r="7613" spans="6:16">
      <c r="F7613" s="1256"/>
      <c r="G7613" s="1257"/>
      <c r="I7613" s="1255"/>
      <c r="K7613" s="1257"/>
      <c r="L7613" s="1257"/>
      <c r="P7613" s="1255"/>
    </row>
    <row r="7614" spans="6:16">
      <c r="F7614" s="1256"/>
      <c r="G7614" s="1257"/>
      <c r="I7614" s="1255"/>
      <c r="K7614" s="1257"/>
      <c r="L7614" s="1257"/>
      <c r="P7614" s="1255"/>
    </row>
    <row r="7615" spans="6:16">
      <c r="F7615" s="1256"/>
      <c r="G7615" s="1257"/>
      <c r="I7615" s="1255"/>
      <c r="K7615" s="1257"/>
      <c r="L7615" s="1257"/>
      <c r="P7615" s="1255"/>
    </row>
    <row r="7616" spans="6:16">
      <c r="F7616" s="1256"/>
      <c r="G7616" s="1257"/>
      <c r="I7616" s="1255"/>
      <c r="K7616" s="1257"/>
      <c r="L7616" s="1257"/>
      <c r="P7616" s="1255"/>
    </row>
    <row r="7617" spans="6:16">
      <c r="F7617" s="1256"/>
      <c r="G7617" s="1257"/>
      <c r="I7617" s="1255"/>
      <c r="K7617" s="1257"/>
      <c r="L7617" s="1257"/>
      <c r="P7617" s="1255"/>
    </row>
    <row r="7618" spans="6:16">
      <c r="F7618" s="1256"/>
      <c r="G7618" s="1257"/>
      <c r="I7618" s="1255"/>
      <c r="K7618" s="1257"/>
      <c r="L7618" s="1257"/>
      <c r="P7618" s="1255"/>
    </row>
    <row r="7619" spans="6:16">
      <c r="F7619" s="1256"/>
      <c r="G7619" s="1257"/>
      <c r="I7619" s="1255"/>
      <c r="K7619" s="1257"/>
      <c r="L7619" s="1257"/>
      <c r="P7619" s="1255"/>
    </row>
    <row r="7620" spans="6:16">
      <c r="F7620" s="1256"/>
      <c r="G7620" s="1257"/>
      <c r="I7620" s="1255"/>
      <c r="K7620" s="1257"/>
      <c r="L7620" s="1257"/>
      <c r="P7620" s="1255"/>
    </row>
    <row r="7621" spans="6:16">
      <c r="F7621" s="1256"/>
      <c r="G7621" s="1257"/>
      <c r="I7621" s="1255"/>
      <c r="K7621" s="1257"/>
      <c r="L7621" s="1257"/>
      <c r="P7621" s="1255"/>
    </row>
    <row r="7622" spans="6:16">
      <c r="F7622" s="1256"/>
      <c r="G7622" s="1257"/>
      <c r="I7622" s="1255"/>
      <c r="K7622" s="1257"/>
      <c r="L7622" s="1257"/>
      <c r="P7622" s="1255"/>
    </row>
    <row r="7623" spans="6:16">
      <c r="F7623" s="1256"/>
      <c r="G7623" s="1257"/>
      <c r="I7623" s="1255"/>
      <c r="K7623" s="1257"/>
      <c r="L7623" s="1257"/>
      <c r="P7623" s="1255"/>
    </row>
    <row r="7624" spans="6:16">
      <c r="F7624" s="1256"/>
      <c r="G7624" s="1257"/>
      <c r="I7624" s="1255"/>
      <c r="K7624" s="1257"/>
      <c r="L7624" s="1257"/>
      <c r="P7624" s="1255"/>
    </row>
    <row r="7625" spans="6:16">
      <c r="F7625" s="1256"/>
      <c r="G7625" s="1257"/>
      <c r="I7625" s="1255"/>
      <c r="K7625" s="1257"/>
      <c r="L7625" s="1257"/>
      <c r="P7625" s="1255"/>
    </row>
    <row r="7626" spans="6:16">
      <c r="F7626" s="1256"/>
      <c r="G7626" s="1257"/>
      <c r="I7626" s="1255"/>
      <c r="K7626" s="1257"/>
      <c r="L7626" s="1257"/>
      <c r="P7626" s="1255"/>
    </row>
    <row r="7627" spans="6:16">
      <c r="F7627" s="1256"/>
      <c r="G7627" s="1257"/>
      <c r="I7627" s="1255"/>
      <c r="K7627" s="1257"/>
      <c r="L7627" s="1257"/>
      <c r="P7627" s="1255"/>
    </row>
    <row r="7628" spans="6:16">
      <c r="F7628" s="1256"/>
      <c r="G7628" s="1257"/>
      <c r="I7628" s="1255"/>
      <c r="K7628" s="1257"/>
      <c r="L7628" s="1257"/>
      <c r="P7628" s="1255"/>
    </row>
    <row r="7629" spans="6:16">
      <c r="F7629" s="1256"/>
      <c r="G7629" s="1257"/>
      <c r="I7629" s="1255"/>
      <c r="K7629" s="1257"/>
      <c r="L7629" s="1257"/>
      <c r="P7629" s="1255"/>
    </row>
    <row r="7630" spans="6:16">
      <c r="F7630" s="1256"/>
      <c r="G7630" s="1257"/>
      <c r="I7630" s="1255"/>
      <c r="K7630" s="1257"/>
      <c r="L7630" s="1257"/>
      <c r="P7630" s="1255"/>
    </row>
    <row r="7631" spans="6:16">
      <c r="F7631" s="1256"/>
      <c r="G7631" s="1257"/>
      <c r="I7631" s="1255"/>
      <c r="K7631" s="1257"/>
      <c r="L7631" s="1257"/>
      <c r="P7631" s="1255"/>
    </row>
    <row r="7632" spans="6:16">
      <c r="F7632" s="1256"/>
      <c r="G7632" s="1257"/>
      <c r="I7632" s="1255"/>
      <c r="K7632" s="1257"/>
      <c r="L7632" s="1257"/>
      <c r="P7632" s="1255"/>
    </row>
    <row r="7633" spans="6:16">
      <c r="F7633" s="1256"/>
      <c r="G7633" s="1257"/>
      <c r="I7633" s="1255"/>
      <c r="K7633" s="1257"/>
      <c r="L7633" s="1257"/>
      <c r="P7633" s="1255"/>
    </row>
    <row r="7634" spans="6:16">
      <c r="F7634" s="1256"/>
      <c r="G7634" s="1257"/>
      <c r="I7634" s="1255"/>
      <c r="K7634" s="1257"/>
      <c r="L7634" s="1257"/>
      <c r="P7634" s="1255"/>
    </row>
    <row r="7635" spans="6:16">
      <c r="F7635" s="1256"/>
      <c r="G7635" s="1257"/>
      <c r="I7635" s="1255"/>
      <c r="K7635" s="1257"/>
      <c r="L7635" s="1257"/>
      <c r="P7635" s="1255"/>
    </row>
    <row r="7636" spans="6:16">
      <c r="F7636" s="1256"/>
      <c r="G7636" s="1257"/>
      <c r="I7636" s="1255"/>
      <c r="K7636" s="1257"/>
      <c r="L7636" s="1257"/>
      <c r="P7636" s="1255"/>
    </row>
    <row r="7637" spans="6:16">
      <c r="F7637" s="1256"/>
      <c r="G7637" s="1257"/>
      <c r="I7637" s="1255"/>
      <c r="K7637" s="1257"/>
      <c r="L7637" s="1257"/>
      <c r="P7637" s="1255"/>
    </row>
    <row r="7638" spans="6:16">
      <c r="F7638" s="1256"/>
      <c r="G7638" s="1257"/>
      <c r="I7638" s="1255"/>
      <c r="K7638" s="1257"/>
      <c r="L7638" s="1257"/>
      <c r="P7638" s="1255"/>
    </row>
    <row r="7639" spans="6:16">
      <c r="F7639" s="1256"/>
      <c r="G7639" s="1257"/>
      <c r="I7639" s="1255"/>
      <c r="K7639" s="1257"/>
      <c r="L7639" s="1257"/>
      <c r="P7639" s="1255"/>
    </row>
    <row r="7640" spans="6:16">
      <c r="F7640" s="1256"/>
      <c r="G7640" s="1257"/>
      <c r="I7640" s="1255"/>
      <c r="K7640" s="1257"/>
      <c r="L7640" s="1257"/>
      <c r="P7640" s="1255"/>
    </row>
    <row r="7641" spans="6:16">
      <c r="F7641" s="1256"/>
      <c r="G7641" s="1257"/>
      <c r="I7641" s="1255"/>
      <c r="K7641" s="1257"/>
      <c r="L7641" s="1257"/>
      <c r="P7641" s="1255"/>
    </row>
    <row r="7642" spans="6:16">
      <c r="F7642" s="1256"/>
      <c r="G7642" s="1257"/>
      <c r="I7642" s="1255"/>
      <c r="K7642" s="1257"/>
      <c r="L7642" s="1257"/>
      <c r="P7642" s="1255"/>
    </row>
    <row r="7643" spans="6:16">
      <c r="F7643" s="1256"/>
      <c r="G7643" s="1257"/>
      <c r="I7643" s="1255"/>
      <c r="K7643" s="1257"/>
      <c r="L7643" s="1257"/>
      <c r="P7643" s="1255"/>
    </row>
    <row r="7644" spans="6:16">
      <c r="F7644" s="1256"/>
      <c r="G7644" s="1257"/>
      <c r="I7644" s="1255"/>
      <c r="K7644" s="1257"/>
      <c r="L7644" s="1257"/>
      <c r="P7644" s="1255"/>
    </row>
    <row r="7645" spans="6:16">
      <c r="F7645" s="1256"/>
      <c r="G7645" s="1257"/>
      <c r="I7645" s="1255"/>
      <c r="K7645" s="1257"/>
      <c r="L7645" s="1257"/>
      <c r="P7645" s="1255"/>
    </row>
    <row r="7646" spans="6:16">
      <c r="F7646" s="1256"/>
      <c r="G7646" s="1257"/>
      <c r="I7646" s="1255"/>
      <c r="K7646" s="1257"/>
      <c r="L7646" s="1257"/>
      <c r="P7646" s="1255"/>
    </row>
    <row r="7647" spans="6:16">
      <c r="F7647" s="1256"/>
      <c r="G7647" s="1257"/>
      <c r="I7647" s="1255"/>
      <c r="K7647" s="1257"/>
      <c r="L7647" s="1257"/>
      <c r="P7647" s="1255"/>
    </row>
    <row r="7648" spans="6:16">
      <c r="F7648" s="1256"/>
      <c r="G7648" s="1257"/>
      <c r="I7648" s="1255"/>
      <c r="K7648" s="1257"/>
      <c r="L7648" s="1257"/>
      <c r="P7648" s="1255"/>
    </row>
    <row r="7649" spans="6:16">
      <c r="F7649" s="1256"/>
      <c r="G7649" s="1257"/>
      <c r="I7649" s="1255"/>
      <c r="K7649" s="1257"/>
      <c r="L7649" s="1257"/>
      <c r="P7649" s="1255"/>
    </row>
    <row r="7650" spans="6:16">
      <c r="F7650" s="1256"/>
      <c r="G7650" s="1257"/>
      <c r="I7650" s="1255"/>
      <c r="K7650" s="1257"/>
      <c r="L7650" s="1257"/>
      <c r="P7650" s="1255"/>
    </row>
    <row r="7651" spans="6:16">
      <c r="F7651" s="1256"/>
      <c r="G7651" s="1257"/>
      <c r="I7651" s="1255"/>
      <c r="K7651" s="1257"/>
      <c r="L7651" s="1257"/>
      <c r="P7651" s="1255"/>
    </row>
    <row r="7652" spans="6:16">
      <c r="F7652" s="1256"/>
      <c r="G7652" s="1257"/>
      <c r="I7652" s="1255"/>
      <c r="K7652" s="1257"/>
      <c r="L7652" s="1257"/>
      <c r="P7652" s="1255"/>
    </row>
    <row r="7653" spans="6:16">
      <c r="F7653" s="1256"/>
      <c r="G7653" s="1257"/>
      <c r="I7653" s="1255"/>
      <c r="K7653" s="1257"/>
      <c r="L7653" s="1257"/>
      <c r="P7653" s="1255"/>
    </row>
    <row r="7654" spans="6:16">
      <c r="F7654" s="1256"/>
      <c r="G7654" s="1257"/>
      <c r="I7654" s="1255"/>
      <c r="K7654" s="1257"/>
      <c r="L7654" s="1257"/>
      <c r="P7654" s="1255"/>
    </row>
    <row r="7655" spans="6:16">
      <c r="F7655" s="1256"/>
      <c r="G7655" s="1257"/>
      <c r="I7655" s="1255"/>
      <c r="K7655" s="1257"/>
      <c r="L7655" s="1257"/>
      <c r="P7655" s="1255"/>
    </row>
    <row r="7656" spans="6:16">
      <c r="F7656" s="1256"/>
      <c r="G7656" s="1257"/>
      <c r="I7656" s="1255"/>
      <c r="K7656" s="1257"/>
      <c r="L7656" s="1257"/>
      <c r="P7656" s="1255"/>
    </row>
    <row r="7657" spans="6:16">
      <c r="F7657" s="1256"/>
      <c r="G7657" s="1257"/>
      <c r="I7657" s="1255"/>
      <c r="K7657" s="1257"/>
      <c r="L7657" s="1257"/>
      <c r="P7657" s="1255"/>
    </row>
    <row r="7658" spans="6:16">
      <c r="F7658" s="1256"/>
      <c r="G7658" s="1257"/>
      <c r="I7658" s="1255"/>
      <c r="K7658" s="1257"/>
      <c r="L7658" s="1257"/>
      <c r="P7658" s="1255"/>
    </row>
    <row r="7659" spans="6:16">
      <c r="F7659" s="1256"/>
      <c r="G7659" s="1257"/>
      <c r="I7659" s="1255"/>
      <c r="K7659" s="1257"/>
      <c r="L7659" s="1257"/>
      <c r="P7659" s="1255"/>
    </row>
    <row r="7660" spans="6:16">
      <c r="F7660" s="1256"/>
      <c r="G7660" s="1257"/>
      <c r="I7660" s="1255"/>
      <c r="K7660" s="1257"/>
      <c r="L7660" s="1257"/>
      <c r="P7660" s="1255"/>
    </row>
    <row r="7661" spans="6:16">
      <c r="F7661" s="1256"/>
      <c r="G7661" s="1257"/>
      <c r="I7661" s="1255"/>
      <c r="K7661" s="1257"/>
      <c r="L7661" s="1257"/>
      <c r="P7661" s="1255"/>
    </row>
    <row r="7662" spans="6:16">
      <c r="F7662" s="1256"/>
      <c r="G7662" s="1257"/>
      <c r="I7662" s="1255"/>
      <c r="K7662" s="1257"/>
      <c r="L7662" s="1257"/>
      <c r="P7662" s="1255"/>
    </row>
    <row r="7663" spans="6:16">
      <c r="F7663" s="1256"/>
      <c r="G7663" s="1257"/>
      <c r="I7663" s="1255"/>
      <c r="K7663" s="1257"/>
      <c r="L7663" s="1257"/>
      <c r="P7663" s="1255"/>
    </row>
    <row r="7664" spans="6:16">
      <c r="F7664" s="1256"/>
      <c r="G7664" s="1257"/>
      <c r="I7664" s="1255"/>
      <c r="K7664" s="1257"/>
      <c r="L7664" s="1257"/>
      <c r="P7664" s="1255"/>
    </row>
    <row r="7665" spans="6:16">
      <c r="F7665" s="1256"/>
      <c r="G7665" s="1257"/>
      <c r="I7665" s="1255"/>
      <c r="K7665" s="1257"/>
      <c r="L7665" s="1257"/>
      <c r="P7665" s="1255"/>
    </row>
    <row r="7666" spans="6:16">
      <c r="F7666" s="1256"/>
      <c r="G7666" s="1257"/>
      <c r="I7666" s="1255"/>
      <c r="K7666" s="1257"/>
      <c r="L7666" s="1257"/>
      <c r="P7666" s="1255"/>
    </row>
    <row r="7667" spans="6:16">
      <c r="F7667" s="1256"/>
      <c r="G7667" s="1257"/>
      <c r="I7667" s="1255"/>
      <c r="K7667" s="1257"/>
      <c r="L7667" s="1257"/>
      <c r="P7667" s="1255"/>
    </row>
    <row r="7668" spans="6:16">
      <c r="F7668" s="1256"/>
      <c r="G7668" s="1257"/>
      <c r="I7668" s="1255"/>
      <c r="K7668" s="1257"/>
      <c r="L7668" s="1257"/>
      <c r="P7668" s="1255"/>
    </row>
    <row r="7669" spans="6:16">
      <c r="F7669" s="1256"/>
      <c r="G7669" s="1257"/>
      <c r="I7669" s="1255"/>
      <c r="K7669" s="1257"/>
      <c r="L7669" s="1257"/>
      <c r="P7669" s="1255"/>
    </row>
    <row r="7670" spans="6:16">
      <c r="F7670" s="1256"/>
      <c r="G7670" s="1257"/>
      <c r="I7670" s="1255"/>
      <c r="K7670" s="1257"/>
      <c r="L7670" s="1257"/>
      <c r="P7670" s="1255"/>
    </row>
    <row r="7671" spans="6:16">
      <c r="F7671" s="1256"/>
      <c r="G7671" s="1257"/>
      <c r="I7671" s="1255"/>
      <c r="K7671" s="1257"/>
      <c r="L7671" s="1257"/>
      <c r="P7671" s="1255"/>
    </row>
    <row r="7672" spans="6:16">
      <c r="F7672" s="1256"/>
      <c r="G7672" s="1257"/>
      <c r="I7672" s="1255"/>
      <c r="K7672" s="1257"/>
      <c r="L7672" s="1257"/>
      <c r="P7672" s="1255"/>
    </row>
    <row r="7673" spans="6:16">
      <c r="F7673" s="1256"/>
      <c r="G7673" s="1257"/>
      <c r="I7673" s="1255"/>
      <c r="K7673" s="1257"/>
      <c r="L7673" s="1257"/>
      <c r="P7673" s="1255"/>
    </row>
    <row r="7674" spans="6:16">
      <c r="F7674" s="1256"/>
      <c r="G7674" s="1257"/>
      <c r="I7674" s="1255"/>
      <c r="K7674" s="1257"/>
      <c r="L7674" s="1257"/>
      <c r="P7674" s="1255"/>
    </row>
    <row r="7675" spans="6:16">
      <c r="F7675" s="1256"/>
      <c r="G7675" s="1257"/>
      <c r="I7675" s="1255"/>
      <c r="K7675" s="1257"/>
      <c r="L7675" s="1257"/>
      <c r="P7675" s="1255"/>
    </row>
    <row r="7676" spans="6:16">
      <c r="F7676" s="1256"/>
      <c r="G7676" s="1257"/>
      <c r="I7676" s="1255"/>
      <c r="K7676" s="1257"/>
      <c r="L7676" s="1257"/>
      <c r="P7676" s="1255"/>
    </row>
    <row r="7677" spans="6:16">
      <c r="F7677" s="1256"/>
      <c r="G7677" s="1257"/>
      <c r="I7677" s="1255"/>
      <c r="K7677" s="1257"/>
      <c r="L7677" s="1257"/>
      <c r="P7677" s="1255"/>
    </row>
    <row r="7678" spans="6:16">
      <c r="F7678" s="1256"/>
      <c r="G7678" s="1257"/>
      <c r="I7678" s="1255"/>
      <c r="K7678" s="1257"/>
      <c r="L7678" s="1257"/>
      <c r="P7678" s="1255"/>
    </row>
    <row r="7679" spans="6:16">
      <c r="F7679" s="1256"/>
      <c r="G7679" s="1257"/>
      <c r="I7679" s="1255"/>
      <c r="K7679" s="1257"/>
      <c r="L7679" s="1257"/>
      <c r="P7679" s="1255"/>
    </row>
    <row r="7680" spans="6:16">
      <c r="F7680" s="1256"/>
      <c r="G7680" s="1257"/>
      <c r="I7680" s="1255"/>
      <c r="K7680" s="1257"/>
      <c r="L7680" s="1257"/>
      <c r="P7680" s="1255"/>
    </row>
    <row r="7681" spans="6:16">
      <c r="F7681" s="1256"/>
      <c r="G7681" s="1257"/>
      <c r="I7681" s="1255"/>
      <c r="K7681" s="1257"/>
      <c r="L7681" s="1257"/>
      <c r="P7681" s="1255"/>
    </row>
    <row r="7682" spans="6:16">
      <c r="F7682" s="1256"/>
      <c r="G7682" s="1257"/>
      <c r="I7682" s="1255"/>
      <c r="K7682" s="1257"/>
      <c r="L7682" s="1257"/>
      <c r="P7682" s="1255"/>
    </row>
    <row r="7683" spans="6:16">
      <c r="F7683" s="1256"/>
      <c r="G7683" s="1257"/>
      <c r="I7683" s="1255"/>
      <c r="K7683" s="1257"/>
      <c r="L7683" s="1257"/>
      <c r="P7683" s="1255"/>
    </row>
    <row r="7684" spans="6:16">
      <c r="F7684" s="1256"/>
      <c r="G7684" s="1257"/>
      <c r="I7684" s="1255"/>
      <c r="K7684" s="1257"/>
      <c r="L7684" s="1257"/>
      <c r="P7684" s="1255"/>
    </row>
    <row r="7685" spans="6:16">
      <c r="F7685" s="1256"/>
      <c r="G7685" s="1257"/>
      <c r="I7685" s="1255"/>
      <c r="K7685" s="1257"/>
      <c r="L7685" s="1257"/>
      <c r="P7685" s="1255"/>
    </row>
    <row r="7686" spans="6:16">
      <c r="F7686" s="1256"/>
      <c r="G7686" s="1257"/>
      <c r="I7686" s="1255"/>
      <c r="K7686" s="1257"/>
      <c r="L7686" s="1257"/>
      <c r="P7686" s="1255"/>
    </row>
    <row r="7687" spans="6:16">
      <c r="F7687" s="1256"/>
      <c r="G7687" s="1257"/>
      <c r="I7687" s="1255"/>
      <c r="K7687" s="1257"/>
      <c r="L7687" s="1257"/>
      <c r="P7687" s="1255"/>
    </row>
    <row r="7688" spans="6:16">
      <c r="F7688" s="1256"/>
      <c r="G7688" s="1257"/>
      <c r="I7688" s="1255"/>
      <c r="K7688" s="1257"/>
      <c r="L7688" s="1257"/>
      <c r="P7688" s="1255"/>
    </row>
    <row r="7689" spans="6:16">
      <c r="F7689" s="1256"/>
      <c r="G7689" s="1257"/>
      <c r="I7689" s="1255"/>
      <c r="K7689" s="1257"/>
      <c r="L7689" s="1257"/>
      <c r="P7689" s="1255"/>
    </row>
    <row r="7690" spans="6:16">
      <c r="F7690" s="1256"/>
      <c r="G7690" s="1257"/>
      <c r="I7690" s="1255"/>
      <c r="K7690" s="1257"/>
      <c r="L7690" s="1257"/>
      <c r="P7690" s="1255"/>
    </row>
    <row r="7691" spans="6:16">
      <c r="F7691" s="1256"/>
      <c r="G7691" s="1257"/>
      <c r="I7691" s="1255"/>
      <c r="K7691" s="1257"/>
      <c r="L7691" s="1257"/>
      <c r="P7691" s="1255"/>
    </row>
    <row r="7692" spans="6:16">
      <c r="F7692" s="1256"/>
      <c r="G7692" s="1257"/>
      <c r="I7692" s="1255"/>
      <c r="K7692" s="1257"/>
      <c r="L7692" s="1257"/>
      <c r="P7692" s="1255"/>
    </row>
    <row r="7693" spans="6:16">
      <c r="F7693" s="1256"/>
      <c r="G7693" s="1257"/>
      <c r="I7693" s="1255"/>
      <c r="K7693" s="1257"/>
      <c r="L7693" s="1257"/>
      <c r="P7693" s="1255"/>
    </row>
    <row r="7694" spans="6:16">
      <c r="F7694" s="1256"/>
      <c r="G7694" s="1257"/>
      <c r="I7694" s="1255"/>
      <c r="K7694" s="1257"/>
      <c r="L7694" s="1257"/>
      <c r="P7694" s="1255"/>
    </row>
    <row r="7695" spans="6:16">
      <c r="F7695" s="1256"/>
      <c r="G7695" s="1257"/>
      <c r="I7695" s="1255"/>
      <c r="K7695" s="1257"/>
      <c r="L7695" s="1257"/>
      <c r="P7695" s="1255"/>
    </row>
    <row r="7696" spans="6:16">
      <c r="F7696" s="1256"/>
      <c r="G7696" s="1257"/>
      <c r="I7696" s="1255"/>
      <c r="K7696" s="1257"/>
      <c r="L7696" s="1257"/>
      <c r="P7696" s="1255"/>
    </row>
    <row r="7697" spans="6:16">
      <c r="F7697" s="1256"/>
      <c r="G7697" s="1257"/>
      <c r="I7697" s="1255"/>
      <c r="K7697" s="1257"/>
      <c r="L7697" s="1257"/>
      <c r="P7697" s="1255"/>
    </row>
    <row r="7698" spans="6:16">
      <c r="F7698" s="1256"/>
      <c r="G7698" s="1257"/>
      <c r="I7698" s="1255"/>
      <c r="K7698" s="1257"/>
      <c r="L7698" s="1257"/>
      <c r="P7698" s="1255"/>
    </row>
    <row r="7699" spans="6:16">
      <c r="F7699" s="1256"/>
      <c r="G7699" s="1257"/>
      <c r="I7699" s="1255"/>
      <c r="K7699" s="1257"/>
      <c r="L7699" s="1257"/>
      <c r="P7699" s="1255"/>
    </row>
    <row r="7700" spans="6:16">
      <c r="F7700" s="1256"/>
      <c r="G7700" s="1257"/>
      <c r="I7700" s="1255"/>
      <c r="K7700" s="1257"/>
      <c r="L7700" s="1257"/>
      <c r="P7700" s="1255"/>
    </row>
    <row r="7701" spans="6:16">
      <c r="F7701" s="1256"/>
      <c r="G7701" s="1257"/>
      <c r="I7701" s="1255"/>
      <c r="K7701" s="1257"/>
      <c r="L7701" s="1257"/>
      <c r="P7701" s="1255"/>
    </row>
    <row r="7702" spans="6:16">
      <c r="F7702" s="1256"/>
      <c r="G7702" s="1257"/>
      <c r="I7702" s="1255"/>
      <c r="K7702" s="1257"/>
      <c r="L7702" s="1257"/>
      <c r="P7702" s="1255"/>
    </row>
    <row r="7703" spans="6:16">
      <c r="F7703" s="1256"/>
      <c r="G7703" s="1257"/>
      <c r="I7703" s="1255"/>
      <c r="K7703" s="1257"/>
      <c r="L7703" s="1257"/>
      <c r="P7703" s="1255"/>
    </row>
    <row r="7704" spans="6:16">
      <c r="F7704" s="1256"/>
      <c r="G7704" s="1257"/>
      <c r="I7704" s="1255"/>
      <c r="K7704" s="1257"/>
      <c r="L7704" s="1257"/>
      <c r="P7704" s="1255"/>
    </row>
    <row r="7705" spans="6:16">
      <c r="F7705" s="1256"/>
      <c r="G7705" s="1257"/>
      <c r="I7705" s="1255"/>
      <c r="K7705" s="1257"/>
      <c r="L7705" s="1257"/>
      <c r="P7705" s="1255"/>
    </row>
    <row r="7706" spans="6:16">
      <c r="F7706" s="1256"/>
      <c r="G7706" s="1257"/>
      <c r="I7706" s="1255"/>
      <c r="K7706" s="1257"/>
      <c r="L7706" s="1257"/>
      <c r="P7706" s="1255"/>
    </row>
    <row r="7707" spans="6:16">
      <c r="F7707" s="1256"/>
      <c r="G7707" s="1257"/>
      <c r="I7707" s="1255"/>
      <c r="K7707" s="1257"/>
      <c r="L7707" s="1257"/>
      <c r="P7707" s="1255"/>
    </row>
    <row r="7708" spans="6:16">
      <c r="F7708" s="1256"/>
      <c r="G7708" s="1257"/>
      <c r="I7708" s="1255"/>
      <c r="K7708" s="1257"/>
      <c r="L7708" s="1257"/>
      <c r="P7708" s="1255"/>
    </row>
    <row r="7709" spans="6:16">
      <c r="F7709" s="1256"/>
      <c r="G7709" s="1257"/>
      <c r="I7709" s="1255"/>
      <c r="K7709" s="1257"/>
      <c r="L7709" s="1257"/>
      <c r="P7709" s="1255"/>
    </row>
    <row r="7710" spans="6:16">
      <c r="F7710" s="1256"/>
      <c r="G7710" s="1257"/>
      <c r="I7710" s="1255"/>
      <c r="K7710" s="1257"/>
      <c r="L7710" s="1257"/>
      <c r="P7710" s="1255"/>
    </row>
    <row r="7711" spans="6:16">
      <c r="F7711" s="1256"/>
      <c r="G7711" s="1257"/>
      <c r="I7711" s="1255"/>
      <c r="K7711" s="1257"/>
      <c r="L7711" s="1257"/>
      <c r="P7711" s="1255"/>
    </row>
    <row r="7712" spans="6:16">
      <c r="F7712" s="1256"/>
      <c r="G7712" s="1257"/>
      <c r="I7712" s="1255"/>
      <c r="K7712" s="1257"/>
      <c r="L7712" s="1257"/>
      <c r="P7712" s="1255"/>
    </row>
    <row r="7713" spans="6:16">
      <c r="F7713" s="1256"/>
      <c r="G7713" s="1257"/>
      <c r="I7713" s="1255"/>
      <c r="K7713" s="1257"/>
      <c r="L7713" s="1257"/>
      <c r="P7713" s="1255"/>
    </row>
    <row r="7714" spans="6:16">
      <c r="F7714" s="1256"/>
      <c r="G7714" s="1257"/>
      <c r="I7714" s="1255"/>
      <c r="K7714" s="1257"/>
      <c r="L7714" s="1257"/>
      <c r="P7714" s="1255"/>
    </row>
    <row r="7715" spans="6:16">
      <c r="F7715" s="1256"/>
      <c r="G7715" s="1257"/>
      <c r="I7715" s="1255"/>
      <c r="K7715" s="1257"/>
      <c r="L7715" s="1257"/>
      <c r="P7715" s="1255"/>
    </row>
    <row r="7716" spans="6:16">
      <c r="F7716" s="1256"/>
      <c r="G7716" s="1257"/>
      <c r="I7716" s="1255"/>
      <c r="K7716" s="1257"/>
      <c r="L7716" s="1257"/>
      <c r="P7716" s="1255"/>
    </row>
    <row r="7717" spans="6:16">
      <c r="F7717" s="1256"/>
      <c r="G7717" s="1257"/>
      <c r="I7717" s="1255"/>
      <c r="K7717" s="1257"/>
      <c r="L7717" s="1257"/>
      <c r="P7717" s="1255"/>
    </row>
    <row r="7718" spans="6:16">
      <c r="F7718" s="1256"/>
      <c r="G7718" s="1257"/>
      <c r="I7718" s="1255"/>
      <c r="K7718" s="1257"/>
      <c r="L7718" s="1257"/>
      <c r="P7718" s="1255"/>
    </row>
    <row r="7719" spans="6:16">
      <c r="F7719" s="1256"/>
      <c r="G7719" s="1257"/>
      <c r="I7719" s="1255"/>
      <c r="K7719" s="1257"/>
      <c r="L7719" s="1257"/>
      <c r="P7719" s="1255"/>
    </row>
    <row r="7720" spans="6:16">
      <c r="F7720" s="1256"/>
      <c r="G7720" s="1257"/>
      <c r="I7720" s="1255"/>
      <c r="K7720" s="1257"/>
      <c r="L7720" s="1257"/>
      <c r="P7720" s="1255"/>
    </row>
    <row r="7721" spans="6:16">
      <c r="F7721" s="1256"/>
      <c r="G7721" s="1257"/>
      <c r="I7721" s="1255"/>
      <c r="K7721" s="1257"/>
      <c r="L7721" s="1257"/>
      <c r="P7721" s="1255"/>
    </row>
    <row r="7722" spans="6:16">
      <c r="F7722" s="1256"/>
      <c r="G7722" s="1257"/>
      <c r="I7722" s="1255"/>
      <c r="K7722" s="1257"/>
      <c r="L7722" s="1257"/>
      <c r="P7722" s="1255"/>
    </row>
    <row r="7723" spans="6:16">
      <c r="F7723" s="1256"/>
      <c r="G7723" s="1257"/>
      <c r="I7723" s="1255"/>
      <c r="K7723" s="1257"/>
      <c r="L7723" s="1257"/>
      <c r="P7723" s="1255"/>
    </row>
    <row r="7724" spans="6:16">
      <c r="F7724" s="1256"/>
      <c r="G7724" s="1257"/>
      <c r="I7724" s="1255"/>
      <c r="K7724" s="1257"/>
      <c r="L7724" s="1257"/>
      <c r="P7724" s="1255"/>
    </row>
    <row r="7725" spans="6:16">
      <c r="F7725" s="1256"/>
      <c r="G7725" s="1257"/>
      <c r="I7725" s="1255"/>
      <c r="K7725" s="1257"/>
      <c r="L7725" s="1257"/>
      <c r="P7725" s="1255"/>
    </row>
    <row r="7726" spans="6:16">
      <c r="F7726" s="1256"/>
      <c r="G7726" s="1257"/>
      <c r="I7726" s="1255"/>
      <c r="K7726" s="1257"/>
      <c r="L7726" s="1257"/>
      <c r="P7726" s="1255"/>
    </row>
    <row r="7727" spans="6:16">
      <c r="F7727" s="1256"/>
      <c r="G7727" s="1257"/>
      <c r="I7727" s="1255"/>
      <c r="K7727" s="1257"/>
      <c r="L7727" s="1257"/>
      <c r="P7727" s="1255"/>
    </row>
    <row r="7728" spans="6:16">
      <c r="F7728" s="1256"/>
      <c r="G7728" s="1257"/>
      <c r="I7728" s="1255"/>
      <c r="K7728" s="1257"/>
      <c r="L7728" s="1257"/>
      <c r="P7728" s="1255"/>
    </row>
    <row r="7729" spans="6:16">
      <c r="F7729" s="1256"/>
      <c r="G7729" s="1257"/>
      <c r="I7729" s="1255"/>
      <c r="K7729" s="1257"/>
      <c r="L7729" s="1257"/>
      <c r="P7729" s="1255"/>
    </row>
    <row r="7730" spans="6:16">
      <c r="F7730" s="1256"/>
      <c r="G7730" s="1257"/>
      <c r="I7730" s="1255"/>
      <c r="K7730" s="1257"/>
      <c r="L7730" s="1257"/>
      <c r="P7730" s="1255"/>
    </row>
    <row r="7731" spans="6:16">
      <c r="F7731" s="1256"/>
      <c r="G7731" s="1257"/>
      <c r="I7731" s="1255"/>
      <c r="K7731" s="1257"/>
      <c r="L7731" s="1257"/>
      <c r="P7731" s="1255"/>
    </row>
    <row r="7732" spans="6:16">
      <c r="F7732" s="1256"/>
      <c r="G7732" s="1257"/>
      <c r="I7732" s="1255"/>
      <c r="K7732" s="1257"/>
      <c r="L7732" s="1257"/>
      <c r="P7732" s="1255"/>
    </row>
    <row r="7733" spans="6:16">
      <c r="F7733" s="1256"/>
      <c r="G7733" s="1257"/>
      <c r="I7733" s="1255"/>
      <c r="K7733" s="1257"/>
      <c r="L7733" s="1257"/>
      <c r="P7733" s="1255"/>
    </row>
    <row r="7734" spans="6:16">
      <c r="F7734" s="1256"/>
      <c r="G7734" s="1257"/>
      <c r="I7734" s="1255"/>
      <c r="K7734" s="1257"/>
      <c r="L7734" s="1257"/>
      <c r="P7734" s="1255"/>
    </row>
    <row r="7735" spans="6:16">
      <c r="F7735" s="1256"/>
      <c r="G7735" s="1257"/>
      <c r="I7735" s="1255"/>
      <c r="K7735" s="1257"/>
      <c r="L7735" s="1257"/>
      <c r="P7735" s="1255"/>
    </row>
    <row r="7736" spans="6:16">
      <c r="F7736" s="1256"/>
      <c r="G7736" s="1257"/>
      <c r="I7736" s="1255"/>
      <c r="K7736" s="1257"/>
      <c r="L7736" s="1257"/>
      <c r="P7736" s="1255"/>
    </row>
    <row r="7737" spans="6:16">
      <c r="F7737" s="1256"/>
      <c r="G7737" s="1257"/>
      <c r="I7737" s="1255"/>
      <c r="K7737" s="1257"/>
      <c r="L7737" s="1257"/>
      <c r="P7737" s="1255"/>
    </row>
    <row r="7738" spans="6:16">
      <c r="F7738" s="1256"/>
      <c r="G7738" s="1257"/>
      <c r="I7738" s="1255"/>
      <c r="K7738" s="1257"/>
      <c r="L7738" s="1257"/>
      <c r="P7738" s="1255"/>
    </row>
    <row r="7739" spans="6:16">
      <c r="F7739" s="1256"/>
      <c r="G7739" s="1257"/>
      <c r="I7739" s="1255"/>
      <c r="K7739" s="1257"/>
      <c r="L7739" s="1257"/>
      <c r="P7739" s="1255"/>
    </row>
    <row r="7740" spans="6:16">
      <c r="F7740" s="1256"/>
      <c r="G7740" s="1257"/>
      <c r="I7740" s="1255"/>
      <c r="K7740" s="1257"/>
      <c r="L7740" s="1257"/>
      <c r="P7740" s="1255"/>
    </row>
    <row r="7741" spans="6:16">
      <c r="F7741" s="1256"/>
      <c r="G7741" s="1257"/>
      <c r="I7741" s="1255"/>
      <c r="K7741" s="1257"/>
      <c r="L7741" s="1257"/>
      <c r="P7741" s="1255"/>
    </row>
    <row r="7742" spans="6:16">
      <c r="F7742" s="1256"/>
      <c r="G7742" s="1257"/>
      <c r="I7742" s="1255"/>
      <c r="K7742" s="1257"/>
      <c r="L7742" s="1257"/>
      <c r="P7742" s="1255"/>
    </row>
    <row r="7743" spans="6:16">
      <c r="F7743" s="1256"/>
      <c r="G7743" s="1257"/>
      <c r="I7743" s="1255"/>
      <c r="K7743" s="1257"/>
      <c r="L7743" s="1257"/>
      <c r="P7743" s="1255"/>
    </row>
    <row r="7744" spans="6:16">
      <c r="F7744" s="1256"/>
      <c r="G7744" s="1257"/>
      <c r="I7744" s="1255"/>
      <c r="K7744" s="1257"/>
      <c r="L7744" s="1257"/>
      <c r="P7744" s="1255"/>
    </row>
    <row r="7745" spans="6:16">
      <c r="F7745" s="1256"/>
      <c r="G7745" s="1257"/>
      <c r="I7745" s="1255"/>
      <c r="K7745" s="1257"/>
      <c r="L7745" s="1257"/>
      <c r="P7745" s="1255"/>
    </row>
    <row r="7746" spans="6:16">
      <c r="F7746" s="1256"/>
      <c r="G7746" s="1257"/>
      <c r="I7746" s="1255"/>
      <c r="K7746" s="1257"/>
      <c r="L7746" s="1257"/>
      <c r="P7746" s="1255"/>
    </row>
    <row r="7747" spans="6:16">
      <c r="F7747" s="1256"/>
      <c r="G7747" s="1257"/>
      <c r="I7747" s="1255"/>
      <c r="K7747" s="1257"/>
      <c r="L7747" s="1257"/>
      <c r="P7747" s="1255"/>
    </row>
    <row r="7748" spans="6:16">
      <c r="F7748" s="1256"/>
      <c r="G7748" s="1257"/>
      <c r="I7748" s="1255"/>
      <c r="K7748" s="1257"/>
      <c r="L7748" s="1257"/>
      <c r="P7748" s="1255"/>
    </row>
    <row r="7749" spans="6:16">
      <c r="F7749" s="1256"/>
      <c r="G7749" s="1257"/>
      <c r="I7749" s="1255"/>
      <c r="K7749" s="1257"/>
      <c r="L7749" s="1257"/>
      <c r="P7749" s="1255"/>
    </row>
    <row r="7750" spans="6:16">
      <c r="F7750" s="1256"/>
      <c r="G7750" s="1257"/>
      <c r="I7750" s="1255"/>
      <c r="K7750" s="1257"/>
      <c r="L7750" s="1257"/>
      <c r="P7750" s="1255"/>
    </row>
    <row r="7751" spans="6:16">
      <c r="F7751" s="1256"/>
      <c r="G7751" s="1257"/>
      <c r="I7751" s="1255"/>
      <c r="K7751" s="1257"/>
      <c r="L7751" s="1257"/>
      <c r="P7751" s="1255"/>
    </row>
    <row r="7752" spans="6:16">
      <c r="F7752" s="1256"/>
      <c r="G7752" s="1257"/>
      <c r="I7752" s="1255"/>
      <c r="K7752" s="1257"/>
      <c r="L7752" s="1257"/>
      <c r="P7752" s="1255"/>
    </row>
    <row r="7753" spans="6:16">
      <c r="F7753" s="1256"/>
      <c r="G7753" s="1257"/>
      <c r="I7753" s="1255"/>
      <c r="K7753" s="1257"/>
      <c r="L7753" s="1257"/>
      <c r="P7753" s="1255"/>
    </row>
    <row r="7754" spans="6:16">
      <c r="F7754" s="1256"/>
      <c r="G7754" s="1257"/>
      <c r="I7754" s="1255"/>
      <c r="K7754" s="1257"/>
      <c r="L7754" s="1257"/>
      <c r="P7754" s="1255"/>
    </row>
    <row r="7755" spans="6:16">
      <c r="F7755" s="1256"/>
      <c r="G7755" s="1257"/>
      <c r="I7755" s="1255"/>
      <c r="K7755" s="1257"/>
      <c r="L7755" s="1257"/>
      <c r="P7755" s="1255"/>
    </row>
    <row r="7756" spans="6:16">
      <c r="F7756" s="1256"/>
      <c r="G7756" s="1257"/>
      <c r="I7756" s="1255"/>
      <c r="K7756" s="1257"/>
      <c r="L7756" s="1257"/>
      <c r="P7756" s="1255"/>
    </row>
    <row r="7757" spans="6:16">
      <c r="F7757" s="1256"/>
      <c r="G7757" s="1257"/>
      <c r="I7757" s="1255"/>
      <c r="K7757" s="1257"/>
      <c r="L7757" s="1257"/>
      <c r="P7757" s="1255"/>
    </row>
    <row r="7758" spans="6:16">
      <c r="F7758" s="1256"/>
      <c r="G7758" s="1257"/>
      <c r="I7758" s="1255"/>
      <c r="K7758" s="1257"/>
      <c r="L7758" s="1257"/>
      <c r="P7758" s="1255"/>
    </row>
    <row r="7759" spans="6:16">
      <c r="F7759" s="1256"/>
      <c r="G7759" s="1257"/>
      <c r="I7759" s="1255"/>
      <c r="K7759" s="1257"/>
      <c r="L7759" s="1257"/>
      <c r="P7759" s="1255"/>
    </row>
    <row r="7760" spans="6:16">
      <c r="F7760" s="1256"/>
      <c r="G7760" s="1257"/>
      <c r="I7760" s="1255"/>
      <c r="K7760" s="1257"/>
      <c r="L7760" s="1257"/>
      <c r="P7760" s="1255"/>
    </row>
    <row r="7761" spans="6:16">
      <c r="F7761" s="1256"/>
      <c r="G7761" s="1257"/>
      <c r="I7761" s="1255"/>
      <c r="K7761" s="1257"/>
      <c r="L7761" s="1257"/>
      <c r="P7761" s="1255"/>
    </row>
    <row r="7762" spans="6:16">
      <c r="F7762" s="1256"/>
      <c r="G7762" s="1257"/>
      <c r="I7762" s="1255"/>
      <c r="K7762" s="1257"/>
      <c r="L7762" s="1257"/>
      <c r="P7762" s="1255"/>
    </row>
    <row r="7763" spans="6:16">
      <c r="F7763" s="1256"/>
      <c r="G7763" s="1257"/>
      <c r="I7763" s="1255"/>
      <c r="K7763" s="1257"/>
      <c r="L7763" s="1257"/>
      <c r="P7763" s="1255"/>
    </row>
    <row r="7764" spans="6:16">
      <c r="F7764" s="1256"/>
      <c r="G7764" s="1257"/>
      <c r="I7764" s="1255"/>
      <c r="K7764" s="1257"/>
      <c r="L7764" s="1257"/>
      <c r="P7764" s="1255"/>
    </row>
    <row r="7765" spans="6:16">
      <c r="F7765" s="1256"/>
      <c r="G7765" s="1257"/>
      <c r="I7765" s="1255"/>
      <c r="K7765" s="1257"/>
      <c r="L7765" s="1257"/>
      <c r="P7765" s="1255"/>
    </row>
    <row r="7766" spans="6:16">
      <c r="F7766" s="1256"/>
      <c r="G7766" s="1257"/>
      <c r="I7766" s="1255"/>
      <c r="K7766" s="1257"/>
      <c r="L7766" s="1257"/>
      <c r="P7766" s="1255"/>
    </row>
    <row r="7767" spans="6:16">
      <c r="F7767" s="1256"/>
      <c r="G7767" s="1257"/>
      <c r="I7767" s="1255"/>
      <c r="K7767" s="1257"/>
      <c r="L7767" s="1257"/>
      <c r="P7767" s="1255"/>
    </row>
    <row r="7768" spans="6:16">
      <c r="F7768" s="1256"/>
      <c r="G7768" s="1257"/>
      <c r="I7768" s="1255"/>
      <c r="K7768" s="1257"/>
      <c r="L7768" s="1257"/>
      <c r="P7768" s="1255"/>
    </row>
    <row r="7769" spans="6:16">
      <c r="F7769" s="1256"/>
      <c r="G7769" s="1257"/>
      <c r="I7769" s="1255"/>
      <c r="K7769" s="1257"/>
      <c r="L7769" s="1257"/>
      <c r="P7769" s="1255"/>
    </row>
    <row r="7770" spans="6:16">
      <c r="F7770" s="1256"/>
      <c r="G7770" s="1257"/>
      <c r="I7770" s="1255"/>
      <c r="K7770" s="1257"/>
      <c r="L7770" s="1257"/>
      <c r="P7770" s="1255"/>
    </row>
    <row r="7771" spans="6:16">
      <c r="F7771" s="1256"/>
      <c r="G7771" s="1257"/>
      <c r="I7771" s="1255"/>
      <c r="K7771" s="1257"/>
      <c r="L7771" s="1257"/>
      <c r="P7771" s="1255"/>
    </row>
    <row r="7772" spans="6:16">
      <c r="F7772" s="1256"/>
      <c r="G7772" s="1257"/>
      <c r="I7772" s="1255"/>
      <c r="K7772" s="1257"/>
      <c r="L7772" s="1257"/>
      <c r="P7772" s="1255"/>
    </row>
    <row r="7773" spans="6:16">
      <c r="F7773" s="1256"/>
      <c r="G7773" s="1257"/>
      <c r="I7773" s="1255"/>
      <c r="K7773" s="1257"/>
      <c r="L7773" s="1257"/>
      <c r="P7773" s="1255"/>
    </row>
    <row r="7774" spans="6:16">
      <c r="F7774" s="1256"/>
      <c r="G7774" s="1257"/>
      <c r="I7774" s="1255"/>
      <c r="K7774" s="1257"/>
      <c r="L7774" s="1257"/>
      <c r="P7774" s="1255"/>
    </row>
    <row r="7775" spans="6:16">
      <c r="F7775" s="1256"/>
      <c r="G7775" s="1257"/>
      <c r="I7775" s="1255"/>
      <c r="K7775" s="1257"/>
      <c r="L7775" s="1257"/>
      <c r="P7775" s="1255"/>
    </row>
    <row r="7776" spans="6:16">
      <c r="F7776" s="1256"/>
      <c r="G7776" s="1257"/>
      <c r="I7776" s="1255"/>
      <c r="K7776" s="1257"/>
      <c r="L7776" s="1257"/>
      <c r="P7776" s="1255"/>
    </row>
    <row r="7777" spans="6:16">
      <c r="F7777" s="1256"/>
      <c r="G7777" s="1257"/>
      <c r="I7777" s="1255"/>
      <c r="K7777" s="1257"/>
      <c r="L7777" s="1257"/>
      <c r="P7777" s="1255"/>
    </row>
    <row r="7778" spans="6:16">
      <c r="F7778" s="1256"/>
      <c r="G7778" s="1257"/>
      <c r="I7778" s="1255"/>
      <c r="K7778" s="1257"/>
      <c r="L7778" s="1257"/>
      <c r="P7778" s="1255"/>
    </row>
    <row r="7779" spans="6:16">
      <c r="F7779" s="1256"/>
      <c r="G7779" s="1257"/>
      <c r="I7779" s="1255"/>
      <c r="K7779" s="1257"/>
      <c r="L7779" s="1257"/>
      <c r="P7779" s="1255"/>
    </row>
    <row r="7780" spans="6:16">
      <c r="F7780" s="1256"/>
      <c r="G7780" s="1257"/>
      <c r="I7780" s="1255"/>
      <c r="K7780" s="1257"/>
      <c r="L7780" s="1257"/>
      <c r="P7780" s="1255"/>
    </row>
    <row r="7781" spans="6:16">
      <c r="F7781" s="1256"/>
      <c r="G7781" s="1257"/>
      <c r="I7781" s="1255"/>
      <c r="K7781" s="1257"/>
      <c r="L7781" s="1257"/>
      <c r="P7781" s="1255"/>
    </row>
    <row r="7782" spans="6:16">
      <c r="F7782" s="1256"/>
      <c r="G7782" s="1257"/>
      <c r="I7782" s="1255"/>
      <c r="K7782" s="1257"/>
      <c r="L7782" s="1257"/>
      <c r="P7782" s="1255"/>
    </row>
    <row r="7783" spans="6:16">
      <c r="F7783" s="1256"/>
      <c r="G7783" s="1257"/>
      <c r="I7783" s="1255"/>
      <c r="K7783" s="1257"/>
      <c r="L7783" s="1257"/>
      <c r="P7783" s="1255"/>
    </row>
    <row r="7784" spans="6:16">
      <c r="F7784" s="1256"/>
      <c r="G7784" s="1257"/>
      <c r="I7784" s="1255"/>
      <c r="K7784" s="1257"/>
      <c r="L7784" s="1257"/>
      <c r="P7784" s="1255"/>
    </row>
    <row r="7785" spans="6:16">
      <c r="F7785" s="1256"/>
      <c r="G7785" s="1257"/>
      <c r="I7785" s="1255"/>
      <c r="K7785" s="1257"/>
      <c r="L7785" s="1257"/>
      <c r="P7785" s="1255"/>
    </row>
    <row r="7786" spans="6:16">
      <c r="F7786" s="1256"/>
      <c r="G7786" s="1257"/>
      <c r="I7786" s="1255"/>
      <c r="K7786" s="1257"/>
      <c r="L7786" s="1257"/>
      <c r="P7786" s="1255"/>
    </row>
    <row r="7787" spans="6:16">
      <c r="F7787" s="1256"/>
      <c r="G7787" s="1257"/>
      <c r="I7787" s="1255"/>
      <c r="K7787" s="1257"/>
      <c r="L7787" s="1257"/>
      <c r="P7787" s="1255"/>
    </row>
    <row r="7788" spans="6:16">
      <c r="F7788" s="1256"/>
      <c r="G7788" s="1257"/>
      <c r="I7788" s="1255"/>
      <c r="K7788" s="1257"/>
      <c r="L7788" s="1257"/>
      <c r="P7788" s="1255"/>
    </row>
    <row r="7789" spans="6:16">
      <c r="F7789" s="1256"/>
      <c r="G7789" s="1257"/>
      <c r="I7789" s="1255"/>
      <c r="K7789" s="1257"/>
      <c r="L7789" s="1257"/>
      <c r="P7789" s="1255"/>
    </row>
    <row r="7790" spans="6:16">
      <c r="F7790" s="1256"/>
      <c r="G7790" s="1257"/>
      <c r="I7790" s="1255"/>
      <c r="K7790" s="1257"/>
      <c r="L7790" s="1257"/>
      <c r="P7790" s="1255"/>
    </row>
    <row r="7791" spans="6:16">
      <c r="F7791" s="1256"/>
      <c r="G7791" s="1257"/>
      <c r="I7791" s="1255"/>
      <c r="K7791" s="1257"/>
      <c r="L7791" s="1257"/>
      <c r="P7791" s="1255"/>
    </row>
    <row r="7792" spans="6:16">
      <c r="F7792" s="1256"/>
      <c r="G7792" s="1257"/>
      <c r="I7792" s="1255"/>
      <c r="K7792" s="1257"/>
      <c r="L7792" s="1257"/>
      <c r="P7792" s="1255"/>
    </row>
    <row r="7793" spans="6:16">
      <c r="F7793" s="1256"/>
      <c r="G7793" s="1257"/>
      <c r="I7793" s="1255"/>
      <c r="K7793" s="1257"/>
      <c r="L7793" s="1257"/>
      <c r="P7793" s="1255"/>
    </row>
    <row r="7794" spans="6:16">
      <c r="F7794" s="1256"/>
      <c r="G7794" s="1257"/>
      <c r="I7794" s="1255"/>
      <c r="K7794" s="1257"/>
      <c r="L7794" s="1257"/>
      <c r="P7794" s="1255"/>
    </row>
    <row r="7795" spans="6:16">
      <c r="F7795" s="1256"/>
      <c r="G7795" s="1257"/>
      <c r="I7795" s="1255"/>
      <c r="K7795" s="1257"/>
      <c r="L7795" s="1257"/>
      <c r="P7795" s="1255"/>
    </row>
    <row r="7796" spans="6:16">
      <c r="F7796" s="1256"/>
      <c r="G7796" s="1257"/>
      <c r="I7796" s="1255"/>
      <c r="K7796" s="1257"/>
      <c r="L7796" s="1257"/>
      <c r="P7796" s="1255"/>
    </row>
    <row r="7797" spans="6:16">
      <c r="F7797" s="1256"/>
      <c r="G7797" s="1257"/>
      <c r="I7797" s="1255"/>
      <c r="K7797" s="1257"/>
      <c r="L7797" s="1257"/>
      <c r="P7797" s="1255"/>
    </row>
    <row r="7798" spans="6:16">
      <c r="F7798" s="1256"/>
      <c r="G7798" s="1257"/>
      <c r="I7798" s="1255"/>
      <c r="K7798" s="1257"/>
      <c r="L7798" s="1257"/>
      <c r="P7798" s="1255"/>
    </row>
    <row r="7799" spans="6:16">
      <c r="F7799" s="1256"/>
      <c r="G7799" s="1257"/>
      <c r="I7799" s="1255"/>
      <c r="K7799" s="1257"/>
      <c r="L7799" s="1257"/>
      <c r="P7799" s="1255"/>
    </row>
    <row r="7800" spans="6:16">
      <c r="F7800" s="1256"/>
      <c r="G7800" s="1257"/>
      <c r="I7800" s="1255"/>
      <c r="K7800" s="1257"/>
      <c r="L7800" s="1257"/>
      <c r="P7800" s="1255"/>
    </row>
    <row r="7801" spans="6:16">
      <c r="F7801" s="1256"/>
      <c r="G7801" s="1257"/>
      <c r="I7801" s="1255"/>
      <c r="K7801" s="1257"/>
      <c r="L7801" s="1257"/>
      <c r="P7801" s="1255"/>
    </row>
    <row r="7802" spans="6:16">
      <c r="F7802" s="1256"/>
      <c r="G7802" s="1257"/>
      <c r="I7802" s="1255"/>
      <c r="K7802" s="1257"/>
      <c r="L7802" s="1257"/>
      <c r="P7802" s="1255"/>
    </row>
    <row r="7803" spans="6:16">
      <c r="F7803" s="1256"/>
      <c r="G7803" s="1257"/>
      <c r="I7803" s="1255"/>
      <c r="K7803" s="1257"/>
      <c r="L7803" s="1257"/>
      <c r="P7803" s="1255"/>
    </row>
    <row r="7804" spans="6:16">
      <c r="F7804" s="1256"/>
      <c r="G7804" s="1257"/>
      <c r="I7804" s="1255"/>
      <c r="K7804" s="1257"/>
      <c r="L7804" s="1257"/>
      <c r="P7804" s="1255"/>
    </row>
    <row r="7805" spans="6:16">
      <c r="F7805" s="1256"/>
      <c r="G7805" s="1257"/>
      <c r="I7805" s="1255"/>
      <c r="K7805" s="1257"/>
      <c r="L7805" s="1257"/>
      <c r="P7805" s="1255"/>
    </row>
    <row r="7806" spans="6:16">
      <c r="F7806" s="1256"/>
      <c r="G7806" s="1257"/>
      <c r="I7806" s="1255"/>
      <c r="K7806" s="1257"/>
      <c r="L7806" s="1257"/>
      <c r="P7806" s="1255"/>
    </row>
    <row r="7807" spans="6:16">
      <c r="F7807" s="1256"/>
      <c r="G7807" s="1257"/>
      <c r="I7807" s="1255"/>
      <c r="K7807" s="1257"/>
      <c r="L7807" s="1257"/>
      <c r="P7807" s="1255"/>
    </row>
    <row r="7808" spans="6:16">
      <c r="F7808" s="1256"/>
      <c r="G7808" s="1257"/>
      <c r="I7808" s="1255"/>
      <c r="K7808" s="1257"/>
      <c r="L7808" s="1257"/>
      <c r="P7808" s="1255"/>
    </row>
    <row r="7809" spans="6:16">
      <c r="F7809" s="1256"/>
      <c r="G7809" s="1257"/>
      <c r="I7809" s="1255"/>
      <c r="K7809" s="1257"/>
      <c r="L7809" s="1257"/>
      <c r="P7809" s="1255"/>
    </row>
    <row r="7810" spans="6:16">
      <c r="F7810" s="1256"/>
      <c r="G7810" s="1257"/>
      <c r="I7810" s="1255"/>
      <c r="K7810" s="1257"/>
      <c r="L7810" s="1257"/>
      <c r="P7810" s="1255"/>
    </row>
    <row r="7811" spans="6:16">
      <c r="F7811" s="1256"/>
      <c r="G7811" s="1257"/>
      <c r="I7811" s="1255"/>
      <c r="K7811" s="1257"/>
      <c r="L7811" s="1257"/>
      <c r="P7811" s="1255"/>
    </row>
    <row r="7812" spans="6:16">
      <c r="F7812" s="1256"/>
      <c r="G7812" s="1257"/>
      <c r="I7812" s="1255"/>
      <c r="K7812" s="1257"/>
      <c r="L7812" s="1257"/>
      <c r="P7812" s="1255"/>
    </row>
    <row r="7813" spans="6:16">
      <c r="F7813" s="1256"/>
      <c r="G7813" s="1257"/>
      <c r="I7813" s="1255"/>
      <c r="K7813" s="1257"/>
      <c r="L7813" s="1257"/>
      <c r="P7813" s="1255"/>
    </row>
    <row r="7814" spans="6:16">
      <c r="F7814" s="1256"/>
      <c r="G7814" s="1257"/>
      <c r="I7814" s="1255"/>
      <c r="K7814" s="1257"/>
      <c r="L7814" s="1257"/>
      <c r="P7814" s="1255"/>
    </row>
    <row r="7815" spans="6:16">
      <c r="F7815" s="1256"/>
      <c r="G7815" s="1257"/>
      <c r="I7815" s="1255"/>
      <c r="K7815" s="1257"/>
      <c r="L7815" s="1257"/>
      <c r="P7815" s="1255"/>
    </row>
    <row r="7816" spans="6:16">
      <c r="F7816" s="1256"/>
      <c r="G7816" s="1257"/>
      <c r="I7816" s="1255"/>
      <c r="K7816" s="1257"/>
      <c r="L7816" s="1257"/>
      <c r="P7816" s="1255"/>
    </row>
    <row r="7817" spans="6:16">
      <c r="F7817" s="1256"/>
      <c r="G7817" s="1257"/>
      <c r="I7817" s="1255"/>
      <c r="K7817" s="1257"/>
      <c r="L7817" s="1257"/>
      <c r="P7817" s="1255"/>
    </row>
    <row r="7818" spans="6:16">
      <c r="F7818" s="1256"/>
      <c r="G7818" s="1257"/>
      <c r="I7818" s="1255"/>
      <c r="K7818" s="1257"/>
      <c r="L7818" s="1257"/>
      <c r="P7818" s="1255"/>
    </row>
    <row r="7819" spans="6:16">
      <c r="F7819" s="1256"/>
      <c r="G7819" s="1257"/>
      <c r="I7819" s="1255"/>
      <c r="K7819" s="1257"/>
      <c r="L7819" s="1257"/>
      <c r="P7819" s="1255"/>
    </row>
    <row r="7820" spans="6:16">
      <c r="F7820" s="1256"/>
      <c r="G7820" s="1257"/>
      <c r="I7820" s="1255"/>
      <c r="K7820" s="1257"/>
      <c r="L7820" s="1257"/>
      <c r="P7820" s="1255"/>
    </row>
    <row r="7821" spans="6:16">
      <c r="F7821" s="1256"/>
      <c r="G7821" s="1257"/>
      <c r="I7821" s="1255"/>
      <c r="K7821" s="1257"/>
      <c r="L7821" s="1257"/>
      <c r="P7821" s="1255"/>
    </row>
    <row r="7822" spans="6:16">
      <c r="F7822" s="1256"/>
      <c r="G7822" s="1257"/>
      <c r="I7822" s="1255"/>
      <c r="K7822" s="1257"/>
      <c r="L7822" s="1257"/>
      <c r="P7822" s="1255"/>
    </row>
    <row r="7823" spans="6:16">
      <c r="F7823" s="1256"/>
      <c r="G7823" s="1257"/>
      <c r="I7823" s="1255"/>
      <c r="K7823" s="1257"/>
      <c r="L7823" s="1257"/>
      <c r="P7823" s="1255"/>
    </row>
    <row r="7824" spans="6:16">
      <c r="F7824" s="1256"/>
      <c r="G7824" s="1257"/>
      <c r="I7824" s="1255"/>
      <c r="K7824" s="1257"/>
      <c r="L7824" s="1257"/>
      <c r="P7824" s="1255"/>
    </row>
    <row r="7825" spans="6:16">
      <c r="F7825" s="1256"/>
      <c r="G7825" s="1257"/>
      <c r="I7825" s="1255"/>
      <c r="K7825" s="1257"/>
      <c r="L7825" s="1257"/>
      <c r="P7825" s="1255"/>
    </row>
    <row r="7826" spans="6:16">
      <c r="F7826" s="1256"/>
      <c r="G7826" s="1257"/>
      <c r="I7826" s="1255"/>
      <c r="K7826" s="1257"/>
      <c r="L7826" s="1257"/>
      <c r="P7826" s="1255"/>
    </row>
    <row r="7827" spans="6:16">
      <c r="F7827" s="1256"/>
      <c r="G7827" s="1257"/>
      <c r="I7827" s="1255"/>
      <c r="K7827" s="1257"/>
      <c r="L7827" s="1257"/>
      <c r="P7827" s="1255"/>
    </row>
    <row r="7828" spans="6:16">
      <c r="F7828" s="1256"/>
      <c r="G7828" s="1257"/>
      <c r="I7828" s="1255"/>
      <c r="K7828" s="1257"/>
      <c r="L7828" s="1257"/>
      <c r="P7828" s="1255"/>
    </row>
    <row r="7829" spans="6:16">
      <c r="F7829" s="1256"/>
      <c r="G7829" s="1257"/>
      <c r="I7829" s="1255"/>
      <c r="K7829" s="1257"/>
      <c r="L7829" s="1257"/>
      <c r="P7829" s="1255"/>
    </row>
    <row r="7830" spans="6:16">
      <c r="F7830" s="1256"/>
      <c r="G7830" s="1257"/>
      <c r="I7830" s="1255"/>
      <c r="K7830" s="1257"/>
      <c r="L7830" s="1257"/>
      <c r="P7830" s="1255"/>
    </row>
    <row r="7831" spans="6:16">
      <c r="F7831" s="1256"/>
      <c r="G7831" s="1257"/>
      <c r="I7831" s="1255"/>
      <c r="K7831" s="1257"/>
      <c r="L7831" s="1257"/>
      <c r="P7831" s="1255"/>
    </row>
    <row r="7832" spans="6:16">
      <c r="F7832" s="1256"/>
      <c r="G7832" s="1257"/>
      <c r="I7832" s="1255"/>
      <c r="K7832" s="1257"/>
      <c r="L7832" s="1257"/>
      <c r="P7832" s="1255"/>
    </row>
    <row r="7833" spans="6:16">
      <c r="F7833" s="1256"/>
      <c r="G7833" s="1257"/>
      <c r="I7833" s="1255"/>
      <c r="K7833" s="1257"/>
      <c r="L7833" s="1257"/>
      <c r="P7833" s="1255"/>
    </row>
    <row r="7834" spans="6:16">
      <c r="F7834" s="1256"/>
      <c r="G7834" s="1257"/>
      <c r="I7834" s="1255"/>
      <c r="K7834" s="1257"/>
      <c r="L7834" s="1257"/>
      <c r="P7834" s="1255"/>
    </row>
    <row r="7835" spans="6:16">
      <c r="F7835" s="1256"/>
      <c r="G7835" s="1257"/>
      <c r="I7835" s="1255"/>
      <c r="K7835" s="1257"/>
      <c r="L7835" s="1257"/>
      <c r="P7835" s="1255"/>
    </row>
    <row r="7836" spans="6:16">
      <c r="F7836" s="1256"/>
      <c r="G7836" s="1257"/>
      <c r="I7836" s="1255"/>
      <c r="K7836" s="1257"/>
      <c r="L7836" s="1257"/>
      <c r="P7836" s="1255"/>
    </row>
    <row r="7837" spans="6:16">
      <c r="F7837" s="1256"/>
      <c r="G7837" s="1257"/>
      <c r="I7837" s="1255"/>
      <c r="K7837" s="1257"/>
      <c r="L7837" s="1257"/>
      <c r="P7837" s="1255"/>
    </row>
    <row r="7838" spans="6:16">
      <c r="F7838" s="1256"/>
      <c r="G7838" s="1257"/>
      <c r="I7838" s="1255"/>
      <c r="K7838" s="1257"/>
      <c r="L7838" s="1257"/>
      <c r="P7838" s="1255"/>
    </row>
    <row r="7839" spans="6:16">
      <c r="F7839" s="1256"/>
      <c r="G7839" s="1257"/>
      <c r="I7839" s="1255"/>
      <c r="K7839" s="1257"/>
      <c r="L7839" s="1257"/>
      <c r="P7839" s="1255"/>
    </row>
    <row r="7840" spans="6:16">
      <c r="F7840" s="1256"/>
      <c r="G7840" s="1257"/>
      <c r="I7840" s="1255"/>
      <c r="K7840" s="1257"/>
      <c r="L7840" s="1257"/>
      <c r="P7840" s="1255"/>
    </row>
    <row r="7841" spans="6:16">
      <c r="F7841" s="1256"/>
      <c r="G7841" s="1257"/>
      <c r="I7841" s="1255"/>
      <c r="K7841" s="1257"/>
      <c r="L7841" s="1257"/>
      <c r="P7841" s="1255"/>
    </row>
    <row r="7842" spans="6:16">
      <c r="F7842" s="1256"/>
      <c r="G7842" s="1257"/>
      <c r="I7842" s="1255"/>
      <c r="K7842" s="1257"/>
      <c r="L7842" s="1257"/>
      <c r="P7842" s="1255"/>
    </row>
    <row r="7843" spans="6:16">
      <c r="F7843" s="1256"/>
      <c r="G7843" s="1257"/>
      <c r="I7843" s="1255"/>
      <c r="K7843" s="1257"/>
      <c r="L7843" s="1257"/>
      <c r="P7843" s="1255"/>
    </row>
    <row r="7844" spans="6:16">
      <c r="F7844" s="1256"/>
      <c r="G7844" s="1257"/>
      <c r="I7844" s="1255"/>
      <c r="K7844" s="1257"/>
      <c r="L7844" s="1257"/>
      <c r="P7844" s="1255"/>
    </row>
    <row r="7845" spans="6:16">
      <c r="F7845" s="1256"/>
      <c r="G7845" s="1257"/>
      <c r="I7845" s="1255"/>
      <c r="K7845" s="1257"/>
      <c r="L7845" s="1257"/>
      <c r="P7845" s="1255"/>
    </row>
    <row r="7846" spans="6:16">
      <c r="F7846" s="1256"/>
      <c r="G7846" s="1257"/>
      <c r="I7846" s="1255"/>
      <c r="K7846" s="1257"/>
      <c r="L7846" s="1257"/>
      <c r="P7846" s="1255"/>
    </row>
    <row r="7847" spans="6:16">
      <c r="F7847" s="1256"/>
      <c r="G7847" s="1257"/>
      <c r="I7847" s="1255"/>
      <c r="K7847" s="1257"/>
      <c r="L7847" s="1257"/>
      <c r="P7847" s="1255"/>
    </row>
    <row r="7848" spans="6:16">
      <c r="F7848" s="1256"/>
      <c r="G7848" s="1257"/>
      <c r="I7848" s="1255"/>
      <c r="K7848" s="1257"/>
      <c r="L7848" s="1257"/>
      <c r="P7848" s="1255"/>
    </row>
    <row r="7849" spans="6:16">
      <c r="F7849" s="1256"/>
      <c r="G7849" s="1257"/>
      <c r="I7849" s="1255"/>
      <c r="K7849" s="1257"/>
      <c r="L7849" s="1257"/>
      <c r="P7849" s="1255"/>
    </row>
    <row r="7850" spans="6:16">
      <c r="F7850" s="1256"/>
      <c r="G7850" s="1257"/>
      <c r="I7850" s="1255"/>
      <c r="K7850" s="1257"/>
      <c r="L7850" s="1257"/>
      <c r="P7850" s="1255"/>
    </row>
    <row r="7851" spans="6:16">
      <c r="F7851" s="1256"/>
      <c r="G7851" s="1257"/>
      <c r="I7851" s="1255"/>
      <c r="K7851" s="1257"/>
      <c r="L7851" s="1257"/>
      <c r="P7851" s="1255"/>
    </row>
    <row r="7852" spans="6:16">
      <c r="F7852" s="1256"/>
      <c r="G7852" s="1257"/>
      <c r="I7852" s="1255"/>
      <c r="K7852" s="1257"/>
      <c r="L7852" s="1257"/>
      <c r="P7852" s="1255"/>
    </row>
    <row r="7853" spans="6:16">
      <c r="F7853" s="1256"/>
      <c r="G7853" s="1257"/>
      <c r="I7853" s="1255"/>
      <c r="K7853" s="1257"/>
      <c r="L7853" s="1257"/>
      <c r="P7853" s="1255"/>
    </row>
    <row r="7854" spans="6:16">
      <c r="F7854" s="1256"/>
      <c r="G7854" s="1257"/>
      <c r="I7854" s="1255"/>
      <c r="K7854" s="1257"/>
      <c r="L7854" s="1257"/>
      <c r="P7854" s="1255"/>
    </row>
    <row r="7855" spans="6:16">
      <c r="F7855" s="1256"/>
      <c r="G7855" s="1257"/>
      <c r="I7855" s="1255"/>
      <c r="K7855" s="1257"/>
      <c r="L7855" s="1257"/>
      <c r="P7855" s="1255"/>
    </row>
    <row r="7856" spans="6:16">
      <c r="F7856" s="1256"/>
      <c r="G7856" s="1257"/>
      <c r="I7856" s="1255"/>
      <c r="K7856" s="1257"/>
      <c r="L7856" s="1257"/>
      <c r="P7856" s="1255"/>
    </row>
    <row r="7857" spans="6:16">
      <c r="F7857" s="1256"/>
      <c r="G7857" s="1257"/>
      <c r="I7857" s="1255"/>
      <c r="K7857" s="1257"/>
      <c r="L7857" s="1257"/>
      <c r="P7857" s="1255"/>
    </row>
    <row r="7858" spans="6:16">
      <c r="F7858" s="1256"/>
      <c r="G7858" s="1257"/>
      <c r="I7858" s="1255"/>
      <c r="K7858" s="1257"/>
      <c r="L7858" s="1257"/>
      <c r="P7858" s="1255"/>
    </row>
    <row r="7859" spans="6:16">
      <c r="F7859" s="1256"/>
      <c r="G7859" s="1257"/>
      <c r="I7859" s="1255"/>
      <c r="K7859" s="1257"/>
      <c r="L7859" s="1257"/>
      <c r="P7859" s="1255"/>
    </row>
    <row r="7860" spans="6:16">
      <c r="F7860" s="1256"/>
      <c r="G7860" s="1257"/>
      <c r="I7860" s="1255"/>
      <c r="K7860" s="1257"/>
      <c r="L7860" s="1257"/>
      <c r="P7860" s="1255"/>
    </row>
    <row r="7861" spans="6:16">
      <c r="F7861" s="1256"/>
      <c r="G7861" s="1257"/>
      <c r="I7861" s="1255"/>
      <c r="K7861" s="1257"/>
      <c r="L7861" s="1257"/>
      <c r="P7861" s="1255"/>
    </row>
    <row r="7862" spans="6:16">
      <c r="F7862" s="1256"/>
      <c r="G7862" s="1257"/>
      <c r="I7862" s="1255"/>
      <c r="K7862" s="1257"/>
      <c r="L7862" s="1257"/>
      <c r="P7862" s="1255"/>
    </row>
    <row r="7863" spans="6:16">
      <c r="F7863" s="1256"/>
      <c r="G7863" s="1257"/>
      <c r="I7863" s="1255"/>
      <c r="K7863" s="1257"/>
      <c r="L7863" s="1257"/>
      <c r="P7863" s="1255"/>
    </row>
    <row r="7864" spans="6:16">
      <c r="F7864" s="1256"/>
      <c r="G7864" s="1257"/>
      <c r="I7864" s="1255"/>
      <c r="K7864" s="1257"/>
      <c r="L7864" s="1257"/>
      <c r="P7864" s="1255"/>
    </row>
    <row r="7865" spans="6:16">
      <c r="F7865" s="1256"/>
      <c r="G7865" s="1257"/>
      <c r="I7865" s="1255"/>
      <c r="K7865" s="1257"/>
      <c r="L7865" s="1257"/>
      <c r="P7865" s="1255"/>
    </row>
    <row r="7866" spans="6:16">
      <c r="F7866" s="1256"/>
      <c r="G7866" s="1257"/>
      <c r="I7866" s="1255"/>
      <c r="K7866" s="1257"/>
      <c r="L7866" s="1257"/>
      <c r="P7866" s="1255"/>
    </row>
    <row r="7867" spans="6:16">
      <c r="F7867" s="1256"/>
      <c r="G7867" s="1257"/>
      <c r="I7867" s="1255"/>
      <c r="K7867" s="1257"/>
      <c r="L7867" s="1257"/>
      <c r="P7867" s="1255"/>
    </row>
    <row r="7868" spans="6:16">
      <c r="F7868" s="1256"/>
      <c r="G7868" s="1257"/>
      <c r="I7868" s="1255"/>
      <c r="K7868" s="1257"/>
      <c r="L7868" s="1257"/>
      <c r="P7868" s="1255"/>
    </row>
    <row r="7869" spans="6:16">
      <c r="F7869" s="1256"/>
      <c r="G7869" s="1257"/>
      <c r="I7869" s="1255"/>
      <c r="K7869" s="1257"/>
      <c r="L7869" s="1257"/>
      <c r="P7869" s="1255"/>
    </row>
    <row r="7870" spans="6:16">
      <c r="F7870" s="1256"/>
      <c r="G7870" s="1257"/>
      <c r="I7870" s="1255"/>
      <c r="K7870" s="1257"/>
      <c r="L7870" s="1257"/>
      <c r="P7870" s="1255"/>
    </row>
    <row r="7871" spans="6:16">
      <c r="F7871" s="1256"/>
      <c r="G7871" s="1257"/>
      <c r="I7871" s="1255"/>
      <c r="K7871" s="1257"/>
      <c r="L7871" s="1257"/>
      <c r="P7871" s="1255"/>
    </row>
    <row r="7872" spans="6:16">
      <c r="F7872" s="1256"/>
      <c r="G7872" s="1257"/>
      <c r="I7872" s="1255"/>
      <c r="K7872" s="1257"/>
      <c r="L7872" s="1257"/>
      <c r="P7872" s="1255"/>
    </row>
    <row r="7873" spans="6:16">
      <c r="F7873" s="1256"/>
      <c r="G7873" s="1257"/>
      <c r="I7873" s="1255"/>
      <c r="K7873" s="1257"/>
      <c r="L7873" s="1257"/>
      <c r="P7873" s="1255"/>
    </row>
    <row r="7874" spans="6:16">
      <c r="F7874" s="1256"/>
      <c r="G7874" s="1257"/>
      <c r="I7874" s="1255"/>
      <c r="K7874" s="1257"/>
      <c r="L7874" s="1257"/>
      <c r="P7874" s="1255"/>
    </row>
    <row r="7875" spans="6:16">
      <c r="F7875" s="1256"/>
      <c r="G7875" s="1257"/>
      <c r="I7875" s="1255"/>
      <c r="K7875" s="1257"/>
      <c r="L7875" s="1257"/>
      <c r="P7875" s="1255"/>
    </row>
    <row r="7876" spans="6:16">
      <c r="F7876" s="1256"/>
      <c r="G7876" s="1257"/>
      <c r="I7876" s="1255"/>
      <c r="K7876" s="1257"/>
      <c r="L7876" s="1257"/>
      <c r="P7876" s="1255"/>
    </row>
    <row r="7877" spans="6:16">
      <c r="F7877" s="1256"/>
      <c r="G7877" s="1257"/>
      <c r="I7877" s="1255"/>
      <c r="K7877" s="1257"/>
      <c r="L7877" s="1257"/>
      <c r="P7877" s="1255"/>
    </row>
    <row r="7878" spans="6:16">
      <c r="F7878" s="1256"/>
      <c r="G7878" s="1257"/>
      <c r="I7878" s="1255"/>
      <c r="K7878" s="1257"/>
      <c r="L7878" s="1257"/>
      <c r="P7878" s="1255"/>
    </row>
    <row r="7879" spans="6:16">
      <c r="F7879" s="1256"/>
      <c r="G7879" s="1257"/>
      <c r="I7879" s="1255"/>
      <c r="K7879" s="1257"/>
      <c r="L7879" s="1257"/>
      <c r="P7879" s="1255"/>
    </row>
    <row r="7880" spans="6:16">
      <c r="F7880" s="1256"/>
      <c r="G7880" s="1257"/>
      <c r="I7880" s="1255"/>
      <c r="K7880" s="1257"/>
      <c r="L7880" s="1257"/>
      <c r="P7880" s="1255"/>
    </row>
    <row r="7881" spans="6:16">
      <c r="F7881" s="1256"/>
      <c r="G7881" s="1257"/>
      <c r="I7881" s="1255"/>
      <c r="K7881" s="1257"/>
      <c r="L7881" s="1257"/>
      <c r="P7881" s="1255"/>
    </row>
    <row r="7882" spans="6:16">
      <c r="F7882" s="1256"/>
      <c r="G7882" s="1257"/>
      <c r="I7882" s="1255"/>
      <c r="K7882" s="1257"/>
      <c r="L7882" s="1257"/>
      <c r="P7882" s="1255"/>
    </row>
    <row r="7883" spans="6:16">
      <c r="F7883" s="1256"/>
      <c r="G7883" s="1257"/>
      <c r="I7883" s="1255"/>
      <c r="K7883" s="1257"/>
      <c r="L7883" s="1257"/>
      <c r="P7883" s="1255"/>
    </row>
    <row r="7884" spans="6:16">
      <c r="F7884" s="1256"/>
      <c r="G7884" s="1257"/>
      <c r="I7884" s="1255"/>
      <c r="K7884" s="1257"/>
      <c r="L7884" s="1257"/>
      <c r="P7884" s="1255"/>
    </row>
    <row r="7885" spans="6:16">
      <c r="F7885" s="1256"/>
      <c r="G7885" s="1257"/>
      <c r="I7885" s="1255"/>
      <c r="K7885" s="1257"/>
      <c r="L7885" s="1257"/>
      <c r="P7885" s="1255"/>
    </row>
    <row r="7886" spans="6:16">
      <c r="F7886" s="1256"/>
      <c r="G7886" s="1257"/>
      <c r="I7886" s="1255"/>
      <c r="K7886" s="1257"/>
      <c r="L7886" s="1257"/>
      <c r="P7886" s="1255"/>
    </row>
    <row r="7887" spans="6:16">
      <c r="F7887" s="1256"/>
      <c r="G7887" s="1257"/>
      <c r="I7887" s="1255"/>
      <c r="K7887" s="1257"/>
      <c r="L7887" s="1257"/>
      <c r="P7887" s="1255"/>
    </row>
    <row r="7888" spans="6:16">
      <c r="F7888" s="1256"/>
      <c r="G7888" s="1257"/>
      <c r="I7888" s="1255"/>
      <c r="K7888" s="1257"/>
      <c r="L7888" s="1257"/>
      <c r="P7888" s="1255"/>
    </row>
    <row r="7889" spans="6:16">
      <c r="F7889" s="1256"/>
      <c r="G7889" s="1257"/>
      <c r="I7889" s="1255"/>
      <c r="K7889" s="1257"/>
      <c r="L7889" s="1257"/>
      <c r="P7889" s="1255"/>
    </row>
    <row r="7890" spans="6:16">
      <c r="F7890" s="1256"/>
      <c r="G7890" s="1257"/>
      <c r="I7890" s="1255"/>
      <c r="K7890" s="1257"/>
      <c r="L7890" s="1257"/>
      <c r="P7890" s="1255"/>
    </row>
    <row r="7891" spans="6:16">
      <c r="F7891" s="1256"/>
      <c r="G7891" s="1257"/>
      <c r="I7891" s="1255"/>
      <c r="K7891" s="1257"/>
      <c r="L7891" s="1257"/>
      <c r="P7891" s="1255"/>
    </row>
    <row r="7892" spans="6:16">
      <c r="F7892" s="1256"/>
      <c r="G7892" s="1257"/>
      <c r="I7892" s="1255"/>
      <c r="K7892" s="1257"/>
      <c r="L7892" s="1257"/>
      <c r="P7892" s="1255"/>
    </row>
    <row r="7893" spans="6:16">
      <c r="F7893" s="1256"/>
      <c r="G7893" s="1257"/>
      <c r="I7893" s="1255"/>
      <c r="K7893" s="1257"/>
      <c r="L7893" s="1257"/>
      <c r="P7893" s="1255"/>
    </row>
    <row r="7894" spans="6:16">
      <c r="F7894" s="1256"/>
      <c r="G7894" s="1257"/>
      <c r="I7894" s="1255"/>
      <c r="K7894" s="1257"/>
      <c r="L7894" s="1257"/>
      <c r="P7894" s="1255"/>
    </row>
    <row r="7895" spans="6:16">
      <c r="F7895" s="1256"/>
      <c r="G7895" s="1257"/>
      <c r="I7895" s="1255"/>
      <c r="K7895" s="1257"/>
      <c r="L7895" s="1257"/>
      <c r="P7895" s="1255"/>
    </row>
    <row r="7896" spans="6:16">
      <c r="F7896" s="1256"/>
      <c r="G7896" s="1257"/>
      <c r="I7896" s="1255"/>
      <c r="K7896" s="1257"/>
      <c r="L7896" s="1257"/>
      <c r="P7896" s="1255"/>
    </row>
    <row r="7897" spans="6:16">
      <c r="F7897" s="1256"/>
      <c r="G7897" s="1257"/>
      <c r="I7897" s="1255"/>
      <c r="K7897" s="1257"/>
      <c r="L7897" s="1257"/>
      <c r="P7897" s="1255"/>
    </row>
    <row r="7898" spans="6:16">
      <c r="F7898" s="1256"/>
      <c r="G7898" s="1257"/>
      <c r="I7898" s="1255"/>
      <c r="K7898" s="1257"/>
      <c r="L7898" s="1257"/>
      <c r="P7898" s="1255"/>
    </row>
    <row r="7899" spans="6:16">
      <c r="F7899" s="1256"/>
      <c r="G7899" s="1257"/>
      <c r="I7899" s="1255"/>
      <c r="K7899" s="1257"/>
      <c r="L7899" s="1257"/>
      <c r="P7899" s="1255"/>
    </row>
    <row r="7900" spans="6:16">
      <c r="F7900" s="1256"/>
      <c r="G7900" s="1257"/>
      <c r="I7900" s="1255"/>
      <c r="K7900" s="1257"/>
      <c r="L7900" s="1257"/>
      <c r="P7900" s="1255"/>
    </row>
    <row r="7901" spans="6:16">
      <c r="F7901" s="1256"/>
      <c r="G7901" s="1257"/>
      <c r="I7901" s="1255"/>
      <c r="K7901" s="1257"/>
      <c r="L7901" s="1257"/>
      <c r="P7901" s="1255"/>
    </row>
    <row r="7902" spans="6:16">
      <c r="F7902" s="1256"/>
      <c r="G7902" s="1257"/>
      <c r="I7902" s="1255"/>
      <c r="K7902" s="1257"/>
      <c r="L7902" s="1257"/>
      <c r="P7902" s="1255"/>
    </row>
    <row r="7903" spans="6:16">
      <c r="F7903" s="1256"/>
      <c r="G7903" s="1257"/>
      <c r="I7903" s="1255"/>
      <c r="K7903" s="1257"/>
      <c r="L7903" s="1257"/>
      <c r="P7903" s="1255"/>
    </row>
    <row r="7904" spans="6:16">
      <c r="F7904" s="1256"/>
      <c r="G7904" s="1257"/>
      <c r="I7904" s="1255"/>
      <c r="K7904" s="1257"/>
      <c r="L7904" s="1257"/>
      <c r="P7904" s="1255"/>
    </row>
    <row r="7905" spans="6:16">
      <c r="F7905" s="1256"/>
      <c r="G7905" s="1257"/>
      <c r="I7905" s="1255"/>
      <c r="K7905" s="1257"/>
      <c r="L7905" s="1257"/>
      <c r="P7905" s="1255"/>
    </row>
    <row r="7906" spans="6:16">
      <c r="F7906" s="1256"/>
      <c r="G7906" s="1257"/>
      <c r="I7906" s="1255"/>
      <c r="K7906" s="1257"/>
      <c r="L7906" s="1257"/>
      <c r="P7906" s="1255"/>
    </row>
    <row r="7907" spans="6:16">
      <c r="F7907" s="1256"/>
      <c r="G7907" s="1257"/>
      <c r="I7907" s="1255"/>
      <c r="K7907" s="1257"/>
      <c r="L7907" s="1257"/>
      <c r="P7907" s="1255"/>
    </row>
    <row r="7908" spans="6:16">
      <c r="F7908" s="1256"/>
      <c r="G7908" s="1257"/>
      <c r="I7908" s="1255"/>
      <c r="K7908" s="1257"/>
      <c r="L7908" s="1257"/>
      <c r="P7908" s="1255"/>
    </row>
    <row r="7909" spans="6:16">
      <c r="F7909" s="1256"/>
      <c r="G7909" s="1257"/>
      <c r="I7909" s="1255"/>
      <c r="K7909" s="1257"/>
      <c r="L7909" s="1257"/>
      <c r="P7909" s="1255"/>
    </row>
    <row r="7910" spans="6:16">
      <c r="F7910" s="1256"/>
      <c r="G7910" s="1257"/>
      <c r="I7910" s="1255"/>
      <c r="K7910" s="1257"/>
      <c r="L7910" s="1257"/>
      <c r="P7910" s="1255"/>
    </row>
    <row r="7911" spans="6:16">
      <c r="F7911" s="1256"/>
      <c r="G7911" s="1257"/>
      <c r="I7911" s="1255"/>
      <c r="K7911" s="1257"/>
      <c r="L7911" s="1257"/>
      <c r="P7911" s="1255"/>
    </row>
    <row r="7912" spans="6:16">
      <c r="F7912" s="1256"/>
      <c r="G7912" s="1257"/>
      <c r="I7912" s="1255"/>
      <c r="K7912" s="1257"/>
      <c r="L7912" s="1257"/>
      <c r="P7912" s="1255"/>
    </row>
    <row r="7913" spans="6:16">
      <c r="F7913" s="1256"/>
      <c r="G7913" s="1257"/>
      <c r="I7913" s="1255"/>
      <c r="K7913" s="1257"/>
      <c r="L7913" s="1257"/>
      <c r="P7913" s="1255"/>
    </row>
    <row r="7914" spans="6:16">
      <c r="F7914" s="1256"/>
      <c r="G7914" s="1257"/>
      <c r="I7914" s="1255"/>
      <c r="K7914" s="1257"/>
      <c r="L7914" s="1257"/>
      <c r="P7914" s="1255"/>
    </row>
    <row r="7915" spans="6:16">
      <c r="F7915" s="1256"/>
      <c r="G7915" s="1257"/>
      <c r="I7915" s="1255"/>
      <c r="K7915" s="1257"/>
      <c r="L7915" s="1257"/>
      <c r="P7915" s="1255"/>
    </row>
    <row r="7916" spans="6:16">
      <c r="F7916" s="1256"/>
      <c r="G7916" s="1257"/>
      <c r="I7916" s="1255"/>
      <c r="K7916" s="1257"/>
      <c r="L7916" s="1257"/>
      <c r="P7916" s="1255"/>
    </row>
    <row r="7917" spans="6:16">
      <c r="F7917" s="1256"/>
      <c r="G7917" s="1257"/>
      <c r="I7917" s="1255"/>
      <c r="K7917" s="1257"/>
      <c r="L7917" s="1257"/>
      <c r="P7917" s="1255"/>
    </row>
    <row r="7918" spans="6:16">
      <c r="F7918" s="1256"/>
      <c r="G7918" s="1257"/>
      <c r="I7918" s="1255"/>
      <c r="K7918" s="1257"/>
      <c r="L7918" s="1257"/>
      <c r="P7918" s="1255"/>
    </row>
    <row r="7919" spans="6:16">
      <c r="F7919" s="1256"/>
      <c r="G7919" s="1257"/>
      <c r="I7919" s="1255"/>
      <c r="K7919" s="1257"/>
      <c r="L7919" s="1257"/>
      <c r="P7919" s="1255"/>
    </row>
    <row r="7920" spans="6:16">
      <c r="F7920" s="1256"/>
      <c r="G7920" s="1257"/>
      <c r="I7920" s="1255"/>
      <c r="K7920" s="1257"/>
      <c r="L7920" s="1257"/>
      <c r="P7920" s="1255"/>
    </row>
    <row r="7921" spans="6:16">
      <c r="F7921" s="1256"/>
      <c r="G7921" s="1257"/>
      <c r="I7921" s="1255"/>
      <c r="K7921" s="1257"/>
      <c r="L7921" s="1257"/>
      <c r="P7921" s="1255"/>
    </row>
    <row r="7922" spans="6:16">
      <c r="F7922" s="1256"/>
      <c r="G7922" s="1257"/>
      <c r="I7922" s="1255"/>
      <c r="K7922" s="1257"/>
      <c r="L7922" s="1257"/>
      <c r="P7922" s="1255"/>
    </row>
    <row r="7923" spans="6:16">
      <c r="F7923" s="1256"/>
      <c r="G7923" s="1257"/>
      <c r="I7923" s="1255"/>
      <c r="K7923" s="1257"/>
      <c r="L7923" s="1257"/>
      <c r="P7923" s="1255"/>
    </row>
    <row r="7924" spans="6:16">
      <c r="F7924" s="1256"/>
      <c r="G7924" s="1257"/>
      <c r="I7924" s="1255"/>
      <c r="K7924" s="1257"/>
      <c r="L7924" s="1257"/>
      <c r="P7924" s="1255"/>
    </row>
    <row r="7925" spans="6:16">
      <c r="F7925" s="1256"/>
      <c r="G7925" s="1257"/>
      <c r="I7925" s="1255"/>
      <c r="K7925" s="1257"/>
      <c r="L7925" s="1257"/>
      <c r="P7925" s="1255"/>
    </row>
    <row r="7926" spans="6:16">
      <c r="F7926" s="1256"/>
      <c r="G7926" s="1257"/>
      <c r="I7926" s="1255"/>
      <c r="K7926" s="1257"/>
      <c r="L7926" s="1257"/>
      <c r="P7926" s="1255"/>
    </row>
    <row r="7927" spans="6:16">
      <c r="F7927" s="1256"/>
      <c r="G7927" s="1257"/>
      <c r="I7927" s="1255"/>
      <c r="K7927" s="1257"/>
      <c r="L7927" s="1257"/>
      <c r="P7927" s="1255"/>
    </row>
    <row r="7928" spans="6:16">
      <c r="F7928" s="1256"/>
      <c r="G7928" s="1257"/>
      <c r="I7928" s="1255"/>
      <c r="K7928" s="1257"/>
      <c r="L7928" s="1257"/>
      <c r="P7928" s="1255"/>
    </row>
    <row r="7929" spans="6:16">
      <c r="F7929" s="1256"/>
      <c r="G7929" s="1257"/>
      <c r="I7929" s="1255"/>
      <c r="K7929" s="1257"/>
      <c r="L7929" s="1257"/>
      <c r="P7929" s="1255"/>
    </row>
    <row r="7930" spans="6:16">
      <c r="F7930" s="1256"/>
      <c r="G7930" s="1257"/>
      <c r="I7930" s="1255"/>
      <c r="K7930" s="1257"/>
      <c r="L7930" s="1257"/>
      <c r="P7930" s="1255"/>
    </row>
    <row r="7931" spans="6:16">
      <c r="F7931" s="1256"/>
      <c r="G7931" s="1257"/>
      <c r="I7931" s="1255"/>
      <c r="K7931" s="1257"/>
      <c r="L7931" s="1257"/>
      <c r="P7931" s="1255"/>
    </row>
    <row r="7932" spans="6:16">
      <c r="F7932" s="1256"/>
      <c r="G7932" s="1257"/>
      <c r="I7932" s="1255"/>
      <c r="K7932" s="1257"/>
      <c r="L7932" s="1257"/>
      <c r="P7932" s="1255"/>
    </row>
    <row r="7933" spans="6:16">
      <c r="F7933" s="1256"/>
      <c r="G7933" s="1257"/>
      <c r="I7933" s="1255"/>
      <c r="K7933" s="1257"/>
      <c r="L7933" s="1257"/>
      <c r="P7933" s="1255"/>
    </row>
    <row r="7934" spans="6:16">
      <c r="F7934" s="1256"/>
      <c r="G7934" s="1257"/>
      <c r="I7934" s="1255"/>
      <c r="K7934" s="1257"/>
      <c r="L7934" s="1257"/>
      <c r="P7934" s="1255"/>
    </row>
    <row r="7935" spans="6:16">
      <c r="F7935" s="1256"/>
      <c r="G7935" s="1257"/>
      <c r="I7935" s="1255"/>
      <c r="K7935" s="1257"/>
      <c r="L7935" s="1257"/>
      <c r="P7935" s="1255"/>
    </row>
    <row r="7936" spans="6:16">
      <c r="F7936" s="1256"/>
      <c r="G7936" s="1257"/>
      <c r="I7936" s="1255"/>
      <c r="K7936" s="1257"/>
      <c r="L7936" s="1257"/>
      <c r="P7936" s="1255"/>
    </row>
    <row r="7937" spans="6:16">
      <c r="F7937" s="1256"/>
      <c r="G7937" s="1257"/>
      <c r="I7937" s="1255"/>
      <c r="K7937" s="1257"/>
      <c r="L7937" s="1257"/>
      <c r="P7937" s="1255"/>
    </row>
    <row r="7938" spans="6:16">
      <c r="F7938" s="1256"/>
      <c r="G7938" s="1257"/>
      <c r="I7938" s="1255"/>
      <c r="K7938" s="1257"/>
      <c r="L7938" s="1257"/>
      <c r="P7938" s="1255"/>
    </row>
    <row r="7939" spans="6:16">
      <c r="F7939" s="1256"/>
      <c r="G7939" s="1257"/>
      <c r="I7939" s="1255"/>
      <c r="K7939" s="1257"/>
      <c r="L7939" s="1257"/>
      <c r="P7939" s="1255"/>
    </row>
    <row r="7940" spans="6:16">
      <c r="F7940" s="1256"/>
      <c r="G7940" s="1257"/>
      <c r="I7940" s="1255"/>
      <c r="K7940" s="1257"/>
      <c r="L7940" s="1257"/>
      <c r="P7940" s="1255"/>
    </row>
    <row r="7941" spans="6:16">
      <c r="F7941" s="1256"/>
      <c r="G7941" s="1257"/>
      <c r="I7941" s="1255"/>
      <c r="K7941" s="1257"/>
      <c r="L7941" s="1257"/>
      <c r="P7941" s="1255"/>
    </row>
    <row r="7942" spans="6:16">
      <c r="F7942" s="1256"/>
      <c r="G7942" s="1257"/>
      <c r="I7942" s="1255"/>
      <c r="K7942" s="1257"/>
      <c r="L7942" s="1257"/>
      <c r="P7942" s="1255"/>
    </row>
    <row r="7943" spans="6:16">
      <c r="F7943" s="1256"/>
      <c r="G7943" s="1257"/>
      <c r="I7943" s="1255"/>
      <c r="K7943" s="1257"/>
      <c r="L7943" s="1257"/>
      <c r="P7943" s="1255"/>
    </row>
    <row r="7944" spans="6:16">
      <c r="F7944" s="1256"/>
      <c r="G7944" s="1257"/>
      <c r="I7944" s="1255"/>
      <c r="K7944" s="1257"/>
      <c r="L7944" s="1257"/>
      <c r="P7944" s="1255"/>
    </row>
    <row r="7945" spans="6:16">
      <c r="F7945" s="1256"/>
      <c r="G7945" s="1257"/>
      <c r="I7945" s="1255"/>
      <c r="K7945" s="1257"/>
      <c r="L7945" s="1257"/>
      <c r="P7945" s="1255"/>
    </row>
    <row r="7946" spans="6:16">
      <c r="F7946" s="1256"/>
      <c r="G7946" s="1257"/>
      <c r="I7946" s="1255"/>
      <c r="K7946" s="1257"/>
      <c r="L7946" s="1257"/>
      <c r="P7946" s="1255"/>
    </row>
    <row r="7947" spans="6:16">
      <c r="F7947" s="1256"/>
      <c r="G7947" s="1257"/>
      <c r="I7947" s="1255"/>
      <c r="K7947" s="1257"/>
      <c r="L7947" s="1257"/>
      <c r="P7947" s="1255"/>
    </row>
    <row r="7948" spans="6:16">
      <c r="F7948" s="1256"/>
      <c r="G7948" s="1257"/>
      <c r="I7948" s="1255"/>
      <c r="K7948" s="1257"/>
      <c r="L7948" s="1257"/>
      <c r="P7948" s="1255"/>
    </row>
    <row r="7949" spans="6:16">
      <c r="F7949" s="1256"/>
      <c r="G7949" s="1257"/>
      <c r="I7949" s="1255"/>
      <c r="K7949" s="1257"/>
      <c r="L7949" s="1257"/>
      <c r="P7949" s="1255"/>
    </row>
    <row r="7950" spans="6:16">
      <c r="F7950" s="1256"/>
      <c r="G7950" s="1257"/>
      <c r="I7950" s="1255"/>
      <c r="K7950" s="1257"/>
      <c r="L7950" s="1257"/>
      <c r="P7950" s="1255"/>
    </row>
    <row r="7951" spans="6:16">
      <c r="F7951" s="1256"/>
      <c r="G7951" s="1257"/>
      <c r="I7951" s="1255"/>
      <c r="K7951" s="1257"/>
      <c r="L7951" s="1257"/>
      <c r="P7951" s="1255"/>
    </row>
    <row r="7952" spans="6:16">
      <c r="F7952" s="1256"/>
      <c r="G7952" s="1257"/>
      <c r="I7952" s="1255"/>
      <c r="K7952" s="1257"/>
      <c r="L7952" s="1257"/>
      <c r="P7952" s="1255"/>
    </row>
    <row r="7953" spans="6:16">
      <c r="F7953" s="1256"/>
      <c r="G7953" s="1257"/>
      <c r="I7953" s="1255"/>
      <c r="K7953" s="1257"/>
      <c r="L7953" s="1257"/>
      <c r="P7953" s="1255"/>
    </row>
    <row r="7954" spans="6:16">
      <c r="F7954" s="1256"/>
      <c r="G7954" s="1257"/>
      <c r="I7954" s="1255"/>
      <c r="K7954" s="1257"/>
      <c r="L7954" s="1257"/>
      <c r="P7954" s="1255"/>
    </row>
    <row r="7955" spans="6:16">
      <c r="F7955" s="1256"/>
      <c r="G7955" s="1257"/>
      <c r="I7955" s="1255"/>
      <c r="K7955" s="1257"/>
      <c r="L7955" s="1257"/>
      <c r="P7955" s="1255"/>
    </row>
    <row r="7956" spans="6:16">
      <c r="F7956" s="1256"/>
      <c r="G7956" s="1257"/>
      <c r="I7956" s="1255"/>
      <c r="K7956" s="1257"/>
      <c r="L7956" s="1257"/>
      <c r="P7956" s="1255"/>
    </row>
    <row r="7957" spans="6:16">
      <c r="F7957" s="1256"/>
      <c r="G7957" s="1257"/>
      <c r="I7957" s="1255"/>
      <c r="K7957" s="1257"/>
      <c r="L7957" s="1257"/>
      <c r="P7957" s="1255"/>
    </row>
    <row r="7958" spans="6:16">
      <c r="F7958" s="1256"/>
      <c r="G7958" s="1257"/>
      <c r="I7958" s="1255"/>
      <c r="K7958" s="1257"/>
      <c r="L7958" s="1257"/>
      <c r="P7958" s="1255"/>
    </row>
    <row r="7959" spans="6:16">
      <c r="F7959" s="1256"/>
      <c r="G7959" s="1257"/>
      <c r="I7959" s="1255"/>
      <c r="K7959" s="1257"/>
      <c r="L7959" s="1257"/>
      <c r="P7959" s="1255"/>
    </row>
    <row r="7960" spans="6:16">
      <c r="F7960" s="1256"/>
      <c r="G7960" s="1257"/>
      <c r="I7960" s="1255"/>
      <c r="K7960" s="1257"/>
      <c r="L7960" s="1257"/>
      <c r="P7960" s="1255"/>
    </row>
    <row r="7961" spans="6:16">
      <c r="F7961" s="1256"/>
      <c r="G7961" s="1257"/>
      <c r="I7961" s="1255"/>
      <c r="K7961" s="1257"/>
      <c r="L7961" s="1257"/>
      <c r="P7961" s="1255"/>
    </row>
    <row r="7962" spans="6:16">
      <c r="F7962" s="1256"/>
      <c r="G7962" s="1257"/>
      <c r="I7962" s="1255"/>
      <c r="K7962" s="1257"/>
      <c r="L7962" s="1257"/>
      <c r="P7962" s="1255"/>
    </row>
    <row r="7963" spans="6:16">
      <c r="F7963" s="1256"/>
      <c r="G7963" s="1257"/>
      <c r="I7963" s="1255"/>
      <c r="K7963" s="1257"/>
      <c r="L7963" s="1257"/>
      <c r="P7963" s="1255"/>
    </row>
    <row r="7964" spans="6:16">
      <c r="F7964" s="1256"/>
      <c r="G7964" s="1257"/>
      <c r="I7964" s="1255"/>
      <c r="K7964" s="1257"/>
      <c r="L7964" s="1257"/>
      <c r="P7964" s="1255"/>
    </row>
    <row r="7965" spans="6:16">
      <c r="F7965" s="1256"/>
      <c r="G7965" s="1257"/>
      <c r="I7965" s="1255"/>
      <c r="K7965" s="1257"/>
      <c r="L7965" s="1257"/>
      <c r="P7965" s="1255"/>
    </row>
    <row r="7966" spans="6:16">
      <c r="F7966" s="1256"/>
      <c r="G7966" s="1257"/>
      <c r="I7966" s="1255"/>
      <c r="K7966" s="1257"/>
      <c r="L7966" s="1257"/>
      <c r="P7966" s="1255"/>
    </row>
    <row r="7967" spans="6:16">
      <c r="F7967" s="1256"/>
      <c r="G7967" s="1257"/>
      <c r="I7967" s="1255"/>
      <c r="K7967" s="1257"/>
      <c r="L7967" s="1257"/>
      <c r="P7967" s="1255"/>
    </row>
    <row r="7968" spans="6:16">
      <c r="F7968" s="1256"/>
      <c r="G7968" s="1257"/>
      <c r="I7968" s="1255"/>
      <c r="K7968" s="1257"/>
      <c r="L7968" s="1257"/>
      <c r="P7968" s="1255"/>
    </row>
    <row r="7969" spans="6:16">
      <c r="F7969" s="1256"/>
      <c r="G7969" s="1257"/>
      <c r="I7969" s="1255"/>
      <c r="K7969" s="1257"/>
      <c r="L7969" s="1257"/>
      <c r="P7969" s="1255"/>
    </row>
    <row r="7970" spans="6:16">
      <c r="F7970" s="1256"/>
      <c r="G7970" s="1257"/>
      <c r="I7970" s="1255"/>
      <c r="K7970" s="1257"/>
      <c r="L7970" s="1257"/>
      <c r="P7970" s="1255"/>
    </row>
    <row r="7971" spans="6:16">
      <c r="F7971" s="1256"/>
      <c r="G7971" s="1257"/>
      <c r="I7971" s="1255"/>
      <c r="K7971" s="1257"/>
      <c r="L7971" s="1257"/>
      <c r="P7971" s="1255"/>
    </row>
    <row r="7972" spans="6:16">
      <c r="F7972" s="1256"/>
      <c r="G7972" s="1257"/>
      <c r="I7972" s="1255"/>
      <c r="K7972" s="1257"/>
      <c r="L7972" s="1257"/>
      <c r="P7972" s="1255"/>
    </row>
    <row r="7973" spans="6:16">
      <c r="F7973" s="1256"/>
      <c r="G7973" s="1257"/>
      <c r="I7973" s="1255"/>
      <c r="K7973" s="1257"/>
      <c r="L7973" s="1257"/>
      <c r="P7973" s="1255"/>
    </row>
    <row r="7974" spans="6:16">
      <c r="F7974" s="1256"/>
      <c r="G7974" s="1257"/>
      <c r="I7974" s="1255"/>
      <c r="K7974" s="1257"/>
      <c r="L7974" s="1257"/>
      <c r="P7974" s="1255"/>
    </row>
    <row r="7975" spans="6:16">
      <c r="F7975" s="1256"/>
      <c r="G7975" s="1257"/>
      <c r="I7975" s="1255"/>
      <c r="K7975" s="1257"/>
      <c r="L7975" s="1257"/>
      <c r="P7975" s="1255"/>
    </row>
    <row r="7976" spans="6:16">
      <c r="F7976" s="1256"/>
      <c r="G7976" s="1257"/>
      <c r="I7976" s="1255"/>
      <c r="K7976" s="1257"/>
      <c r="L7976" s="1257"/>
      <c r="P7976" s="1255"/>
    </row>
    <row r="7977" spans="6:16">
      <c r="F7977" s="1256"/>
      <c r="G7977" s="1257"/>
      <c r="I7977" s="1255"/>
      <c r="K7977" s="1257"/>
      <c r="L7977" s="1257"/>
      <c r="P7977" s="1255"/>
    </row>
    <row r="7978" spans="6:16">
      <c r="F7978" s="1256"/>
      <c r="G7978" s="1257"/>
      <c r="I7978" s="1255"/>
      <c r="K7978" s="1257"/>
      <c r="L7978" s="1257"/>
      <c r="P7978" s="1255"/>
    </row>
    <row r="7979" spans="6:16">
      <c r="F7979" s="1256"/>
      <c r="G7979" s="1257"/>
      <c r="I7979" s="1255"/>
      <c r="K7979" s="1257"/>
      <c r="L7979" s="1257"/>
      <c r="P7979" s="1255"/>
    </row>
    <row r="7980" spans="6:16">
      <c r="F7980" s="1256"/>
      <c r="G7980" s="1257"/>
      <c r="I7980" s="1255"/>
      <c r="K7980" s="1257"/>
      <c r="L7980" s="1257"/>
      <c r="P7980" s="1255"/>
    </row>
    <row r="7981" spans="6:16">
      <c r="F7981" s="1256"/>
      <c r="G7981" s="1257"/>
      <c r="I7981" s="1255"/>
      <c r="K7981" s="1257"/>
      <c r="L7981" s="1257"/>
      <c r="P7981" s="1255"/>
    </row>
    <row r="7982" spans="6:16">
      <c r="F7982" s="1256"/>
      <c r="G7982" s="1257"/>
      <c r="I7982" s="1255"/>
      <c r="K7982" s="1257"/>
      <c r="L7982" s="1257"/>
      <c r="P7982" s="1255"/>
    </row>
    <row r="7983" spans="6:16">
      <c r="F7983" s="1256"/>
      <c r="G7983" s="1257"/>
      <c r="I7983" s="1255"/>
      <c r="K7983" s="1257"/>
      <c r="L7983" s="1257"/>
      <c r="P7983" s="1255"/>
    </row>
    <row r="7984" spans="6:16">
      <c r="F7984" s="1256"/>
      <c r="G7984" s="1257"/>
      <c r="I7984" s="1255"/>
      <c r="K7984" s="1257"/>
      <c r="L7984" s="1257"/>
      <c r="P7984" s="1255"/>
    </row>
    <row r="7985" spans="6:16">
      <c r="F7985" s="1256"/>
      <c r="G7985" s="1257"/>
      <c r="I7985" s="1255"/>
      <c r="K7985" s="1257"/>
      <c r="L7985" s="1257"/>
      <c r="P7985" s="1255"/>
    </row>
    <row r="7986" spans="6:16">
      <c r="F7986" s="1256"/>
      <c r="G7986" s="1257"/>
      <c r="I7986" s="1255"/>
      <c r="K7986" s="1257"/>
      <c r="L7986" s="1257"/>
      <c r="P7986" s="1255"/>
    </row>
    <row r="7987" spans="6:16">
      <c r="F7987" s="1256"/>
      <c r="G7987" s="1257"/>
      <c r="I7987" s="1255"/>
      <c r="K7987" s="1257"/>
      <c r="L7987" s="1257"/>
      <c r="P7987" s="1255"/>
    </row>
    <row r="7988" spans="6:16">
      <c r="F7988" s="1256"/>
      <c r="G7988" s="1257"/>
      <c r="I7988" s="1255"/>
      <c r="K7988" s="1257"/>
      <c r="L7988" s="1257"/>
      <c r="P7988" s="1255"/>
    </row>
    <row r="7989" spans="6:16">
      <c r="F7989" s="1256"/>
      <c r="G7989" s="1257"/>
      <c r="I7989" s="1255"/>
      <c r="K7989" s="1257"/>
      <c r="L7989" s="1257"/>
      <c r="P7989" s="1255"/>
    </row>
    <row r="7990" spans="6:16">
      <c r="F7990" s="1256"/>
      <c r="G7990" s="1257"/>
      <c r="I7990" s="1255"/>
      <c r="K7990" s="1257"/>
      <c r="L7990" s="1257"/>
      <c r="P7990" s="1255"/>
    </row>
    <row r="7991" spans="6:16">
      <c r="F7991" s="1256"/>
      <c r="G7991" s="1257"/>
      <c r="I7991" s="1255"/>
      <c r="K7991" s="1257"/>
      <c r="L7991" s="1257"/>
      <c r="P7991" s="1255"/>
    </row>
    <row r="7992" spans="6:16">
      <c r="F7992" s="1256"/>
      <c r="G7992" s="1257"/>
      <c r="I7992" s="1255"/>
      <c r="K7992" s="1257"/>
      <c r="L7992" s="1257"/>
      <c r="P7992" s="1255"/>
    </row>
    <row r="7993" spans="6:16">
      <c r="F7993" s="1256"/>
      <c r="G7993" s="1257"/>
      <c r="I7993" s="1255"/>
      <c r="K7993" s="1257"/>
      <c r="L7993" s="1257"/>
      <c r="P7993" s="1255"/>
    </row>
    <row r="7994" spans="6:16">
      <c r="F7994" s="1256"/>
      <c r="G7994" s="1257"/>
      <c r="I7994" s="1255"/>
      <c r="K7994" s="1257"/>
      <c r="L7994" s="1257"/>
      <c r="P7994" s="1255"/>
    </row>
    <row r="7995" spans="6:16">
      <c r="F7995" s="1256"/>
      <c r="G7995" s="1257"/>
      <c r="I7995" s="1255"/>
      <c r="K7995" s="1257"/>
      <c r="L7995" s="1257"/>
      <c r="P7995" s="1255"/>
    </row>
    <row r="7996" spans="6:16">
      <c r="F7996" s="1256"/>
      <c r="G7996" s="1257"/>
      <c r="I7996" s="1255"/>
      <c r="K7996" s="1257"/>
      <c r="L7996" s="1257"/>
      <c r="P7996" s="1255"/>
    </row>
    <row r="7997" spans="6:16">
      <c r="F7997" s="1256"/>
      <c r="G7997" s="1257"/>
      <c r="I7997" s="1255"/>
      <c r="K7997" s="1257"/>
      <c r="L7997" s="1257"/>
      <c r="P7997" s="1255"/>
    </row>
    <row r="7998" spans="6:16">
      <c r="F7998" s="1256"/>
      <c r="G7998" s="1257"/>
      <c r="I7998" s="1255"/>
      <c r="K7998" s="1257"/>
      <c r="L7998" s="1257"/>
      <c r="P7998" s="1255"/>
    </row>
    <row r="7999" spans="6:16">
      <c r="F7999" s="1256"/>
      <c r="G7999" s="1257"/>
      <c r="I7999" s="1255"/>
      <c r="K7999" s="1257"/>
      <c r="L7999" s="1257"/>
      <c r="P7999" s="1255"/>
    </row>
    <row r="8000" spans="6:16">
      <c r="F8000" s="1256"/>
      <c r="G8000" s="1257"/>
      <c r="I8000" s="1255"/>
      <c r="K8000" s="1257"/>
      <c r="L8000" s="1257"/>
      <c r="P8000" s="1255"/>
    </row>
    <row r="8001" spans="6:16">
      <c r="F8001" s="1256"/>
      <c r="G8001" s="1257"/>
      <c r="I8001" s="1255"/>
      <c r="K8001" s="1257"/>
      <c r="L8001" s="1257"/>
      <c r="P8001" s="1255"/>
    </row>
    <row r="8002" spans="6:16">
      <c r="F8002" s="1256"/>
      <c r="G8002" s="1257"/>
      <c r="I8002" s="1255"/>
      <c r="K8002" s="1257"/>
      <c r="L8002" s="1257"/>
      <c r="P8002" s="1255"/>
    </row>
    <row r="8003" spans="6:16">
      <c r="F8003" s="1256"/>
      <c r="G8003" s="1257"/>
      <c r="I8003" s="1255"/>
      <c r="K8003" s="1257"/>
      <c r="L8003" s="1257"/>
      <c r="P8003" s="1255"/>
    </row>
    <row r="8004" spans="6:16">
      <c r="F8004" s="1256"/>
      <c r="G8004" s="1257"/>
      <c r="I8004" s="1255"/>
      <c r="K8004" s="1257"/>
      <c r="L8004" s="1257"/>
      <c r="P8004" s="1255"/>
    </row>
    <row r="8005" spans="6:16">
      <c r="F8005" s="1256"/>
      <c r="G8005" s="1257"/>
      <c r="I8005" s="1255"/>
      <c r="K8005" s="1257"/>
      <c r="L8005" s="1257"/>
      <c r="P8005" s="1255"/>
    </row>
    <row r="8006" spans="6:16">
      <c r="F8006" s="1256"/>
      <c r="G8006" s="1257"/>
      <c r="I8006" s="1255"/>
      <c r="K8006" s="1257"/>
      <c r="L8006" s="1257"/>
      <c r="P8006" s="1255"/>
    </row>
    <row r="8007" spans="6:16">
      <c r="F8007" s="1256"/>
      <c r="G8007" s="1257"/>
      <c r="I8007" s="1255"/>
      <c r="K8007" s="1257"/>
      <c r="L8007" s="1257"/>
      <c r="P8007" s="1255"/>
    </row>
    <row r="8008" spans="6:16">
      <c r="F8008" s="1256"/>
      <c r="G8008" s="1257"/>
      <c r="I8008" s="1255"/>
      <c r="K8008" s="1257"/>
      <c r="L8008" s="1257"/>
      <c r="P8008" s="1255"/>
    </row>
    <row r="8009" spans="6:16">
      <c r="F8009" s="1256"/>
      <c r="G8009" s="1257"/>
      <c r="I8009" s="1255"/>
      <c r="K8009" s="1257"/>
      <c r="L8009" s="1257"/>
      <c r="P8009" s="1255"/>
    </row>
    <row r="8010" spans="6:16">
      <c r="F8010" s="1256"/>
      <c r="G8010" s="1257"/>
      <c r="I8010" s="1255"/>
      <c r="K8010" s="1257"/>
      <c r="L8010" s="1257"/>
      <c r="P8010" s="1255"/>
    </row>
    <row r="8011" spans="6:16">
      <c r="F8011" s="1256"/>
      <c r="G8011" s="1257"/>
      <c r="I8011" s="1255"/>
      <c r="K8011" s="1257"/>
      <c r="L8011" s="1257"/>
      <c r="P8011" s="1255"/>
    </row>
    <row r="8012" spans="6:16">
      <c r="F8012" s="1256"/>
      <c r="G8012" s="1257"/>
      <c r="I8012" s="1255"/>
      <c r="K8012" s="1257"/>
      <c r="L8012" s="1257"/>
      <c r="P8012" s="1255"/>
    </row>
    <row r="8013" spans="6:16">
      <c r="F8013" s="1256"/>
      <c r="G8013" s="1257"/>
      <c r="I8013" s="1255"/>
      <c r="K8013" s="1257"/>
      <c r="L8013" s="1257"/>
      <c r="P8013" s="1255"/>
    </row>
    <row r="8014" spans="6:16">
      <c r="F8014" s="1256"/>
      <c r="G8014" s="1257"/>
      <c r="I8014" s="1255"/>
      <c r="K8014" s="1257"/>
      <c r="L8014" s="1257"/>
      <c r="P8014" s="1255"/>
    </row>
    <row r="8015" spans="6:16">
      <c r="F8015" s="1256"/>
      <c r="G8015" s="1257"/>
      <c r="I8015" s="1255"/>
      <c r="K8015" s="1257"/>
      <c r="L8015" s="1257"/>
      <c r="P8015" s="1255"/>
    </row>
    <row r="8016" spans="6:16">
      <c r="F8016" s="1256"/>
      <c r="G8016" s="1257"/>
      <c r="I8016" s="1255"/>
      <c r="K8016" s="1257"/>
      <c r="L8016" s="1257"/>
      <c r="P8016" s="1255"/>
    </row>
    <row r="8017" spans="6:16">
      <c r="F8017" s="1256"/>
      <c r="G8017" s="1257"/>
      <c r="I8017" s="1255"/>
      <c r="K8017" s="1257"/>
      <c r="L8017" s="1257"/>
      <c r="P8017" s="1255"/>
    </row>
    <row r="8018" spans="6:16">
      <c r="F8018" s="1256"/>
      <c r="G8018" s="1257"/>
      <c r="I8018" s="1255"/>
      <c r="K8018" s="1257"/>
      <c r="L8018" s="1257"/>
      <c r="P8018" s="1255"/>
    </row>
    <row r="8019" spans="6:16">
      <c r="F8019" s="1256"/>
      <c r="G8019" s="1257"/>
      <c r="I8019" s="1255"/>
      <c r="K8019" s="1257"/>
      <c r="L8019" s="1257"/>
      <c r="P8019" s="1255"/>
    </row>
    <row r="8020" spans="6:16">
      <c r="F8020" s="1256"/>
      <c r="G8020" s="1257"/>
      <c r="I8020" s="1255"/>
      <c r="K8020" s="1257"/>
      <c r="L8020" s="1257"/>
      <c r="P8020" s="1255"/>
    </row>
    <row r="8021" spans="6:16">
      <c r="F8021" s="1256"/>
      <c r="G8021" s="1257"/>
      <c r="I8021" s="1255"/>
      <c r="K8021" s="1257"/>
      <c r="L8021" s="1257"/>
      <c r="P8021" s="1255"/>
    </row>
    <row r="8022" spans="6:16">
      <c r="F8022" s="1256"/>
      <c r="G8022" s="1257"/>
      <c r="I8022" s="1255"/>
      <c r="K8022" s="1257"/>
      <c r="L8022" s="1257"/>
      <c r="P8022" s="1255"/>
    </row>
    <row r="8023" spans="6:16">
      <c r="F8023" s="1256"/>
      <c r="G8023" s="1257"/>
      <c r="I8023" s="1255"/>
      <c r="K8023" s="1257"/>
      <c r="L8023" s="1257"/>
      <c r="P8023" s="1255"/>
    </row>
    <row r="8024" spans="6:16">
      <c r="F8024" s="1256"/>
      <c r="G8024" s="1257"/>
      <c r="I8024" s="1255"/>
      <c r="K8024" s="1257"/>
      <c r="L8024" s="1257"/>
      <c r="P8024" s="1255"/>
    </row>
    <row r="8025" spans="6:16">
      <c r="F8025" s="1256"/>
      <c r="G8025" s="1257"/>
      <c r="I8025" s="1255"/>
      <c r="K8025" s="1257"/>
      <c r="L8025" s="1257"/>
      <c r="P8025" s="1255"/>
    </row>
    <row r="8026" spans="6:16">
      <c r="F8026" s="1256"/>
      <c r="G8026" s="1257"/>
      <c r="I8026" s="1255"/>
      <c r="K8026" s="1257"/>
      <c r="L8026" s="1257"/>
      <c r="P8026" s="1255"/>
    </row>
    <row r="8027" spans="6:16">
      <c r="F8027" s="1256"/>
      <c r="G8027" s="1257"/>
      <c r="I8027" s="1255"/>
      <c r="K8027" s="1257"/>
      <c r="L8027" s="1257"/>
      <c r="P8027" s="1255"/>
    </row>
    <row r="8028" spans="6:16">
      <c r="F8028" s="1256"/>
      <c r="G8028" s="1257"/>
      <c r="I8028" s="1255"/>
      <c r="K8028" s="1257"/>
      <c r="L8028" s="1257"/>
      <c r="P8028" s="1255"/>
    </row>
    <row r="8029" spans="6:16">
      <c r="F8029" s="1256"/>
      <c r="G8029" s="1257"/>
      <c r="I8029" s="1255"/>
      <c r="K8029" s="1257"/>
      <c r="L8029" s="1257"/>
      <c r="P8029" s="1255"/>
    </row>
    <row r="8030" spans="6:16">
      <c r="F8030" s="1256"/>
      <c r="G8030" s="1257"/>
      <c r="I8030" s="1255"/>
      <c r="K8030" s="1257"/>
      <c r="L8030" s="1257"/>
      <c r="P8030" s="1255"/>
    </row>
    <row r="8031" spans="6:16">
      <c r="F8031" s="1256"/>
      <c r="G8031" s="1257"/>
      <c r="I8031" s="1255"/>
      <c r="K8031" s="1257"/>
      <c r="L8031" s="1257"/>
      <c r="P8031" s="1255"/>
    </row>
    <row r="8032" spans="6:16">
      <c r="F8032" s="1256"/>
      <c r="G8032" s="1257"/>
      <c r="I8032" s="1255"/>
      <c r="K8032" s="1257"/>
      <c r="L8032" s="1257"/>
      <c r="P8032" s="1255"/>
    </row>
    <row r="8033" spans="6:16">
      <c r="F8033" s="1256"/>
      <c r="G8033" s="1257"/>
      <c r="I8033" s="1255"/>
      <c r="K8033" s="1257"/>
      <c r="L8033" s="1257"/>
      <c r="P8033" s="1255"/>
    </row>
    <row r="8034" spans="6:16">
      <c r="F8034" s="1256"/>
      <c r="G8034" s="1257"/>
      <c r="I8034" s="1255"/>
      <c r="K8034" s="1257"/>
      <c r="L8034" s="1257"/>
      <c r="P8034" s="1255"/>
    </row>
    <row r="8035" spans="6:16">
      <c r="F8035" s="1256"/>
      <c r="G8035" s="1257"/>
      <c r="I8035" s="1255"/>
      <c r="K8035" s="1257"/>
      <c r="L8035" s="1257"/>
      <c r="P8035" s="1255"/>
    </row>
    <row r="8036" spans="6:16">
      <c r="F8036" s="1256"/>
      <c r="G8036" s="1257"/>
      <c r="I8036" s="1255"/>
      <c r="K8036" s="1257"/>
      <c r="L8036" s="1257"/>
      <c r="P8036" s="1255"/>
    </row>
    <row r="8037" spans="6:16">
      <c r="F8037" s="1256"/>
      <c r="G8037" s="1257"/>
      <c r="I8037" s="1255"/>
      <c r="K8037" s="1257"/>
      <c r="L8037" s="1257"/>
      <c r="P8037" s="1255"/>
    </row>
    <row r="8038" spans="6:16">
      <c r="F8038" s="1256"/>
      <c r="G8038" s="1257"/>
      <c r="I8038" s="1255"/>
      <c r="K8038" s="1257"/>
      <c r="L8038" s="1257"/>
      <c r="P8038" s="1255"/>
    </row>
    <row r="8039" spans="6:16">
      <c r="F8039" s="1256"/>
      <c r="G8039" s="1257"/>
      <c r="I8039" s="1255"/>
      <c r="K8039" s="1257"/>
      <c r="L8039" s="1257"/>
      <c r="P8039" s="1255"/>
    </row>
    <row r="8040" spans="6:16">
      <c r="F8040" s="1256"/>
      <c r="G8040" s="1257"/>
      <c r="I8040" s="1255"/>
      <c r="K8040" s="1257"/>
      <c r="L8040" s="1257"/>
      <c r="P8040" s="1255"/>
    </row>
    <row r="8041" spans="6:16">
      <c r="F8041" s="1256"/>
      <c r="G8041" s="1257"/>
      <c r="I8041" s="1255"/>
      <c r="K8041" s="1257"/>
      <c r="L8041" s="1257"/>
      <c r="P8041" s="1255"/>
    </row>
    <row r="8042" spans="6:16">
      <c r="F8042" s="1256"/>
      <c r="G8042" s="1257"/>
      <c r="I8042" s="1255"/>
      <c r="K8042" s="1257"/>
      <c r="L8042" s="1257"/>
      <c r="P8042" s="1255"/>
    </row>
    <row r="8043" spans="6:16">
      <c r="F8043" s="1256"/>
      <c r="G8043" s="1257"/>
      <c r="I8043" s="1255"/>
      <c r="K8043" s="1257"/>
      <c r="L8043" s="1257"/>
      <c r="P8043" s="1255"/>
    </row>
    <row r="8044" spans="6:16">
      <c r="F8044" s="1256"/>
      <c r="G8044" s="1257"/>
      <c r="I8044" s="1255"/>
      <c r="K8044" s="1257"/>
      <c r="L8044" s="1257"/>
      <c r="P8044" s="1255"/>
    </row>
    <row r="8045" spans="6:16">
      <c r="F8045" s="1256"/>
      <c r="G8045" s="1257"/>
      <c r="I8045" s="1255"/>
      <c r="K8045" s="1257"/>
      <c r="L8045" s="1257"/>
      <c r="P8045" s="1255"/>
    </row>
    <row r="8046" spans="6:16">
      <c r="F8046" s="1256"/>
      <c r="G8046" s="1257"/>
      <c r="I8046" s="1255"/>
      <c r="K8046" s="1257"/>
      <c r="L8046" s="1257"/>
      <c r="P8046" s="1255"/>
    </row>
    <row r="8047" spans="6:16">
      <c r="F8047" s="1256"/>
      <c r="G8047" s="1257"/>
      <c r="I8047" s="1255"/>
      <c r="K8047" s="1257"/>
      <c r="L8047" s="1257"/>
      <c r="P8047" s="1255"/>
    </row>
    <row r="8048" spans="6:16">
      <c r="F8048" s="1256"/>
      <c r="G8048" s="1257"/>
      <c r="I8048" s="1255"/>
      <c r="K8048" s="1257"/>
      <c r="L8048" s="1257"/>
      <c r="P8048" s="1255"/>
    </row>
    <row r="8049" spans="6:16">
      <c r="F8049" s="1256"/>
      <c r="G8049" s="1257"/>
      <c r="I8049" s="1255"/>
      <c r="K8049" s="1257"/>
      <c r="L8049" s="1257"/>
      <c r="P8049" s="1255"/>
    </row>
    <row r="8050" spans="6:16">
      <c r="F8050" s="1256"/>
      <c r="G8050" s="1257"/>
      <c r="I8050" s="1255"/>
      <c r="K8050" s="1257"/>
      <c r="L8050" s="1257"/>
      <c r="P8050" s="1255"/>
    </row>
    <row r="8051" spans="6:16">
      <c r="F8051" s="1256"/>
      <c r="G8051" s="1257"/>
      <c r="I8051" s="1255"/>
      <c r="K8051" s="1257"/>
      <c r="L8051" s="1257"/>
      <c r="P8051" s="1255"/>
    </row>
    <row r="8052" spans="6:16">
      <c r="F8052" s="1256"/>
      <c r="G8052" s="1257"/>
      <c r="I8052" s="1255"/>
      <c r="K8052" s="1257"/>
      <c r="L8052" s="1257"/>
      <c r="P8052" s="1255"/>
    </row>
    <row r="8053" spans="6:16">
      <c r="F8053" s="1256"/>
      <c r="G8053" s="1257"/>
      <c r="I8053" s="1255"/>
      <c r="K8053" s="1257"/>
      <c r="L8053" s="1257"/>
      <c r="P8053" s="1255"/>
    </row>
    <row r="8054" spans="6:16">
      <c r="F8054" s="1256"/>
      <c r="G8054" s="1257"/>
      <c r="I8054" s="1255"/>
      <c r="K8054" s="1257"/>
      <c r="L8054" s="1257"/>
      <c r="P8054" s="1255"/>
    </row>
    <row r="8055" spans="6:16">
      <c r="F8055" s="1256"/>
      <c r="G8055" s="1257"/>
      <c r="I8055" s="1255"/>
      <c r="K8055" s="1257"/>
      <c r="L8055" s="1257"/>
      <c r="P8055" s="1255"/>
    </row>
    <row r="8056" spans="6:16">
      <c r="F8056" s="1256"/>
      <c r="G8056" s="1257"/>
      <c r="I8056" s="1255"/>
      <c r="K8056" s="1257"/>
      <c r="L8056" s="1257"/>
      <c r="P8056" s="1255"/>
    </row>
    <row r="8057" spans="6:16">
      <c r="F8057" s="1256"/>
      <c r="G8057" s="1257"/>
      <c r="I8057" s="1255"/>
      <c r="K8057" s="1257"/>
      <c r="L8057" s="1257"/>
      <c r="P8057" s="1255"/>
    </row>
    <row r="8058" spans="6:16">
      <c r="F8058" s="1256"/>
      <c r="G8058" s="1257"/>
      <c r="I8058" s="1255"/>
      <c r="K8058" s="1257"/>
      <c r="L8058" s="1257"/>
      <c r="P8058" s="1255"/>
    </row>
    <row r="8059" spans="6:16">
      <c r="F8059" s="1256"/>
      <c r="G8059" s="1257"/>
      <c r="I8059" s="1255"/>
      <c r="K8059" s="1257"/>
      <c r="L8059" s="1257"/>
      <c r="P8059" s="1255"/>
    </row>
    <row r="8060" spans="6:16">
      <c r="F8060" s="1256"/>
      <c r="G8060" s="1257"/>
      <c r="I8060" s="1255"/>
      <c r="K8060" s="1257"/>
      <c r="L8060" s="1257"/>
      <c r="P8060" s="1255"/>
    </row>
    <row r="8061" spans="6:16">
      <c r="F8061" s="1256"/>
      <c r="G8061" s="1257"/>
      <c r="I8061" s="1255"/>
      <c r="K8061" s="1257"/>
      <c r="L8061" s="1257"/>
      <c r="P8061" s="1255"/>
    </row>
    <row r="8062" spans="6:16">
      <c r="F8062" s="1256"/>
      <c r="G8062" s="1257"/>
      <c r="I8062" s="1255"/>
      <c r="K8062" s="1257"/>
      <c r="L8062" s="1257"/>
      <c r="P8062" s="1255"/>
    </row>
    <row r="8063" spans="6:16">
      <c r="F8063" s="1256"/>
      <c r="G8063" s="1257"/>
      <c r="I8063" s="1255"/>
      <c r="K8063" s="1257"/>
      <c r="L8063" s="1257"/>
      <c r="P8063" s="1255"/>
    </row>
    <row r="8064" spans="6:16">
      <c r="F8064" s="1256"/>
      <c r="G8064" s="1257"/>
      <c r="I8064" s="1255"/>
      <c r="K8064" s="1257"/>
      <c r="L8064" s="1257"/>
      <c r="P8064" s="1255"/>
    </row>
    <row r="8065" spans="6:16">
      <c r="F8065" s="1256"/>
      <c r="G8065" s="1257"/>
      <c r="I8065" s="1255"/>
      <c r="K8065" s="1257"/>
      <c r="L8065" s="1257"/>
      <c r="P8065" s="1255"/>
    </row>
    <row r="8066" spans="6:16">
      <c r="F8066" s="1256"/>
      <c r="G8066" s="1257"/>
      <c r="I8066" s="1255"/>
      <c r="K8066" s="1257"/>
      <c r="L8066" s="1257"/>
      <c r="P8066" s="1255"/>
    </row>
    <row r="8067" spans="6:16">
      <c r="F8067" s="1256"/>
      <c r="G8067" s="1257"/>
      <c r="I8067" s="1255"/>
      <c r="K8067" s="1257"/>
      <c r="L8067" s="1257"/>
      <c r="P8067" s="1255"/>
    </row>
    <row r="8068" spans="6:16">
      <c r="F8068" s="1256"/>
      <c r="G8068" s="1257"/>
      <c r="I8068" s="1255"/>
      <c r="K8068" s="1257"/>
      <c r="L8068" s="1257"/>
      <c r="P8068" s="1255"/>
    </row>
    <row r="8069" spans="6:16">
      <c r="F8069" s="1256"/>
      <c r="G8069" s="1257"/>
      <c r="I8069" s="1255"/>
      <c r="K8069" s="1257"/>
      <c r="L8069" s="1257"/>
      <c r="P8069" s="1255"/>
    </row>
    <row r="8070" spans="6:16">
      <c r="F8070" s="1256"/>
      <c r="G8070" s="1257"/>
      <c r="I8070" s="1255"/>
      <c r="K8070" s="1257"/>
      <c r="L8070" s="1257"/>
      <c r="P8070" s="1255"/>
    </row>
    <row r="8071" spans="6:16">
      <c r="F8071" s="1256"/>
      <c r="G8071" s="1257"/>
      <c r="I8071" s="1255"/>
      <c r="K8071" s="1257"/>
      <c r="L8071" s="1257"/>
      <c r="P8071" s="1255"/>
    </row>
    <row r="8072" spans="6:16">
      <c r="F8072" s="1256"/>
      <c r="G8072" s="1257"/>
      <c r="I8072" s="1255"/>
      <c r="K8072" s="1257"/>
      <c r="L8072" s="1257"/>
      <c r="P8072" s="1255"/>
    </row>
    <row r="8073" spans="6:16">
      <c r="F8073" s="1256"/>
      <c r="G8073" s="1257"/>
      <c r="I8073" s="1255"/>
      <c r="K8073" s="1257"/>
      <c r="L8073" s="1257"/>
      <c r="P8073" s="1255"/>
    </row>
    <row r="8074" spans="6:16">
      <c r="F8074" s="1256"/>
      <c r="G8074" s="1257"/>
      <c r="I8074" s="1255"/>
      <c r="K8074" s="1257"/>
      <c r="L8074" s="1257"/>
      <c r="P8074" s="1255"/>
    </row>
    <row r="8075" spans="6:16">
      <c r="F8075" s="1256"/>
      <c r="G8075" s="1257"/>
      <c r="I8075" s="1255"/>
      <c r="K8075" s="1257"/>
      <c r="L8075" s="1257"/>
      <c r="P8075" s="1255"/>
    </row>
    <row r="8076" spans="6:16">
      <c r="F8076" s="1256"/>
      <c r="G8076" s="1257"/>
      <c r="I8076" s="1255"/>
      <c r="K8076" s="1257"/>
      <c r="L8076" s="1257"/>
      <c r="P8076" s="1255"/>
    </row>
    <row r="8077" spans="6:16">
      <c r="F8077" s="1256"/>
      <c r="G8077" s="1257"/>
      <c r="I8077" s="1255"/>
      <c r="K8077" s="1257"/>
      <c r="L8077" s="1257"/>
      <c r="P8077" s="1255"/>
    </row>
    <row r="8078" spans="6:16">
      <c r="F8078" s="1256"/>
      <c r="G8078" s="1257"/>
      <c r="I8078" s="1255"/>
      <c r="K8078" s="1257"/>
      <c r="L8078" s="1257"/>
      <c r="P8078" s="1255"/>
    </row>
    <row r="8079" spans="6:16">
      <c r="F8079" s="1256"/>
      <c r="G8079" s="1257"/>
      <c r="I8079" s="1255"/>
      <c r="K8079" s="1257"/>
      <c r="L8079" s="1257"/>
      <c r="P8079" s="1255"/>
    </row>
    <row r="8080" spans="6:16">
      <c r="F8080" s="1256"/>
      <c r="G8080" s="1257"/>
      <c r="I8080" s="1255"/>
      <c r="K8080" s="1257"/>
      <c r="L8080" s="1257"/>
      <c r="P8080" s="1255"/>
    </row>
    <row r="8081" spans="6:16">
      <c r="F8081" s="1256"/>
      <c r="G8081" s="1257"/>
      <c r="I8081" s="1255"/>
      <c r="K8081" s="1257"/>
      <c r="L8081" s="1257"/>
      <c r="P8081" s="1255"/>
    </row>
    <row r="8082" spans="6:16">
      <c r="F8082" s="1256"/>
      <c r="G8082" s="1257"/>
      <c r="I8082" s="1255"/>
      <c r="K8082" s="1257"/>
      <c r="L8082" s="1257"/>
      <c r="P8082" s="1255"/>
    </row>
    <row r="8083" spans="6:16">
      <c r="F8083" s="1256"/>
      <c r="G8083" s="1257"/>
      <c r="I8083" s="1255"/>
      <c r="K8083" s="1257"/>
      <c r="L8083" s="1257"/>
      <c r="P8083" s="1255"/>
    </row>
    <row r="8084" spans="6:16">
      <c r="F8084" s="1256"/>
      <c r="G8084" s="1257"/>
      <c r="I8084" s="1255"/>
      <c r="K8084" s="1257"/>
      <c r="L8084" s="1257"/>
      <c r="P8084" s="1255"/>
    </row>
    <row r="8085" spans="6:16">
      <c r="F8085" s="1256"/>
      <c r="G8085" s="1257"/>
      <c r="I8085" s="1255"/>
      <c r="K8085" s="1257"/>
      <c r="L8085" s="1257"/>
      <c r="P8085" s="1255"/>
    </row>
    <row r="8086" spans="6:16">
      <c r="F8086" s="1256"/>
      <c r="G8086" s="1257"/>
      <c r="I8086" s="1255"/>
      <c r="K8086" s="1257"/>
      <c r="L8086" s="1257"/>
      <c r="P8086" s="1255"/>
    </row>
    <row r="8087" spans="6:16">
      <c r="F8087" s="1256"/>
      <c r="G8087" s="1257"/>
      <c r="I8087" s="1255"/>
      <c r="K8087" s="1257"/>
      <c r="L8087" s="1257"/>
      <c r="P8087" s="1255"/>
    </row>
    <row r="8088" spans="6:16">
      <c r="F8088" s="1256"/>
      <c r="G8088" s="1257"/>
      <c r="I8088" s="1255"/>
      <c r="K8088" s="1257"/>
      <c r="L8088" s="1257"/>
      <c r="P8088" s="1255"/>
    </row>
    <row r="8089" spans="6:16">
      <c r="F8089" s="1256"/>
      <c r="G8089" s="1257"/>
      <c r="I8089" s="1255"/>
      <c r="K8089" s="1257"/>
      <c r="L8089" s="1257"/>
      <c r="P8089" s="1255"/>
    </row>
    <row r="8090" spans="6:16">
      <c r="F8090" s="1256"/>
      <c r="G8090" s="1257"/>
      <c r="I8090" s="1255"/>
      <c r="K8090" s="1257"/>
      <c r="L8090" s="1257"/>
      <c r="P8090" s="1255"/>
    </row>
    <row r="8091" spans="6:16">
      <c r="F8091" s="1256"/>
      <c r="G8091" s="1257"/>
      <c r="I8091" s="1255"/>
      <c r="K8091" s="1257"/>
      <c r="L8091" s="1257"/>
      <c r="P8091" s="1255"/>
    </row>
    <row r="8092" spans="6:16">
      <c r="F8092" s="1256"/>
      <c r="G8092" s="1257"/>
      <c r="I8092" s="1255"/>
      <c r="K8092" s="1257"/>
      <c r="L8092" s="1257"/>
      <c r="P8092" s="1255"/>
    </row>
    <row r="8093" spans="6:16">
      <c r="F8093" s="1256"/>
      <c r="G8093" s="1257"/>
      <c r="I8093" s="1255"/>
      <c r="K8093" s="1257"/>
      <c r="L8093" s="1257"/>
      <c r="P8093" s="1255"/>
    </row>
    <row r="8094" spans="6:16">
      <c r="F8094" s="1256"/>
      <c r="G8094" s="1257"/>
      <c r="I8094" s="1255"/>
      <c r="K8094" s="1257"/>
      <c r="L8094" s="1257"/>
      <c r="P8094" s="1255"/>
    </row>
    <row r="8095" spans="6:16">
      <c r="F8095" s="1256"/>
      <c r="G8095" s="1257"/>
      <c r="I8095" s="1255"/>
      <c r="K8095" s="1257"/>
      <c r="L8095" s="1257"/>
      <c r="P8095" s="1255"/>
    </row>
    <row r="8096" spans="6:16">
      <c r="F8096" s="1256"/>
      <c r="G8096" s="1257"/>
      <c r="I8096" s="1255"/>
      <c r="K8096" s="1257"/>
      <c r="L8096" s="1257"/>
      <c r="P8096" s="1255"/>
    </row>
    <row r="8097" spans="6:16">
      <c r="F8097" s="1256"/>
      <c r="G8097" s="1257"/>
      <c r="I8097" s="1255"/>
      <c r="K8097" s="1257"/>
      <c r="L8097" s="1257"/>
      <c r="P8097" s="1255"/>
    </row>
    <row r="8098" spans="6:16">
      <c r="F8098" s="1256"/>
      <c r="G8098" s="1257"/>
      <c r="I8098" s="1255"/>
      <c r="K8098" s="1257"/>
      <c r="L8098" s="1257"/>
      <c r="P8098" s="1255"/>
    </row>
    <row r="8099" spans="6:16">
      <c r="F8099" s="1256"/>
      <c r="G8099" s="1257"/>
      <c r="I8099" s="1255"/>
      <c r="K8099" s="1257"/>
      <c r="L8099" s="1257"/>
      <c r="P8099" s="1255"/>
    </row>
    <row r="8100" spans="6:16">
      <c r="F8100" s="1256"/>
      <c r="G8100" s="1257"/>
      <c r="I8100" s="1255"/>
      <c r="K8100" s="1257"/>
      <c r="L8100" s="1257"/>
      <c r="P8100" s="1255"/>
    </row>
    <row r="8101" spans="6:16">
      <c r="F8101" s="1256"/>
      <c r="G8101" s="1257"/>
      <c r="I8101" s="1255"/>
      <c r="K8101" s="1257"/>
      <c r="L8101" s="1257"/>
      <c r="P8101" s="1255"/>
    </row>
    <row r="8102" spans="6:16">
      <c r="F8102" s="1256"/>
      <c r="G8102" s="1257"/>
      <c r="I8102" s="1255"/>
      <c r="K8102" s="1257"/>
      <c r="L8102" s="1257"/>
      <c r="P8102" s="1255"/>
    </row>
    <row r="8103" spans="6:16">
      <c r="F8103" s="1256"/>
      <c r="G8103" s="1257"/>
      <c r="I8103" s="1255"/>
      <c r="K8103" s="1257"/>
      <c r="L8103" s="1257"/>
      <c r="P8103" s="1255"/>
    </row>
    <row r="8104" spans="6:16">
      <c r="F8104" s="1256"/>
      <c r="G8104" s="1257"/>
      <c r="I8104" s="1255"/>
      <c r="K8104" s="1257"/>
      <c r="L8104" s="1257"/>
      <c r="P8104" s="1255"/>
    </row>
    <row r="8105" spans="6:16">
      <c r="F8105" s="1256"/>
      <c r="G8105" s="1257"/>
      <c r="I8105" s="1255"/>
      <c r="K8105" s="1257"/>
      <c r="L8105" s="1257"/>
      <c r="P8105" s="1255"/>
    </row>
    <row r="8106" spans="6:16">
      <c r="F8106" s="1256"/>
      <c r="G8106" s="1257"/>
      <c r="I8106" s="1255"/>
      <c r="K8106" s="1257"/>
      <c r="L8106" s="1257"/>
      <c r="P8106" s="1255"/>
    </row>
    <row r="8107" spans="6:16">
      <c r="F8107" s="1256"/>
      <c r="G8107" s="1257"/>
      <c r="I8107" s="1255"/>
      <c r="K8107" s="1257"/>
      <c r="L8107" s="1257"/>
      <c r="P8107" s="1255"/>
    </row>
    <row r="8108" spans="6:16">
      <c r="F8108" s="1256"/>
      <c r="G8108" s="1257"/>
      <c r="I8108" s="1255"/>
      <c r="K8108" s="1257"/>
      <c r="L8108" s="1257"/>
      <c r="P8108" s="1255"/>
    </row>
    <row r="8109" spans="6:16">
      <c r="F8109" s="1256"/>
      <c r="G8109" s="1257"/>
      <c r="I8109" s="1255"/>
      <c r="K8109" s="1257"/>
      <c r="L8109" s="1257"/>
      <c r="P8109" s="1255"/>
    </row>
    <row r="8110" spans="6:16">
      <c r="F8110" s="1256"/>
      <c r="G8110" s="1257"/>
      <c r="I8110" s="1255"/>
      <c r="K8110" s="1257"/>
      <c r="L8110" s="1257"/>
      <c r="P8110" s="1255"/>
    </row>
    <row r="8111" spans="6:16">
      <c r="F8111" s="1256"/>
      <c r="G8111" s="1257"/>
      <c r="I8111" s="1255"/>
      <c r="K8111" s="1257"/>
      <c r="L8111" s="1257"/>
      <c r="P8111" s="1255"/>
    </row>
    <row r="8112" spans="6:16">
      <c r="F8112" s="1256"/>
      <c r="G8112" s="1257"/>
      <c r="I8112" s="1255"/>
      <c r="K8112" s="1257"/>
      <c r="L8112" s="1257"/>
      <c r="P8112" s="1255"/>
    </row>
    <row r="8113" spans="6:16">
      <c r="F8113" s="1256"/>
      <c r="G8113" s="1257"/>
      <c r="I8113" s="1255"/>
      <c r="K8113" s="1257"/>
      <c r="L8113" s="1257"/>
      <c r="P8113" s="1255"/>
    </row>
    <row r="8114" spans="6:16">
      <c r="F8114" s="1256"/>
      <c r="G8114" s="1257"/>
      <c r="I8114" s="1255"/>
      <c r="K8114" s="1257"/>
      <c r="L8114" s="1257"/>
      <c r="P8114" s="1255"/>
    </row>
    <row r="8115" spans="6:16">
      <c r="F8115" s="1256"/>
      <c r="G8115" s="1257"/>
      <c r="I8115" s="1255"/>
      <c r="K8115" s="1257"/>
      <c r="L8115" s="1257"/>
      <c r="P8115" s="1255"/>
    </row>
    <row r="8116" spans="6:16">
      <c r="F8116" s="1256"/>
      <c r="G8116" s="1257"/>
      <c r="I8116" s="1255"/>
      <c r="K8116" s="1257"/>
      <c r="L8116" s="1257"/>
      <c r="P8116" s="1255"/>
    </row>
    <row r="8117" spans="6:16">
      <c r="F8117" s="1256"/>
      <c r="G8117" s="1257"/>
      <c r="I8117" s="1255"/>
      <c r="K8117" s="1257"/>
      <c r="L8117" s="1257"/>
      <c r="P8117" s="1255"/>
    </row>
    <row r="8118" spans="6:16">
      <c r="F8118" s="1256"/>
      <c r="G8118" s="1257"/>
      <c r="I8118" s="1255"/>
      <c r="K8118" s="1257"/>
      <c r="L8118" s="1257"/>
      <c r="P8118" s="1255"/>
    </row>
    <row r="8119" spans="6:16">
      <c r="F8119" s="1256"/>
      <c r="G8119" s="1257"/>
      <c r="I8119" s="1255"/>
      <c r="K8119" s="1257"/>
      <c r="L8119" s="1257"/>
      <c r="P8119" s="1255"/>
    </row>
    <row r="8120" spans="6:16">
      <c r="F8120" s="1256"/>
      <c r="G8120" s="1257"/>
      <c r="I8120" s="1255"/>
      <c r="K8120" s="1257"/>
      <c r="L8120" s="1257"/>
      <c r="P8120" s="1255"/>
    </row>
    <row r="8121" spans="6:16">
      <c r="F8121" s="1256"/>
      <c r="G8121" s="1257"/>
      <c r="I8121" s="1255"/>
      <c r="K8121" s="1257"/>
      <c r="L8121" s="1257"/>
      <c r="P8121" s="1255"/>
    </row>
    <row r="8122" spans="6:16">
      <c r="F8122" s="1256"/>
      <c r="G8122" s="1257"/>
      <c r="I8122" s="1255"/>
      <c r="K8122" s="1257"/>
      <c r="L8122" s="1257"/>
      <c r="P8122" s="1255"/>
    </row>
    <row r="8123" spans="6:16">
      <c r="F8123" s="1256"/>
      <c r="G8123" s="1257"/>
      <c r="I8123" s="1255"/>
      <c r="K8123" s="1257"/>
      <c r="L8123" s="1257"/>
      <c r="P8123" s="1255"/>
    </row>
    <row r="8124" spans="6:16">
      <c r="F8124" s="1256"/>
      <c r="G8124" s="1257"/>
      <c r="I8124" s="1255"/>
      <c r="K8124" s="1257"/>
      <c r="L8124" s="1257"/>
      <c r="P8124" s="1255"/>
    </row>
    <row r="8125" spans="6:16">
      <c r="F8125" s="1256"/>
      <c r="G8125" s="1257"/>
      <c r="I8125" s="1255"/>
      <c r="K8125" s="1257"/>
      <c r="L8125" s="1257"/>
      <c r="P8125" s="1255"/>
    </row>
    <row r="8126" spans="6:16">
      <c r="F8126" s="1256"/>
      <c r="G8126" s="1257"/>
      <c r="I8126" s="1255"/>
      <c r="K8126" s="1257"/>
      <c r="L8126" s="1257"/>
      <c r="P8126" s="1255"/>
    </row>
    <row r="8127" spans="6:16">
      <c r="F8127" s="1256"/>
      <c r="G8127" s="1257"/>
      <c r="I8127" s="1255"/>
      <c r="K8127" s="1257"/>
      <c r="L8127" s="1257"/>
      <c r="P8127" s="1255"/>
    </row>
    <row r="8128" spans="6:16">
      <c r="F8128" s="1256"/>
      <c r="G8128" s="1257"/>
      <c r="I8128" s="1255"/>
      <c r="K8128" s="1257"/>
      <c r="L8128" s="1257"/>
      <c r="P8128" s="1255"/>
    </row>
    <row r="8129" spans="6:16">
      <c r="F8129" s="1256"/>
      <c r="G8129" s="1257"/>
      <c r="I8129" s="1255"/>
      <c r="K8129" s="1257"/>
      <c r="L8129" s="1257"/>
      <c r="P8129" s="1255"/>
    </row>
    <row r="8130" spans="6:16">
      <c r="F8130" s="1256"/>
      <c r="G8130" s="1257"/>
      <c r="I8130" s="1255"/>
      <c r="K8130" s="1257"/>
      <c r="L8130" s="1257"/>
      <c r="P8130" s="1255"/>
    </row>
    <row r="8131" spans="6:16">
      <c r="F8131" s="1256"/>
      <c r="G8131" s="1257"/>
      <c r="I8131" s="1255"/>
      <c r="K8131" s="1257"/>
      <c r="L8131" s="1257"/>
      <c r="P8131" s="1255"/>
    </row>
    <row r="8132" spans="6:16">
      <c r="F8132" s="1256"/>
      <c r="G8132" s="1257"/>
      <c r="I8132" s="1255"/>
      <c r="K8132" s="1257"/>
      <c r="L8132" s="1257"/>
      <c r="P8132" s="1255"/>
    </row>
    <row r="8133" spans="6:16">
      <c r="F8133" s="1256"/>
      <c r="G8133" s="1257"/>
      <c r="I8133" s="1255"/>
      <c r="K8133" s="1257"/>
      <c r="L8133" s="1257"/>
      <c r="P8133" s="1255"/>
    </row>
    <row r="8134" spans="6:16">
      <c r="F8134" s="1256"/>
      <c r="G8134" s="1257"/>
      <c r="I8134" s="1255"/>
      <c r="K8134" s="1257"/>
      <c r="L8134" s="1257"/>
      <c r="P8134" s="1255"/>
    </row>
    <row r="8135" spans="6:16">
      <c r="F8135" s="1256"/>
      <c r="G8135" s="1257"/>
      <c r="I8135" s="1255"/>
      <c r="K8135" s="1257"/>
      <c r="L8135" s="1257"/>
      <c r="P8135" s="1255"/>
    </row>
    <row r="8136" spans="6:16">
      <c r="F8136" s="1256"/>
      <c r="G8136" s="1257"/>
      <c r="I8136" s="1255"/>
      <c r="K8136" s="1257"/>
      <c r="L8136" s="1257"/>
      <c r="P8136" s="1255"/>
    </row>
    <row r="8137" spans="6:16">
      <c r="F8137" s="1256"/>
      <c r="G8137" s="1257"/>
      <c r="I8137" s="1255"/>
      <c r="K8137" s="1257"/>
      <c r="L8137" s="1257"/>
      <c r="P8137" s="1255"/>
    </row>
    <row r="8138" spans="6:16">
      <c r="F8138" s="1256"/>
      <c r="G8138" s="1257"/>
      <c r="I8138" s="1255"/>
      <c r="K8138" s="1257"/>
      <c r="L8138" s="1257"/>
      <c r="P8138" s="1255"/>
    </row>
    <row r="8139" spans="6:16">
      <c r="F8139" s="1256"/>
      <c r="G8139" s="1257"/>
      <c r="I8139" s="1255"/>
      <c r="K8139" s="1257"/>
      <c r="L8139" s="1257"/>
      <c r="P8139" s="1255"/>
    </row>
    <row r="8140" spans="6:16">
      <c r="F8140" s="1256"/>
      <c r="G8140" s="1257"/>
      <c r="I8140" s="1255"/>
      <c r="K8140" s="1257"/>
      <c r="L8140" s="1257"/>
      <c r="P8140" s="1255"/>
    </row>
    <row r="8141" spans="6:16">
      <c r="F8141" s="1256"/>
      <c r="G8141" s="1257"/>
      <c r="I8141" s="1255"/>
      <c r="K8141" s="1257"/>
      <c r="L8141" s="1257"/>
      <c r="P8141" s="1255"/>
    </row>
    <row r="8142" spans="6:16">
      <c r="F8142" s="1256"/>
      <c r="G8142" s="1257"/>
      <c r="I8142" s="1255"/>
      <c r="K8142" s="1257"/>
      <c r="L8142" s="1257"/>
      <c r="P8142" s="1255"/>
    </row>
    <row r="8143" spans="6:16">
      <c r="F8143" s="1256"/>
      <c r="G8143" s="1257"/>
      <c r="I8143" s="1255"/>
      <c r="K8143" s="1257"/>
      <c r="L8143" s="1257"/>
      <c r="P8143" s="1255"/>
    </row>
    <row r="8144" spans="6:16">
      <c r="F8144" s="1256"/>
      <c r="G8144" s="1257"/>
      <c r="I8144" s="1255"/>
      <c r="K8144" s="1257"/>
      <c r="L8144" s="1257"/>
      <c r="P8144" s="1255"/>
    </row>
    <row r="8145" spans="6:16">
      <c r="F8145" s="1256"/>
      <c r="G8145" s="1257"/>
      <c r="I8145" s="1255"/>
      <c r="K8145" s="1257"/>
      <c r="L8145" s="1257"/>
      <c r="P8145" s="1255"/>
    </row>
    <row r="8146" spans="6:16">
      <c r="F8146" s="1256"/>
      <c r="G8146" s="1257"/>
      <c r="I8146" s="1255"/>
      <c r="K8146" s="1257"/>
      <c r="L8146" s="1257"/>
      <c r="P8146" s="1255"/>
    </row>
    <row r="8147" spans="6:16">
      <c r="F8147" s="1256"/>
      <c r="G8147" s="1257"/>
      <c r="I8147" s="1255"/>
      <c r="K8147" s="1257"/>
      <c r="L8147" s="1257"/>
      <c r="P8147" s="1255"/>
    </row>
    <row r="8148" spans="6:16">
      <c r="F8148" s="1256"/>
      <c r="G8148" s="1257"/>
      <c r="I8148" s="1255"/>
      <c r="K8148" s="1257"/>
      <c r="L8148" s="1257"/>
      <c r="P8148" s="1255"/>
    </row>
    <row r="8149" spans="6:16">
      <c r="F8149" s="1256"/>
      <c r="G8149" s="1257"/>
      <c r="I8149" s="1255"/>
      <c r="K8149" s="1257"/>
      <c r="L8149" s="1257"/>
      <c r="P8149" s="1255"/>
    </row>
    <row r="8150" spans="6:16">
      <c r="F8150" s="1256"/>
      <c r="G8150" s="1257"/>
      <c r="I8150" s="1255"/>
      <c r="K8150" s="1257"/>
      <c r="L8150" s="1257"/>
      <c r="P8150" s="1255"/>
    </row>
    <row r="8151" spans="6:16">
      <c r="F8151" s="1256"/>
      <c r="G8151" s="1257"/>
      <c r="I8151" s="1255"/>
      <c r="K8151" s="1257"/>
      <c r="L8151" s="1257"/>
      <c r="P8151" s="1255"/>
    </row>
    <row r="8152" spans="6:16">
      <c r="F8152" s="1256"/>
      <c r="G8152" s="1257"/>
      <c r="I8152" s="1255"/>
      <c r="K8152" s="1257"/>
      <c r="L8152" s="1257"/>
      <c r="P8152" s="1255"/>
    </row>
    <row r="8153" spans="6:16">
      <c r="F8153" s="1256"/>
      <c r="G8153" s="1257"/>
      <c r="I8153" s="1255"/>
      <c r="K8153" s="1257"/>
      <c r="L8153" s="1257"/>
      <c r="P8153" s="1255"/>
    </row>
    <row r="8154" spans="6:16">
      <c r="F8154" s="1256"/>
      <c r="G8154" s="1257"/>
      <c r="I8154" s="1255"/>
      <c r="K8154" s="1257"/>
      <c r="L8154" s="1257"/>
      <c r="P8154" s="1255"/>
    </row>
    <row r="8155" spans="6:16">
      <c r="F8155" s="1256"/>
      <c r="G8155" s="1257"/>
      <c r="I8155" s="1255"/>
      <c r="K8155" s="1257"/>
      <c r="L8155" s="1257"/>
      <c r="P8155" s="1255"/>
    </row>
    <row r="8156" spans="6:16">
      <c r="F8156" s="1256"/>
      <c r="G8156" s="1257"/>
      <c r="I8156" s="1255"/>
      <c r="K8156" s="1257"/>
      <c r="L8156" s="1257"/>
      <c r="P8156" s="1255"/>
    </row>
    <row r="8157" spans="6:16">
      <c r="F8157" s="1256"/>
      <c r="G8157" s="1257"/>
      <c r="I8157" s="1255"/>
      <c r="K8157" s="1257"/>
      <c r="L8157" s="1257"/>
      <c r="P8157" s="1255"/>
    </row>
    <row r="8158" spans="6:16">
      <c r="F8158" s="1256"/>
      <c r="G8158" s="1257"/>
      <c r="I8158" s="1255"/>
      <c r="K8158" s="1257"/>
      <c r="L8158" s="1257"/>
      <c r="P8158" s="1255"/>
    </row>
    <row r="8159" spans="6:16">
      <c r="F8159" s="1256"/>
      <c r="G8159" s="1257"/>
      <c r="I8159" s="1255"/>
      <c r="K8159" s="1257"/>
      <c r="L8159" s="1257"/>
      <c r="P8159" s="1255"/>
    </row>
    <row r="8160" spans="6:16">
      <c r="F8160" s="1256"/>
      <c r="G8160" s="1257"/>
      <c r="I8160" s="1255"/>
      <c r="K8160" s="1257"/>
      <c r="L8160" s="1257"/>
      <c r="P8160" s="1255"/>
    </row>
    <row r="8161" spans="6:16">
      <c r="F8161" s="1256"/>
      <c r="G8161" s="1257"/>
      <c r="I8161" s="1255"/>
      <c r="K8161" s="1257"/>
      <c r="L8161" s="1257"/>
      <c r="P8161" s="1255"/>
    </row>
    <row r="8162" spans="6:16">
      <c r="F8162" s="1256"/>
      <c r="G8162" s="1257"/>
      <c r="I8162" s="1255"/>
      <c r="K8162" s="1257"/>
      <c r="L8162" s="1257"/>
      <c r="P8162" s="1255"/>
    </row>
    <row r="8163" spans="6:16">
      <c r="F8163" s="1256"/>
      <c r="G8163" s="1257"/>
      <c r="I8163" s="1255"/>
      <c r="K8163" s="1257"/>
      <c r="L8163" s="1257"/>
      <c r="P8163" s="1255"/>
    </row>
    <row r="8164" spans="6:16">
      <c r="F8164" s="1256"/>
      <c r="G8164" s="1257"/>
      <c r="I8164" s="1255"/>
      <c r="K8164" s="1257"/>
      <c r="L8164" s="1257"/>
      <c r="P8164" s="1255"/>
    </row>
    <row r="8165" spans="6:16">
      <c r="F8165" s="1256"/>
      <c r="G8165" s="1257"/>
      <c r="I8165" s="1255"/>
      <c r="K8165" s="1257"/>
      <c r="L8165" s="1257"/>
      <c r="P8165" s="1255"/>
    </row>
    <row r="8166" spans="6:16">
      <c r="F8166" s="1256"/>
      <c r="G8166" s="1257"/>
      <c r="I8166" s="1255"/>
      <c r="K8166" s="1257"/>
      <c r="L8166" s="1257"/>
      <c r="P8166" s="1255"/>
    </row>
    <row r="8167" spans="6:16">
      <c r="F8167" s="1256"/>
      <c r="G8167" s="1257"/>
      <c r="I8167" s="1255"/>
      <c r="K8167" s="1257"/>
      <c r="L8167" s="1257"/>
      <c r="P8167" s="1255"/>
    </row>
    <row r="8168" spans="6:16">
      <c r="F8168" s="1256"/>
      <c r="G8168" s="1257"/>
      <c r="I8168" s="1255"/>
      <c r="K8168" s="1257"/>
      <c r="L8168" s="1257"/>
      <c r="P8168" s="1255"/>
    </row>
    <row r="8169" spans="6:16">
      <c r="F8169" s="1256"/>
      <c r="G8169" s="1257"/>
      <c r="I8169" s="1255"/>
      <c r="K8169" s="1257"/>
      <c r="L8169" s="1257"/>
      <c r="P8169" s="1255"/>
    </row>
    <row r="8170" spans="6:16">
      <c r="F8170" s="1256"/>
      <c r="G8170" s="1257"/>
      <c r="I8170" s="1255"/>
      <c r="K8170" s="1257"/>
      <c r="L8170" s="1257"/>
      <c r="P8170" s="1255"/>
    </row>
    <row r="8171" spans="6:16">
      <c r="F8171" s="1256"/>
      <c r="G8171" s="1257"/>
      <c r="I8171" s="1255"/>
      <c r="K8171" s="1257"/>
      <c r="L8171" s="1257"/>
      <c r="P8171" s="1255"/>
    </row>
    <row r="8172" spans="6:16">
      <c r="F8172" s="1256"/>
      <c r="G8172" s="1257"/>
      <c r="I8172" s="1255"/>
      <c r="K8172" s="1257"/>
      <c r="L8172" s="1257"/>
      <c r="P8172" s="1255"/>
    </row>
    <row r="8173" spans="6:16">
      <c r="F8173" s="1256"/>
      <c r="G8173" s="1257"/>
      <c r="I8173" s="1255"/>
      <c r="K8173" s="1257"/>
      <c r="L8173" s="1257"/>
      <c r="P8173" s="1255"/>
    </row>
    <row r="8174" spans="6:16">
      <c r="F8174" s="1256"/>
      <c r="G8174" s="1257"/>
      <c r="I8174" s="1255"/>
      <c r="K8174" s="1257"/>
      <c r="L8174" s="1257"/>
      <c r="P8174" s="1255"/>
    </row>
    <row r="8175" spans="6:16">
      <c r="F8175" s="1256"/>
      <c r="G8175" s="1257"/>
      <c r="I8175" s="1255"/>
      <c r="K8175" s="1257"/>
      <c r="L8175" s="1257"/>
      <c r="P8175" s="1255"/>
    </row>
    <row r="8176" spans="6:16">
      <c r="F8176" s="1256"/>
      <c r="G8176" s="1257"/>
      <c r="I8176" s="1255"/>
      <c r="K8176" s="1257"/>
      <c r="L8176" s="1257"/>
      <c r="P8176" s="1255"/>
    </row>
    <row r="8177" spans="6:16">
      <c r="F8177" s="1256"/>
      <c r="G8177" s="1257"/>
      <c r="I8177" s="1255"/>
      <c r="K8177" s="1257"/>
      <c r="L8177" s="1257"/>
      <c r="P8177" s="1255"/>
    </row>
    <row r="8178" spans="6:16">
      <c r="F8178" s="1256"/>
      <c r="G8178" s="1257"/>
      <c r="I8178" s="1255"/>
      <c r="K8178" s="1257"/>
      <c r="L8178" s="1257"/>
      <c r="P8178" s="1255"/>
    </row>
    <row r="8179" spans="6:16">
      <c r="F8179" s="1256"/>
      <c r="G8179" s="1257"/>
      <c r="I8179" s="1255"/>
      <c r="K8179" s="1257"/>
      <c r="L8179" s="1257"/>
      <c r="P8179" s="1255"/>
    </row>
    <row r="8180" spans="6:16">
      <c r="F8180" s="1256"/>
      <c r="G8180" s="1257"/>
      <c r="I8180" s="1255"/>
      <c r="K8180" s="1257"/>
      <c r="L8180" s="1257"/>
      <c r="P8180" s="1255"/>
    </row>
    <row r="8181" spans="6:16">
      <c r="F8181" s="1256"/>
      <c r="G8181" s="1257"/>
      <c r="I8181" s="1255"/>
      <c r="K8181" s="1257"/>
      <c r="L8181" s="1257"/>
      <c r="P8181" s="1255"/>
    </row>
    <row r="8182" spans="6:16">
      <c r="F8182" s="1256"/>
      <c r="G8182" s="1257"/>
      <c r="I8182" s="1255"/>
      <c r="K8182" s="1257"/>
      <c r="L8182" s="1257"/>
      <c r="P8182" s="1255"/>
    </row>
    <row r="8183" spans="6:16">
      <c r="F8183" s="1256"/>
      <c r="G8183" s="1257"/>
      <c r="I8183" s="1255"/>
      <c r="K8183" s="1257"/>
      <c r="L8183" s="1257"/>
      <c r="P8183" s="1255"/>
    </row>
    <row r="8184" spans="6:16">
      <c r="F8184" s="1256"/>
      <c r="G8184" s="1257"/>
      <c r="I8184" s="1255"/>
      <c r="K8184" s="1257"/>
      <c r="L8184" s="1257"/>
      <c r="P8184" s="1255"/>
    </row>
    <row r="8185" spans="6:16">
      <c r="F8185" s="1256"/>
      <c r="G8185" s="1257"/>
      <c r="I8185" s="1255"/>
      <c r="K8185" s="1257"/>
      <c r="L8185" s="1257"/>
      <c r="P8185" s="1255"/>
    </row>
    <row r="8186" spans="6:16">
      <c r="F8186" s="1256"/>
      <c r="G8186" s="1257"/>
      <c r="I8186" s="1255"/>
      <c r="K8186" s="1257"/>
      <c r="L8186" s="1257"/>
      <c r="P8186" s="1255"/>
    </row>
    <row r="8187" spans="6:16">
      <c r="F8187" s="1256"/>
      <c r="G8187" s="1257"/>
      <c r="I8187" s="1255"/>
      <c r="K8187" s="1257"/>
      <c r="L8187" s="1257"/>
      <c r="P8187" s="1255"/>
    </row>
    <row r="8188" spans="6:16">
      <c r="F8188" s="1256"/>
      <c r="G8188" s="1257"/>
      <c r="I8188" s="1255"/>
      <c r="K8188" s="1257"/>
      <c r="L8188" s="1257"/>
      <c r="P8188" s="1255"/>
    </row>
    <row r="8189" spans="6:16">
      <c r="F8189" s="1256"/>
      <c r="G8189" s="1257"/>
      <c r="I8189" s="1255"/>
      <c r="K8189" s="1257"/>
      <c r="L8189" s="1257"/>
      <c r="P8189" s="1255"/>
    </row>
    <row r="8190" spans="6:16">
      <c r="F8190" s="1256"/>
      <c r="G8190" s="1257"/>
      <c r="I8190" s="1255"/>
      <c r="K8190" s="1257"/>
      <c r="L8190" s="1257"/>
      <c r="P8190" s="1255"/>
    </row>
    <row r="8191" spans="6:16">
      <c r="F8191" s="1256"/>
      <c r="G8191" s="1257"/>
      <c r="I8191" s="1255"/>
      <c r="K8191" s="1257"/>
      <c r="L8191" s="1257"/>
      <c r="P8191" s="1255"/>
    </row>
    <row r="8192" spans="6:16">
      <c r="F8192" s="1256"/>
      <c r="G8192" s="1257"/>
      <c r="I8192" s="1255"/>
      <c r="K8192" s="1257"/>
      <c r="L8192" s="1257"/>
      <c r="P8192" s="1255"/>
    </row>
    <row r="8193" spans="6:16">
      <c r="F8193" s="1256"/>
      <c r="G8193" s="1257"/>
      <c r="I8193" s="1255"/>
      <c r="K8193" s="1257"/>
      <c r="L8193" s="1257"/>
      <c r="P8193" s="1255"/>
    </row>
    <row r="8194" spans="6:16">
      <c r="F8194" s="1256"/>
      <c r="G8194" s="1257"/>
      <c r="I8194" s="1255"/>
      <c r="K8194" s="1257"/>
      <c r="L8194" s="1257"/>
      <c r="P8194" s="1255"/>
    </row>
    <row r="8195" spans="6:16">
      <c r="F8195" s="1256"/>
      <c r="G8195" s="1257"/>
      <c r="I8195" s="1255"/>
      <c r="K8195" s="1257"/>
      <c r="L8195" s="1257"/>
      <c r="P8195" s="1255"/>
    </row>
    <row r="8196" spans="6:16">
      <c r="F8196" s="1256"/>
      <c r="G8196" s="1257"/>
      <c r="I8196" s="1255"/>
      <c r="K8196" s="1257"/>
      <c r="L8196" s="1257"/>
      <c r="P8196" s="1255"/>
    </row>
    <row r="8197" spans="6:16">
      <c r="F8197" s="1256"/>
      <c r="G8197" s="1257"/>
      <c r="I8197" s="1255"/>
      <c r="K8197" s="1257"/>
      <c r="L8197" s="1257"/>
      <c r="P8197" s="1255"/>
    </row>
    <row r="8198" spans="6:16">
      <c r="F8198" s="1256"/>
      <c r="G8198" s="1257"/>
      <c r="I8198" s="1255"/>
      <c r="K8198" s="1257"/>
      <c r="L8198" s="1257"/>
      <c r="P8198" s="1255"/>
    </row>
    <row r="8199" spans="6:16">
      <c r="F8199" s="1256"/>
      <c r="G8199" s="1257"/>
      <c r="I8199" s="1255"/>
      <c r="K8199" s="1257"/>
      <c r="L8199" s="1257"/>
      <c r="P8199" s="1255"/>
    </row>
    <row r="8200" spans="6:16">
      <c r="F8200" s="1256"/>
      <c r="G8200" s="1257"/>
      <c r="I8200" s="1255"/>
      <c r="K8200" s="1257"/>
      <c r="L8200" s="1257"/>
      <c r="P8200" s="1255"/>
    </row>
    <row r="8201" spans="6:16">
      <c r="F8201" s="1256"/>
      <c r="G8201" s="1257"/>
      <c r="I8201" s="1255"/>
      <c r="K8201" s="1257"/>
      <c r="L8201" s="1257"/>
      <c r="P8201" s="1255"/>
    </row>
    <row r="8202" spans="6:16">
      <c r="F8202" s="1256"/>
      <c r="G8202" s="1257"/>
      <c r="I8202" s="1255"/>
      <c r="K8202" s="1257"/>
      <c r="L8202" s="1257"/>
      <c r="P8202" s="1255"/>
    </row>
    <row r="8203" spans="6:16">
      <c r="F8203" s="1256"/>
      <c r="G8203" s="1257"/>
      <c r="I8203" s="1255"/>
      <c r="K8203" s="1257"/>
      <c r="L8203" s="1257"/>
      <c r="P8203" s="1255"/>
    </row>
    <row r="8204" spans="6:16">
      <c r="F8204" s="1256"/>
      <c r="G8204" s="1257"/>
      <c r="I8204" s="1255"/>
      <c r="K8204" s="1257"/>
      <c r="L8204" s="1257"/>
      <c r="P8204" s="1255"/>
    </row>
    <row r="8205" spans="6:16">
      <c r="F8205" s="1256"/>
      <c r="G8205" s="1257"/>
      <c r="I8205" s="1255"/>
      <c r="K8205" s="1257"/>
      <c r="L8205" s="1257"/>
      <c r="P8205" s="1255"/>
    </row>
    <row r="8206" spans="6:16">
      <c r="F8206" s="1256"/>
      <c r="G8206" s="1257"/>
      <c r="I8206" s="1255"/>
      <c r="K8206" s="1257"/>
      <c r="L8206" s="1257"/>
      <c r="P8206" s="1255"/>
    </row>
    <row r="8207" spans="6:16">
      <c r="F8207" s="1256"/>
      <c r="G8207" s="1257"/>
      <c r="I8207" s="1255"/>
      <c r="K8207" s="1257"/>
      <c r="L8207" s="1257"/>
      <c r="P8207" s="1255"/>
    </row>
    <row r="8208" spans="6:16">
      <c r="F8208" s="1256"/>
      <c r="G8208" s="1257"/>
      <c r="I8208" s="1255"/>
      <c r="K8208" s="1257"/>
      <c r="L8208" s="1257"/>
      <c r="P8208" s="1255"/>
    </row>
    <row r="8209" spans="6:16">
      <c r="F8209" s="1256"/>
      <c r="G8209" s="1257"/>
      <c r="I8209" s="1255"/>
      <c r="K8209" s="1257"/>
      <c r="L8209" s="1257"/>
      <c r="P8209" s="1255"/>
    </row>
    <row r="8210" spans="6:16">
      <c r="F8210" s="1256"/>
      <c r="G8210" s="1257"/>
      <c r="I8210" s="1255"/>
      <c r="K8210" s="1257"/>
      <c r="L8210" s="1257"/>
      <c r="P8210" s="1255"/>
    </row>
    <row r="8211" spans="6:16">
      <c r="F8211" s="1256"/>
      <c r="G8211" s="1257"/>
      <c r="I8211" s="1255"/>
      <c r="K8211" s="1257"/>
      <c r="L8211" s="1257"/>
      <c r="P8211" s="1255"/>
    </row>
    <row r="8212" spans="6:16">
      <c r="F8212" s="1256"/>
      <c r="G8212" s="1257"/>
      <c r="I8212" s="1255"/>
      <c r="K8212" s="1257"/>
      <c r="L8212" s="1257"/>
      <c r="P8212" s="1255"/>
    </row>
    <row r="8213" spans="6:16">
      <c r="F8213" s="1256"/>
      <c r="G8213" s="1257"/>
      <c r="I8213" s="1255"/>
      <c r="K8213" s="1257"/>
      <c r="L8213" s="1257"/>
      <c r="P8213" s="1255"/>
    </row>
    <row r="8214" spans="6:16">
      <c r="F8214" s="1256"/>
      <c r="G8214" s="1257"/>
      <c r="I8214" s="1255"/>
      <c r="K8214" s="1257"/>
      <c r="L8214" s="1257"/>
      <c r="P8214" s="1255"/>
    </row>
    <row r="8215" spans="6:16">
      <c r="F8215" s="1256"/>
      <c r="G8215" s="1257"/>
      <c r="I8215" s="1255"/>
      <c r="K8215" s="1257"/>
      <c r="L8215" s="1257"/>
      <c r="P8215" s="1255"/>
    </row>
    <row r="8216" spans="6:16">
      <c r="F8216" s="1256"/>
      <c r="G8216" s="1257"/>
      <c r="I8216" s="1255"/>
      <c r="K8216" s="1257"/>
      <c r="L8216" s="1257"/>
      <c r="P8216" s="1255"/>
    </row>
    <row r="8217" spans="6:16">
      <c r="F8217" s="1256"/>
      <c r="G8217" s="1257"/>
      <c r="I8217" s="1255"/>
      <c r="K8217" s="1257"/>
      <c r="L8217" s="1257"/>
      <c r="P8217" s="1255"/>
    </row>
    <row r="8218" spans="6:16">
      <c r="F8218" s="1256"/>
      <c r="G8218" s="1257"/>
      <c r="I8218" s="1255"/>
      <c r="K8218" s="1257"/>
      <c r="L8218" s="1257"/>
      <c r="P8218" s="1255"/>
    </row>
    <row r="8219" spans="6:16">
      <c r="F8219" s="1256"/>
      <c r="G8219" s="1257"/>
      <c r="I8219" s="1255"/>
      <c r="K8219" s="1257"/>
      <c r="L8219" s="1257"/>
      <c r="P8219" s="1255"/>
    </row>
    <row r="8220" spans="6:16">
      <c r="F8220" s="1256"/>
      <c r="G8220" s="1257"/>
      <c r="I8220" s="1255"/>
      <c r="K8220" s="1257"/>
      <c r="L8220" s="1257"/>
      <c r="P8220" s="1255"/>
    </row>
    <row r="8221" spans="6:16">
      <c r="F8221" s="1256"/>
      <c r="G8221" s="1257"/>
      <c r="I8221" s="1255"/>
      <c r="K8221" s="1257"/>
      <c r="L8221" s="1257"/>
      <c r="P8221" s="1255"/>
    </row>
    <row r="8222" spans="6:16">
      <c r="F8222" s="1256"/>
      <c r="G8222" s="1257"/>
      <c r="I8222" s="1255"/>
      <c r="K8222" s="1257"/>
      <c r="L8222" s="1257"/>
      <c r="P8222" s="1255"/>
    </row>
    <row r="8223" spans="6:16">
      <c r="F8223" s="1256"/>
      <c r="G8223" s="1257"/>
      <c r="I8223" s="1255"/>
      <c r="K8223" s="1257"/>
      <c r="L8223" s="1257"/>
      <c r="P8223" s="1255"/>
    </row>
    <row r="8224" spans="6:16">
      <c r="F8224" s="1256"/>
      <c r="G8224" s="1257"/>
      <c r="I8224" s="1255"/>
      <c r="K8224" s="1257"/>
      <c r="L8224" s="1257"/>
      <c r="P8224" s="1255"/>
    </row>
    <row r="8225" spans="6:16">
      <c r="F8225" s="1256"/>
      <c r="G8225" s="1257"/>
      <c r="I8225" s="1255"/>
      <c r="K8225" s="1257"/>
      <c r="L8225" s="1257"/>
      <c r="P8225" s="1255"/>
    </row>
    <row r="8226" spans="6:16">
      <c r="F8226" s="1256"/>
      <c r="G8226" s="1257"/>
      <c r="I8226" s="1255"/>
      <c r="K8226" s="1257"/>
      <c r="L8226" s="1257"/>
      <c r="P8226" s="1255"/>
    </row>
    <row r="8227" spans="6:16">
      <c r="F8227" s="1256"/>
      <c r="G8227" s="1257"/>
      <c r="I8227" s="1255"/>
      <c r="K8227" s="1257"/>
      <c r="L8227" s="1257"/>
      <c r="P8227" s="1255"/>
    </row>
    <row r="8228" spans="6:16">
      <c r="F8228" s="1256"/>
      <c r="G8228" s="1257"/>
      <c r="I8228" s="1255"/>
      <c r="K8228" s="1257"/>
      <c r="L8228" s="1257"/>
      <c r="P8228" s="1255"/>
    </row>
    <row r="8229" spans="6:16">
      <c r="F8229" s="1256"/>
      <c r="G8229" s="1257"/>
      <c r="I8229" s="1255"/>
      <c r="K8229" s="1257"/>
      <c r="L8229" s="1257"/>
      <c r="P8229" s="1255"/>
    </row>
    <row r="8230" spans="6:16">
      <c r="F8230" s="1256"/>
      <c r="G8230" s="1257"/>
      <c r="I8230" s="1255"/>
      <c r="K8230" s="1257"/>
      <c r="L8230" s="1257"/>
      <c r="P8230" s="1255"/>
    </row>
    <row r="8231" spans="6:16">
      <c r="F8231" s="1256"/>
      <c r="G8231" s="1257"/>
      <c r="I8231" s="1255"/>
      <c r="K8231" s="1257"/>
      <c r="L8231" s="1257"/>
      <c r="P8231" s="1255"/>
    </row>
    <row r="8232" spans="6:16">
      <c r="F8232" s="1256"/>
      <c r="G8232" s="1257"/>
      <c r="I8232" s="1255"/>
      <c r="K8232" s="1257"/>
      <c r="L8232" s="1257"/>
      <c r="P8232" s="1255"/>
    </row>
    <row r="8233" spans="6:16">
      <c r="F8233" s="1256"/>
      <c r="G8233" s="1257"/>
      <c r="I8233" s="1255"/>
      <c r="K8233" s="1257"/>
      <c r="L8233" s="1257"/>
      <c r="P8233" s="1255"/>
    </row>
    <row r="8234" spans="6:16">
      <c r="F8234" s="1256"/>
      <c r="G8234" s="1257"/>
      <c r="I8234" s="1255"/>
      <c r="K8234" s="1257"/>
      <c r="L8234" s="1257"/>
      <c r="P8234" s="1255"/>
    </row>
    <row r="8235" spans="6:16">
      <c r="F8235" s="1256"/>
      <c r="G8235" s="1257"/>
      <c r="I8235" s="1255"/>
      <c r="K8235" s="1257"/>
      <c r="L8235" s="1257"/>
      <c r="P8235" s="1255"/>
    </row>
    <row r="8236" spans="6:16">
      <c r="F8236" s="1256"/>
      <c r="G8236" s="1257"/>
      <c r="I8236" s="1255"/>
      <c r="K8236" s="1257"/>
      <c r="L8236" s="1257"/>
      <c r="P8236" s="1255"/>
    </row>
    <row r="8237" spans="6:16">
      <c r="F8237" s="1256"/>
      <c r="G8237" s="1257"/>
      <c r="I8237" s="1255"/>
      <c r="K8237" s="1257"/>
      <c r="L8237" s="1257"/>
      <c r="P8237" s="1255"/>
    </row>
    <row r="8238" spans="6:16">
      <c r="F8238" s="1256"/>
      <c r="G8238" s="1257"/>
      <c r="I8238" s="1255"/>
      <c r="K8238" s="1257"/>
      <c r="L8238" s="1257"/>
      <c r="P8238" s="1255"/>
    </row>
    <row r="8239" spans="6:16">
      <c r="F8239" s="1256"/>
      <c r="G8239" s="1257"/>
      <c r="I8239" s="1255"/>
      <c r="K8239" s="1257"/>
      <c r="L8239" s="1257"/>
      <c r="P8239" s="1255"/>
    </row>
    <row r="8240" spans="6:16">
      <c r="F8240" s="1256"/>
      <c r="G8240" s="1257"/>
      <c r="I8240" s="1255"/>
      <c r="K8240" s="1257"/>
      <c r="L8240" s="1257"/>
      <c r="P8240" s="1255"/>
    </row>
    <row r="8241" spans="6:16">
      <c r="F8241" s="1256"/>
      <c r="G8241" s="1257"/>
      <c r="I8241" s="1255"/>
      <c r="K8241" s="1257"/>
      <c r="L8241" s="1257"/>
      <c r="P8241" s="1255"/>
    </row>
    <row r="8242" spans="6:16">
      <c r="F8242" s="1256"/>
      <c r="G8242" s="1257"/>
      <c r="I8242" s="1255"/>
      <c r="K8242" s="1257"/>
      <c r="L8242" s="1257"/>
      <c r="P8242" s="1255"/>
    </row>
    <row r="8243" spans="6:16">
      <c r="F8243" s="1256"/>
      <c r="G8243" s="1257"/>
      <c r="I8243" s="1255"/>
      <c r="K8243" s="1257"/>
      <c r="L8243" s="1257"/>
      <c r="P8243" s="1255"/>
    </row>
    <row r="8244" spans="6:16">
      <c r="F8244" s="1256"/>
      <c r="G8244" s="1257"/>
      <c r="I8244" s="1255"/>
      <c r="K8244" s="1257"/>
      <c r="L8244" s="1257"/>
      <c r="P8244" s="1255"/>
    </row>
    <row r="8245" spans="6:16">
      <c r="F8245" s="1256"/>
      <c r="G8245" s="1257"/>
      <c r="I8245" s="1255"/>
      <c r="K8245" s="1257"/>
      <c r="L8245" s="1257"/>
      <c r="P8245" s="1255"/>
    </row>
    <row r="8246" spans="6:16">
      <c r="F8246" s="1256"/>
      <c r="G8246" s="1257"/>
      <c r="I8246" s="1255"/>
      <c r="K8246" s="1257"/>
      <c r="L8246" s="1257"/>
      <c r="P8246" s="1255"/>
    </row>
    <row r="8247" spans="6:16">
      <c r="F8247" s="1256"/>
      <c r="G8247" s="1257"/>
      <c r="I8247" s="1255"/>
      <c r="K8247" s="1257"/>
      <c r="L8247" s="1257"/>
      <c r="P8247" s="1255"/>
    </row>
    <row r="8248" spans="6:16">
      <c r="F8248" s="1256"/>
      <c r="G8248" s="1257"/>
      <c r="I8248" s="1255"/>
      <c r="K8248" s="1257"/>
      <c r="L8248" s="1257"/>
      <c r="P8248" s="1255"/>
    </row>
    <row r="8249" spans="6:16">
      <c r="F8249" s="1256"/>
      <c r="G8249" s="1257"/>
      <c r="I8249" s="1255"/>
      <c r="K8249" s="1257"/>
      <c r="L8249" s="1257"/>
      <c r="P8249" s="1255"/>
    </row>
    <row r="8250" spans="6:16">
      <c r="F8250" s="1256"/>
      <c r="G8250" s="1257"/>
      <c r="I8250" s="1255"/>
      <c r="K8250" s="1257"/>
      <c r="L8250" s="1257"/>
      <c r="P8250" s="1255"/>
    </row>
    <row r="8251" spans="6:16">
      <c r="F8251" s="1256"/>
      <c r="G8251" s="1257"/>
      <c r="I8251" s="1255"/>
      <c r="K8251" s="1257"/>
      <c r="L8251" s="1257"/>
      <c r="P8251" s="1255"/>
    </row>
    <row r="8252" spans="6:16">
      <c r="F8252" s="1256"/>
      <c r="G8252" s="1257"/>
      <c r="I8252" s="1255"/>
      <c r="K8252" s="1257"/>
      <c r="L8252" s="1257"/>
      <c r="P8252" s="1255"/>
    </row>
    <row r="8253" spans="6:16">
      <c r="F8253" s="1256"/>
      <c r="G8253" s="1257"/>
      <c r="I8253" s="1255"/>
      <c r="K8253" s="1257"/>
      <c r="L8253" s="1257"/>
      <c r="P8253" s="1255"/>
    </row>
    <row r="8254" spans="6:16">
      <c r="F8254" s="1256"/>
      <c r="G8254" s="1257"/>
      <c r="I8254" s="1255"/>
      <c r="K8254" s="1257"/>
      <c r="L8254" s="1257"/>
      <c r="P8254" s="1255"/>
    </row>
    <row r="8255" spans="6:16">
      <c r="F8255" s="1256"/>
      <c r="G8255" s="1257"/>
      <c r="I8255" s="1255"/>
      <c r="K8255" s="1257"/>
      <c r="L8255" s="1257"/>
      <c r="P8255" s="1255"/>
    </row>
    <row r="8256" spans="6:16">
      <c r="F8256" s="1256"/>
      <c r="G8256" s="1257"/>
      <c r="I8256" s="1255"/>
      <c r="K8256" s="1257"/>
      <c r="L8256" s="1257"/>
      <c r="P8256" s="1255"/>
    </row>
    <row r="8257" spans="6:16">
      <c r="F8257" s="1256"/>
      <c r="G8257" s="1257"/>
      <c r="I8257" s="1255"/>
      <c r="K8257" s="1257"/>
      <c r="L8257" s="1257"/>
      <c r="P8257" s="1255"/>
    </row>
    <row r="8258" spans="6:16">
      <c r="F8258" s="1256"/>
      <c r="G8258" s="1257"/>
      <c r="I8258" s="1255"/>
      <c r="K8258" s="1257"/>
      <c r="L8258" s="1257"/>
      <c r="P8258" s="1255"/>
    </row>
    <row r="8259" spans="6:16">
      <c r="F8259" s="1256"/>
      <c r="G8259" s="1257"/>
      <c r="I8259" s="1255"/>
      <c r="K8259" s="1257"/>
      <c r="L8259" s="1257"/>
      <c r="P8259" s="1255"/>
    </row>
    <row r="8260" spans="6:16">
      <c r="F8260" s="1256"/>
      <c r="G8260" s="1257"/>
      <c r="I8260" s="1255"/>
      <c r="K8260" s="1257"/>
      <c r="L8260" s="1257"/>
      <c r="P8260" s="1255"/>
    </row>
    <row r="8261" spans="6:16">
      <c r="F8261" s="1256"/>
      <c r="G8261" s="1257"/>
      <c r="I8261" s="1255"/>
      <c r="K8261" s="1257"/>
      <c r="L8261" s="1257"/>
      <c r="P8261" s="1255"/>
    </row>
    <row r="8262" spans="6:16">
      <c r="F8262" s="1256"/>
      <c r="G8262" s="1257"/>
      <c r="I8262" s="1255"/>
      <c r="K8262" s="1257"/>
      <c r="L8262" s="1257"/>
      <c r="P8262" s="1255"/>
    </row>
    <row r="8263" spans="6:16">
      <c r="F8263" s="1256"/>
      <c r="G8263" s="1257"/>
      <c r="I8263" s="1255"/>
      <c r="K8263" s="1257"/>
      <c r="L8263" s="1257"/>
      <c r="P8263" s="1255"/>
    </row>
    <row r="8264" spans="6:16">
      <c r="F8264" s="1256"/>
      <c r="G8264" s="1257"/>
      <c r="I8264" s="1255"/>
      <c r="K8264" s="1257"/>
      <c r="L8264" s="1257"/>
      <c r="P8264" s="1255"/>
    </row>
    <row r="8265" spans="6:16">
      <c r="F8265" s="1256"/>
      <c r="G8265" s="1257"/>
      <c r="I8265" s="1255"/>
      <c r="K8265" s="1257"/>
      <c r="L8265" s="1257"/>
      <c r="P8265" s="1255"/>
    </row>
    <row r="8266" spans="6:16">
      <c r="F8266" s="1256"/>
      <c r="G8266" s="1257"/>
      <c r="I8266" s="1255"/>
      <c r="K8266" s="1257"/>
      <c r="L8266" s="1257"/>
      <c r="P8266" s="1255"/>
    </row>
    <row r="8267" spans="6:16">
      <c r="F8267" s="1256"/>
      <c r="G8267" s="1257"/>
      <c r="I8267" s="1255"/>
      <c r="K8267" s="1257"/>
      <c r="L8267" s="1257"/>
      <c r="P8267" s="1255"/>
    </row>
    <row r="8268" spans="6:16">
      <c r="F8268" s="1256"/>
      <c r="G8268" s="1257"/>
      <c r="I8268" s="1255"/>
      <c r="K8268" s="1257"/>
      <c r="L8268" s="1257"/>
      <c r="P8268" s="1255"/>
    </row>
    <row r="8269" spans="6:16">
      <c r="F8269" s="1256"/>
      <c r="G8269" s="1257"/>
      <c r="I8269" s="1255"/>
      <c r="K8269" s="1257"/>
      <c r="L8269" s="1257"/>
      <c r="P8269" s="1255"/>
    </row>
    <row r="8270" spans="6:16">
      <c r="F8270" s="1256"/>
      <c r="G8270" s="1257"/>
      <c r="I8270" s="1255"/>
      <c r="K8270" s="1257"/>
      <c r="L8270" s="1257"/>
      <c r="P8270" s="1255"/>
    </row>
    <row r="8271" spans="6:16">
      <c r="F8271" s="1256"/>
      <c r="G8271" s="1257"/>
      <c r="I8271" s="1255"/>
      <c r="K8271" s="1257"/>
      <c r="L8271" s="1257"/>
      <c r="P8271" s="1255"/>
    </row>
    <row r="8272" spans="6:16">
      <c r="F8272" s="1256"/>
      <c r="G8272" s="1257"/>
      <c r="I8272" s="1255"/>
      <c r="K8272" s="1257"/>
      <c r="L8272" s="1257"/>
      <c r="P8272" s="1255"/>
    </row>
    <row r="8273" spans="6:16">
      <c r="F8273" s="1256"/>
      <c r="G8273" s="1257"/>
      <c r="I8273" s="1255"/>
      <c r="K8273" s="1257"/>
      <c r="L8273" s="1257"/>
      <c r="P8273" s="1255"/>
    </row>
    <row r="8274" spans="6:16">
      <c r="F8274" s="1256"/>
      <c r="G8274" s="1257"/>
      <c r="I8274" s="1255"/>
      <c r="K8274" s="1257"/>
      <c r="L8274" s="1257"/>
      <c r="P8274" s="1255"/>
    </row>
    <row r="8275" spans="6:16">
      <c r="F8275" s="1256"/>
      <c r="G8275" s="1257"/>
      <c r="I8275" s="1255"/>
      <c r="K8275" s="1257"/>
      <c r="L8275" s="1257"/>
      <c r="P8275" s="1255"/>
    </row>
    <row r="8276" spans="6:16">
      <c r="F8276" s="1256"/>
      <c r="G8276" s="1257"/>
      <c r="I8276" s="1255"/>
      <c r="K8276" s="1257"/>
      <c r="L8276" s="1257"/>
      <c r="P8276" s="1255"/>
    </row>
    <row r="8277" spans="6:16">
      <c r="F8277" s="1256"/>
      <c r="G8277" s="1257"/>
      <c r="I8277" s="1255"/>
      <c r="K8277" s="1257"/>
      <c r="L8277" s="1257"/>
      <c r="P8277" s="1255"/>
    </row>
    <row r="8278" spans="6:16">
      <c r="F8278" s="1256"/>
      <c r="G8278" s="1257"/>
      <c r="I8278" s="1255"/>
      <c r="K8278" s="1257"/>
      <c r="L8278" s="1257"/>
      <c r="P8278" s="1255"/>
    </row>
    <row r="8279" spans="6:16">
      <c r="F8279" s="1256"/>
      <c r="G8279" s="1257"/>
      <c r="I8279" s="1255"/>
      <c r="K8279" s="1257"/>
      <c r="L8279" s="1257"/>
      <c r="P8279" s="1255"/>
    </row>
    <row r="8280" spans="6:16">
      <c r="F8280" s="1256"/>
      <c r="G8280" s="1257"/>
      <c r="I8280" s="1255"/>
      <c r="K8280" s="1257"/>
      <c r="L8280" s="1257"/>
      <c r="P8280" s="1255"/>
    </row>
    <row r="8281" spans="6:16">
      <c r="F8281" s="1256"/>
      <c r="G8281" s="1257"/>
      <c r="I8281" s="1255"/>
      <c r="K8281" s="1257"/>
      <c r="L8281" s="1257"/>
      <c r="P8281" s="1255"/>
    </row>
    <row r="8282" spans="6:16">
      <c r="F8282" s="1256"/>
      <c r="G8282" s="1257"/>
      <c r="I8282" s="1255"/>
      <c r="K8282" s="1257"/>
      <c r="L8282" s="1257"/>
      <c r="P8282" s="1255"/>
    </row>
    <row r="8283" spans="6:16">
      <c r="F8283" s="1256"/>
      <c r="G8283" s="1257"/>
      <c r="I8283" s="1255"/>
      <c r="K8283" s="1257"/>
      <c r="L8283" s="1257"/>
      <c r="P8283" s="1255"/>
    </row>
    <row r="8284" spans="6:16">
      <c r="F8284" s="1256"/>
      <c r="G8284" s="1257"/>
      <c r="I8284" s="1255"/>
      <c r="K8284" s="1257"/>
      <c r="L8284" s="1257"/>
      <c r="P8284" s="1255"/>
    </row>
    <row r="8285" spans="6:16">
      <c r="F8285" s="1256"/>
      <c r="G8285" s="1257"/>
      <c r="I8285" s="1255"/>
      <c r="K8285" s="1257"/>
      <c r="L8285" s="1257"/>
      <c r="P8285" s="1255"/>
    </row>
    <row r="8286" spans="6:16">
      <c r="F8286" s="1256"/>
      <c r="G8286" s="1257"/>
      <c r="I8286" s="1255"/>
      <c r="K8286" s="1257"/>
      <c r="L8286" s="1257"/>
      <c r="P8286" s="1255"/>
    </row>
    <row r="8287" spans="6:16">
      <c r="F8287" s="1256"/>
      <c r="G8287" s="1257"/>
      <c r="I8287" s="1255"/>
      <c r="K8287" s="1257"/>
      <c r="L8287" s="1257"/>
      <c r="P8287" s="1255"/>
    </row>
    <row r="8288" spans="6:16">
      <c r="F8288" s="1256"/>
      <c r="G8288" s="1257"/>
      <c r="I8288" s="1255"/>
      <c r="K8288" s="1257"/>
      <c r="L8288" s="1257"/>
      <c r="P8288" s="1255"/>
    </row>
    <row r="8289" spans="6:16">
      <c r="F8289" s="1256"/>
      <c r="G8289" s="1257"/>
      <c r="I8289" s="1255"/>
      <c r="K8289" s="1257"/>
      <c r="L8289" s="1257"/>
      <c r="P8289" s="1255"/>
    </row>
    <row r="8290" spans="6:16">
      <c r="F8290" s="1256"/>
      <c r="G8290" s="1257"/>
      <c r="I8290" s="1255"/>
      <c r="K8290" s="1257"/>
      <c r="L8290" s="1257"/>
      <c r="P8290" s="1255"/>
    </row>
    <row r="8291" spans="6:16">
      <c r="F8291" s="1256"/>
      <c r="G8291" s="1257"/>
      <c r="I8291" s="1255"/>
      <c r="K8291" s="1257"/>
      <c r="L8291" s="1257"/>
      <c r="P8291" s="1255"/>
    </row>
    <row r="8292" spans="6:16">
      <c r="F8292" s="1256"/>
      <c r="G8292" s="1257"/>
      <c r="I8292" s="1255"/>
      <c r="K8292" s="1257"/>
      <c r="L8292" s="1257"/>
      <c r="P8292" s="1255"/>
    </row>
    <row r="8293" spans="6:16">
      <c r="F8293" s="1256"/>
      <c r="G8293" s="1257"/>
      <c r="I8293" s="1255"/>
      <c r="K8293" s="1257"/>
      <c r="L8293" s="1257"/>
      <c r="P8293" s="1255"/>
    </row>
    <row r="8294" spans="6:16">
      <c r="F8294" s="1256"/>
      <c r="G8294" s="1257"/>
      <c r="I8294" s="1255"/>
      <c r="K8294" s="1257"/>
      <c r="L8294" s="1257"/>
      <c r="P8294" s="1255"/>
    </row>
    <row r="8295" spans="6:16">
      <c r="F8295" s="1256"/>
      <c r="G8295" s="1257"/>
      <c r="I8295" s="1255"/>
      <c r="K8295" s="1257"/>
      <c r="L8295" s="1257"/>
      <c r="P8295" s="1255"/>
    </row>
    <row r="8296" spans="6:16">
      <c r="F8296" s="1256"/>
      <c r="G8296" s="1257"/>
      <c r="I8296" s="1255"/>
      <c r="K8296" s="1257"/>
      <c r="L8296" s="1257"/>
      <c r="P8296" s="1255"/>
    </row>
    <row r="8297" spans="6:16">
      <c r="F8297" s="1256"/>
      <c r="G8297" s="1257"/>
      <c r="I8297" s="1255"/>
      <c r="K8297" s="1257"/>
      <c r="L8297" s="1257"/>
      <c r="P8297" s="1255"/>
    </row>
    <row r="8298" spans="6:16">
      <c r="F8298" s="1256"/>
      <c r="G8298" s="1257"/>
      <c r="I8298" s="1255"/>
      <c r="K8298" s="1257"/>
      <c r="L8298" s="1257"/>
      <c r="P8298" s="1255"/>
    </row>
    <row r="8299" spans="6:16">
      <c r="F8299" s="1256"/>
      <c r="G8299" s="1257"/>
      <c r="I8299" s="1255"/>
      <c r="K8299" s="1257"/>
      <c r="L8299" s="1257"/>
      <c r="P8299" s="1255"/>
    </row>
    <row r="8300" spans="6:16">
      <c r="F8300" s="1256"/>
      <c r="G8300" s="1257"/>
      <c r="I8300" s="1255"/>
      <c r="K8300" s="1257"/>
      <c r="L8300" s="1257"/>
      <c r="P8300" s="1255"/>
    </row>
    <row r="8301" spans="6:16">
      <c r="F8301" s="1256"/>
      <c r="G8301" s="1257"/>
      <c r="I8301" s="1255"/>
      <c r="K8301" s="1257"/>
      <c r="L8301" s="1257"/>
      <c r="P8301" s="1255"/>
    </row>
    <row r="8302" spans="6:16">
      <c r="F8302" s="1256"/>
      <c r="G8302" s="1257"/>
      <c r="I8302" s="1255"/>
      <c r="K8302" s="1257"/>
      <c r="L8302" s="1257"/>
      <c r="P8302" s="1255"/>
    </row>
    <row r="8303" spans="6:16">
      <c r="F8303" s="1256"/>
      <c r="G8303" s="1257"/>
      <c r="I8303" s="1255"/>
      <c r="K8303" s="1257"/>
      <c r="L8303" s="1257"/>
      <c r="P8303" s="1255"/>
    </row>
    <row r="8304" spans="6:16">
      <c r="F8304" s="1256"/>
      <c r="G8304" s="1257"/>
      <c r="I8304" s="1255"/>
      <c r="K8304" s="1257"/>
      <c r="L8304" s="1257"/>
      <c r="P8304" s="1255"/>
    </row>
    <row r="8305" spans="6:16">
      <c r="F8305" s="1256"/>
      <c r="G8305" s="1257"/>
      <c r="I8305" s="1255"/>
      <c r="K8305" s="1257"/>
      <c r="L8305" s="1257"/>
      <c r="P8305" s="1255"/>
    </row>
    <row r="8306" spans="6:16">
      <c r="F8306" s="1256"/>
      <c r="G8306" s="1257"/>
      <c r="I8306" s="1255"/>
      <c r="K8306" s="1257"/>
      <c r="L8306" s="1257"/>
      <c r="P8306" s="1255"/>
    </row>
    <row r="8307" spans="6:16">
      <c r="F8307" s="1256"/>
      <c r="G8307" s="1257"/>
      <c r="I8307" s="1255"/>
      <c r="K8307" s="1257"/>
      <c r="L8307" s="1257"/>
      <c r="P8307" s="1255"/>
    </row>
    <row r="8308" spans="6:16">
      <c r="F8308" s="1256"/>
      <c r="G8308" s="1257"/>
      <c r="I8308" s="1255"/>
      <c r="K8308" s="1257"/>
      <c r="L8308" s="1257"/>
      <c r="P8308" s="1255"/>
    </row>
    <row r="8309" spans="6:16">
      <c r="F8309" s="1256"/>
      <c r="G8309" s="1257"/>
      <c r="I8309" s="1255"/>
      <c r="K8309" s="1257"/>
      <c r="L8309" s="1257"/>
      <c r="P8309" s="1255"/>
    </row>
    <row r="8310" spans="6:16">
      <c r="F8310" s="1256"/>
      <c r="G8310" s="1257"/>
      <c r="I8310" s="1255"/>
      <c r="K8310" s="1257"/>
      <c r="L8310" s="1257"/>
      <c r="P8310" s="1255"/>
    </row>
    <row r="8311" spans="6:16">
      <c r="F8311" s="1256"/>
      <c r="G8311" s="1257"/>
      <c r="I8311" s="1255"/>
      <c r="K8311" s="1257"/>
      <c r="L8311" s="1257"/>
      <c r="P8311" s="1255"/>
    </row>
    <row r="8312" spans="6:16">
      <c r="F8312" s="1256"/>
      <c r="G8312" s="1257"/>
      <c r="I8312" s="1255"/>
      <c r="K8312" s="1257"/>
      <c r="L8312" s="1257"/>
      <c r="P8312" s="1255"/>
    </row>
    <row r="8313" spans="6:16">
      <c r="F8313" s="1256"/>
      <c r="G8313" s="1257"/>
      <c r="I8313" s="1255"/>
      <c r="K8313" s="1257"/>
      <c r="L8313" s="1257"/>
      <c r="P8313" s="1255"/>
    </row>
    <row r="8314" spans="6:16">
      <c r="F8314" s="1256"/>
      <c r="G8314" s="1257"/>
      <c r="I8314" s="1255"/>
      <c r="K8314" s="1257"/>
      <c r="L8314" s="1257"/>
      <c r="P8314" s="1255"/>
    </row>
    <row r="8315" spans="6:16">
      <c r="F8315" s="1256"/>
      <c r="G8315" s="1257"/>
      <c r="I8315" s="1255"/>
      <c r="K8315" s="1257"/>
      <c r="L8315" s="1257"/>
      <c r="P8315" s="1255"/>
    </row>
    <row r="8316" spans="6:16">
      <c r="F8316" s="1256"/>
      <c r="G8316" s="1257"/>
      <c r="I8316" s="1255"/>
      <c r="K8316" s="1257"/>
      <c r="L8316" s="1257"/>
      <c r="P8316" s="1255"/>
    </row>
    <row r="8317" spans="6:16">
      <c r="F8317" s="1256"/>
      <c r="G8317" s="1257"/>
      <c r="I8317" s="1255"/>
      <c r="K8317" s="1257"/>
      <c r="L8317" s="1257"/>
      <c r="P8317" s="1255"/>
    </row>
    <row r="8318" spans="6:16">
      <c r="F8318" s="1256"/>
      <c r="G8318" s="1257"/>
      <c r="I8318" s="1255"/>
      <c r="K8318" s="1257"/>
      <c r="L8318" s="1257"/>
      <c r="P8318" s="1255"/>
    </row>
    <row r="8319" spans="6:16">
      <c r="F8319" s="1256"/>
      <c r="G8319" s="1257"/>
      <c r="I8319" s="1255"/>
      <c r="K8319" s="1257"/>
      <c r="L8319" s="1257"/>
      <c r="P8319" s="1255"/>
    </row>
    <row r="8320" spans="6:16">
      <c r="F8320" s="1256"/>
      <c r="G8320" s="1257"/>
      <c r="I8320" s="1255"/>
      <c r="K8320" s="1257"/>
      <c r="L8320" s="1257"/>
      <c r="P8320" s="1255"/>
    </row>
    <row r="8321" spans="6:16">
      <c r="F8321" s="1256"/>
      <c r="G8321" s="1257"/>
      <c r="I8321" s="1255"/>
      <c r="K8321" s="1257"/>
      <c r="L8321" s="1257"/>
      <c r="P8321" s="1255"/>
    </row>
    <row r="8322" spans="6:16">
      <c r="F8322" s="1256"/>
      <c r="G8322" s="1257"/>
      <c r="I8322" s="1255"/>
      <c r="K8322" s="1257"/>
      <c r="L8322" s="1257"/>
      <c r="P8322" s="1255"/>
    </row>
    <row r="8323" spans="6:16">
      <c r="F8323" s="1256"/>
      <c r="G8323" s="1257"/>
      <c r="I8323" s="1255"/>
      <c r="K8323" s="1257"/>
      <c r="L8323" s="1257"/>
      <c r="P8323" s="1255"/>
    </row>
    <row r="8324" spans="6:16">
      <c r="F8324" s="1256"/>
      <c r="G8324" s="1257"/>
      <c r="I8324" s="1255"/>
      <c r="K8324" s="1257"/>
      <c r="L8324" s="1257"/>
      <c r="P8324" s="1255"/>
    </row>
    <row r="8325" spans="6:16">
      <c r="F8325" s="1256"/>
      <c r="G8325" s="1257"/>
      <c r="I8325" s="1255"/>
      <c r="K8325" s="1257"/>
      <c r="L8325" s="1257"/>
      <c r="P8325" s="1255"/>
    </row>
    <row r="8326" spans="6:16">
      <c r="F8326" s="1256"/>
      <c r="G8326" s="1257"/>
      <c r="I8326" s="1255"/>
      <c r="K8326" s="1257"/>
      <c r="L8326" s="1257"/>
      <c r="P8326" s="1255"/>
    </row>
    <row r="8327" spans="6:16">
      <c r="F8327" s="1256"/>
      <c r="G8327" s="1257"/>
      <c r="I8327" s="1255"/>
      <c r="K8327" s="1257"/>
      <c r="L8327" s="1257"/>
      <c r="P8327" s="1255"/>
    </row>
    <row r="8328" spans="6:16">
      <c r="F8328" s="1256"/>
      <c r="G8328" s="1257"/>
      <c r="I8328" s="1255"/>
      <c r="K8328" s="1257"/>
      <c r="L8328" s="1257"/>
      <c r="P8328" s="1255"/>
    </row>
    <row r="8329" spans="6:16">
      <c r="F8329" s="1256"/>
      <c r="G8329" s="1257"/>
      <c r="I8329" s="1255"/>
      <c r="K8329" s="1257"/>
      <c r="L8329" s="1257"/>
      <c r="P8329" s="1255"/>
    </row>
    <row r="8330" spans="6:16">
      <c r="F8330" s="1256"/>
      <c r="G8330" s="1257"/>
      <c r="I8330" s="1255"/>
      <c r="K8330" s="1257"/>
      <c r="L8330" s="1257"/>
      <c r="P8330" s="1255"/>
    </row>
    <row r="8331" spans="6:16">
      <c r="F8331" s="1256"/>
      <c r="G8331" s="1257"/>
      <c r="I8331" s="1255"/>
      <c r="K8331" s="1257"/>
      <c r="L8331" s="1257"/>
      <c r="P8331" s="1255"/>
    </row>
    <row r="8332" spans="6:16">
      <c r="F8332" s="1256"/>
      <c r="G8332" s="1257"/>
      <c r="I8332" s="1255"/>
      <c r="K8332" s="1257"/>
      <c r="L8332" s="1257"/>
      <c r="P8332" s="1255"/>
    </row>
    <row r="8333" spans="6:16">
      <c r="F8333" s="1256"/>
      <c r="G8333" s="1257"/>
      <c r="I8333" s="1255"/>
      <c r="K8333" s="1257"/>
      <c r="L8333" s="1257"/>
      <c r="P8333" s="1255"/>
    </row>
    <row r="8334" spans="6:16">
      <c r="F8334" s="1256"/>
      <c r="G8334" s="1257"/>
      <c r="I8334" s="1255"/>
      <c r="K8334" s="1257"/>
      <c r="L8334" s="1257"/>
      <c r="P8334" s="1255"/>
    </row>
    <row r="8335" spans="6:16">
      <c r="F8335" s="1256"/>
      <c r="G8335" s="1257"/>
      <c r="I8335" s="1255"/>
      <c r="K8335" s="1257"/>
      <c r="L8335" s="1257"/>
      <c r="P8335" s="1255"/>
    </row>
    <row r="8336" spans="6:16">
      <c r="F8336" s="1256"/>
      <c r="G8336" s="1257"/>
      <c r="I8336" s="1255"/>
      <c r="K8336" s="1257"/>
      <c r="L8336" s="1257"/>
      <c r="P8336" s="1255"/>
    </row>
    <row r="8337" spans="6:16">
      <c r="F8337" s="1256"/>
      <c r="G8337" s="1257"/>
      <c r="I8337" s="1255"/>
      <c r="K8337" s="1257"/>
      <c r="L8337" s="1257"/>
      <c r="P8337" s="1255"/>
    </row>
    <row r="8338" spans="6:16">
      <c r="F8338" s="1256"/>
      <c r="G8338" s="1257"/>
      <c r="I8338" s="1255"/>
      <c r="K8338" s="1257"/>
      <c r="L8338" s="1257"/>
      <c r="P8338" s="1255"/>
    </row>
    <row r="8339" spans="6:16">
      <c r="F8339" s="1256"/>
      <c r="G8339" s="1257"/>
      <c r="I8339" s="1255"/>
      <c r="K8339" s="1257"/>
      <c r="L8339" s="1257"/>
      <c r="P8339" s="1255"/>
    </row>
    <row r="8340" spans="6:16">
      <c r="F8340" s="1256"/>
      <c r="G8340" s="1257"/>
      <c r="I8340" s="1255"/>
      <c r="K8340" s="1257"/>
      <c r="L8340" s="1257"/>
      <c r="P8340" s="1255"/>
    </row>
    <row r="8341" spans="6:16">
      <c r="F8341" s="1256"/>
      <c r="G8341" s="1257"/>
      <c r="I8341" s="1255"/>
      <c r="K8341" s="1257"/>
      <c r="L8341" s="1257"/>
      <c r="P8341" s="1255"/>
    </row>
    <row r="8342" spans="6:16">
      <c r="F8342" s="1256"/>
      <c r="G8342" s="1257"/>
      <c r="I8342" s="1255"/>
      <c r="K8342" s="1257"/>
      <c r="L8342" s="1257"/>
      <c r="P8342" s="1255"/>
    </row>
    <row r="8343" spans="6:16">
      <c r="F8343" s="1256"/>
      <c r="G8343" s="1257"/>
      <c r="I8343" s="1255"/>
      <c r="K8343" s="1257"/>
      <c r="L8343" s="1257"/>
      <c r="P8343" s="1255"/>
    </row>
    <row r="8344" spans="6:16">
      <c r="F8344" s="1256"/>
      <c r="G8344" s="1257"/>
      <c r="I8344" s="1255"/>
      <c r="K8344" s="1257"/>
      <c r="L8344" s="1257"/>
      <c r="P8344" s="1255"/>
    </row>
    <row r="8345" spans="6:16">
      <c r="F8345" s="1256"/>
      <c r="G8345" s="1257"/>
      <c r="I8345" s="1255"/>
      <c r="K8345" s="1257"/>
      <c r="L8345" s="1257"/>
      <c r="P8345" s="1255"/>
    </row>
    <row r="8346" spans="6:16">
      <c r="F8346" s="1256"/>
      <c r="G8346" s="1257"/>
      <c r="I8346" s="1255"/>
      <c r="K8346" s="1257"/>
      <c r="L8346" s="1257"/>
      <c r="P8346" s="1255"/>
    </row>
    <row r="8347" spans="6:16">
      <c r="F8347" s="1256"/>
      <c r="G8347" s="1257"/>
      <c r="I8347" s="1255"/>
      <c r="K8347" s="1257"/>
      <c r="L8347" s="1257"/>
      <c r="P8347" s="1255"/>
    </row>
    <row r="8348" spans="6:16">
      <c r="F8348" s="1256"/>
      <c r="G8348" s="1257"/>
      <c r="I8348" s="1255"/>
      <c r="K8348" s="1257"/>
      <c r="L8348" s="1257"/>
      <c r="P8348" s="1255"/>
    </row>
    <row r="8349" spans="6:16">
      <c r="F8349" s="1256"/>
      <c r="G8349" s="1257"/>
      <c r="I8349" s="1255"/>
      <c r="K8349" s="1257"/>
      <c r="L8349" s="1257"/>
      <c r="P8349" s="1255"/>
    </row>
    <row r="8350" spans="6:16">
      <c r="F8350" s="1256"/>
      <c r="G8350" s="1257"/>
      <c r="I8350" s="1255"/>
      <c r="K8350" s="1257"/>
      <c r="L8350" s="1257"/>
      <c r="P8350" s="1255"/>
    </row>
    <row r="8351" spans="6:16">
      <c r="F8351" s="1256"/>
      <c r="G8351" s="1257"/>
      <c r="I8351" s="1255"/>
      <c r="K8351" s="1257"/>
      <c r="L8351" s="1257"/>
      <c r="P8351" s="1255"/>
    </row>
    <row r="8352" spans="6:16">
      <c r="F8352" s="1256"/>
      <c r="G8352" s="1257"/>
      <c r="I8352" s="1255"/>
      <c r="K8352" s="1257"/>
      <c r="L8352" s="1257"/>
      <c r="P8352" s="1255"/>
    </row>
    <row r="8353" spans="6:16">
      <c r="F8353" s="1256"/>
      <c r="G8353" s="1257"/>
      <c r="I8353" s="1255"/>
      <c r="K8353" s="1257"/>
      <c r="L8353" s="1257"/>
      <c r="P8353" s="1255"/>
    </row>
    <row r="8354" spans="6:16">
      <c r="F8354" s="1256"/>
      <c r="G8354" s="1257"/>
      <c r="I8354" s="1255"/>
      <c r="K8354" s="1257"/>
      <c r="L8354" s="1257"/>
      <c r="P8354" s="1255"/>
    </row>
    <row r="8355" spans="6:16">
      <c r="F8355" s="1256"/>
      <c r="G8355" s="1257"/>
      <c r="I8355" s="1255"/>
      <c r="K8355" s="1257"/>
      <c r="L8355" s="1257"/>
      <c r="P8355" s="1255"/>
    </row>
    <row r="8356" spans="6:16">
      <c r="F8356" s="1256"/>
      <c r="G8356" s="1257"/>
      <c r="I8356" s="1255"/>
      <c r="K8356" s="1257"/>
      <c r="L8356" s="1257"/>
      <c r="P8356" s="1255"/>
    </row>
    <row r="8357" spans="6:16">
      <c r="F8357" s="1256"/>
      <c r="G8357" s="1257"/>
      <c r="I8357" s="1255"/>
      <c r="K8357" s="1257"/>
      <c r="L8357" s="1257"/>
      <c r="P8357" s="1255"/>
    </row>
    <row r="8358" spans="6:16">
      <c r="F8358" s="1256"/>
      <c r="G8358" s="1257"/>
      <c r="I8358" s="1255"/>
      <c r="K8358" s="1257"/>
      <c r="L8358" s="1257"/>
      <c r="P8358" s="1255"/>
    </row>
    <row r="8359" spans="6:16">
      <c r="F8359" s="1256"/>
      <c r="G8359" s="1257"/>
      <c r="I8359" s="1255"/>
      <c r="K8359" s="1257"/>
      <c r="L8359" s="1257"/>
      <c r="P8359" s="1255"/>
    </row>
    <row r="8360" spans="6:16">
      <c r="F8360" s="1256"/>
      <c r="G8360" s="1257"/>
      <c r="I8360" s="1255"/>
      <c r="K8360" s="1257"/>
      <c r="L8360" s="1257"/>
      <c r="P8360" s="1255"/>
    </row>
    <row r="8361" spans="6:16">
      <c r="F8361" s="1256"/>
      <c r="G8361" s="1257"/>
      <c r="I8361" s="1255"/>
      <c r="K8361" s="1257"/>
      <c r="L8361" s="1257"/>
      <c r="P8361" s="1255"/>
    </row>
    <row r="8362" spans="6:16">
      <c r="F8362" s="1256"/>
      <c r="G8362" s="1257"/>
      <c r="I8362" s="1255"/>
      <c r="K8362" s="1257"/>
      <c r="L8362" s="1257"/>
      <c r="P8362" s="1255"/>
    </row>
    <row r="8363" spans="6:16">
      <c r="F8363" s="1256"/>
      <c r="G8363" s="1257"/>
      <c r="I8363" s="1255"/>
      <c r="K8363" s="1257"/>
      <c r="L8363" s="1257"/>
      <c r="P8363" s="1255"/>
    </row>
    <row r="8364" spans="6:16">
      <c r="F8364" s="1256"/>
      <c r="G8364" s="1257"/>
      <c r="I8364" s="1255"/>
      <c r="K8364" s="1257"/>
      <c r="L8364" s="1257"/>
      <c r="P8364" s="1255"/>
    </row>
    <row r="8365" spans="6:16">
      <c r="F8365" s="1256"/>
      <c r="G8365" s="1257"/>
      <c r="I8365" s="1255"/>
      <c r="K8365" s="1257"/>
      <c r="L8365" s="1257"/>
      <c r="P8365" s="1255"/>
    </row>
    <row r="8366" spans="6:16">
      <c r="F8366" s="1256"/>
      <c r="G8366" s="1257"/>
      <c r="I8366" s="1255"/>
      <c r="K8366" s="1257"/>
      <c r="L8366" s="1257"/>
      <c r="P8366" s="1255"/>
    </row>
    <row r="8367" spans="6:16">
      <c r="F8367" s="1256"/>
      <c r="G8367" s="1257"/>
      <c r="I8367" s="1255"/>
      <c r="K8367" s="1257"/>
      <c r="L8367" s="1257"/>
      <c r="P8367" s="1255"/>
    </row>
    <row r="8368" spans="6:16">
      <c r="F8368" s="1256"/>
      <c r="G8368" s="1257"/>
      <c r="I8368" s="1255"/>
      <c r="K8368" s="1257"/>
      <c r="L8368" s="1257"/>
      <c r="P8368" s="1255"/>
    </row>
    <row r="8369" spans="6:16">
      <c r="F8369" s="1256"/>
      <c r="G8369" s="1257"/>
      <c r="I8369" s="1255"/>
      <c r="K8369" s="1257"/>
      <c r="L8369" s="1257"/>
      <c r="P8369" s="1255"/>
    </row>
    <row r="8370" spans="6:16">
      <c r="F8370" s="1256"/>
      <c r="G8370" s="1257"/>
      <c r="I8370" s="1255"/>
      <c r="K8370" s="1257"/>
      <c r="L8370" s="1257"/>
      <c r="P8370" s="1255"/>
    </row>
    <row r="8371" spans="6:16">
      <c r="F8371" s="1256"/>
      <c r="G8371" s="1257"/>
      <c r="I8371" s="1255"/>
      <c r="K8371" s="1257"/>
      <c r="L8371" s="1257"/>
      <c r="P8371" s="1255"/>
    </row>
    <row r="8372" spans="6:16">
      <c r="F8372" s="1256"/>
      <c r="G8372" s="1257"/>
      <c r="I8372" s="1255"/>
      <c r="K8372" s="1257"/>
      <c r="L8372" s="1257"/>
      <c r="P8372" s="1255"/>
    </row>
    <row r="8373" spans="6:16">
      <c r="F8373" s="1256"/>
      <c r="G8373" s="1257"/>
      <c r="I8373" s="1255"/>
      <c r="K8373" s="1257"/>
      <c r="L8373" s="1257"/>
      <c r="P8373" s="1255"/>
    </row>
    <row r="8374" spans="6:16">
      <c r="F8374" s="1256"/>
      <c r="G8374" s="1257"/>
      <c r="I8374" s="1255"/>
      <c r="K8374" s="1257"/>
      <c r="L8374" s="1257"/>
      <c r="P8374" s="1255"/>
    </row>
    <row r="8375" spans="6:16">
      <c r="F8375" s="1256"/>
      <c r="G8375" s="1257"/>
      <c r="I8375" s="1255"/>
      <c r="K8375" s="1257"/>
      <c r="L8375" s="1257"/>
      <c r="P8375" s="1255"/>
    </row>
    <row r="8376" spans="6:16">
      <c r="F8376" s="1256"/>
      <c r="G8376" s="1257"/>
      <c r="I8376" s="1255"/>
      <c r="K8376" s="1257"/>
      <c r="L8376" s="1257"/>
      <c r="P8376" s="1255"/>
    </row>
    <row r="8377" spans="6:16">
      <c r="F8377" s="1256"/>
      <c r="G8377" s="1257"/>
      <c r="I8377" s="1255"/>
      <c r="K8377" s="1257"/>
      <c r="L8377" s="1257"/>
      <c r="P8377" s="1255"/>
    </row>
    <row r="8378" spans="6:16">
      <c r="F8378" s="1256"/>
      <c r="G8378" s="1257"/>
      <c r="I8378" s="1255"/>
      <c r="K8378" s="1257"/>
      <c r="L8378" s="1257"/>
      <c r="P8378" s="1255"/>
    </row>
    <row r="8379" spans="6:16">
      <c r="F8379" s="1256"/>
      <c r="G8379" s="1257"/>
      <c r="I8379" s="1255"/>
      <c r="K8379" s="1257"/>
      <c r="L8379" s="1257"/>
      <c r="P8379" s="1255"/>
    </row>
    <row r="8380" spans="6:16">
      <c r="F8380" s="1256"/>
      <c r="G8380" s="1257"/>
      <c r="I8380" s="1255"/>
      <c r="K8380" s="1257"/>
      <c r="L8380" s="1257"/>
      <c r="P8380" s="1255"/>
    </row>
    <row r="8381" spans="6:16">
      <c r="F8381" s="1256"/>
      <c r="G8381" s="1257"/>
      <c r="I8381" s="1255"/>
      <c r="K8381" s="1257"/>
      <c r="L8381" s="1257"/>
      <c r="P8381" s="1255"/>
    </row>
    <row r="8382" spans="6:16">
      <c r="F8382" s="1256"/>
      <c r="G8382" s="1257"/>
      <c r="I8382" s="1255"/>
      <c r="K8382" s="1257"/>
      <c r="L8382" s="1257"/>
      <c r="P8382" s="1255"/>
    </row>
    <row r="8383" spans="6:16">
      <c r="F8383" s="1256"/>
      <c r="G8383" s="1257"/>
      <c r="I8383" s="1255"/>
      <c r="K8383" s="1257"/>
      <c r="L8383" s="1257"/>
      <c r="P8383" s="1255"/>
    </row>
    <row r="8384" spans="6:16">
      <c r="F8384" s="1256"/>
      <c r="G8384" s="1257"/>
      <c r="I8384" s="1255"/>
      <c r="K8384" s="1257"/>
      <c r="L8384" s="1257"/>
      <c r="P8384" s="1255"/>
    </row>
    <row r="8385" spans="6:16">
      <c r="F8385" s="1256"/>
      <c r="G8385" s="1257"/>
      <c r="I8385" s="1255"/>
      <c r="K8385" s="1257"/>
      <c r="L8385" s="1257"/>
      <c r="P8385" s="1255"/>
    </row>
    <row r="8386" spans="6:16">
      <c r="F8386" s="1256"/>
      <c r="G8386" s="1257"/>
      <c r="I8386" s="1255"/>
      <c r="K8386" s="1257"/>
      <c r="L8386" s="1257"/>
      <c r="P8386" s="1255"/>
    </row>
    <row r="8387" spans="6:16">
      <c r="F8387" s="1256"/>
      <c r="G8387" s="1257"/>
      <c r="I8387" s="1255"/>
      <c r="K8387" s="1257"/>
      <c r="L8387" s="1257"/>
      <c r="P8387" s="1255"/>
    </row>
    <row r="8388" spans="6:16">
      <c r="F8388" s="1256"/>
      <c r="G8388" s="1257"/>
      <c r="I8388" s="1255"/>
      <c r="K8388" s="1257"/>
      <c r="L8388" s="1257"/>
      <c r="P8388" s="1255"/>
    </row>
    <row r="8389" spans="6:16">
      <c r="F8389" s="1256"/>
      <c r="G8389" s="1257"/>
      <c r="I8389" s="1255"/>
      <c r="K8389" s="1257"/>
      <c r="L8389" s="1257"/>
      <c r="P8389" s="1255"/>
    </row>
    <row r="8390" spans="6:16">
      <c r="F8390" s="1256"/>
      <c r="G8390" s="1257"/>
      <c r="I8390" s="1255"/>
      <c r="K8390" s="1257"/>
      <c r="L8390" s="1257"/>
      <c r="P8390" s="1255"/>
    </row>
    <row r="8391" spans="6:16">
      <c r="F8391" s="1256"/>
      <c r="G8391" s="1257"/>
      <c r="I8391" s="1255"/>
      <c r="K8391" s="1257"/>
      <c r="L8391" s="1257"/>
      <c r="P8391" s="1255"/>
    </row>
    <row r="8392" spans="6:16">
      <c r="F8392" s="1256"/>
      <c r="G8392" s="1257"/>
      <c r="I8392" s="1255"/>
      <c r="K8392" s="1257"/>
      <c r="L8392" s="1257"/>
      <c r="P8392" s="1255"/>
    </row>
    <row r="8393" spans="6:16">
      <c r="F8393" s="1256"/>
      <c r="G8393" s="1257"/>
      <c r="I8393" s="1255"/>
      <c r="K8393" s="1257"/>
      <c r="L8393" s="1257"/>
      <c r="P8393" s="1255"/>
    </row>
    <row r="8394" spans="6:16">
      <c r="F8394" s="1256"/>
      <c r="G8394" s="1257"/>
      <c r="I8394" s="1255"/>
      <c r="K8394" s="1257"/>
      <c r="L8394" s="1257"/>
      <c r="P8394" s="1255"/>
    </row>
    <row r="8395" spans="6:16">
      <c r="F8395" s="1256"/>
      <c r="G8395" s="1257"/>
      <c r="I8395" s="1255"/>
      <c r="K8395" s="1257"/>
      <c r="L8395" s="1257"/>
      <c r="P8395" s="1255"/>
    </row>
    <row r="8396" spans="6:16">
      <c r="F8396" s="1256"/>
      <c r="G8396" s="1257"/>
      <c r="I8396" s="1255"/>
      <c r="K8396" s="1257"/>
      <c r="L8396" s="1257"/>
      <c r="P8396" s="1255"/>
    </row>
    <row r="8397" spans="6:16">
      <c r="F8397" s="1256"/>
      <c r="G8397" s="1257"/>
      <c r="I8397" s="1255"/>
      <c r="K8397" s="1257"/>
      <c r="L8397" s="1257"/>
      <c r="P8397" s="1255"/>
    </row>
    <row r="8398" spans="6:16">
      <c r="F8398" s="1256"/>
      <c r="G8398" s="1257"/>
      <c r="I8398" s="1255"/>
      <c r="K8398" s="1257"/>
      <c r="L8398" s="1257"/>
      <c r="P8398" s="1255"/>
    </row>
    <row r="8399" spans="6:16">
      <c r="F8399" s="1256"/>
      <c r="G8399" s="1257"/>
      <c r="I8399" s="1255"/>
      <c r="K8399" s="1257"/>
      <c r="L8399" s="1257"/>
      <c r="P8399" s="1255"/>
    </row>
    <row r="8400" spans="6:16">
      <c r="F8400" s="1256"/>
      <c r="G8400" s="1257"/>
      <c r="I8400" s="1255"/>
      <c r="K8400" s="1257"/>
      <c r="L8400" s="1257"/>
      <c r="P8400" s="1255"/>
    </row>
    <row r="8401" spans="6:16">
      <c r="F8401" s="1256"/>
      <c r="G8401" s="1257"/>
      <c r="I8401" s="1255"/>
      <c r="K8401" s="1257"/>
      <c r="L8401" s="1257"/>
      <c r="P8401" s="1255"/>
    </row>
    <row r="8402" spans="6:16">
      <c r="F8402" s="1256"/>
      <c r="G8402" s="1257"/>
      <c r="I8402" s="1255"/>
      <c r="K8402" s="1257"/>
      <c r="L8402" s="1257"/>
      <c r="P8402" s="1255"/>
    </row>
    <row r="8403" spans="6:16">
      <c r="F8403" s="1256"/>
      <c r="G8403" s="1257"/>
      <c r="I8403" s="1255"/>
      <c r="K8403" s="1257"/>
      <c r="L8403" s="1257"/>
      <c r="P8403" s="1255"/>
    </row>
    <row r="8404" spans="6:16">
      <c r="F8404" s="1256"/>
      <c r="G8404" s="1257"/>
      <c r="I8404" s="1255"/>
      <c r="K8404" s="1257"/>
      <c r="L8404" s="1257"/>
      <c r="P8404" s="1255"/>
    </row>
    <row r="8405" spans="6:16">
      <c r="F8405" s="1256"/>
      <c r="G8405" s="1257"/>
      <c r="I8405" s="1255"/>
      <c r="K8405" s="1257"/>
      <c r="L8405" s="1257"/>
      <c r="P8405" s="1255"/>
    </row>
    <row r="8406" spans="6:16">
      <c r="F8406" s="1256"/>
      <c r="G8406" s="1257"/>
      <c r="I8406" s="1255"/>
      <c r="K8406" s="1257"/>
      <c r="L8406" s="1257"/>
      <c r="P8406" s="1255"/>
    </row>
    <row r="8407" spans="6:16">
      <c r="F8407" s="1256"/>
      <c r="G8407" s="1257"/>
      <c r="I8407" s="1255"/>
      <c r="K8407" s="1257"/>
      <c r="L8407" s="1257"/>
      <c r="P8407" s="1255"/>
    </row>
    <row r="8408" spans="6:16">
      <c r="F8408" s="1256"/>
      <c r="G8408" s="1257"/>
      <c r="I8408" s="1255"/>
      <c r="K8408" s="1257"/>
      <c r="L8408" s="1257"/>
      <c r="P8408" s="1255"/>
    </row>
    <row r="8409" spans="6:16">
      <c r="F8409" s="1256"/>
      <c r="G8409" s="1257"/>
      <c r="I8409" s="1255"/>
      <c r="K8409" s="1257"/>
      <c r="L8409" s="1257"/>
      <c r="P8409" s="1255"/>
    </row>
    <row r="8410" spans="6:16">
      <c r="F8410" s="1256"/>
      <c r="G8410" s="1257"/>
      <c r="I8410" s="1255"/>
      <c r="K8410" s="1257"/>
      <c r="L8410" s="1257"/>
      <c r="P8410" s="1255"/>
    </row>
    <row r="8411" spans="6:16">
      <c r="F8411" s="1256"/>
      <c r="G8411" s="1257"/>
      <c r="I8411" s="1255"/>
      <c r="K8411" s="1257"/>
      <c r="L8411" s="1257"/>
      <c r="P8411" s="1255"/>
    </row>
    <row r="8412" spans="6:16">
      <c r="F8412" s="1256"/>
      <c r="G8412" s="1257"/>
      <c r="I8412" s="1255"/>
      <c r="K8412" s="1257"/>
      <c r="L8412" s="1257"/>
      <c r="P8412" s="1255"/>
    </row>
    <row r="8413" spans="6:16">
      <c r="F8413" s="1256"/>
      <c r="G8413" s="1257"/>
      <c r="I8413" s="1255"/>
      <c r="K8413" s="1257"/>
      <c r="L8413" s="1257"/>
      <c r="P8413" s="1255"/>
    </row>
    <row r="8414" spans="6:16">
      <c r="F8414" s="1256"/>
      <c r="G8414" s="1257"/>
      <c r="I8414" s="1255"/>
      <c r="K8414" s="1257"/>
      <c r="L8414" s="1257"/>
      <c r="P8414" s="1255"/>
    </row>
    <row r="8415" spans="6:16">
      <c r="F8415" s="1256"/>
      <c r="G8415" s="1257"/>
      <c r="I8415" s="1255"/>
      <c r="K8415" s="1257"/>
      <c r="L8415" s="1257"/>
      <c r="P8415" s="1255"/>
    </row>
    <row r="8416" spans="6:16">
      <c r="F8416" s="1256"/>
      <c r="G8416" s="1257"/>
      <c r="I8416" s="1255"/>
      <c r="K8416" s="1257"/>
      <c r="L8416" s="1257"/>
      <c r="P8416" s="1255"/>
    </row>
    <row r="8417" spans="6:16">
      <c r="F8417" s="1256"/>
      <c r="G8417" s="1257"/>
      <c r="I8417" s="1255"/>
      <c r="K8417" s="1257"/>
      <c r="L8417" s="1257"/>
      <c r="P8417" s="1255"/>
    </row>
    <row r="8418" spans="6:16">
      <c r="F8418" s="1256"/>
      <c r="G8418" s="1257"/>
      <c r="I8418" s="1255"/>
      <c r="K8418" s="1257"/>
      <c r="L8418" s="1257"/>
      <c r="P8418" s="1255"/>
    </row>
    <row r="8419" spans="6:16">
      <c r="F8419" s="1256"/>
      <c r="G8419" s="1257"/>
      <c r="I8419" s="1255"/>
      <c r="K8419" s="1257"/>
      <c r="L8419" s="1257"/>
      <c r="P8419" s="1255"/>
    </row>
    <row r="8420" spans="6:16">
      <c r="F8420" s="1256"/>
      <c r="G8420" s="1257"/>
      <c r="I8420" s="1255"/>
      <c r="K8420" s="1257"/>
      <c r="L8420" s="1257"/>
      <c r="P8420" s="1255"/>
    </row>
    <row r="8421" spans="6:16">
      <c r="F8421" s="1256"/>
      <c r="G8421" s="1257"/>
      <c r="I8421" s="1255"/>
      <c r="K8421" s="1257"/>
      <c r="L8421" s="1257"/>
      <c r="P8421" s="1255"/>
    </row>
    <row r="8422" spans="6:16">
      <c r="F8422" s="1256"/>
      <c r="G8422" s="1257"/>
      <c r="I8422" s="1255"/>
      <c r="K8422" s="1257"/>
      <c r="L8422" s="1257"/>
      <c r="P8422" s="1255"/>
    </row>
    <row r="8423" spans="6:16">
      <c r="F8423" s="1256"/>
      <c r="G8423" s="1257"/>
      <c r="I8423" s="1255"/>
      <c r="K8423" s="1257"/>
      <c r="L8423" s="1257"/>
      <c r="P8423" s="1255"/>
    </row>
    <row r="8424" spans="6:16">
      <c r="F8424" s="1256"/>
      <c r="G8424" s="1257"/>
      <c r="I8424" s="1255"/>
      <c r="K8424" s="1257"/>
      <c r="L8424" s="1257"/>
      <c r="P8424" s="1255"/>
    </row>
    <row r="8425" spans="6:16">
      <c r="F8425" s="1256"/>
      <c r="G8425" s="1257"/>
      <c r="I8425" s="1255"/>
      <c r="K8425" s="1257"/>
      <c r="L8425" s="1257"/>
      <c r="P8425" s="1255"/>
    </row>
    <row r="8426" spans="6:16">
      <c r="F8426" s="1256"/>
      <c r="G8426" s="1257"/>
      <c r="I8426" s="1255"/>
      <c r="K8426" s="1257"/>
      <c r="L8426" s="1257"/>
      <c r="P8426" s="1255"/>
    </row>
    <row r="8427" spans="6:16">
      <c r="F8427" s="1256"/>
      <c r="G8427" s="1257"/>
      <c r="I8427" s="1255"/>
      <c r="K8427" s="1257"/>
      <c r="L8427" s="1257"/>
      <c r="P8427" s="1255"/>
    </row>
    <row r="8428" spans="6:16">
      <c r="F8428" s="1256"/>
      <c r="G8428" s="1257"/>
      <c r="I8428" s="1255"/>
      <c r="K8428" s="1257"/>
      <c r="L8428" s="1257"/>
      <c r="P8428" s="1255"/>
    </row>
    <row r="8429" spans="6:16">
      <c r="F8429" s="1256"/>
      <c r="G8429" s="1257"/>
      <c r="I8429" s="1255"/>
      <c r="K8429" s="1257"/>
      <c r="L8429" s="1257"/>
      <c r="P8429" s="1255"/>
    </row>
    <row r="8430" spans="6:16">
      <c r="F8430" s="1256"/>
      <c r="G8430" s="1257"/>
      <c r="I8430" s="1255"/>
      <c r="K8430" s="1257"/>
      <c r="L8430" s="1257"/>
      <c r="P8430" s="1255"/>
    </row>
    <row r="8431" spans="6:16">
      <c r="F8431" s="1256"/>
      <c r="G8431" s="1257"/>
      <c r="I8431" s="1255"/>
      <c r="K8431" s="1257"/>
      <c r="L8431" s="1257"/>
      <c r="P8431" s="1255"/>
    </row>
    <row r="8432" spans="6:16">
      <c r="F8432" s="1256"/>
      <c r="G8432" s="1257"/>
      <c r="I8432" s="1255"/>
      <c r="K8432" s="1257"/>
      <c r="L8432" s="1257"/>
      <c r="P8432" s="1255"/>
    </row>
    <row r="8433" spans="6:16">
      <c r="F8433" s="1256"/>
      <c r="G8433" s="1257"/>
      <c r="I8433" s="1255"/>
      <c r="K8433" s="1257"/>
      <c r="L8433" s="1257"/>
      <c r="P8433" s="1255"/>
    </row>
    <row r="8434" spans="6:16">
      <c r="F8434" s="1256"/>
      <c r="G8434" s="1257"/>
      <c r="I8434" s="1255"/>
      <c r="K8434" s="1257"/>
      <c r="L8434" s="1257"/>
      <c r="P8434" s="1255"/>
    </row>
    <row r="8435" spans="6:16">
      <c r="F8435" s="1256"/>
      <c r="G8435" s="1257"/>
      <c r="I8435" s="1255"/>
      <c r="K8435" s="1257"/>
      <c r="L8435" s="1257"/>
      <c r="P8435" s="1255"/>
    </row>
    <row r="8436" spans="6:16">
      <c r="F8436" s="1256"/>
      <c r="G8436" s="1257"/>
      <c r="I8436" s="1255"/>
      <c r="K8436" s="1257"/>
      <c r="L8436" s="1257"/>
      <c r="P8436" s="1255"/>
    </row>
    <row r="8437" spans="6:16">
      <c r="F8437" s="1256"/>
      <c r="G8437" s="1257"/>
      <c r="I8437" s="1255"/>
      <c r="K8437" s="1257"/>
      <c r="L8437" s="1257"/>
      <c r="P8437" s="1255"/>
    </row>
    <row r="8438" spans="6:16">
      <c r="F8438" s="1256"/>
      <c r="G8438" s="1257"/>
      <c r="I8438" s="1255"/>
      <c r="K8438" s="1257"/>
      <c r="L8438" s="1257"/>
      <c r="P8438" s="1255"/>
    </row>
    <row r="8439" spans="6:16">
      <c r="F8439" s="1256"/>
      <c r="G8439" s="1257"/>
      <c r="I8439" s="1255"/>
      <c r="K8439" s="1257"/>
      <c r="L8439" s="1257"/>
      <c r="P8439" s="1255"/>
    </row>
    <row r="8440" spans="6:16">
      <c r="F8440" s="1256"/>
      <c r="G8440" s="1257"/>
      <c r="I8440" s="1255"/>
      <c r="K8440" s="1257"/>
      <c r="L8440" s="1257"/>
      <c r="P8440" s="1255"/>
    </row>
    <row r="8441" spans="6:16">
      <c r="F8441" s="1256"/>
      <c r="G8441" s="1257"/>
      <c r="I8441" s="1255"/>
      <c r="K8441" s="1257"/>
      <c r="L8441" s="1257"/>
      <c r="P8441" s="1255"/>
    </row>
    <row r="8442" spans="6:16">
      <c r="F8442" s="1256"/>
      <c r="G8442" s="1257"/>
      <c r="I8442" s="1255"/>
      <c r="K8442" s="1257"/>
      <c r="L8442" s="1257"/>
      <c r="P8442" s="1255"/>
    </row>
    <row r="8443" spans="6:16">
      <c r="F8443" s="1256"/>
      <c r="G8443" s="1257"/>
      <c r="I8443" s="1255"/>
      <c r="K8443" s="1257"/>
      <c r="L8443" s="1257"/>
      <c r="P8443" s="1255"/>
    </row>
    <row r="8444" spans="6:16">
      <c r="F8444" s="1256"/>
      <c r="G8444" s="1257"/>
      <c r="I8444" s="1255"/>
      <c r="K8444" s="1257"/>
      <c r="L8444" s="1257"/>
      <c r="P8444" s="1255"/>
    </row>
    <row r="8445" spans="6:16">
      <c r="F8445" s="1256"/>
      <c r="G8445" s="1257"/>
      <c r="I8445" s="1255"/>
      <c r="K8445" s="1257"/>
      <c r="L8445" s="1257"/>
      <c r="P8445" s="1255"/>
    </row>
    <row r="8446" spans="6:16">
      <c r="F8446" s="1256"/>
      <c r="G8446" s="1257"/>
      <c r="I8446" s="1255"/>
      <c r="K8446" s="1257"/>
      <c r="L8446" s="1257"/>
      <c r="P8446" s="1255"/>
    </row>
    <row r="8447" spans="6:16">
      <c r="F8447" s="1256"/>
      <c r="G8447" s="1257"/>
      <c r="I8447" s="1255"/>
      <c r="K8447" s="1257"/>
      <c r="L8447" s="1257"/>
      <c r="P8447" s="1255"/>
    </row>
    <row r="8448" spans="6:16">
      <c r="F8448" s="1256"/>
      <c r="G8448" s="1257"/>
      <c r="I8448" s="1255"/>
      <c r="K8448" s="1257"/>
      <c r="L8448" s="1257"/>
      <c r="P8448" s="1255"/>
    </row>
    <row r="8449" spans="6:16">
      <c r="F8449" s="1256"/>
      <c r="G8449" s="1257"/>
      <c r="I8449" s="1255"/>
      <c r="K8449" s="1257"/>
      <c r="L8449" s="1257"/>
      <c r="P8449" s="1255"/>
    </row>
    <row r="8450" spans="6:16">
      <c r="F8450" s="1256"/>
      <c r="G8450" s="1257"/>
      <c r="I8450" s="1255"/>
      <c r="K8450" s="1257"/>
      <c r="L8450" s="1257"/>
      <c r="P8450" s="1255"/>
    </row>
    <row r="8451" spans="6:16">
      <c r="F8451" s="1256"/>
      <c r="G8451" s="1257"/>
      <c r="I8451" s="1255"/>
      <c r="K8451" s="1257"/>
      <c r="L8451" s="1257"/>
      <c r="P8451" s="1255"/>
    </row>
    <row r="8452" spans="6:16">
      <c r="F8452" s="1256"/>
      <c r="G8452" s="1257"/>
      <c r="I8452" s="1255"/>
      <c r="K8452" s="1257"/>
      <c r="L8452" s="1257"/>
      <c r="P8452" s="1255"/>
    </row>
    <row r="8453" spans="6:16">
      <c r="F8453" s="1256"/>
      <c r="G8453" s="1257"/>
      <c r="I8453" s="1255"/>
      <c r="K8453" s="1257"/>
      <c r="L8453" s="1257"/>
      <c r="P8453" s="1255"/>
    </row>
    <row r="8454" spans="6:16">
      <c r="F8454" s="1256"/>
      <c r="G8454" s="1257"/>
      <c r="I8454" s="1255"/>
      <c r="K8454" s="1257"/>
      <c r="L8454" s="1257"/>
      <c r="P8454" s="1255"/>
    </row>
    <row r="8455" spans="6:16">
      <c r="F8455" s="1256"/>
      <c r="G8455" s="1257"/>
      <c r="I8455" s="1255"/>
      <c r="K8455" s="1257"/>
      <c r="L8455" s="1257"/>
      <c r="P8455" s="1255"/>
    </row>
    <row r="8456" spans="6:16">
      <c r="F8456" s="1256"/>
      <c r="G8456" s="1257"/>
      <c r="I8456" s="1255"/>
      <c r="K8456" s="1257"/>
      <c r="L8456" s="1257"/>
      <c r="P8456" s="1255"/>
    </row>
    <row r="8457" spans="6:16">
      <c r="F8457" s="1256"/>
      <c r="G8457" s="1257"/>
      <c r="I8457" s="1255"/>
      <c r="K8457" s="1257"/>
      <c r="L8457" s="1257"/>
      <c r="P8457" s="1255"/>
    </row>
    <row r="8458" spans="6:16">
      <c r="F8458" s="1256"/>
      <c r="G8458" s="1257"/>
      <c r="I8458" s="1255"/>
      <c r="K8458" s="1257"/>
      <c r="L8458" s="1257"/>
      <c r="P8458" s="1255"/>
    </row>
    <row r="8459" spans="6:16">
      <c r="F8459" s="1256"/>
      <c r="G8459" s="1257"/>
      <c r="I8459" s="1255"/>
      <c r="K8459" s="1257"/>
      <c r="L8459" s="1257"/>
      <c r="P8459" s="1255"/>
    </row>
    <row r="8460" spans="6:16">
      <c r="F8460" s="1256"/>
      <c r="G8460" s="1257"/>
      <c r="I8460" s="1255"/>
      <c r="K8460" s="1257"/>
      <c r="L8460" s="1257"/>
      <c r="P8460" s="1255"/>
    </row>
    <row r="8461" spans="6:16">
      <c r="F8461" s="1256"/>
      <c r="G8461" s="1257"/>
      <c r="I8461" s="1255"/>
      <c r="K8461" s="1257"/>
      <c r="L8461" s="1257"/>
      <c r="P8461" s="1255"/>
    </row>
    <row r="8462" spans="6:16">
      <c r="F8462" s="1256"/>
      <c r="G8462" s="1257"/>
      <c r="I8462" s="1255"/>
      <c r="K8462" s="1257"/>
      <c r="L8462" s="1257"/>
      <c r="P8462" s="1255"/>
    </row>
    <row r="8463" spans="6:16">
      <c r="F8463" s="1256"/>
      <c r="G8463" s="1257"/>
      <c r="I8463" s="1255"/>
      <c r="K8463" s="1257"/>
      <c r="L8463" s="1257"/>
      <c r="P8463" s="1255"/>
    </row>
    <row r="8464" spans="6:16">
      <c r="F8464" s="1256"/>
      <c r="G8464" s="1257"/>
      <c r="I8464" s="1255"/>
      <c r="K8464" s="1257"/>
      <c r="L8464" s="1257"/>
      <c r="P8464" s="1255"/>
    </row>
    <row r="8465" spans="6:16">
      <c r="F8465" s="1256"/>
      <c r="G8465" s="1257"/>
      <c r="I8465" s="1255"/>
      <c r="K8465" s="1257"/>
      <c r="L8465" s="1257"/>
      <c r="P8465" s="1255"/>
    </row>
    <row r="8466" spans="6:16">
      <c r="F8466" s="1256"/>
      <c r="G8466" s="1257"/>
      <c r="I8466" s="1255"/>
      <c r="K8466" s="1257"/>
      <c r="L8466" s="1257"/>
      <c r="P8466" s="1255"/>
    </row>
    <row r="8467" spans="6:16">
      <c r="F8467" s="1256"/>
      <c r="G8467" s="1257"/>
      <c r="I8467" s="1255"/>
      <c r="K8467" s="1257"/>
      <c r="L8467" s="1257"/>
      <c r="P8467" s="1255"/>
    </row>
    <row r="8468" spans="6:16">
      <c r="F8468" s="1256"/>
      <c r="G8468" s="1257"/>
      <c r="I8468" s="1255"/>
      <c r="K8468" s="1257"/>
      <c r="L8468" s="1257"/>
      <c r="P8468" s="1255"/>
    </row>
    <row r="8469" spans="6:16">
      <c r="F8469" s="1256"/>
      <c r="G8469" s="1257"/>
      <c r="I8469" s="1255"/>
      <c r="K8469" s="1257"/>
      <c r="L8469" s="1257"/>
      <c r="P8469" s="1255"/>
    </row>
    <row r="8470" spans="6:16">
      <c r="F8470" s="1256"/>
      <c r="G8470" s="1257"/>
      <c r="I8470" s="1255"/>
      <c r="K8470" s="1257"/>
      <c r="L8470" s="1257"/>
      <c r="P8470" s="1255"/>
    </row>
    <row r="8471" spans="6:16">
      <c r="F8471" s="1256"/>
      <c r="G8471" s="1257"/>
      <c r="I8471" s="1255"/>
      <c r="K8471" s="1257"/>
      <c r="L8471" s="1257"/>
      <c r="P8471" s="1255"/>
    </row>
    <row r="8472" spans="6:16">
      <c r="F8472" s="1256"/>
      <c r="G8472" s="1257"/>
      <c r="I8472" s="1255"/>
      <c r="K8472" s="1257"/>
      <c r="L8472" s="1257"/>
      <c r="P8472" s="1255"/>
    </row>
    <row r="8473" spans="6:16">
      <c r="F8473" s="1256"/>
      <c r="G8473" s="1257"/>
      <c r="I8473" s="1255"/>
      <c r="K8473" s="1257"/>
      <c r="L8473" s="1257"/>
      <c r="P8473" s="1255"/>
    </row>
    <row r="8474" spans="6:16">
      <c r="F8474" s="1256"/>
      <c r="G8474" s="1257"/>
      <c r="I8474" s="1255"/>
      <c r="K8474" s="1257"/>
      <c r="L8474" s="1257"/>
      <c r="P8474" s="1255"/>
    </row>
    <row r="8475" spans="6:16">
      <c r="F8475" s="1256"/>
      <c r="G8475" s="1257"/>
      <c r="I8475" s="1255"/>
      <c r="K8475" s="1257"/>
      <c r="L8475" s="1257"/>
      <c r="P8475" s="1255"/>
    </row>
    <row r="8476" spans="6:16">
      <c r="F8476" s="1256"/>
      <c r="G8476" s="1257"/>
      <c r="I8476" s="1255"/>
      <c r="K8476" s="1257"/>
      <c r="L8476" s="1257"/>
      <c r="P8476" s="1255"/>
    </row>
    <row r="8477" spans="6:16">
      <c r="F8477" s="1256"/>
      <c r="G8477" s="1257"/>
      <c r="I8477" s="1255"/>
      <c r="K8477" s="1257"/>
      <c r="L8477" s="1257"/>
      <c r="P8477" s="1255"/>
    </row>
    <row r="8478" spans="6:16">
      <c r="F8478" s="1256"/>
      <c r="G8478" s="1257"/>
      <c r="I8478" s="1255"/>
      <c r="K8478" s="1257"/>
      <c r="L8478" s="1257"/>
      <c r="P8478" s="1255"/>
    </row>
    <row r="8479" spans="6:16">
      <c r="F8479" s="1256"/>
      <c r="G8479" s="1257"/>
      <c r="I8479" s="1255"/>
      <c r="K8479" s="1257"/>
      <c r="L8479" s="1257"/>
      <c r="P8479" s="1255"/>
    </row>
    <row r="8480" spans="6:16">
      <c r="F8480" s="1256"/>
      <c r="G8480" s="1257"/>
      <c r="I8480" s="1255"/>
      <c r="K8480" s="1257"/>
      <c r="L8480" s="1257"/>
      <c r="P8480" s="1255"/>
    </row>
    <row r="8481" spans="6:16">
      <c r="F8481" s="1256"/>
      <c r="G8481" s="1257"/>
      <c r="I8481" s="1255"/>
      <c r="K8481" s="1257"/>
      <c r="L8481" s="1257"/>
      <c r="P8481" s="1255"/>
    </row>
    <row r="8482" spans="6:16">
      <c r="F8482" s="1256"/>
      <c r="G8482" s="1257"/>
      <c r="I8482" s="1255"/>
      <c r="K8482" s="1257"/>
      <c r="L8482" s="1257"/>
      <c r="P8482" s="1255"/>
    </row>
    <row r="8483" spans="6:16">
      <c r="F8483" s="1256"/>
      <c r="G8483" s="1257"/>
      <c r="I8483" s="1255"/>
      <c r="K8483" s="1257"/>
      <c r="L8483" s="1257"/>
      <c r="P8483" s="1255"/>
    </row>
    <row r="8484" spans="6:16">
      <c r="F8484" s="1256"/>
      <c r="G8484" s="1257"/>
      <c r="I8484" s="1255"/>
      <c r="K8484" s="1257"/>
      <c r="L8484" s="1257"/>
      <c r="P8484" s="1255"/>
    </row>
    <row r="8485" spans="6:16">
      <c r="F8485" s="1256"/>
      <c r="G8485" s="1257"/>
      <c r="I8485" s="1255"/>
      <c r="K8485" s="1257"/>
      <c r="L8485" s="1257"/>
      <c r="P8485" s="1255"/>
    </row>
    <row r="8486" spans="6:16">
      <c r="F8486" s="1256"/>
      <c r="G8486" s="1257"/>
      <c r="I8486" s="1255"/>
      <c r="K8486" s="1257"/>
      <c r="L8486" s="1257"/>
      <c r="P8486" s="1255"/>
    </row>
    <row r="8487" spans="6:16">
      <c r="F8487" s="1256"/>
      <c r="G8487" s="1257"/>
      <c r="I8487" s="1255"/>
      <c r="K8487" s="1257"/>
      <c r="L8487" s="1257"/>
      <c r="P8487" s="1255"/>
    </row>
    <row r="8488" spans="6:16">
      <c r="F8488" s="1256"/>
      <c r="G8488" s="1257"/>
      <c r="I8488" s="1255"/>
      <c r="K8488" s="1257"/>
      <c r="L8488" s="1257"/>
      <c r="P8488" s="1255"/>
    </row>
    <row r="8489" spans="6:16">
      <c r="F8489" s="1256"/>
      <c r="G8489" s="1257"/>
      <c r="I8489" s="1255"/>
      <c r="K8489" s="1257"/>
      <c r="L8489" s="1257"/>
      <c r="P8489" s="1255"/>
    </row>
    <row r="8490" spans="6:16">
      <c r="F8490" s="1256"/>
      <c r="G8490" s="1257"/>
      <c r="I8490" s="1255"/>
      <c r="K8490" s="1257"/>
      <c r="L8490" s="1257"/>
      <c r="P8490" s="1255"/>
    </row>
    <row r="8491" spans="6:16">
      <c r="F8491" s="1256"/>
      <c r="G8491" s="1257"/>
      <c r="I8491" s="1255"/>
      <c r="K8491" s="1257"/>
      <c r="L8491" s="1257"/>
      <c r="P8491" s="1255"/>
    </row>
    <row r="8492" spans="6:16">
      <c r="F8492" s="1256"/>
      <c r="G8492" s="1257"/>
      <c r="I8492" s="1255"/>
      <c r="K8492" s="1257"/>
      <c r="L8492" s="1257"/>
      <c r="P8492" s="1255"/>
    </row>
    <row r="8493" spans="6:16">
      <c r="F8493" s="1256"/>
      <c r="G8493" s="1257"/>
      <c r="I8493" s="1255"/>
      <c r="K8493" s="1257"/>
      <c r="L8493" s="1257"/>
      <c r="P8493" s="1255"/>
    </row>
    <row r="8494" spans="6:16">
      <c r="F8494" s="1256"/>
      <c r="G8494" s="1257"/>
      <c r="I8494" s="1255"/>
      <c r="K8494" s="1257"/>
      <c r="L8494" s="1257"/>
      <c r="P8494" s="1255"/>
    </row>
    <row r="8495" spans="6:16">
      <c r="F8495" s="1256"/>
      <c r="G8495" s="1257"/>
      <c r="I8495" s="1255"/>
      <c r="K8495" s="1257"/>
      <c r="L8495" s="1257"/>
      <c r="P8495" s="1255"/>
    </row>
    <row r="8496" spans="6:16">
      <c r="F8496" s="1256"/>
      <c r="G8496" s="1257"/>
      <c r="I8496" s="1255"/>
      <c r="K8496" s="1257"/>
      <c r="L8496" s="1257"/>
      <c r="P8496" s="1255"/>
    </row>
    <row r="8497" spans="6:16">
      <c r="F8497" s="1256"/>
      <c r="G8497" s="1257"/>
      <c r="I8497" s="1255"/>
      <c r="K8497" s="1257"/>
      <c r="L8497" s="1257"/>
      <c r="P8497" s="1255"/>
    </row>
    <row r="8498" spans="6:16">
      <c r="F8498" s="1256"/>
      <c r="G8498" s="1257"/>
      <c r="I8498" s="1255"/>
      <c r="K8498" s="1257"/>
      <c r="L8498" s="1257"/>
      <c r="P8498" s="1255"/>
    </row>
    <row r="8499" spans="6:16">
      <c r="F8499" s="1256"/>
      <c r="G8499" s="1257"/>
      <c r="I8499" s="1255"/>
      <c r="K8499" s="1257"/>
      <c r="L8499" s="1257"/>
      <c r="P8499" s="1255"/>
    </row>
    <row r="8500" spans="6:16">
      <c r="F8500" s="1256"/>
      <c r="G8500" s="1257"/>
      <c r="I8500" s="1255"/>
      <c r="K8500" s="1257"/>
      <c r="L8500" s="1257"/>
      <c r="P8500" s="1255"/>
    </row>
    <row r="8501" spans="6:16">
      <c r="F8501" s="1256"/>
      <c r="G8501" s="1257"/>
      <c r="I8501" s="1255"/>
      <c r="K8501" s="1257"/>
      <c r="L8501" s="1257"/>
      <c r="P8501" s="1255"/>
    </row>
    <row r="8502" spans="6:16">
      <c r="F8502" s="1256"/>
      <c r="G8502" s="1257"/>
      <c r="I8502" s="1255"/>
      <c r="K8502" s="1257"/>
      <c r="L8502" s="1257"/>
      <c r="P8502" s="1255"/>
    </row>
    <row r="8503" spans="6:16">
      <c r="F8503" s="1256"/>
      <c r="G8503" s="1257"/>
      <c r="I8503" s="1255"/>
      <c r="K8503" s="1257"/>
      <c r="L8503" s="1257"/>
      <c r="P8503" s="1255"/>
    </row>
    <row r="8504" spans="6:16">
      <c r="F8504" s="1256"/>
      <c r="G8504" s="1257"/>
      <c r="I8504" s="1255"/>
      <c r="K8504" s="1257"/>
      <c r="L8504" s="1257"/>
      <c r="P8504" s="1255"/>
    </row>
    <row r="8505" spans="6:16">
      <c r="F8505" s="1256"/>
      <c r="G8505" s="1257"/>
      <c r="I8505" s="1255"/>
      <c r="K8505" s="1257"/>
      <c r="L8505" s="1257"/>
      <c r="P8505" s="1255"/>
    </row>
    <row r="8506" spans="6:16">
      <c r="F8506" s="1256"/>
      <c r="G8506" s="1257"/>
      <c r="I8506" s="1255"/>
      <c r="K8506" s="1257"/>
      <c r="L8506" s="1257"/>
      <c r="P8506" s="1255"/>
    </row>
    <row r="8507" spans="6:16">
      <c r="F8507" s="1256"/>
      <c r="G8507" s="1257"/>
      <c r="I8507" s="1255"/>
      <c r="K8507" s="1257"/>
      <c r="L8507" s="1257"/>
      <c r="P8507" s="1255"/>
    </row>
    <row r="8508" spans="6:16">
      <c r="F8508" s="1256"/>
      <c r="G8508" s="1257"/>
      <c r="I8508" s="1255"/>
      <c r="K8508" s="1257"/>
      <c r="L8508" s="1257"/>
      <c r="P8508" s="1255"/>
    </row>
    <row r="8509" spans="6:16">
      <c r="F8509" s="1256"/>
      <c r="G8509" s="1257"/>
      <c r="I8509" s="1255"/>
      <c r="K8509" s="1257"/>
      <c r="L8509" s="1257"/>
      <c r="P8509" s="1255"/>
    </row>
    <row r="8510" spans="6:16">
      <c r="F8510" s="1256"/>
      <c r="G8510" s="1257"/>
      <c r="I8510" s="1255"/>
      <c r="K8510" s="1257"/>
      <c r="L8510" s="1257"/>
      <c r="P8510" s="1255"/>
    </row>
    <row r="8511" spans="6:16">
      <c r="F8511" s="1256"/>
      <c r="G8511" s="1257"/>
      <c r="I8511" s="1255"/>
      <c r="K8511" s="1257"/>
      <c r="L8511" s="1257"/>
      <c r="P8511" s="1255"/>
    </row>
    <row r="8512" spans="6:16">
      <c r="F8512" s="1256"/>
      <c r="G8512" s="1257"/>
      <c r="I8512" s="1255"/>
      <c r="K8512" s="1257"/>
      <c r="L8512" s="1257"/>
      <c r="P8512" s="1255"/>
    </row>
    <row r="8513" spans="6:16">
      <c r="F8513" s="1256"/>
      <c r="G8513" s="1257"/>
      <c r="I8513" s="1255"/>
      <c r="K8513" s="1257"/>
      <c r="L8513" s="1257"/>
      <c r="P8513" s="1255"/>
    </row>
    <row r="8514" spans="6:16">
      <c r="F8514" s="1256"/>
      <c r="G8514" s="1257"/>
      <c r="I8514" s="1255"/>
      <c r="K8514" s="1257"/>
      <c r="L8514" s="1257"/>
      <c r="P8514" s="1255"/>
    </row>
    <row r="8515" spans="6:16">
      <c r="F8515" s="1256"/>
      <c r="G8515" s="1257"/>
      <c r="I8515" s="1255"/>
      <c r="K8515" s="1257"/>
      <c r="L8515" s="1257"/>
      <c r="P8515" s="1255"/>
    </row>
    <row r="8516" spans="6:16">
      <c r="F8516" s="1256"/>
      <c r="G8516" s="1257"/>
      <c r="I8516" s="1255"/>
      <c r="K8516" s="1257"/>
      <c r="L8516" s="1257"/>
      <c r="P8516" s="1255"/>
    </row>
    <row r="8517" spans="6:16">
      <c r="F8517" s="1256"/>
      <c r="G8517" s="1257"/>
      <c r="I8517" s="1255"/>
      <c r="K8517" s="1257"/>
      <c r="L8517" s="1257"/>
      <c r="P8517" s="1255"/>
    </row>
    <row r="8518" spans="6:16">
      <c r="F8518" s="1256"/>
      <c r="G8518" s="1257"/>
      <c r="I8518" s="1255"/>
      <c r="K8518" s="1257"/>
      <c r="L8518" s="1257"/>
      <c r="P8518" s="1255"/>
    </row>
    <row r="8519" spans="6:16">
      <c r="F8519" s="1256"/>
      <c r="G8519" s="1257"/>
      <c r="I8519" s="1255"/>
      <c r="K8519" s="1257"/>
      <c r="L8519" s="1257"/>
      <c r="P8519" s="1255"/>
    </row>
    <row r="8520" spans="6:16">
      <c r="F8520" s="1256"/>
      <c r="G8520" s="1257"/>
      <c r="I8520" s="1255"/>
      <c r="K8520" s="1257"/>
      <c r="L8520" s="1257"/>
      <c r="P8520" s="1255"/>
    </row>
    <row r="8521" spans="6:16">
      <c r="F8521" s="1256"/>
      <c r="G8521" s="1257"/>
      <c r="I8521" s="1255"/>
      <c r="K8521" s="1257"/>
      <c r="L8521" s="1257"/>
      <c r="P8521" s="1255"/>
    </row>
    <row r="8522" spans="6:16">
      <c r="F8522" s="1256"/>
      <c r="G8522" s="1257"/>
      <c r="I8522" s="1255"/>
      <c r="K8522" s="1257"/>
      <c r="L8522" s="1257"/>
      <c r="P8522" s="1255"/>
    </row>
    <row r="8523" spans="6:16">
      <c r="F8523" s="1256"/>
      <c r="G8523" s="1257"/>
      <c r="I8523" s="1255"/>
      <c r="K8523" s="1257"/>
      <c r="L8523" s="1257"/>
      <c r="P8523" s="1255"/>
    </row>
    <row r="8524" spans="6:16">
      <c r="F8524" s="1256"/>
      <c r="G8524" s="1257"/>
      <c r="I8524" s="1255"/>
      <c r="K8524" s="1257"/>
      <c r="L8524" s="1257"/>
      <c r="P8524" s="1255"/>
    </row>
    <row r="8525" spans="6:16">
      <c r="F8525" s="1256"/>
      <c r="G8525" s="1257"/>
      <c r="I8525" s="1255"/>
      <c r="K8525" s="1257"/>
      <c r="L8525" s="1257"/>
      <c r="P8525" s="1255"/>
    </row>
    <row r="8526" spans="6:16">
      <c r="F8526" s="1256"/>
      <c r="G8526" s="1257"/>
      <c r="I8526" s="1255"/>
      <c r="K8526" s="1257"/>
      <c r="L8526" s="1257"/>
      <c r="P8526" s="1255"/>
    </row>
    <row r="8527" spans="6:16">
      <c r="F8527" s="1256"/>
      <c r="G8527" s="1257"/>
      <c r="I8527" s="1255"/>
      <c r="K8527" s="1257"/>
      <c r="L8527" s="1257"/>
      <c r="P8527" s="1255"/>
    </row>
    <row r="8528" spans="6:16">
      <c r="F8528" s="1256"/>
      <c r="G8528" s="1257"/>
      <c r="I8528" s="1255"/>
      <c r="K8528" s="1257"/>
      <c r="L8528" s="1257"/>
      <c r="P8528" s="1255"/>
    </row>
    <row r="8529" spans="6:16">
      <c r="F8529" s="1256"/>
      <c r="G8529" s="1257"/>
      <c r="I8529" s="1255"/>
      <c r="K8529" s="1257"/>
      <c r="L8529" s="1257"/>
      <c r="P8529" s="1255"/>
    </row>
    <row r="8530" spans="6:16">
      <c r="F8530" s="1256"/>
      <c r="G8530" s="1257"/>
      <c r="I8530" s="1255"/>
      <c r="K8530" s="1257"/>
      <c r="L8530" s="1257"/>
      <c r="P8530" s="1255"/>
    </row>
    <row r="8531" spans="6:16">
      <c r="F8531" s="1256"/>
      <c r="G8531" s="1257"/>
      <c r="I8531" s="1255"/>
      <c r="K8531" s="1257"/>
      <c r="L8531" s="1257"/>
      <c r="P8531" s="1255"/>
    </row>
    <row r="8532" spans="6:16">
      <c r="F8532" s="1256"/>
      <c r="G8532" s="1257"/>
      <c r="I8532" s="1255"/>
      <c r="K8532" s="1257"/>
      <c r="L8532" s="1257"/>
      <c r="P8532" s="1255"/>
    </row>
    <row r="8533" spans="6:16">
      <c r="F8533" s="1256"/>
      <c r="G8533" s="1257"/>
      <c r="I8533" s="1255"/>
      <c r="K8533" s="1257"/>
      <c r="L8533" s="1257"/>
      <c r="P8533" s="1255"/>
    </row>
    <row r="8534" spans="6:16">
      <c r="F8534" s="1256"/>
      <c r="G8534" s="1257"/>
      <c r="I8534" s="1255"/>
      <c r="K8534" s="1257"/>
      <c r="L8534" s="1257"/>
      <c r="P8534" s="1255"/>
    </row>
    <row r="8535" spans="6:16">
      <c r="F8535" s="1256"/>
      <c r="G8535" s="1257"/>
      <c r="I8535" s="1255"/>
      <c r="K8535" s="1257"/>
      <c r="L8535" s="1257"/>
      <c r="P8535" s="1255"/>
    </row>
    <row r="8536" spans="6:16">
      <c r="F8536" s="1256"/>
      <c r="G8536" s="1257"/>
      <c r="I8536" s="1255"/>
      <c r="K8536" s="1257"/>
      <c r="L8536" s="1257"/>
      <c r="P8536" s="1255"/>
    </row>
    <row r="8537" spans="6:16">
      <c r="F8537" s="1256"/>
      <c r="G8537" s="1257"/>
      <c r="I8537" s="1255"/>
      <c r="K8537" s="1257"/>
      <c r="L8537" s="1257"/>
      <c r="P8537" s="1255"/>
    </row>
    <row r="8538" spans="6:16">
      <c r="F8538" s="1256"/>
      <c r="G8538" s="1257"/>
      <c r="I8538" s="1255"/>
      <c r="K8538" s="1257"/>
      <c r="L8538" s="1257"/>
      <c r="P8538" s="1255"/>
    </row>
    <row r="8539" spans="6:16">
      <c r="F8539" s="1256"/>
      <c r="G8539" s="1257"/>
      <c r="I8539" s="1255"/>
      <c r="K8539" s="1257"/>
      <c r="L8539" s="1257"/>
      <c r="P8539" s="1255"/>
    </row>
    <row r="8540" spans="6:16">
      <c r="F8540" s="1256"/>
      <c r="G8540" s="1257"/>
      <c r="I8540" s="1255"/>
      <c r="K8540" s="1257"/>
      <c r="L8540" s="1257"/>
      <c r="P8540" s="1255"/>
    </row>
    <row r="8541" spans="6:16">
      <c r="F8541" s="1256"/>
      <c r="G8541" s="1257"/>
      <c r="I8541" s="1255"/>
      <c r="K8541" s="1257"/>
      <c r="L8541" s="1257"/>
      <c r="P8541" s="1255"/>
    </row>
    <row r="8542" spans="6:16">
      <c r="F8542" s="1256"/>
      <c r="G8542" s="1257"/>
      <c r="I8542" s="1255"/>
      <c r="K8542" s="1257"/>
      <c r="L8542" s="1257"/>
      <c r="P8542" s="1255"/>
    </row>
    <row r="8543" spans="6:16">
      <c r="F8543" s="1256"/>
      <c r="G8543" s="1257"/>
      <c r="I8543" s="1255"/>
      <c r="K8543" s="1257"/>
      <c r="L8543" s="1257"/>
      <c r="P8543" s="1255"/>
    </row>
    <row r="8544" spans="6:16">
      <c r="F8544" s="1256"/>
      <c r="G8544" s="1257"/>
      <c r="I8544" s="1255"/>
      <c r="K8544" s="1257"/>
      <c r="L8544" s="1257"/>
      <c r="P8544" s="1255"/>
    </row>
    <row r="8545" spans="6:16">
      <c r="F8545" s="1256"/>
      <c r="G8545" s="1257"/>
      <c r="I8545" s="1255"/>
      <c r="K8545" s="1257"/>
      <c r="L8545" s="1257"/>
      <c r="P8545" s="1255"/>
    </row>
    <row r="8546" spans="6:16">
      <c r="F8546" s="1256"/>
      <c r="G8546" s="1257"/>
      <c r="I8546" s="1255"/>
      <c r="K8546" s="1257"/>
      <c r="L8546" s="1257"/>
      <c r="P8546" s="1255"/>
    </row>
    <row r="8547" spans="6:16">
      <c r="F8547" s="1256"/>
      <c r="G8547" s="1257"/>
      <c r="I8547" s="1255"/>
      <c r="K8547" s="1257"/>
      <c r="L8547" s="1257"/>
      <c r="P8547" s="1255"/>
    </row>
    <row r="8548" spans="6:16">
      <c r="F8548" s="1256"/>
      <c r="G8548" s="1257"/>
      <c r="I8548" s="1255"/>
      <c r="K8548" s="1257"/>
      <c r="L8548" s="1257"/>
      <c r="P8548" s="1255"/>
    </row>
    <row r="8549" spans="6:16">
      <c r="F8549" s="1256"/>
      <c r="G8549" s="1257"/>
      <c r="I8549" s="1255"/>
      <c r="K8549" s="1257"/>
      <c r="L8549" s="1257"/>
      <c r="P8549" s="1255"/>
    </row>
    <row r="8550" spans="6:16">
      <c r="F8550" s="1256"/>
      <c r="G8550" s="1257"/>
      <c r="I8550" s="1255"/>
      <c r="K8550" s="1257"/>
      <c r="L8550" s="1257"/>
      <c r="P8550" s="1255"/>
    </row>
    <row r="8551" spans="6:16">
      <c r="F8551" s="1256"/>
      <c r="G8551" s="1257"/>
      <c r="I8551" s="1255"/>
      <c r="K8551" s="1257"/>
      <c r="L8551" s="1257"/>
      <c r="P8551" s="1255"/>
    </row>
    <row r="8552" spans="6:16">
      <c r="F8552" s="1256"/>
      <c r="G8552" s="1257"/>
      <c r="I8552" s="1255"/>
      <c r="K8552" s="1257"/>
      <c r="L8552" s="1257"/>
      <c r="P8552" s="1255"/>
    </row>
    <row r="8553" spans="6:16">
      <c r="F8553" s="1256"/>
      <c r="G8553" s="1257"/>
      <c r="I8553" s="1255"/>
      <c r="K8553" s="1257"/>
      <c r="L8553" s="1257"/>
      <c r="P8553" s="1255"/>
    </row>
    <row r="8554" spans="6:16">
      <c r="F8554" s="1256"/>
      <c r="G8554" s="1257"/>
      <c r="I8554" s="1255"/>
      <c r="K8554" s="1257"/>
      <c r="L8554" s="1257"/>
      <c r="P8554" s="1255"/>
    </row>
    <row r="8555" spans="6:16">
      <c r="F8555" s="1256"/>
      <c r="G8555" s="1257"/>
      <c r="I8555" s="1255"/>
      <c r="K8555" s="1257"/>
      <c r="L8555" s="1257"/>
      <c r="P8555" s="1255"/>
    </row>
    <row r="8556" spans="6:16">
      <c r="F8556" s="1256"/>
      <c r="G8556" s="1257"/>
      <c r="I8556" s="1255"/>
      <c r="K8556" s="1257"/>
      <c r="L8556" s="1257"/>
      <c r="P8556" s="1255"/>
    </row>
    <row r="8557" spans="6:16">
      <c r="F8557" s="1256"/>
      <c r="G8557" s="1257"/>
      <c r="I8557" s="1255"/>
      <c r="K8557" s="1257"/>
      <c r="L8557" s="1257"/>
      <c r="P8557" s="1255"/>
    </row>
    <row r="8558" spans="6:16">
      <c r="F8558" s="1256"/>
      <c r="G8558" s="1257"/>
      <c r="I8558" s="1255"/>
      <c r="K8558" s="1257"/>
      <c r="L8558" s="1257"/>
      <c r="P8558" s="1255"/>
    </row>
    <row r="8559" spans="6:16">
      <c r="F8559" s="1256"/>
      <c r="G8559" s="1257"/>
      <c r="I8559" s="1255"/>
      <c r="K8559" s="1257"/>
      <c r="L8559" s="1257"/>
      <c r="P8559" s="1255"/>
    </row>
    <row r="8560" spans="6:16">
      <c r="F8560" s="1256"/>
      <c r="G8560" s="1257"/>
      <c r="I8560" s="1255"/>
      <c r="K8560" s="1257"/>
      <c r="L8560" s="1257"/>
      <c r="P8560" s="1255"/>
    </row>
    <row r="8561" spans="6:16">
      <c r="F8561" s="1256"/>
      <c r="G8561" s="1257"/>
      <c r="I8561" s="1255"/>
      <c r="K8561" s="1257"/>
      <c r="L8561" s="1257"/>
      <c r="P8561" s="1255"/>
    </row>
    <row r="8562" spans="6:16">
      <c r="F8562" s="1256"/>
      <c r="G8562" s="1257"/>
      <c r="I8562" s="1255"/>
      <c r="K8562" s="1257"/>
      <c r="L8562" s="1257"/>
      <c r="P8562" s="1255"/>
    </row>
    <row r="8563" spans="6:16">
      <c r="F8563" s="1256"/>
      <c r="G8563" s="1257"/>
      <c r="I8563" s="1255"/>
      <c r="K8563" s="1257"/>
      <c r="L8563" s="1257"/>
      <c r="P8563" s="1255"/>
    </row>
    <row r="8564" spans="6:16">
      <c r="F8564" s="1256"/>
      <c r="G8564" s="1257"/>
      <c r="I8564" s="1255"/>
      <c r="K8564" s="1257"/>
      <c r="L8564" s="1257"/>
      <c r="P8564" s="1255"/>
    </row>
    <row r="8565" spans="6:16">
      <c r="F8565" s="1256"/>
      <c r="G8565" s="1257"/>
      <c r="I8565" s="1255"/>
      <c r="K8565" s="1257"/>
      <c r="L8565" s="1257"/>
      <c r="P8565" s="1255"/>
    </row>
    <row r="8566" spans="6:16">
      <c r="F8566" s="1256"/>
      <c r="G8566" s="1257"/>
      <c r="I8566" s="1255"/>
      <c r="K8566" s="1257"/>
      <c r="L8566" s="1257"/>
      <c r="P8566" s="1255"/>
    </row>
    <row r="8567" spans="6:16">
      <c r="F8567" s="1256"/>
      <c r="G8567" s="1257"/>
      <c r="I8567" s="1255"/>
      <c r="K8567" s="1257"/>
      <c r="L8567" s="1257"/>
      <c r="P8567" s="1255"/>
    </row>
    <row r="8568" spans="6:16">
      <c r="F8568" s="1256"/>
      <c r="G8568" s="1257"/>
      <c r="I8568" s="1255"/>
      <c r="K8568" s="1257"/>
      <c r="L8568" s="1257"/>
      <c r="P8568" s="1255"/>
    </row>
    <row r="8569" spans="6:16">
      <c r="F8569" s="1256"/>
      <c r="G8569" s="1257"/>
      <c r="I8569" s="1255"/>
      <c r="K8569" s="1257"/>
      <c r="L8569" s="1257"/>
      <c r="P8569" s="1255"/>
    </row>
    <row r="8570" spans="6:16">
      <c r="F8570" s="1256"/>
      <c r="G8570" s="1257"/>
      <c r="I8570" s="1255"/>
      <c r="K8570" s="1257"/>
      <c r="L8570" s="1257"/>
      <c r="P8570" s="1255"/>
    </row>
    <row r="8571" spans="6:16">
      <c r="F8571" s="1256"/>
      <c r="G8571" s="1257"/>
      <c r="I8571" s="1255"/>
      <c r="K8571" s="1257"/>
      <c r="L8571" s="1257"/>
      <c r="P8571" s="1255"/>
    </row>
    <row r="8572" spans="6:16">
      <c r="F8572" s="1256"/>
      <c r="G8572" s="1257"/>
      <c r="I8572" s="1255"/>
      <c r="K8572" s="1257"/>
      <c r="L8572" s="1257"/>
      <c r="P8572" s="1255"/>
    </row>
    <row r="8573" spans="6:16">
      <c r="F8573" s="1256"/>
      <c r="G8573" s="1257"/>
      <c r="I8573" s="1255"/>
      <c r="K8573" s="1257"/>
      <c r="L8573" s="1257"/>
      <c r="P8573" s="1255"/>
    </row>
    <row r="8574" spans="6:16">
      <c r="F8574" s="1256"/>
      <c r="G8574" s="1257"/>
      <c r="I8574" s="1255"/>
      <c r="K8574" s="1257"/>
      <c r="L8574" s="1257"/>
      <c r="P8574" s="1255"/>
    </row>
    <row r="8575" spans="6:16">
      <c r="F8575" s="1256"/>
      <c r="G8575" s="1257"/>
      <c r="I8575" s="1255"/>
      <c r="K8575" s="1257"/>
      <c r="L8575" s="1257"/>
      <c r="P8575" s="1255"/>
    </row>
    <row r="8576" spans="6:16">
      <c r="F8576" s="1256"/>
      <c r="G8576" s="1257"/>
      <c r="I8576" s="1255"/>
      <c r="K8576" s="1257"/>
      <c r="L8576" s="1257"/>
      <c r="P8576" s="1255"/>
    </row>
    <row r="8577" spans="6:16">
      <c r="F8577" s="1256"/>
      <c r="G8577" s="1257"/>
      <c r="I8577" s="1255"/>
      <c r="K8577" s="1257"/>
      <c r="L8577" s="1257"/>
      <c r="P8577" s="1255"/>
    </row>
    <row r="8578" spans="6:16">
      <c r="F8578" s="1256"/>
      <c r="G8578" s="1257"/>
      <c r="I8578" s="1255"/>
      <c r="K8578" s="1257"/>
      <c r="L8578" s="1257"/>
      <c r="P8578" s="1255"/>
    </row>
    <row r="8579" spans="6:16">
      <c r="F8579" s="1256"/>
      <c r="G8579" s="1257"/>
      <c r="I8579" s="1255"/>
      <c r="K8579" s="1257"/>
      <c r="L8579" s="1257"/>
      <c r="P8579" s="1255"/>
    </row>
    <row r="8580" spans="6:16">
      <c r="F8580" s="1256"/>
      <c r="G8580" s="1257"/>
      <c r="I8580" s="1255"/>
      <c r="K8580" s="1257"/>
      <c r="L8580" s="1257"/>
      <c r="P8580" s="1255"/>
    </row>
    <row r="8581" spans="6:16">
      <c r="F8581" s="1256"/>
      <c r="G8581" s="1257"/>
      <c r="I8581" s="1255"/>
      <c r="K8581" s="1257"/>
      <c r="L8581" s="1257"/>
      <c r="P8581" s="1255"/>
    </row>
    <row r="8582" spans="6:16">
      <c r="F8582" s="1256"/>
      <c r="G8582" s="1257"/>
      <c r="I8582" s="1255"/>
      <c r="K8582" s="1257"/>
      <c r="L8582" s="1257"/>
      <c r="P8582" s="1255"/>
    </row>
    <row r="8583" spans="6:16">
      <c r="F8583" s="1256"/>
      <c r="G8583" s="1257"/>
      <c r="I8583" s="1255"/>
      <c r="K8583" s="1257"/>
      <c r="L8583" s="1257"/>
      <c r="P8583" s="1255"/>
    </row>
    <row r="8584" spans="6:16">
      <c r="F8584" s="1256"/>
      <c r="G8584" s="1257"/>
      <c r="I8584" s="1255"/>
      <c r="K8584" s="1257"/>
      <c r="L8584" s="1257"/>
      <c r="P8584" s="1255"/>
    </row>
    <row r="8585" spans="6:16">
      <c r="F8585" s="1256"/>
      <c r="G8585" s="1257"/>
      <c r="I8585" s="1255"/>
      <c r="K8585" s="1257"/>
      <c r="L8585" s="1257"/>
      <c r="P8585" s="1255"/>
    </row>
    <row r="8586" spans="6:16">
      <c r="F8586" s="1256"/>
      <c r="G8586" s="1257"/>
      <c r="I8586" s="1255"/>
      <c r="K8586" s="1257"/>
      <c r="L8586" s="1257"/>
      <c r="P8586" s="1255"/>
    </row>
    <row r="8587" spans="6:16">
      <c r="F8587" s="1256"/>
      <c r="G8587" s="1257"/>
      <c r="I8587" s="1255"/>
      <c r="K8587" s="1257"/>
      <c r="L8587" s="1257"/>
      <c r="P8587" s="1255"/>
    </row>
    <row r="8588" spans="6:16">
      <c r="F8588" s="1256"/>
      <c r="G8588" s="1257"/>
      <c r="I8588" s="1255"/>
      <c r="K8588" s="1257"/>
      <c r="L8588" s="1257"/>
      <c r="P8588" s="1255"/>
    </row>
    <row r="8589" spans="6:16">
      <c r="F8589" s="1256"/>
      <c r="G8589" s="1257"/>
      <c r="I8589" s="1255"/>
      <c r="K8589" s="1257"/>
      <c r="L8589" s="1257"/>
      <c r="P8589" s="1255"/>
    </row>
    <row r="8590" spans="6:16">
      <c r="F8590" s="1256"/>
      <c r="G8590" s="1257"/>
      <c r="I8590" s="1255"/>
      <c r="K8590" s="1257"/>
      <c r="L8590" s="1257"/>
      <c r="P8590" s="1255"/>
    </row>
    <row r="8591" spans="6:16">
      <c r="F8591" s="1256"/>
      <c r="G8591" s="1257"/>
      <c r="I8591" s="1255"/>
      <c r="K8591" s="1257"/>
      <c r="L8591" s="1257"/>
      <c r="P8591" s="1255"/>
    </row>
    <row r="8592" spans="6:16">
      <c r="F8592" s="1256"/>
      <c r="G8592" s="1257"/>
      <c r="I8592" s="1255"/>
      <c r="K8592" s="1257"/>
      <c r="L8592" s="1257"/>
      <c r="P8592" s="1255"/>
    </row>
    <row r="8593" spans="6:16">
      <c r="F8593" s="1256"/>
      <c r="G8593" s="1257"/>
      <c r="I8593" s="1255"/>
      <c r="K8593" s="1257"/>
      <c r="L8593" s="1257"/>
      <c r="P8593" s="1255"/>
    </row>
    <row r="8594" spans="6:16">
      <c r="F8594" s="1256"/>
      <c r="G8594" s="1257"/>
      <c r="I8594" s="1255"/>
      <c r="K8594" s="1257"/>
      <c r="L8594" s="1257"/>
      <c r="P8594" s="1255"/>
    </row>
    <row r="8595" spans="6:16">
      <c r="F8595" s="1256"/>
      <c r="G8595" s="1257"/>
      <c r="I8595" s="1255"/>
      <c r="K8595" s="1257"/>
      <c r="L8595" s="1257"/>
      <c r="P8595" s="1255"/>
    </row>
    <row r="8596" spans="6:16">
      <c r="F8596" s="1256"/>
      <c r="G8596" s="1257"/>
      <c r="I8596" s="1255"/>
      <c r="K8596" s="1257"/>
      <c r="L8596" s="1257"/>
      <c r="P8596" s="1255"/>
    </row>
    <row r="8597" spans="6:16">
      <c r="F8597" s="1256"/>
      <c r="G8597" s="1257"/>
      <c r="I8597" s="1255"/>
      <c r="K8597" s="1257"/>
      <c r="L8597" s="1257"/>
      <c r="P8597" s="1255"/>
    </row>
    <row r="8598" spans="6:16">
      <c r="F8598" s="1256"/>
      <c r="G8598" s="1257"/>
      <c r="I8598" s="1255"/>
      <c r="K8598" s="1257"/>
      <c r="L8598" s="1257"/>
      <c r="P8598" s="1255"/>
    </row>
    <row r="8599" spans="6:16">
      <c r="F8599" s="1256"/>
      <c r="G8599" s="1257"/>
      <c r="I8599" s="1255"/>
      <c r="K8599" s="1257"/>
      <c r="L8599" s="1257"/>
      <c r="P8599" s="1255"/>
    </row>
    <row r="8600" spans="6:16">
      <c r="F8600" s="1256"/>
      <c r="G8600" s="1257"/>
      <c r="I8600" s="1255"/>
      <c r="K8600" s="1257"/>
      <c r="L8600" s="1257"/>
      <c r="P8600" s="1255"/>
    </row>
    <row r="8601" spans="6:16">
      <c r="F8601" s="1256"/>
      <c r="G8601" s="1257"/>
      <c r="I8601" s="1255"/>
      <c r="K8601" s="1257"/>
      <c r="L8601" s="1257"/>
      <c r="P8601" s="1255"/>
    </row>
    <row r="8602" spans="6:16">
      <c r="F8602" s="1256"/>
      <c r="G8602" s="1257"/>
      <c r="I8602" s="1255"/>
      <c r="K8602" s="1257"/>
      <c r="L8602" s="1257"/>
      <c r="P8602" s="1255"/>
    </row>
    <row r="8603" spans="6:16">
      <c r="F8603" s="1256"/>
      <c r="G8603" s="1257"/>
      <c r="I8603" s="1255"/>
      <c r="K8603" s="1257"/>
      <c r="L8603" s="1257"/>
      <c r="P8603" s="1255"/>
    </row>
    <row r="8604" spans="6:16">
      <c r="F8604" s="1256"/>
      <c r="G8604" s="1257"/>
      <c r="I8604" s="1255"/>
      <c r="K8604" s="1257"/>
      <c r="L8604" s="1257"/>
      <c r="P8604" s="1255"/>
    </row>
    <row r="8605" spans="6:16">
      <c r="F8605" s="1256"/>
      <c r="G8605" s="1257"/>
      <c r="I8605" s="1255"/>
      <c r="K8605" s="1257"/>
      <c r="L8605" s="1257"/>
      <c r="P8605" s="1255"/>
    </row>
    <row r="8606" spans="6:16">
      <c r="F8606" s="1256"/>
      <c r="G8606" s="1257"/>
      <c r="I8606" s="1255"/>
      <c r="K8606" s="1257"/>
      <c r="L8606" s="1257"/>
      <c r="P8606" s="1255"/>
    </row>
    <row r="8607" spans="6:16">
      <c r="F8607" s="1256"/>
      <c r="G8607" s="1257"/>
      <c r="I8607" s="1255"/>
      <c r="K8607" s="1257"/>
      <c r="L8607" s="1257"/>
      <c r="P8607" s="1255"/>
    </row>
    <row r="8608" spans="6:16">
      <c r="F8608" s="1256"/>
      <c r="G8608" s="1257"/>
      <c r="I8608" s="1255"/>
      <c r="K8608" s="1257"/>
      <c r="L8608" s="1257"/>
      <c r="P8608" s="1255"/>
    </row>
    <row r="8609" spans="6:16">
      <c r="F8609" s="1256"/>
      <c r="G8609" s="1257"/>
      <c r="I8609" s="1255"/>
      <c r="K8609" s="1257"/>
      <c r="L8609" s="1257"/>
      <c r="P8609" s="1255"/>
    </row>
    <row r="8610" spans="6:16">
      <c r="F8610" s="1256"/>
      <c r="G8610" s="1257"/>
      <c r="I8610" s="1255"/>
      <c r="K8610" s="1257"/>
      <c r="L8610" s="1257"/>
      <c r="P8610" s="1255"/>
    </row>
    <row r="8611" spans="6:16">
      <c r="F8611" s="1256"/>
      <c r="G8611" s="1257"/>
      <c r="I8611" s="1255"/>
      <c r="K8611" s="1257"/>
      <c r="L8611" s="1257"/>
      <c r="P8611" s="1255"/>
    </row>
    <row r="8612" spans="6:16">
      <c r="F8612" s="1256"/>
      <c r="G8612" s="1257"/>
      <c r="I8612" s="1255"/>
      <c r="K8612" s="1257"/>
      <c r="L8612" s="1257"/>
      <c r="P8612" s="1255"/>
    </row>
    <row r="8613" spans="6:16">
      <c r="F8613" s="1256"/>
      <c r="G8613" s="1257"/>
      <c r="I8613" s="1255"/>
      <c r="K8613" s="1257"/>
      <c r="L8613" s="1257"/>
      <c r="P8613" s="1255"/>
    </row>
    <row r="8614" spans="6:16">
      <c r="F8614" s="1256"/>
      <c r="G8614" s="1257"/>
      <c r="I8614" s="1255"/>
      <c r="K8614" s="1257"/>
      <c r="L8614" s="1257"/>
      <c r="P8614" s="1255"/>
    </row>
    <row r="8615" spans="6:16">
      <c r="F8615" s="1256"/>
      <c r="G8615" s="1257"/>
      <c r="I8615" s="1255"/>
      <c r="K8615" s="1257"/>
      <c r="L8615" s="1257"/>
      <c r="P8615" s="1255"/>
    </row>
    <row r="8616" spans="6:16">
      <c r="F8616" s="1256"/>
      <c r="G8616" s="1257"/>
      <c r="I8616" s="1255"/>
      <c r="K8616" s="1257"/>
      <c r="L8616" s="1257"/>
      <c r="P8616" s="1255"/>
    </row>
    <row r="8617" spans="6:16">
      <c r="F8617" s="1256"/>
      <c r="G8617" s="1257"/>
      <c r="I8617" s="1255"/>
      <c r="K8617" s="1257"/>
      <c r="L8617" s="1257"/>
      <c r="P8617" s="1255"/>
    </row>
    <row r="8618" spans="6:16">
      <c r="F8618" s="1256"/>
      <c r="G8618" s="1257"/>
      <c r="I8618" s="1255"/>
      <c r="K8618" s="1257"/>
      <c r="L8618" s="1257"/>
      <c r="P8618" s="1255"/>
    </row>
    <row r="8619" spans="6:16">
      <c r="F8619" s="1256"/>
      <c r="G8619" s="1257"/>
      <c r="I8619" s="1255"/>
      <c r="K8619" s="1257"/>
      <c r="L8619" s="1257"/>
      <c r="P8619" s="1255"/>
    </row>
    <row r="8620" spans="6:16">
      <c r="F8620" s="1256"/>
      <c r="G8620" s="1257"/>
      <c r="I8620" s="1255"/>
      <c r="K8620" s="1257"/>
      <c r="L8620" s="1257"/>
      <c r="P8620" s="1255"/>
    </row>
    <row r="8621" spans="6:16">
      <c r="F8621" s="1256"/>
      <c r="G8621" s="1257"/>
      <c r="I8621" s="1255"/>
      <c r="K8621" s="1257"/>
      <c r="L8621" s="1257"/>
      <c r="P8621" s="1255"/>
    </row>
    <row r="8622" spans="6:16">
      <c r="F8622" s="1256"/>
      <c r="G8622" s="1257"/>
      <c r="I8622" s="1255"/>
      <c r="K8622" s="1257"/>
      <c r="L8622" s="1257"/>
      <c r="P8622" s="1255"/>
    </row>
    <row r="8623" spans="6:16">
      <c r="F8623" s="1256"/>
      <c r="G8623" s="1257"/>
      <c r="I8623" s="1255"/>
      <c r="K8623" s="1257"/>
      <c r="L8623" s="1257"/>
      <c r="P8623" s="1255"/>
    </row>
    <row r="8624" spans="6:16">
      <c r="F8624" s="1256"/>
      <c r="G8624" s="1257"/>
      <c r="I8624" s="1255"/>
      <c r="K8624" s="1257"/>
      <c r="L8624" s="1257"/>
      <c r="P8624" s="1255"/>
    </row>
    <row r="8625" spans="6:16">
      <c r="F8625" s="1256"/>
      <c r="G8625" s="1257"/>
      <c r="I8625" s="1255"/>
      <c r="K8625" s="1257"/>
      <c r="L8625" s="1257"/>
      <c r="P8625" s="1255"/>
    </row>
    <row r="8626" spans="6:16">
      <c r="F8626" s="1256"/>
      <c r="G8626" s="1257"/>
      <c r="I8626" s="1255"/>
      <c r="K8626" s="1257"/>
      <c r="L8626" s="1257"/>
      <c r="P8626" s="1255"/>
    </row>
    <row r="8627" spans="6:16">
      <c r="F8627" s="1256"/>
      <c r="G8627" s="1257"/>
      <c r="I8627" s="1255"/>
      <c r="K8627" s="1257"/>
      <c r="L8627" s="1257"/>
      <c r="P8627" s="1255"/>
    </row>
    <row r="8628" spans="6:16">
      <c r="F8628" s="1256"/>
      <c r="G8628" s="1257"/>
      <c r="I8628" s="1255"/>
      <c r="K8628" s="1257"/>
      <c r="L8628" s="1257"/>
      <c r="P8628" s="1255"/>
    </row>
    <row r="8629" spans="6:16">
      <c r="F8629" s="1256"/>
      <c r="G8629" s="1257"/>
      <c r="I8629" s="1255"/>
      <c r="K8629" s="1257"/>
      <c r="L8629" s="1257"/>
      <c r="P8629" s="1255"/>
    </row>
    <row r="8630" spans="6:16">
      <c r="F8630" s="1256"/>
      <c r="G8630" s="1257"/>
      <c r="I8630" s="1255"/>
      <c r="K8630" s="1257"/>
      <c r="L8630" s="1257"/>
      <c r="P8630" s="1255"/>
    </row>
    <row r="8631" spans="6:16">
      <c r="F8631" s="1256"/>
      <c r="G8631" s="1257"/>
      <c r="I8631" s="1255"/>
      <c r="K8631" s="1257"/>
      <c r="L8631" s="1257"/>
      <c r="P8631" s="1255"/>
    </row>
    <row r="8632" spans="6:16">
      <c r="F8632" s="1256"/>
      <c r="G8632" s="1257"/>
      <c r="I8632" s="1255"/>
      <c r="K8632" s="1257"/>
      <c r="L8632" s="1257"/>
      <c r="P8632" s="1255"/>
    </row>
    <row r="8633" spans="6:16">
      <c r="F8633" s="1256"/>
      <c r="G8633" s="1257"/>
      <c r="I8633" s="1255"/>
      <c r="K8633" s="1257"/>
      <c r="L8633" s="1257"/>
      <c r="P8633" s="1255"/>
    </row>
    <row r="8634" spans="6:16">
      <c r="F8634" s="1256"/>
      <c r="G8634" s="1257"/>
      <c r="I8634" s="1255"/>
      <c r="K8634" s="1257"/>
      <c r="L8634" s="1257"/>
      <c r="P8634" s="1255"/>
    </row>
    <row r="8635" spans="6:16">
      <c r="F8635" s="1256"/>
      <c r="G8635" s="1257"/>
      <c r="I8635" s="1255"/>
      <c r="K8635" s="1257"/>
      <c r="L8635" s="1257"/>
      <c r="P8635" s="1255"/>
    </row>
    <row r="8636" spans="6:16">
      <c r="F8636" s="1256"/>
      <c r="G8636" s="1257"/>
      <c r="I8636" s="1255"/>
      <c r="K8636" s="1257"/>
      <c r="L8636" s="1257"/>
      <c r="P8636" s="1255"/>
    </row>
    <row r="8637" spans="6:16">
      <c r="F8637" s="1256"/>
      <c r="G8637" s="1257"/>
      <c r="I8637" s="1255"/>
      <c r="K8637" s="1257"/>
      <c r="L8637" s="1257"/>
      <c r="P8637" s="1255"/>
    </row>
    <row r="8638" spans="6:16">
      <c r="F8638" s="1256"/>
      <c r="G8638" s="1257"/>
      <c r="I8638" s="1255"/>
      <c r="K8638" s="1257"/>
      <c r="L8638" s="1257"/>
      <c r="P8638" s="1255"/>
    </row>
    <row r="8639" spans="6:16">
      <c r="F8639" s="1256"/>
      <c r="G8639" s="1257"/>
      <c r="I8639" s="1255"/>
      <c r="K8639" s="1257"/>
      <c r="L8639" s="1257"/>
      <c r="P8639" s="1255"/>
    </row>
    <row r="8640" spans="6:16">
      <c r="F8640" s="1256"/>
      <c r="G8640" s="1257"/>
      <c r="I8640" s="1255"/>
      <c r="K8640" s="1257"/>
      <c r="L8640" s="1257"/>
      <c r="P8640" s="1255"/>
    </row>
    <row r="8641" spans="6:16">
      <c r="F8641" s="1256"/>
      <c r="G8641" s="1257"/>
      <c r="I8641" s="1255"/>
      <c r="K8641" s="1257"/>
      <c r="L8641" s="1257"/>
      <c r="P8641" s="1255"/>
    </row>
    <row r="8642" spans="6:16">
      <c r="F8642" s="1256"/>
      <c r="G8642" s="1257"/>
      <c r="I8642" s="1255"/>
      <c r="K8642" s="1257"/>
      <c r="L8642" s="1257"/>
      <c r="P8642" s="1255"/>
    </row>
    <row r="8643" spans="6:16">
      <c r="F8643" s="1256"/>
      <c r="G8643" s="1257"/>
      <c r="I8643" s="1255"/>
      <c r="K8643" s="1257"/>
      <c r="L8643" s="1257"/>
      <c r="P8643" s="1255"/>
    </row>
    <row r="8644" spans="6:16">
      <c r="F8644" s="1256"/>
      <c r="G8644" s="1257"/>
      <c r="I8644" s="1255"/>
      <c r="K8644" s="1257"/>
      <c r="L8644" s="1257"/>
      <c r="P8644" s="1255"/>
    </row>
    <row r="8645" spans="6:16">
      <c r="F8645" s="1256"/>
      <c r="G8645" s="1257"/>
      <c r="I8645" s="1255"/>
      <c r="K8645" s="1257"/>
      <c r="L8645" s="1257"/>
      <c r="P8645" s="1255"/>
    </row>
    <row r="8646" spans="6:16">
      <c r="F8646" s="1256"/>
      <c r="G8646" s="1257"/>
      <c r="I8646" s="1255"/>
      <c r="K8646" s="1257"/>
      <c r="L8646" s="1257"/>
      <c r="P8646" s="1255"/>
    </row>
    <row r="8647" spans="6:16">
      <c r="F8647" s="1256"/>
      <c r="G8647" s="1257"/>
      <c r="I8647" s="1255"/>
      <c r="K8647" s="1257"/>
      <c r="L8647" s="1257"/>
      <c r="P8647" s="1255"/>
    </row>
    <row r="8648" spans="6:16">
      <c r="F8648" s="1256"/>
      <c r="G8648" s="1257"/>
      <c r="I8648" s="1255"/>
      <c r="K8648" s="1257"/>
      <c r="L8648" s="1257"/>
      <c r="P8648" s="1255"/>
    </row>
    <row r="8649" spans="6:16">
      <c r="F8649" s="1256"/>
      <c r="G8649" s="1257"/>
      <c r="I8649" s="1255"/>
      <c r="K8649" s="1257"/>
      <c r="L8649" s="1257"/>
      <c r="P8649" s="1255"/>
    </row>
    <row r="8650" spans="6:16">
      <c r="F8650" s="1256"/>
      <c r="G8650" s="1257"/>
      <c r="I8650" s="1255"/>
      <c r="K8650" s="1257"/>
      <c r="L8650" s="1257"/>
      <c r="P8650" s="1255"/>
    </row>
    <row r="8651" spans="6:16">
      <c r="F8651" s="1256"/>
      <c r="G8651" s="1257"/>
      <c r="I8651" s="1255"/>
      <c r="K8651" s="1257"/>
      <c r="L8651" s="1257"/>
      <c r="P8651" s="1255"/>
    </row>
    <row r="8652" spans="6:16">
      <c r="F8652" s="1256"/>
      <c r="G8652" s="1257"/>
      <c r="I8652" s="1255"/>
      <c r="K8652" s="1257"/>
      <c r="L8652" s="1257"/>
      <c r="P8652" s="1255"/>
    </row>
    <row r="8653" spans="6:16">
      <c r="F8653" s="1256"/>
      <c r="G8653" s="1257"/>
      <c r="I8653" s="1255"/>
      <c r="K8653" s="1257"/>
      <c r="L8653" s="1257"/>
      <c r="P8653" s="1255"/>
    </row>
    <row r="8654" spans="6:16">
      <c r="F8654" s="1256"/>
      <c r="G8654" s="1257"/>
      <c r="I8654" s="1255"/>
      <c r="K8654" s="1257"/>
      <c r="L8654" s="1257"/>
      <c r="P8654" s="1255"/>
    </row>
    <row r="8655" spans="6:16">
      <c r="F8655" s="1256"/>
      <c r="G8655" s="1257"/>
      <c r="I8655" s="1255"/>
      <c r="K8655" s="1257"/>
      <c r="L8655" s="1257"/>
      <c r="P8655" s="1255"/>
    </row>
    <row r="8656" spans="6:16">
      <c r="F8656" s="1256"/>
      <c r="G8656" s="1257"/>
      <c r="I8656" s="1255"/>
      <c r="K8656" s="1257"/>
      <c r="L8656" s="1257"/>
      <c r="P8656" s="1255"/>
    </row>
    <row r="8657" spans="6:16">
      <c r="F8657" s="1256"/>
      <c r="G8657" s="1257"/>
      <c r="I8657" s="1255"/>
      <c r="K8657" s="1257"/>
      <c r="L8657" s="1257"/>
      <c r="P8657" s="1255"/>
    </row>
    <row r="8658" spans="6:16">
      <c r="F8658" s="1256"/>
      <c r="G8658" s="1257"/>
      <c r="I8658" s="1255"/>
      <c r="K8658" s="1257"/>
      <c r="L8658" s="1257"/>
      <c r="P8658" s="1255"/>
    </row>
    <row r="8659" spans="6:16">
      <c r="F8659" s="1256"/>
      <c r="G8659" s="1257"/>
      <c r="I8659" s="1255"/>
      <c r="K8659" s="1257"/>
      <c r="L8659" s="1257"/>
      <c r="P8659" s="1255"/>
    </row>
    <row r="8660" spans="6:16">
      <c r="F8660" s="1256"/>
      <c r="G8660" s="1257"/>
      <c r="I8660" s="1255"/>
      <c r="K8660" s="1257"/>
      <c r="L8660" s="1257"/>
      <c r="P8660" s="1255"/>
    </row>
    <row r="8661" spans="6:16">
      <c r="F8661" s="1256"/>
      <c r="G8661" s="1257"/>
      <c r="I8661" s="1255"/>
      <c r="K8661" s="1257"/>
      <c r="L8661" s="1257"/>
      <c r="P8661" s="1255"/>
    </row>
    <row r="8662" spans="6:16">
      <c r="F8662" s="1256"/>
      <c r="G8662" s="1257"/>
      <c r="I8662" s="1255"/>
      <c r="K8662" s="1257"/>
      <c r="L8662" s="1257"/>
      <c r="P8662" s="1255"/>
    </row>
    <row r="8663" spans="6:16">
      <c r="F8663" s="1256"/>
      <c r="G8663" s="1257"/>
      <c r="I8663" s="1255"/>
      <c r="K8663" s="1257"/>
      <c r="L8663" s="1257"/>
      <c r="P8663" s="1255"/>
    </row>
    <row r="8664" spans="6:16">
      <c r="F8664" s="1256"/>
      <c r="G8664" s="1257"/>
      <c r="I8664" s="1255"/>
      <c r="K8664" s="1257"/>
      <c r="L8664" s="1257"/>
      <c r="P8664" s="1255"/>
    </row>
    <row r="8665" spans="6:16">
      <c r="F8665" s="1256"/>
      <c r="G8665" s="1257"/>
      <c r="I8665" s="1255"/>
      <c r="K8665" s="1257"/>
      <c r="L8665" s="1257"/>
      <c r="P8665" s="1255"/>
    </row>
    <row r="8666" spans="6:16">
      <c r="F8666" s="1256"/>
      <c r="G8666" s="1257"/>
      <c r="I8666" s="1255"/>
      <c r="K8666" s="1257"/>
      <c r="L8666" s="1257"/>
      <c r="P8666" s="1255"/>
    </row>
    <row r="8667" spans="6:16">
      <c r="F8667" s="1256"/>
      <c r="G8667" s="1257"/>
      <c r="I8667" s="1255"/>
      <c r="K8667" s="1257"/>
      <c r="L8667" s="1257"/>
      <c r="P8667" s="1255"/>
    </row>
    <row r="8668" spans="6:16">
      <c r="F8668" s="1256"/>
      <c r="G8668" s="1257"/>
      <c r="I8668" s="1255"/>
      <c r="K8668" s="1257"/>
      <c r="L8668" s="1257"/>
      <c r="P8668" s="1255"/>
    </row>
    <row r="8669" spans="6:16">
      <c r="F8669" s="1256"/>
      <c r="G8669" s="1257"/>
      <c r="I8669" s="1255"/>
      <c r="K8669" s="1257"/>
      <c r="L8669" s="1257"/>
      <c r="P8669" s="1255"/>
    </row>
    <row r="8670" spans="6:16">
      <c r="F8670" s="1256"/>
      <c r="G8670" s="1257"/>
      <c r="I8670" s="1255"/>
      <c r="K8670" s="1257"/>
      <c r="L8670" s="1257"/>
      <c r="P8670" s="1255"/>
    </row>
    <row r="8671" spans="6:16">
      <c r="F8671" s="1256"/>
      <c r="G8671" s="1257"/>
      <c r="I8671" s="1255"/>
      <c r="K8671" s="1257"/>
      <c r="L8671" s="1257"/>
      <c r="P8671" s="1255"/>
    </row>
    <row r="8672" spans="6:16">
      <c r="F8672" s="1256"/>
      <c r="G8672" s="1257"/>
      <c r="I8672" s="1255"/>
      <c r="K8672" s="1257"/>
      <c r="L8672" s="1257"/>
      <c r="P8672" s="1255"/>
    </row>
    <row r="8673" spans="6:16">
      <c r="F8673" s="1256"/>
      <c r="G8673" s="1257"/>
      <c r="I8673" s="1255"/>
      <c r="K8673" s="1257"/>
      <c r="L8673" s="1257"/>
      <c r="P8673" s="1255"/>
    </row>
    <row r="8674" spans="6:16">
      <c r="F8674" s="1256"/>
      <c r="G8674" s="1257"/>
      <c r="I8674" s="1255"/>
      <c r="K8674" s="1257"/>
      <c r="L8674" s="1257"/>
      <c r="P8674" s="1255"/>
    </row>
    <row r="8675" spans="6:16">
      <c r="F8675" s="1256"/>
      <c r="G8675" s="1257"/>
      <c r="I8675" s="1255"/>
      <c r="K8675" s="1257"/>
      <c r="L8675" s="1257"/>
      <c r="P8675" s="1255"/>
    </row>
    <row r="8676" spans="6:16">
      <c r="F8676" s="1256"/>
      <c r="G8676" s="1257"/>
      <c r="I8676" s="1255"/>
      <c r="K8676" s="1257"/>
      <c r="L8676" s="1257"/>
      <c r="P8676" s="1255"/>
    </row>
    <row r="8677" spans="6:16">
      <c r="F8677" s="1256"/>
      <c r="G8677" s="1257"/>
      <c r="I8677" s="1255"/>
      <c r="K8677" s="1257"/>
      <c r="L8677" s="1257"/>
      <c r="P8677" s="1255"/>
    </row>
    <row r="8678" spans="6:16">
      <c r="F8678" s="1256"/>
      <c r="G8678" s="1257"/>
      <c r="I8678" s="1255"/>
      <c r="K8678" s="1257"/>
      <c r="L8678" s="1257"/>
      <c r="P8678" s="1255"/>
    </row>
    <row r="8679" spans="6:16">
      <c r="F8679" s="1256"/>
      <c r="G8679" s="1257"/>
      <c r="I8679" s="1255"/>
      <c r="K8679" s="1257"/>
      <c r="L8679" s="1257"/>
      <c r="P8679" s="1255"/>
    </row>
    <row r="8680" spans="6:16">
      <c r="F8680" s="1256"/>
      <c r="G8680" s="1257"/>
      <c r="I8680" s="1255"/>
      <c r="K8680" s="1257"/>
      <c r="L8680" s="1257"/>
      <c r="P8680" s="1255"/>
    </row>
    <row r="8681" spans="6:16">
      <c r="F8681" s="1256"/>
      <c r="G8681" s="1257"/>
      <c r="I8681" s="1255"/>
      <c r="K8681" s="1257"/>
      <c r="L8681" s="1257"/>
      <c r="P8681" s="1255"/>
    </row>
    <row r="8682" spans="6:16">
      <c r="F8682" s="1256"/>
      <c r="G8682" s="1257"/>
      <c r="I8682" s="1255"/>
      <c r="K8682" s="1257"/>
      <c r="L8682" s="1257"/>
      <c r="P8682" s="1255"/>
    </row>
    <row r="8683" spans="6:16">
      <c r="F8683" s="1256"/>
      <c r="G8683" s="1257"/>
      <c r="I8683" s="1255"/>
      <c r="K8683" s="1257"/>
      <c r="L8683" s="1257"/>
      <c r="P8683" s="1255"/>
    </row>
    <row r="8684" spans="6:16">
      <c r="F8684" s="1256"/>
      <c r="G8684" s="1257"/>
      <c r="I8684" s="1255"/>
      <c r="K8684" s="1257"/>
      <c r="L8684" s="1257"/>
      <c r="P8684" s="1255"/>
    </row>
    <row r="8685" spans="6:16">
      <c r="F8685" s="1256"/>
      <c r="G8685" s="1257"/>
      <c r="I8685" s="1255"/>
      <c r="K8685" s="1257"/>
      <c r="L8685" s="1257"/>
      <c r="P8685" s="1255"/>
    </row>
    <row r="8686" spans="6:16">
      <c r="F8686" s="1256"/>
      <c r="G8686" s="1257"/>
      <c r="I8686" s="1255"/>
      <c r="K8686" s="1257"/>
      <c r="L8686" s="1257"/>
      <c r="P8686" s="1255"/>
    </row>
    <row r="8687" spans="6:16">
      <c r="F8687" s="1256"/>
      <c r="G8687" s="1257"/>
      <c r="I8687" s="1255"/>
      <c r="K8687" s="1257"/>
      <c r="L8687" s="1257"/>
      <c r="P8687" s="1255"/>
    </row>
    <row r="8688" spans="6:16">
      <c r="F8688" s="1256"/>
      <c r="G8688" s="1257"/>
      <c r="I8688" s="1255"/>
      <c r="K8688" s="1257"/>
      <c r="L8688" s="1257"/>
      <c r="P8688" s="1255"/>
    </row>
    <row r="8689" spans="6:16">
      <c r="F8689" s="1256"/>
      <c r="G8689" s="1257"/>
      <c r="I8689" s="1255"/>
      <c r="K8689" s="1257"/>
      <c r="L8689" s="1257"/>
      <c r="P8689" s="1255"/>
    </row>
    <row r="8690" spans="6:16">
      <c r="F8690" s="1256"/>
      <c r="G8690" s="1257"/>
      <c r="I8690" s="1255"/>
      <c r="K8690" s="1257"/>
      <c r="L8690" s="1257"/>
      <c r="P8690" s="1255"/>
    </row>
    <row r="8691" spans="6:16">
      <c r="F8691" s="1256"/>
      <c r="G8691" s="1257"/>
      <c r="I8691" s="1255"/>
      <c r="K8691" s="1257"/>
      <c r="L8691" s="1257"/>
      <c r="P8691" s="1255"/>
    </row>
    <row r="8692" spans="6:16">
      <c r="F8692" s="1256"/>
      <c r="G8692" s="1257"/>
      <c r="I8692" s="1255"/>
      <c r="K8692" s="1257"/>
      <c r="L8692" s="1257"/>
      <c r="P8692" s="1255"/>
    </row>
    <row r="8693" spans="6:16">
      <c r="F8693" s="1256"/>
      <c r="G8693" s="1257"/>
      <c r="I8693" s="1255"/>
      <c r="K8693" s="1257"/>
      <c r="L8693" s="1257"/>
      <c r="P8693" s="1255"/>
    </row>
    <row r="8694" spans="6:16">
      <c r="F8694" s="1256"/>
      <c r="G8694" s="1257"/>
      <c r="I8694" s="1255"/>
      <c r="K8694" s="1257"/>
      <c r="L8694" s="1257"/>
      <c r="P8694" s="1255"/>
    </row>
    <row r="8695" spans="6:16">
      <c r="F8695" s="1256"/>
      <c r="G8695" s="1257"/>
      <c r="I8695" s="1255"/>
      <c r="K8695" s="1257"/>
      <c r="L8695" s="1257"/>
      <c r="P8695" s="1255"/>
    </row>
    <row r="8696" spans="6:16">
      <c r="F8696" s="1256"/>
      <c r="G8696" s="1257"/>
      <c r="I8696" s="1255"/>
      <c r="K8696" s="1257"/>
      <c r="L8696" s="1257"/>
      <c r="P8696" s="1255"/>
    </row>
    <row r="8697" spans="6:16">
      <c r="F8697" s="1256"/>
      <c r="G8697" s="1257"/>
      <c r="I8697" s="1255"/>
      <c r="K8697" s="1257"/>
      <c r="L8697" s="1257"/>
      <c r="P8697" s="1255"/>
    </row>
    <row r="8698" spans="6:16">
      <c r="F8698" s="1256"/>
      <c r="G8698" s="1257"/>
      <c r="I8698" s="1255"/>
      <c r="K8698" s="1257"/>
      <c r="L8698" s="1257"/>
      <c r="P8698" s="1255"/>
    </row>
    <row r="8699" spans="6:16">
      <c r="F8699" s="1256"/>
      <c r="G8699" s="1257"/>
      <c r="I8699" s="1255"/>
      <c r="K8699" s="1257"/>
      <c r="L8699" s="1257"/>
      <c r="P8699" s="1255"/>
    </row>
    <row r="8700" spans="6:16">
      <c r="F8700" s="1256"/>
      <c r="G8700" s="1257"/>
      <c r="I8700" s="1255"/>
      <c r="K8700" s="1257"/>
      <c r="L8700" s="1257"/>
      <c r="P8700" s="1255"/>
    </row>
    <row r="8701" spans="6:16">
      <c r="F8701" s="1256"/>
      <c r="G8701" s="1257"/>
      <c r="I8701" s="1255"/>
      <c r="K8701" s="1257"/>
      <c r="L8701" s="1257"/>
      <c r="P8701" s="1255"/>
    </row>
    <row r="8702" spans="6:16">
      <c r="F8702" s="1256"/>
      <c r="G8702" s="1257"/>
      <c r="I8702" s="1255"/>
      <c r="K8702" s="1257"/>
      <c r="L8702" s="1257"/>
      <c r="P8702" s="1255"/>
    </row>
    <row r="8703" spans="6:16">
      <c r="F8703" s="1256"/>
      <c r="G8703" s="1257"/>
      <c r="I8703" s="1255"/>
      <c r="K8703" s="1257"/>
      <c r="L8703" s="1257"/>
      <c r="P8703" s="1255"/>
    </row>
    <row r="8704" spans="6:16">
      <c r="F8704" s="1256"/>
      <c r="G8704" s="1257"/>
      <c r="I8704" s="1255"/>
      <c r="K8704" s="1257"/>
      <c r="L8704" s="1257"/>
      <c r="P8704" s="1255"/>
    </row>
    <row r="8705" spans="6:16">
      <c r="F8705" s="1256"/>
      <c r="G8705" s="1257"/>
      <c r="I8705" s="1255"/>
      <c r="K8705" s="1257"/>
      <c r="L8705" s="1257"/>
      <c r="P8705" s="1255"/>
    </row>
    <row r="8706" spans="6:16">
      <c r="F8706" s="1256"/>
      <c r="G8706" s="1257"/>
      <c r="I8706" s="1255"/>
      <c r="K8706" s="1257"/>
      <c r="L8706" s="1257"/>
      <c r="P8706" s="1255"/>
    </row>
    <row r="8707" spans="6:16">
      <c r="F8707" s="1256"/>
      <c r="G8707" s="1257"/>
      <c r="I8707" s="1255"/>
      <c r="K8707" s="1257"/>
      <c r="L8707" s="1257"/>
      <c r="P8707" s="1255"/>
    </row>
    <row r="8708" spans="6:16">
      <c r="F8708" s="1256"/>
      <c r="G8708" s="1257"/>
      <c r="I8708" s="1255"/>
      <c r="K8708" s="1257"/>
      <c r="L8708" s="1257"/>
      <c r="P8708" s="1255"/>
    </row>
    <row r="8709" spans="6:16">
      <c r="F8709" s="1256"/>
      <c r="G8709" s="1257"/>
      <c r="I8709" s="1255"/>
      <c r="K8709" s="1257"/>
      <c r="L8709" s="1257"/>
      <c r="P8709" s="1255"/>
    </row>
    <row r="8710" spans="6:16">
      <c r="F8710" s="1256"/>
      <c r="G8710" s="1257"/>
      <c r="I8710" s="1255"/>
      <c r="K8710" s="1257"/>
      <c r="L8710" s="1257"/>
      <c r="P8710" s="1255"/>
    </row>
    <row r="8711" spans="6:16">
      <c r="F8711" s="1256"/>
      <c r="G8711" s="1257"/>
      <c r="I8711" s="1255"/>
      <c r="K8711" s="1257"/>
      <c r="L8711" s="1257"/>
      <c r="P8711" s="1255"/>
    </row>
    <row r="8712" spans="6:16">
      <c r="F8712" s="1256"/>
      <c r="G8712" s="1257"/>
      <c r="I8712" s="1255"/>
      <c r="K8712" s="1257"/>
      <c r="L8712" s="1257"/>
      <c r="P8712" s="1255"/>
    </row>
    <row r="8713" spans="6:16">
      <c r="F8713" s="1256"/>
      <c r="G8713" s="1257"/>
      <c r="I8713" s="1255"/>
      <c r="K8713" s="1257"/>
      <c r="L8713" s="1257"/>
      <c r="P8713" s="1255"/>
    </row>
    <row r="8714" spans="6:16">
      <c r="F8714" s="1256"/>
      <c r="G8714" s="1257"/>
      <c r="I8714" s="1255"/>
      <c r="K8714" s="1257"/>
      <c r="L8714" s="1257"/>
      <c r="P8714" s="1255"/>
    </row>
    <row r="8715" spans="6:16">
      <c r="F8715" s="1256"/>
      <c r="G8715" s="1257"/>
      <c r="I8715" s="1255"/>
      <c r="K8715" s="1257"/>
      <c r="L8715" s="1257"/>
      <c r="P8715" s="1255"/>
    </row>
    <row r="8716" spans="6:16">
      <c r="F8716" s="1256"/>
      <c r="G8716" s="1257"/>
      <c r="I8716" s="1255"/>
      <c r="K8716" s="1257"/>
      <c r="L8716" s="1257"/>
      <c r="P8716" s="1255"/>
    </row>
    <row r="8717" spans="6:16">
      <c r="F8717" s="1256"/>
      <c r="G8717" s="1257"/>
      <c r="I8717" s="1255"/>
      <c r="K8717" s="1257"/>
      <c r="L8717" s="1257"/>
      <c r="P8717" s="1255"/>
    </row>
    <row r="8718" spans="6:16">
      <c r="F8718" s="1256"/>
      <c r="G8718" s="1257"/>
      <c r="I8718" s="1255"/>
      <c r="K8718" s="1257"/>
      <c r="L8718" s="1257"/>
      <c r="P8718" s="1255"/>
    </row>
    <row r="8719" spans="6:16">
      <c r="F8719" s="1256"/>
      <c r="G8719" s="1257"/>
      <c r="I8719" s="1255"/>
      <c r="K8719" s="1257"/>
      <c r="L8719" s="1257"/>
      <c r="P8719" s="1255"/>
    </row>
    <row r="8720" spans="6:16">
      <c r="F8720" s="1256"/>
      <c r="G8720" s="1257"/>
      <c r="I8720" s="1255"/>
      <c r="K8720" s="1257"/>
      <c r="L8720" s="1257"/>
      <c r="P8720" s="1255"/>
    </row>
    <row r="8721" spans="6:16">
      <c r="F8721" s="1256"/>
      <c r="G8721" s="1257"/>
      <c r="I8721" s="1255"/>
      <c r="K8721" s="1257"/>
      <c r="L8721" s="1257"/>
      <c r="P8721" s="1255"/>
    </row>
    <row r="8722" spans="6:16">
      <c r="F8722" s="1256"/>
      <c r="G8722" s="1257"/>
      <c r="I8722" s="1255"/>
      <c r="K8722" s="1257"/>
      <c r="L8722" s="1257"/>
      <c r="P8722" s="1255"/>
    </row>
    <row r="8723" spans="6:16">
      <c r="F8723" s="1256"/>
      <c r="G8723" s="1257"/>
      <c r="I8723" s="1255"/>
      <c r="K8723" s="1257"/>
      <c r="L8723" s="1257"/>
      <c r="P8723" s="1255"/>
    </row>
    <row r="8724" spans="6:16">
      <c r="F8724" s="1256"/>
      <c r="G8724" s="1257"/>
      <c r="I8724" s="1255"/>
      <c r="K8724" s="1257"/>
      <c r="L8724" s="1257"/>
      <c r="P8724" s="1255"/>
    </row>
    <row r="8725" spans="6:16">
      <c r="F8725" s="1256"/>
      <c r="G8725" s="1257"/>
      <c r="I8725" s="1255"/>
      <c r="K8725" s="1257"/>
      <c r="L8725" s="1257"/>
      <c r="P8725" s="1255"/>
    </row>
    <row r="8726" spans="6:16">
      <c r="F8726" s="1256"/>
      <c r="G8726" s="1257"/>
      <c r="I8726" s="1255"/>
      <c r="K8726" s="1257"/>
      <c r="L8726" s="1257"/>
      <c r="P8726" s="1255"/>
    </row>
    <row r="8727" spans="6:16">
      <c r="F8727" s="1256"/>
      <c r="G8727" s="1257"/>
      <c r="I8727" s="1255"/>
      <c r="K8727" s="1257"/>
      <c r="L8727" s="1257"/>
      <c r="P8727" s="1255"/>
    </row>
    <row r="8728" spans="6:16">
      <c r="F8728" s="1256"/>
      <c r="G8728" s="1257"/>
      <c r="I8728" s="1255"/>
      <c r="K8728" s="1257"/>
      <c r="L8728" s="1257"/>
      <c r="P8728" s="1255"/>
    </row>
    <row r="8729" spans="6:16">
      <c r="F8729" s="1256"/>
      <c r="G8729" s="1257"/>
      <c r="I8729" s="1255"/>
      <c r="K8729" s="1257"/>
      <c r="L8729" s="1257"/>
      <c r="P8729" s="1255"/>
    </row>
    <row r="8730" spans="6:16">
      <c r="F8730" s="1256"/>
      <c r="G8730" s="1257"/>
      <c r="I8730" s="1255"/>
      <c r="K8730" s="1257"/>
      <c r="L8730" s="1257"/>
      <c r="P8730" s="1255"/>
    </row>
    <row r="8731" spans="6:16">
      <c r="F8731" s="1256"/>
      <c r="G8731" s="1257"/>
      <c r="I8731" s="1255"/>
      <c r="K8731" s="1257"/>
      <c r="L8731" s="1257"/>
      <c r="P8731" s="1255"/>
    </row>
    <row r="8732" spans="6:16">
      <c r="F8732" s="1256"/>
      <c r="G8732" s="1257"/>
      <c r="I8732" s="1255"/>
      <c r="K8732" s="1257"/>
      <c r="L8732" s="1257"/>
      <c r="P8732" s="1255"/>
    </row>
    <row r="8733" spans="6:16">
      <c r="F8733" s="1256"/>
      <c r="G8733" s="1257"/>
      <c r="I8733" s="1255"/>
      <c r="K8733" s="1257"/>
      <c r="L8733" s="1257"/>
      <c r="P8733" s="1255"/>
    </row>
    <row r="8734" spans="6:16">
      <c r="F8734" s="1256"/>
      <c r="G8734" s="1257"/>
      <c r="I8734" s="1255"/>
      <c r="K8734" s="1257"/>
      <c r="L8734" s="1257"/>
      <c r="P8734" s="1255"/>
    </row>
    <row r="8735" spans="6:16">
      <c r="F8735" s="1256"/>
      <c r="G8735" s="1257"/>
      <c r="I8735" s="1255"/>
      <c r="K8735" s="1257"/>
      <c r="L8735" s="1257"/>
      <c r="P8735" s="1255"/>
    </row>
    <row r="8736" spans="6:16">
      <c r="F8736" s="1256"/>
      <c r="G8736" s="1257"/>
      <c r="I8736" s="1255"/>
      <c r="K8736" s="1257"/>
      <c r="L8736" s="1257"/>
      <c r="P8736" s="1255"/>
    </row>
    <row r="8737" spans="6:16">
      <c r="F8737" s="1256"/>
      <c r="G8737" s="1257"/>
      <c r="I8737" s="1255"/>
      <c r="K8737" s="1257"/>
      <c r="L8737" s="1257"/>
      <c r="P8737" s="1255"/>
    </row>
    <row r="8738" spans="6:16">
      <c r="F8738" s="1256"/>
      <c r="G8738" s="1257"/>
      <c r="I8738" s="1255"/>
      <c r="K8738" s="1257"/>
      <c r="L8738" s="1257"/>
      <c r="P8738" s="1255"/>
    </row>
    <row r="8739" spans="6:16">
      <c r="F8739" s="1256"/>
      <c r="G8739" s="1257"/>
      <c r="I8739" s="1255"/>
      <c r="K8739" s="1257"/>
      <c r="L8739" s="1257"/>
      <c r="P8739" s="1255"/>
    </row>
    <row r="8740" spans="6:16">
      <c r="F8740" s="1256"/>
      <c r="G8740" s="1257"/>
      <c r="I8740" s="1255"/>
      <c r="K8740" s="1257"/>
      <c r="L8740" s="1257"/>
      <c r="P8740" s="1255"/>
    </row>
    <row r="8741" spans="6:16">
      <c r="F8741" s="1256"/>
      <c r="G8741" s="1257"/>
      <c r="I8741" s="1255"/>
      <c r="K8741" s="1257"/>
      <c r="L8741" s="1257"/>
      <c r="P8741" s="1255"/>
    </row>
    <row r="8742" spans="6:16">
      <c r="F8742" s="1256"/>
      <c r="G8742" s="1257"/>
      <c r="I8742" s="1255"/>
      <c r="K8742" s="1257"/>
      <c r="L8742" s="1257"/>
      <c r="P8742" s="1255"/>
    </row>
    <row r="8743" spans="6:16">
      <c r="F8743" s="1256"/>
      <c r="G8743" s="1257"/>
      <c r="I8743" s="1255"/>
      <c r="K8743" s="1257"/>
      <c r="L8743" s="1257"/>
      <c r="P8743" s="1255"/>
    </row>
    <row r="8744" spans="6:16">
      <c r="F8744" s="1256"/>
      <c r="G8744" s="1257"/>
      <c r="I8744" s="1255"/>
      <c r="K8744" s="1257"/>
      <c r="L8744" s="1257"/>
      <c r="P8744" s="1255"/>
    </row>
    <row r="8745" spans="6:16">
      <c r="F8745" s="1256"/>
      <c r="G8745" s="1257"/>
      <c r="I8745" s="1255"/>
      <c r="K8745" s="1257"/>
      <c r="L8745" s="1257"/>
      <c r="P8745" s="1255"/>
    </row>
    <row r="8746" spans="6:16">
      <c r="F8746" s="1256"/>
      <c r="G8746" s="1257"/>
      <c r="I8746" s="1255"/>
      <c r="K8746" s="1257"/>
      <c r="L8746" s="1257"/>
      <c r="P8746" s="1255"/>
    </row>
    <row r="8747" spans="6:16">
      <c r="F8747" s="1256"/>
      <c r="G8747" s="1257"/>
      <c r="I8747" s="1255"/>
      <c r="K8747" s="1257"/>
      <c r="L8747" s="1257"/>
      <c r="P8747" s="1255"/>
    </row>
    <row r="8748" spans="6:16">
      <c r="F8748" s="1256"/>
      <c r="G8748" s="1257"/>
      <c r="I8748" s="1255"/>
      <c r="K8748" s="1257"/>
      <c r="L8748" s="1257"/>
      <c r="P8748" s="1255"/>
    </row>
    <row r="8749" spans="6:16">
      <c r="F8749" s="1256"/>
      <c r="G8749" s="1257"/>
      <c r="I8749" s="1255"/>
      <c r="K8749" s="1257"/>
      <c r="L8749" s="1257"/>
      <c r="P8749" s="1255"/>
    </row>
    <row r="8750" spans="6:16">
      <c r="F8750" s="1256"/>
      <c r="G8750" s="1257"/>
      <c r="I8750" s="1255"/>
      <c r="K8750" s="1257"/>
      <c r="L8750" s="1257"/>
      <c r="P8750" s="1255"/>
    </row>
    <row r="8751" spans="6:16">
      <c r="F8751" s="1256"/>
      <c r="G8751" s="1257"/>
      <c r="I8751" s="1255"/>
      <c r="K8751" s="1257"/>
      <c r="L8751" s="1257"/>
      <c r="P8751" s="1255"/>
    </row>
    <row r="8752" spans="6:16">
      <c r="F8752" s="1256"/>
      <c r="G8752" s="1257"/>
      <c r="I8752" s="1255"/>
      <c r="K8752" s="1257"/>
      <c r="L8752" s="1257"/>
      <c r="P8752" s="1255"/>
    </row>
    <row r="8753" spans="6:16">
      <c r="F8753" s="1256"/>
      <c r="G8753" s="1257"/>
      <c r="I8753" s="1255"/>
      <c r="K8753" s="1257"/>
      <c r="L8753" s="1257"/>
      <c r="P8753" s="1255"/>
    </row>
    <row r="8754" spans="6:16">
      <c r="F8754" s="1256"/>
      <c r="G8754" s="1257"/>
      <c r="I8754" s="1255"/>
      <c r="K8754" s="1257"/>
      <c r="L8754" s="1257"/>
      <c r="P8754" s="1255"/>
    </row>
    <row r="8755" spans="6:16">
      <c r="F8755" s="1256"/>
      <c r="G8755" s="1257"/>
      <c r="I8755" s="1255"/>
      <c r="K8755" s="1257"/>
      <c r="L8755" s="1257"/>
      <c r="P8755" s="1255"/>
    </row>
    <row r="8756" spans="6:16">
      <c r="F8756" s="1256"/>
      <c r="G8756" s="1257"/>
      <c r="I8756" s="1255"/>
      <c r="K8756" s="1257"/>
      <c r="L8756" s="1257"/>
      <c r="P8756" s="1255"/>
    </row>
    <row r="8757" spans="6:16">
      <c r="F8757" s="1256"/>
      <c r="G8757" s="1257"/>
      <c r="I8757" s="1255"/>
      <c r="K8757" s="1257"/>
      <c r="L8757" s="1257"/>
      <c r="P8757" s="1255"/>
    </row>
    <row r="8758" spans="6:16">
      <c r="F8758" s="1256"/>
      <c r="G8758" s="1257"/>
      <c r="I8758" s="1255"/>
      <c r="K8758" s="1257"/>
      <c r="L8758" s="1257"/>
      <c r="P8758" s="1255"/>
    </row>
    <row r="8759" spans="6:16">
      <c r="F8759" s="1256"/>
      <c r="G8759" s="1257"/>
      <c r="I8759" s="1255"/>
      <c r="K8759" s="1257"/>
      <c r="L8759" s="1257"/>
      <c r="P8759" s="1255"/>
    </row>
    <row r="8760" spans="6:16">
      <c r="F8760" s="1256"/>
      <c r="G8760" s="1257"/>
      <c r="I8760" s="1255"/>
      <c r="K8760" s="1257"/>
      <c r="L8760" s="1257"/>
      <c r="P8760" s="1255"/>
    </row>
    <row r="8761" spans="6:16">
      <c r="F8761" s="1256"/>
      <c r="G8761" s="1257"/>
      <c r="I8761" s="1255"/>
      <c r="K8761" s="1257"/>
      <c r="L8761" s="1257"/>
      <c r="P8761" s="1255"/>
    </row>
    <row r="8762" spans="6:16">
      <c r="F8762" s="1256"/>
      <c r="G8762" s="1257"/>
      <c r="I8762" s="1255"/>
      <c r="K8762" s="1257"/>
      <c r="L8762" s="1257"/>
      <c r="P8762" s="1255"/>
    </row>
    <row r="8763" spans="6:16">
      <c r="F8763" s="1256"/>
      <c r="G8763" s="1257"/>
      <c r="I8763" s="1255"/>
      <c r="K8763" s="1257"/>
      <c r="L8763" s="1257"/>
      <c r="P8763" s="1255"/>
    </row>
    <row r="8764" spans="6:16">
      <c r="F8764" s="1256"/>
      <c r="G8764" s="1257"/>
      <c r="I8764" s="1255"/>
      <c r="K8764" s="1257"/>
      <c r="L8764" s="1257"/>
      <c r="P8764" s="1255"/>
    </row>
    <row r="8765" spans="6:16">
      <c r="F8765" s="1256"/>
      <c r="G8765" s="1257"/>
      <c r="I8765" s="1255"/>
      <c r="K8765" s="1257"/>
      <c r="L8765" s="1257"/>
      <c r="P8765" s="1255"/>
    </row>
    <row r="8766" spans="6:16">
      <c r="F8766" s="1256"/>
      <c r="G8766" s="1257"/>
      <c r="I8766" s="1255"/>
      <c r="K8766" s="1257"/>
      <c r="L8766" s="1257"/>
      <c r="P8766" s="1255"/>
    </row>
    <row r="8767" spans="6:16">
      <c r="F8767" s="1256"/>
      <c r="G8767" s="1257"/>
      <c r="I8767" s="1255"/>
      <c r="K8767" s="1257"/>
      <c r="L8767" s="1257"/>
      <c r="P8767" s="1255"/>
    </row>
    <row r="8768" spans="6:16">
      <c r="F8768" s="1256"/>
      <c r="G8768" s="1257"/>
      <c r="I8768" s="1255"/>
      <c r="K8768" s="1257"/>
      <c r="L8768" s="1257"/>
      <c r="P8768" s="1255"/>
    </row>
    <row r="8769" spans="6:16">
      <c r="F8769" s="1256"/>
      <c r="G8769" s="1257"/>
      <c r="I8769" s="1255"/>
      <c r="K8769" s="1257"/>
      <c r="L8769" s="1257"/>
      <c r="P8769" s="1255"/>
    </row>
    <row r="8770" spans="6:16">
      <c r="F8770" s="1256"/>
      <c r="G8770" s="1257"/>
      <c r="I8770" s="1255"/>
      <c r="K8770" s="1257"/>
      <c r="L8770" s="1257"/>
      <c r="P8770" s="1255"/>
    </row>
    <row r="8771" spans="6:16">
      <c r="F8771" s="1256"/>
      <c r="G8771" s="1257"/>
      <c r="I8771" s="1255"/>
      <c r="K8771" s="1257"/>
      <c r="L8771" s="1257"/>
      <c r="P8771" s="1255"/>
    </row>
    <row r="8772" spans="6:16">
      <c r="F8772" s="1256"/>
      <c r="G8772" s="1257"/>
      <c r="I8772" s="1255"/>
      <c r="K8772" s="1257"/>
      <c r="L8772" s="1257"/>
      <c r="P8772" s="1255"/>
    </row>
    <row r="8773" spans="6:16">
      <c r="F8773" s="1256"/>
      <c r="G8773" s="1257"/>
      <c r="I8773" s="1255"/>
      <c r="K8773" s="1257"/>
      <c r="L8773" s="1257"/>
      <c r="P8773" s="1255"/>
    </row>
    <row r="8774" spans="6:16">
      <c r="F8774" s="1256"/>
      <c r="G8774" s="1257"/>
      <c r="I8774" s="1255"/>
      <c r="K8774" s="1257"/>
      <c r="L8774" s="1257"/>
      <c r="P8774" s="1255"/>
    </row>
    <row r="8775" spans="6:16">
      <c r="F8775" s="1256"/>
      <c r="G8775" s="1257"/>
      <c r="I8775" s="1255"/>
      <c r="K8775" s="1257"/>
      <c r="L8775" s="1257"/>
      <c r="P8775" s="1255"/>
    </row>
    <row r="8776" spans="6:16">
      <c r="F8776" s="1256"/>
      <c r="G8776" s="1257"/>
      <c r="I8776" s="1255"/>
      <c r="K8776" s="1257"/>
      <c r="L8776" s="1257"/>
      <c r="P8776" s="1255"/>
    </row>
    <row r="8777" spans="6:16">
      <c r="F8777" s="1256"/>
      <c r="G8777" s="1257"/>
      <c r="I8777" s="1255"/>
      <c r="K8777" s="1257"/>
      <c r="L8777" s="1257"/>
      <c r="P8777" s="1255"/>
    </row>
    <row r="8778" spans="6:16">
      <c r="F8778" s="1256"/>
      <c r="G8778" s="1257"/>
      <c r="I8778" s="1255"/>
      <c r="K8778" s="1257"/>
      <c r="L8778" s="1257"/>
      <c r="P8778" s="1255"/>
    </row>
    <row r="8779" spans="6:16">
      <c r="F8779" s="1256"/>
      <c r="G8779" s="1257"/>
      <c r="I8779" s="1255"/>
      <c r="K8779" s="1257"/>
      <c r="L8779" s="1257"/>
      <c r="P8779" s="1255"/>
    </row>
    <row r="8780" spans="6:16">
      <c r="F8780" s="1256"/>
      <c r="G8780" s="1257"/>
      <c r="I8780" s="1255"/>
      <c r="K8780" s="1257"/>
      <c r="L8780" s="1257"/>
      <c r="P8780" s="1255"/>
    </row>
    <row r="8781" spans="6:16">
      <c r="F8781" s="1256"/>
      <c r="G8781" s="1257"/>
      <c r="I8781" s="1255"/>
      <c r="K8781" s="1257"/>
      <c r="L8781" s="1257"/>
      <c r="P8781" s="1255"/>
    </row>
    <row r="8782" spans="6:16">
      <c r="F8782" s="1256"/>
      <c r="G8782" s="1257"/>
      <c r="I8782" s="1255"/>
      <c r="K8782" s="1257"/>
      <c r="L8782" s="1257"/>
      <c r="P8782" s="1255"/>
    </row>
    <row r="8783" spans="6:16">
      <c r="F8783" s="1256"/>
      <c r="G8783" s="1257"/>
      <c r="I8783" s="1255"/>
      <c r="K8783" s="1257"/>
      <c r="L8783" s="1257"/>
      <c r="P8783" s="1255"/>
    </row>
    <row r="8784" spans="6:16">
      <c r="F8784" s="1256"/>
      <c r="G8784" s="1257"/>
      <c r="I8784" s="1255"/>
      <c r="K8784" s="1257"/>
      <c r="L8784" s="1257"/>
      <c r="P8784" s="1255"/>
    </row>
    <row r="8785" spans="6:16">
      <c r="F8785" s="1256"/>
      <c r="G8785" s="1257"/>
      <c r="I8785" s="1255"/>
      <c r="K8785" s="1257"/>
      <c r="L8785" s="1257"/>
      <c r="P8785" s="1255"/>
    </row>
    <row r="8786" spans="6:16">
      <c r="F8786" s="1256"/>
      <c r="G8786" s="1257"/>
      <c r="I8786" s="1255"/>
      <c r="K8786" s="1257"/>
      <c r="L8786" s="1257"/>
      <c r="P8786" s="1255"/>
    </row>
    <row r="8787" spans="6:16">
      <c r="F8787" s="1256"/>
      <c r="G8787" s="1257"/>
      <c r="I8787" s="1255"/>
      <c r="K8787" s="1257"/>
      <c r="L8787" s="1257"/>
      <c r="P8787" s="1255"/>
    </row>
    <row r="8788" spans="6:16">
      <c r="F8788" s="1256"/>
      <c r="G8788" s="1257"/>
      <c r="I8788" s="1255"/>
      <c r="K8788" s="1257"/>
      <c r="L8788" s="1257"/>
      <c r="P8788" s="1255"/>
    </row>
    <row r="8789" spans="6:16">
      <c r="F8789" s="1256"/>
      <c r="G8789" s="1257"/>
      <c r="I8789" s="1255"/>
      <c r="K8789" s="1257"/>
      <c r="L8789" s="1257"/>
      <c r="P8789" s="1255"/>
    </row>
    <row r="8790" spans="6:16">
      <c r="F8790" s="1256"/>
      <c r="G8790" s="1257"/>
      <c r="I8790" s="1255"/>
      <c r="K8790" s="1257"/>
      <c r="L8790" s="1257"/>
      <c r="P8790" s="1255"/>
    </row>
    <row r="8791" spans="6:16">
      <c r="F8791" s="1256"/>
      <c r="G8791" s="1257"/>
      <c r="I8791" s="1255"/>
      <c r="K8791" s="1257"/>
      <c r="L8791" s="1257"/>
      <c r="P8791" s="1255"/>
    </row>
    <row r="8792" spans="6:16">
      <c r="F8792" s="1256"/>
      <c r="G8792" s="1257"/>
      <c r="I8792" s="1255"/>
      <c r="K8792" s="1257"/>
      <c r="L8792" s="1257"/>
      <c r="P8792" s="1255"/>
    </row>
    <row r="8793" spans="6:16">
      <c r="F8793" s="1256"/>
      <c r="G8793" s="1257"/>
      <c r="I8793" s="1255"/>
      <c r="K8793" s="1257"/>
      <c r="L8793" s="1257"/>
      <c r="P8793" s="1255"/>
    </row>
    <row r="8794" spans="6:16">
      <c r="F8794" s="1256"/>
      <c r="G8794" s="1257"/>
      <c r="I8794" s="1255"/>
      <c r="K8794" s="1257"/>
      <c r="L8794" s="1257"/>
      <c r="P8794" s="1255"/>
    </row>
    <row r="8795" spans="6:16">
      <c r="F8795" s="1256"/>
      <c r="G8795" s="1257"/>
      <c r="I8795" s="1255"/>
      <c r="K8795" s="1257"/>
      <c r="L8795" s="1257"/>
      <c r="P8795" s="1255"/>
    </row>
    <row r="8796" spans="6:16">
      <c r="F8796" s="1256"/>
      <c r="G8796" s="1257"/>
      <c r="I8796" s="1255"/>
      <c r="K8796" s="1257"/>
      <c r="L8796" s="1257"/>
      <c r="P8796" s="1255"/>
    </row>
    <row r="8797" spans="6:16">
      <c r="F8797" s="1256"/>
      <c r="G8797" s="1257"/>
      <c r="I8797" s="1255"/>
      <c r="K8797" s="1257"/>
      <c r="L8797" s="1257"/>
      <c r="P8797" s="1255"/>
    </row>
    <row r="8798" spans="6:16">
      <c r="F8798" s="1256"/>
      <c r="G8798" s="1257"/>
      <c r="I8798" s="1255"/>
      <c r="K8798" s="1257"/>
      <c r="L8798" s="1257"/>
      <c r="P8798" s="1255"/>
    </row>
    <row r="8799" spans="6:16">
      <c r="F8799" s="1256"/>
      <c r="G8799" s="1257"/>
      <c r="I8799" s="1255"/>
      <c r="K8799" s="1257"/>
      <c r="L8799" s="1257"/>
      <c r="P8799" s="1255"/>
    </row>
    <row r="8800" spans="6:16">
      <c r="F8800" s="1256"/>
      <c r="G8800" s="1257"/>
      <c r="I8800" s="1255"/>
      <c r="K8800" s="1257"/>
      <c r="L8800" s="1257"/>
      <c r="P8800" s="1255"/>
    </row>
    <row r="8801" spans="6:16">
      <c r="F8801" s="1256"/>
      <c r="G8801" s="1257"/>
      <c r="I8801" s="1255"/>
      <c r="K8801" s="1257"/>
      <c r="L8801" s="1257"/>
      <c r="P8801" s="1255"/>
    </row>
    <row r="8802" spans="6:16">
      <c r="F8802" s="1256"/>
      <c r="G8802" s="1257"/>
      <c r="I8802" s="1255"/>
      <c r="K8802" s="1257"/>
      <c r="L8802" s="1257"/>
      <c r="P8802" s="1255"/>
    </row>
    <row r="8803" spans="6:16">
      <c r="F8803" s="1256"/>
      <c r="G8803" s="1257"/>
      <c r="I8803" s="1255"/>
      <c r="K8803" s="1257"/>
      <c r="L8803" s="1257"/>
      <c r="P8803" s="1255"/>
    </row>
    <row r="8804" spans="6:16">
      <c r="F8804" s="1256"/>
      <c r="G8804" s="1257"/>
      <c r="I8804" s="1255"/>
      <c r="K8804" s="1257"/>
      <c r="L8804" s="1257"/>
      <c r="P8804" s="1255"/>
    </row>
    <row r="8805" spans="6:16">
      <c r="F8805" s="1256"/>
      <c r="G8805" s="1257"/>
      <c r="I8805" s="1255"/>
      <c r="K8805" s="1257"/>
      <c r="L8805" s="1257"/>
      <c r="P8805" s="1255"/>
    </row>
    <row r="8806" spans="6:16">
      <c r="F8806" s="1256"/>
      <c r="G8806" s="1257"/>
      <c r="I8806" s="1255"/>
      <c r="K8806" s="1257"/>
      <c r="L8806" s="1257"/>
      <c r="P8806" s="1255"/>
    </row>
    <row r="8807" spans="6:16">
      <c r="F8807" s="1256"/>
      <c r="G8807" s="1257"/>
      <c r="I8807" s="1255"/>
      <c r="K8807" s="1257"/>
      <c r="L8807" s="1257"/>
      <c r="P8807" s="1255"/>
    </row>
    <row r="8808" spans="6:16">
      <c r="F8808" s="1256"/>
      <c r="G8808" s="1257"/>
      <c r="I8808" s="1255"/>
      <c r="K8808" s="1257"/>
      <c r="L8808" s="1257"/>
      <c r="P8808" s="1255"/>
    </row>
    <row r="8809" spans="6:16">
      <c r="F8809" s="1256"/>
      <c r="G8809" s="1257"/>
      <c r="I8809" s="1255"/>
      <c r="K8809" s="1257"/>
      <c r="L8809" s="1257"/>
      <c r="P8809" s="1255"/>
    </row>
    <row r="8810" spans="6:16">
      <c r="F8810" s="1256"/>
      <c r="G8810" s="1257"/>
      <c r="I8810" s="1255"/>
      <c r="K8810" s="1257"/>
      <c r="L8810" s="1257"/>
      <c r="P8810" s="1255"/>
    </row>
    <row r="8811" spans="6:16">
      <c r="F8811" s="1256"/>
      <c r="G8811" s="1257"/>
      <c r="I8811" s="1255"/>
      <c r="K8811" s="1257"/>
      <c r="L8811" s="1257"/>
      <c r="P8811" s="1255"/>
    </row>
    <row r="8812" spans="6:16">
      <c r="F8812" s="1256"/>
      <c r="G8812" s="1257"/>
      <c r="I8812" s="1255"/>
      <c r="K8812" s="1257"/>
      <c r="L8812" s="1257"/>
      <c r="P8812" s="1255"/>
    </row>
    <row r="8813" spans="6:16">
      <c r="F8813" s="1256"/>
      <c r="G8813" s="1257"/>
      <c r="I8813" s="1255"/>
      <c r="K8813" s="1257"/>
      <c r="L8813" s="1257"/>
      <c r="P8813" s="1255"/>
    </row>
    <row r="8814" spans="6:16">
      <c r="F8814" s="1256"/>
      <c r="G8814" s="1257"/>
      <c r="I8814" s="1255"/>
      <c r="K8814" s="1257"/>
      <c r="L8814" s="1257"/>
      <c r="P8814" s="1255"/>
    </row>
    <row r="8815" spans="6:16">
      <c r="F8815" s="1256"/>
      <c r="G8815" s="1257"/>
      <c r="I8815" s="1255"/>
      <c r="K8815" s="1257"/>
      <c r="L8815" s="1257"/>
      <c r="P8815" s="1255"/>
    </row>
    <row r="8816" spans="6:16">
      <c r="F8816" s="1256"/>
      <c r="G8816" s="1257"/>
      <c r="I8816" s="1255"/>
      <c r="K8816" s="1257"/>
      <c r="L8816" s="1257"/>
      <c r="P8816" s="1255"/>
    </row>
    <row r="8817" spans="6:16">
      <c r="F8817" s="1256"/>
      <c r="G8817" s="1257"/>
      <c r="I8817" s="1255"/>
      <c r="K8817" s="1257"/>
      <c r="L8817" s="1257"/>
      <c r="P8817" s="1255"/>
    </row>
    <row r="8818" spans="6:16">
      <c r="F8818" s="1256"/>
      <c r="G8818" s="1257"/>
      <c r="I8818" s="1255"/>
      <c r="K8818" s="1257"/>
      <c r="L8818" s="1257"/>
      <c r="P8818" s="1255"/>
    </row>
    <row r="8819" spans="6:16">
      <c r="F8819" s="1256"/>
      <c r="G8819" s="1257"/>
      <c r="I8819" s="1255"/>
      <c r="K8819" s="1257"/>
      <c r="L8819" s="1257"/>
      <c r="P8819" s="1255"/>
    </row>
    <row r="8820" spans="6:16">
      <c r="F8820" s="1256"/>
      <c r="G8820" s="1257"/>
      <c r="I8820" s="1255"/>
      <c r="K8820" s="1257"/>
      <c r="L8820" s="1257"/>
      <c r="P8820" s="1255"/>
    </row>
    <row r="8821" spans="6:16">
      <c r="F8821" s="1256"/>
      <c r="G8821" s="1257"/>
      <c r="I8821" s="1255"/>
      <c r="K8821" s="1257"/>
      <c r="L8821" s="1257"/>
      <c r="P8821" s="1255"/>
    </row>
    <row r="8822" spans="6:16">
      <c r="F8822" s="1256"/>
      <c r="G8822" s="1257"/>
      <c r="I8822" s="1255"/>
      <c r="K8822" s="1257"/>
      <c r="L8822" s="1257"/>
      <c r="P8822" s="1255"/>
    </row>
    <row r="8823" spans="6:16">
      <c r="F8823" s="1256"/>
      <c r="G8823" s="1257"/>
      <c r="I8823" s="1255"/>
      <c r="K8823" s="1257"/>
      <c r="L8823" s="1257"/>
      <c r="P8823" s="1255"/>
    </row>
    <row r="8824" spans="6:16">
      <c r="F8824" s="1256"/>
      <c r="G8824" s="1257"/>
      <c r="I8824" s="1255"/>
      <c r="K8824" s="1257"/>
      <c r="L8824" s="1257"/>
      <c r="P8824" s="1255"/>
    </row>
    <row r="8825" spans="6:16">
      <c r="F8825" s="1256"/>
      <c r="G8825" s="1257"/>
      <c r="I8825" s="1255"/>
      <c r="K8825" s="1257"/>
      <c r="L8825" s="1257"/>
      <c r="P8825" s="1255"/>
    </row>
    <row r="8826" spans="6:16">
      <c r="F8826" s="1256"/>
      <c r="G8826" s="1257"/>
      <c r="I8826" s="1255"/>
      <c r="K8826" s="1257"/>
      <c r="L8826" s="1257"/>
      <c r="P8826" s="1255"/>
    </row>
    <row r="8827" spans="6:16">
      <c r="F8827" s="1256"/>
      <c r="G8827" s="1257"/>
      <c r="I8827" s="1255"/>
      <c r="K8827" s="1257"/>
      <c r="L8827" s="1257"/>
      <c r="P8827" s="1255"/>
    </row>
    <row r="8828" spans="6:16">
      <c r="F8828" s="1256"/>
      <c r="G8828" s="1257"/>
      <c r="I8828" s="1255"/>
      <c r="K8828" s="1257"/>
      <c r="L8828" s="1257"/>
      <c r="P8828" s="1255"/>
    </row>
    <row r="8829" spans="6:16">
      <c r="F8829" s="1256"/>
      <c r="G8829" s="1257"/>
      <c r="I8829" s="1255"/>
      <c r="K8829" s="1257"/>
      <c r="L8829" s="1257"/>
      <c r="P8829" s="1255"/>
    </row>
    <row r="8830" spans="6:16">
      <c r="F8830" s="1256"/>
      <c r="G8830" s="1257"/>
      <c r="I8830" s="1255"/>
      <c r="K8830" s="1257"/>
      <c r="L8830" s="1257"/>
      <c r="P8830" s="1255"/>
    </row>
    <row r="8831" spans="6:16">
      <c r="F8831" s="1256"/>
      <c r="G8831" s="1257"/>
      <c r="I8831" s="1255"/>
      <c r="K8831" s="1257"/>
      <c r="L8831" s="1257"/>
      <c r="P8831" s="1255"/>
    </row>
    <row r="8832" spans="6:16">
      <c r="F8832" s="1256"/>
      <c r="G8832" s="1257"/>
      <c r="I8832" s="1255"/>
      <c r="K8832" s="1257"/>
      <c r="L8832" s="1257"/>
      <c r="P8832" s="1255"/>
    </row>
    <row r="8833" spans="6:16">
      <c r="F8833" s="1256"/>
      <c r="G8833" s="1257"/>
      <c r="I8833" s="1255"/>
      <c r="K8833" s="1257"/>
      <c r="L8833" s="1257"/>
      <c r="P8833" s="1255"/>
    </row>
    <row r="8834" spans="6:16">
      <c r="F8834" s="1256"/>
      <c r="G8834" s="1257"/>
      <c r="I8834" s="1255"/>
      <c r="K8834" s="1257"/>
      <c r="L8834" s="1257"/>
      <c r="P8834" s="1255"/>
    </row>
    <row r="8835" spans="6:16">
      <c r="F8835" s="1256"/>
      <c r="G8835" s="1257"/>
      <c r="I8835" s="1255"/>
      <c r="K8835" s="1257"/>
      <c r="L8835" s="1257"/>
      <c r="P8835" s="1255"/>
    </row>
    <row r="8836" spans="6:16">
      <c r="F8836" s="1256"/>
      <c r="G8836" s="1257"/>
      <c r="I8836" s="1255"/>
      <c r="K8836" s="1257"/>
      <c r="L8836" s="1257"/>
      <c r="P8836" s="1255"/>
    </row>
    <row r="8837" spans="6:16">
      <c r="F8837" s="1256"/>
      <c r="G8837" s="1257"/>
      <c r="I8837" s="1255"/>
      <c r="K8837" s="1257"/>
      <c r="L8837" s="1257"/>
      <c r="P8837" s="1255"/>
    </row>
    <row r="8838" spans="6:16">
      <c r="F8838" s="1256"/>
      <c r="G8838" s="1257"/>
      <c r="I8838" s="1255"/>
      <c r="K8838" s="1257"/>
      <c r="L8838" s="1257"/>
      <c r="P8838" s="1255"/>
    </row>
    <row r="8839" spans="6:16">
      <c r="F8839" s="1256"/>
      <c r="G8839" s="1257"/>
      <c r="I8839" s="1255"/>
      <c r="K8839" s="1257"/>
      <c r="L8839" s="1257"/>
      <c r="P8839" s="1255"/>
    </row>
    <row r="8840" spans="6:16">
      <c r="F8840" s="1256"/>
      <c r="G8840" s="1257"/>
      <c r="I8840" s="1255"/>
      <c r="K8840" s="1257"/>
      <c r="L8840" s="1257"/>
      <c r="P8840" s="1255"/>
    </row>
    <row r="8841" spans="6:16">
      <c r="F8841" s="1256"/>
      <c r="G8841" s="1257"/>
      <c r="I8841" s="1255"/>
      <c r="K8841" s="1257"/>
      <c r="L8841" s="1257"/>
      <c r="P8841" s="1255"/>
    </row>
    <row r="8842" spans="6:16">
      <c r="F8842" s="1256"/>
      <c r="G8842" s="1257"/>
      <c r="I8842" s="1255"/>
      <c r="K8842" s="1257"/>
      <c r="L8842" s="1257"/>
      <c r="P8842" s="1255"/>
    </row>
    <row r="8843" spans="6:16">
      <c r="F8843" s="1256"/>
      <c r="G8843" s="1257"/>
      <c r="I8843" s="1255"/>
      <c r="K8843" s="1257"/>
      <c r="L8843" s="1257"/>
      <c r="P8843" s="1255"/>
    </row>
    <row r="8844" spans="6:16">
      <c r="F8844" s="1256"/>
      <c r="G8844" s="1257"/>
      <c r="I8844" s="1255"/>
      <c r="K8844" s="1257"/>
      <c r="L8844" s="1257"/>
      <c r="P8844" s="1255"/>
    </row>
    <row r="8845" spans="6:16">
      <c r="F8845" s="1256"/>
      <c r="G8845" s="1257"/>
      <c r="I8845" s="1255"/>
      <c r="K8845" s="1257"/>
      <c r="L8845" s="1257"/>
      <c r="P8845" s="1255"/>
    </row>
    <row r="8846" spans="6:16">
      <c r="F8846" s="1256"/>
      <c r="G8846" s="1257"/>
      <c r="I8846" s="1255"/>
      <c r="K8846" s="1257"/>
      <c r="L8846" s="1257"/>
      <c r="P8846" s="1255"/>
    </row>
    <row r="8847" spans="6:16">
      <c r="F8847" s="1256"/>
      <c r="G8847" s="1257"/>
      <c r="I8847" s="1255"/>
      <c r="K8847" s="1257"/>
      <c r="L8847" s="1257"/>
      <c r="P8847" s="1255"/>
    </row>
    <row r="8848" spans="6:16">
      <c r="F8848" s="1256"/>
      <c r="G8848" s="1257"/>
      <c r="I8848" s="1255"/>
      <c r="K8848" s="1257"/>
      <c r="L8848" s="1257"/>
      <c r="P8848" s="1255"/>
    </row>
    <row r="8849" spans="6:16">
      <c r="F8849" s="1256"/>
      <c r="G8849" s="1257"/>
      <c r="I8849" s="1255"/>
      <c r="K8849" s="1257"/>
      <c r="L8849" s="1257"/>
      <c r="P8849" s="1255"/>
    </row>
    <row r="8850" spans="6:16">
      <c r="F8850" s="1256"/>
      <c r="G8850" s="1257"/>
      <c r="I8850" s="1255"/>
      <c r="K8850" s="1257"/>
      <c r="L8850" s="1257"/>
      <c r="P8850" s="1255"/>
    </row>
    <row r="8851" spans="6:16">
      <c r="F8851" s="1256"/>
      <c r="G8851" s="1257"/>
      <c r="I8851" s="1255"/>
      <c r="K8851" s="1257"/>
      <c r="L8851" s="1257"/>
      <c r="P8851" s="1255"/>
    </row>
    <row r="8852" spans="6:16">
      <c r="F8852" s="1256"/>
      <c r="G8852" s="1257"/>
      <c r="I8852" s="1255"/>
      <c r="K8852" s="1257"/>
      <c r="L8852" s="1257"/>
      <c r="P8852" s="1255"/>
    </row>
    <row r="8853" spans="6:16">
      <c r="F8853" s="1256"/>
      <c r="G8853" s="1257"/>
      <c r="I8853" s="1255"/>
      <c r="K8853" s="1257"/>
      <c r="L8853" s="1257"/>
      <c r="P8853" s="1255"/>
    </row>
    <row r="8854" spans="6:16">
      <c r="F8854" s="1256"/>
      <c r="G8854" s="1257"/>
      <c r="I8854" s="1255"/>
      <c r="K8854" s="1257"/>
      <c r="L8854" s="1257"/>
      <c r="P8854" s="1255"/>
    </row>
    <row r="8855" spans="6:16">
      <c r="F8855" s="1256"/>
      <c r="G8855" s="1257"/>
      <c r="I8855" s="1255"/>
      <c r="K8855" s="1257"/>
      <c r="L8855" s="1257"/>
      <c r="P8855" s="1255"/>
    </row>
    <row r="8856" spans="6:16">
      <c r="F8856" s="1256"/>
      <c r="G8856" s="1257"/>
      <c r="I8856" s="1255"/>
      <c r="K8856" s="1257"/>
      <c r="L8856" s="1257"/>
      <c r="P8856" s="1255"/>
    </row>
    <row r="8857" spans="6:16">
      <c r="F8857" s="1256"/>
      <c r="G8857" s="1257"/>
      <c r="I8857" s="1255"/>
      <c r="K8857" s="1257"/>
      <c r="L8857" s="1257"/>
      <c r="P8857" s="1255"/>
    </row>
    <row r="8858" spans="6:16">
      <c r="F8858" s="1256"/>
      <c r="G8858" s="1257"/>
      <c r="I8858" s="1255"/>
      <c r="K8858" s="1257"/>
      <c r="L8858" s="1257"/>
      <c r="P8858" s="1255"/>
    </row>
    <row r="8859" spans="6:16">
      <c r="F8859" s="1256"/>
      <c r="G8859" s="1257"/>
      <c r="I8859" s="1255"/>
      <c r="K8859" s="1257"/>
      <c r="L8859" s="1257"/>
      <c r="P8859" s="1255"/>
    </row>
    <row r="8860" spans="6:16">
      <c r="F8860" s="1256"/>
      <c r="G8860" s="1257"/>
      <c r="I8860" s="1255"/>
      <c r="K8860" s="1257"/>
      <c r="L8860" s="1257"/>
      <c r="P8860" s="1255"/>
    </row>
    <row r="8861" spans="6:16">
      <c r="F8861" s="1256"/>
      <c r="G8861" s="1257"/>
      <c r="I8861" s="1255"/>
      <c r="K8861" s="1257"/>
      <c r="L8861" s="1257"/>
      <c r="P8861" s="1255"/>
    </row>
    <row r="8862" spans="6:16">
      <c r="F8862" s="1256"/>
      <c r="G8862" s="1257"/>
      <c r="I8862" s="1255"/>
      <c r="K8862" s="1257"/>
      <c r="L8862" s="1257"/>
      <c r="P8862" s="1255"/>
    </row>
    <row r="8863" spans="6:16">
      <c r="F8863" s="1256"/>
      <c r="G8863" s="1257"/>
      <c r="I8863" s="1255"/>
      <c r="K8863" s="1257"/>
      <c r="L8863" s="1257"/>
      <c r="P8863" s="1255"/>
    </row>
    <row r="8864" spans="6:16">
      <c r="F8864" s="1256"/>
      <c r="G8864" s="1257"/>
      <c r="I8864" s="1255"/>
      <c r="K8864" s="1257"/>
      <c r="L8864" s="1257"/>
      <c r="P8864" s="1255"/>
    </row>
    <row r="8865" spans="6:16">
      <c r="F8865" s="1256"/>
      <c r="G8865" s="1257"/>
      <c r="I8865" s="1255"/>
      <c r="K8865" s="1257"/>
      <c r="L8865" s="1257"/>
      <c r="P8865" s="1255"/>
    </row>
    <row r="8866" spans="6:16">
      <c r="F8866" s="1256"/>
      <c r="G8866" s="1257"/>
      <c r="I8866" s="1255"/>
      <c r="K8866" s="1257"/>
      <c r="L8866" s="1257"/>
      <c r="P8866" s="1255"/>
    </row>
    <row r="8867" spans="6:16">
      <c r="F8867" s="1256"/>
      <c r="G8867" s="1257"/>
      <c r="I8867" s="1255"/>
      <c r="K8867" s="1257"/>
      <c r="L8867" s="1257"/>
      <c r="P8867" s="1255"/>
    </row>
    <row r="8868" spans="6:16">
      <c r="F8868" s="1256"/>
      <c r="G8868" s="1257"/>
      <c r="I8868" s="1255"/>
      <c r="K8868" s="1257"/>
      <c r="L8868" s="1257"/>
      <c r="P8868" s="1255"/>
    </row>
    <row r="8869" spans="6:16">
      <c r="F8869" s="1256"/>
      <c r="G8869" s="1257"/>
      <c r="I8869" s="1255"/>
      <c r="K8869" s="1257"/>
      <c r="L8869" s="1257"/>
      <c r="P8869" s="1255"/>
    </row>
    <row r="8870" spans="6:16">
      <c r="F8870" s="1256"/>
      <c r="G8870" s="1257"/>
      <c r="I8870" s="1255"/>
      <c r="K8870" s="1257"/>
      <c r="L8870" s="1257"/>
      <c r="P8870" s="1255"/>
    </row>
    <row r="8871" spans="6:16">
      <c r="F8871" s="1256"/>
      <c r="G8871" s="1257"/>
      <c r="I8871" s="1255"/>
      <c r="K8871" s="1257"/>
      <c r="L8871" s="1257"/>
      <c r="P8871" s="1255"/>
    </row>
    <row r="8872" spans="6:16">
      <c r="F8872" s="1256"/>
      <c r="G8872" s="1257"/>
      <c r="I8872" s="1255"/>
      <c r="K8872" s="1257"/>
      <c r="L8872" s="1257"/>
      <c r="P8872" s="1255"/>
    </row>
    <row r="8873" spans="6:16">
      <c r="F8873" s="1256"/>
      <c r="G8873" s="1257"/>
      <c r="I8873" s="1255"/>
      <c r="K8873" s="1257"/>
      <c r="L8873" s="1257"/>
      <c r="P8873" s="1255"/>
    </row>
    <row r="8874" spans="6:16">
      <c r="F8874" s="1256"/>
      <c r="G8874" s="1257"/>
      <c r="I8874" s="1255"/>
      <c r="K8874" s="1257"/>
      <c r="L8874" s="1257"/>
      <c r="P8874" s="1255"/>
    </row>
    <row r="8875" spans="6:16">
      <c r="F8875" s="1256"/>
      <c r="G8875" s="1257"/>
      <c r="I8875" s="1255"/>
      <c r="K8875" s="1257"/>
      <c r="L8875" s="1257"/>
      <c r="P8875" s="1255"/>
    </row>
    <row r="8876" spans="6:16">
      <c r="F8876" s="1256"/>
      <c r="G8876" s="1257"/>
      <c r="I8876" s="1255"/>
      <c r="K8876" s="1257"/>
      <c r="L8876" s="1257"/>
      <c r="P8876" s="1255"/>
    </row>
    <row r="8877" spans="6:16">
      <c r="F8877" s="1256"/>
      <c r="G8877" s="1257"/>
      <c r="I8877" s="1255"/>
      <c r="K8877" s="1257"/>
      <c r="L8877" s="1257"/>
      <c r="P8877" s="1255"/>
    </row>
    <row r="8878" spans="6:16">
      <c r="F8878" s="1256"/>
      <c r="G8878" s="1257"/>
      <c r="I8878" s="1255"/>
      <c r="K8878" s="1257"/>
      <c r="L8878" s="1257"/>
      <c r="P8878" s="1255"/>
    </row>
    <row r="8879" spans="6:16">
      <c r="F8879" s="1256"/>
      <c r="G8879" s="1257"/>
      <c r="I8879" s="1255"/>
      <c r="K8879" s="1257"/>
      <c r="L8879" s="1257"/>
      <c r="P8879" s="1255"/>
    </row>
    <row r="8880" spans="6:16">
      <c r="F8880" s="1256"/>
      <c r="G8880" s="1257"/>
      <c r="I8880" s="1255"/>
      <c r="K8880" s="1257"/>
      <c r="L8880" s="1257"/>
      <c r="P8880" s="1255"/>
    </row>
    <row r="8881" spans="6:16">
      <c r="F8881" s="1256"/>
      <c r="G8881" s="1257"/>
      <c r="I8881" s="1255"/>
      <c r="K8881" s="1257"/>
      <c r="L8881" s="1257"/>
      <c r="P8881" s="1255"/>
    </row>
    <row r="8882" spans="6:16">
      <c r="F8882" s="1256"/>
      <c r="G8882" s="1257"/>
      <c r="I8882" s="1255"/>
      <c r="K8882" s="1257"/>
      <c r="L8882" s="1257"/>
      <c r="P8882" s="1255"/>
    </row>
    <row r="8883" spans="6:16">
      <c r="F8883" s="1256"/>
      <c r="G8883" s="1257"/>
      <c r="I8883" s="1255"/>
      <c r="K8883" s="1257"/>
      <c r="L8883" s="1257"/>
      <c r="P8883" s="1255"/>
    </row>
    <row r="8884" spans="6:16">
      <c r="F8884" s="1256"/>
      <c r="G8884" s="1257"/>
      <c r="I8884" s="1255"/>
      <c r="K8884" s="1257"/>
      <c r="L8884" s="1257"/>
      <c r="P8884" s="1255"/>
    </row>
    <row r="8885" spans="6:16">
      <c r="F8885" s="1256"/>
      <c r="G8885" s="1257"/>
      <c r="I8885" s="1255"/>
      <c r="K8885" s="1257"/>
      <c r="L8885" s="1257"/>
      <c r="P8885" s="1255"/>
    </row>
    <row r="8886" spans="6:16">
      <c r="F8886" s="1256"/>
      <c r="G8886" s="1257"/>
      <c r="I8886" s="1255"/>
      <c r="K8886" s="1257"/>
      <c r="L8886" s="1257"/>
      <c r="P8886" s="1255"/>
    </row>
    <row r="8887" spans="6:16">
      <c r="F8887" s="1256"/>
      <c r="G8887" s="1257"/>
      <c r="I8887" s="1255"/>
      <c r="K8887" s="1257"/>
      <c r="L8887" s="1257"/>
      <c r="P8887" s="1255"/>
    </row>
    <row r="8888" spans="6:16">
      <c r="F8888" s="1256"/>
      <c r="G8888" s="1257"/>
      <c r="I8888" s="1255"/>
      <c r="K8888" s="1257"/>
      <c r="L8888" s="1257"/>
      <c r="P8888" s="1255"/>
    </row>
    <row r="8889" spans="6:16">
      <c r="F8889" s="1256"/>
      <c r="G8889" s="1257"/>
      <c r="I8889" s="1255"/>
      <c r="K8889" s="1257"/>
      <c r="L8889" s="1257"/>
      <c r="P8889" s="1255"/>
    </row>
    <row r="8890" spans="6:16">
      <c r="F8890" s="1256"/>
      <c r="G8890" s="1257"/>
      <c r="I8890" s="1255"/>
      <c r="K8890" s="1257"/>
      <c r="L8890" s="1257"/>
      <c r="P8890" s="1255"/>
    </row>
    <row r="8891" spans="6:16">
      <c r="F8891" s="1256"/>
      <c r="G8891" s="1257"/>
      <c r="I8891" s="1255"/>
      <c r="K8891" s="1257"/>
      <c r="L8891" s="1257"/>
      <c r="P8891" s="1255"/>
    </row>
    <row r="8892" spans="6:16">
      <c r="F8892" s="1256"/>
      <c r="G8892" s="1257"/>
      <c r="I8892" s="1255"/>
      <c r="K8892" s="1257"/>
      <c r="L8892" s="1257"/>
      <c r="P8892" s="1255"/>
    </row>
    <row r="8893" spans="6:16">
      <c r="F8893" s="1256"/>
      <c r="G8893" s="1257"/>
      <c r="I8893" s="1255"/>
      <c r="K8893" s="1257"/>
      <c r="L8893" s="1257"/>
      <c r="P8893" s="1255"/>
    </row>
    <row r="8894" spans="6:16">
      <c r="F8894" s="1256"/>
      <c r="G8894" s="1257"/>
      <c r="I8894" s="1255"/>
      <c r="K8894" s="1257"/>
      <c r="L8894" s="1257"/>
      <c r="P8894" s="1255"/>
    </row>
    <row r="8895" spans="6:16">
      <c r="F8895" s="1256"/>
      <c r="G8895" s="1257"/>
      <c r="I8895" s="1255"/>
      <c r="K8895" s="1257"/>
      <c r="L8895" s="1257"/>
      <c r="P8895" s="1255"/>
    </row>
    <row r="8896" spans="6:16">
      <c r="F8896" s="1256"/>
      <c r="G8896" s="1257"/>
      <c r="I8896" s="1255"/>
      <c r="K8896" s="1257"/>
      <c r="L8896" s="1257"/>
      <c r="P8896" s="1255"/>
    </row>
    <row r="8897" spans="6:16">
      <c r="F8897" s="1256"/>
      <c r="G8897" s="1257"/>
      <c r="I8897" s="1255"/>
      <c r="K8897" s="1257"/>
      <c r="L8897" s="1257"/>
      <c r="P8897" s="1255"/>
    </row>
    <row r="8898" spans="6:16">
      <c r="F8898" s="1256"/>
      <c r="G8898" s="1257"/>
      <c r="I8898" s="1255"/>
      <c r="K8898" s="1257"/>
      <c r="L8898" s="1257"/>
      <c r="P8898" s="1255"/>
    </row>
    <row r="8899" spans="6:16">
      <c r="F8899" s="1256"/>
      <c r="G8899" s="1257"/>
      <c r="I8899" s="1255"/>
      <c r="K8899" s="1257"/>
      <c r="L8899" s="1257"/>
      <c r="P8899" s="1255"/>
    </row>
    <row r="8900" spans="6:16">
      <c r="F8900" s="1256"/>
      <c r="G8900" s="1257"/>
      <c r="I8900" s="1255"/>
      <c r="K8900" s="1257"/>
      <c r="L8900" s="1257"/>
      <c r="P8900" s="1255"/>
    </row>
    <row r="8901" spans="6:16">
      <c r="F8901" s="1256"/>
      <c r="G8901" s="1257"/>
      <c r="I8901" s="1255"/>
      <c r="K8901" s="1257"/>
      <c r="L8901" s="1257"/>
      <c r="P8901" s="1255"/>
    </row>
    <row r="8902" spans="6:16">
      <c r="F8902" s="1256"/>
      <c r="G8902" s="1257"/>
      <c r="I8902" s="1255"/>
      <c r="K8902" s="1257"/>
      <c r="L8902" s="1257"/>
      <c r="P8902" s="1255"/>
    </row>
    <row r="8903" spans="6:16">
      <c r="F8903" s="1256"/>
      <c r="G8903" s="1257"/>
      <c r="I8903" s="1255"/>
      <c r="K8903" s="1257"/>
      <c r="L8903" s="1257"/>
      <c r="P8903" s="1255"/>
    </row>
    <row r="8904" spans="6:16">
      <c r="F8904" s="1256"/>
      <c r="G8904" s="1257"/>
      <c r="I8904" s="1255"/>
      <c r="K8904" s="1257"/>
      <c r="L8904" s="1257"/>
      <c r="P8904" s="1255"/>
    </row>
    <row r="8905" spans="6:16">
      <c r="F8905" s="1256"/>
      <c r="G8905" s="1257"/>
      <c r="I8905" s="1255"/>
      <c r="K8905" s="1257"/>
      <c r="L8905" s="1257"/>
      <c r="P8905" s="1255"/>
    </row>
    <row r="8906" spans="6:16">
      <c r="F8906" s="1256"/>
      <c r="G8906" s="1257"/>
      <c r="I8906" s="1255"/>
      <c r="K8906" s="1257"/>
      <c r="L8906" s="1257"/>
      <c r="P8906" s="1255"/>
    </row>
    <row r="8907" spans="6:16">
      <c r="F8907" s="1256"/>
      <c r="G8907" s="1257"/>
      <c r="I8907" s="1255"/>
      <c r="K8907" s="1257"/>
      <c r="L8907" s="1257"/>
      <c r="P8907" s="1255"/>
    </row>
    <row r="8908" spans="6:16">
      <c r="F8908" s="1256"/>
      <c r="G8908" s="1257"/>
      <c r="I8908" s="1255"/>
      <c r="K8908" s="1257"/>
      <c r="L8908" s="1257"/>
      <c r="P8908" s="1255"/>
    </row>
    <row r="8909" spans="6:16">
      <c r="F8909" s="1256"/>
      <c r="G8909" s="1257"/>
      <c r="I8909" s="1255"/>
      <c r="K8909" s="1257"/>
      <c r="L8909" s="1257"/>
      <c r="P8909" s="1255"/>
    </row>
    <row r="8910" spans="6:16">
      <c r="F8910" s="1256"/>
      <c r="G8910" s="1257"/>
      <c r="I8910" s="1255"/>
      <c r="K8910" s="1257"/>
      <c r="L8910" s="1257"/>
      <c r="P8910" s="1255"/>
    </row>
    <row r="8911" spans="6:16">
      <c r="F8911" s="1256"/>
      <c r="G8911" s="1257"/>
      <c r="I8911" s="1255"/>
      <c r="K8911" s="1257"/>
      <c r="L8911" s="1257"/>
      <c r="P8911" s="1255"/>
    </row>
    <row r="8912" spans="6:16">
      <c r="F8912" s="1256"/>
      <c r="G8912" s="1257"/>
      <c r="I8912" s="1255"/>
      <c r="K8912" s="1257"/>
      <c r="L8912" s="1257"/>
      <c r="P8912" s="1255"/>
    </row>
    <row r="8913" spans="6:16">
      <c r="F8913" s="1256"/>
      <c r="G8913" s="1257"/>
      <c r="I8913" s="1255"/>
      <c r="K8913" s="1257"/>
      <c r="L8913" s="1257"/>
      <c r="P8913" s="1255"/>
    </row>
    <row r="8914" spans="6:16">
      <c r="F8914" s="1256"/>
      <c r="G8914" s="1257"/>
      <c r="I8914" s="1255"/>
      <c r="K8914" s="1257"/>
      <c r="L8914" s="1257"/>
      <c r="P8914" s="1255"/>
    </row>
    <row r="8915" spans="6:16">
      <c r="F8915" s="1256"/>
      <c r="G8915" s="1257"/>
      <c r="I8915" s="1255"/>
      <c r="K8915" s="1257"/>
      <c r="L8915" s="1257"/>
      <c r="P8915" s="1255"/>
    </row>
    <row r="8916" spans="6:16">
      <c r="F8916" s="1256"/>
      <c r="G8916" s="1257"/>
      <c r="I8916" s="1255"/>
      <c r="K8916" s="1257"/>
      <c r="L8916" s="1257"/>
      <c r="P8916" s="1255"/>
    </row>
    <row r="8917" spans="6:16">
      <c r="F8917" s="1256"/>
      <c r="G8917" s="1257"/>
      <c r="I8917" s="1255"/>
      <c r="K8917" s="1257"/>
      <c r="L8917" s="1257"/>
      <c r="P8917" s="1255"/>
    </row>
    <row r="8918" spans="6:16">
      <c r="F8918" s="1256"/>
      <c r="G8918" s="1257"/>
      <c r="I8918" s="1255"/>
      <c r="K8918" s="1257"/>
      <c r="L8918" s="1257"/>
      <c r="P8918" s="1255"/>
    </row>
    <row r="8919" spans="6:16">
      <c r="F8919" s="1256"/>
      <c r="G8919" s="1257"/>
      <c r="I8919" s="1255"/>
      <c r="K8919" s="1257"/>
      <c r="L8919" s="1257"/>
      <c r="P8919" s="1255"/>
    </row>
    <row r="8920" spans="6:16">
      <c r="F8920" s="1256"/>
      <c r="G8920" s="1257"/>
      <c r="I8920" s="1255"/>
      <c r="K8920" s="1257"/>
      <c r="L8920" s="1257"/>
      <c r="P8920" s="1255"/>
    </row>
    <row r="8921" spans="6:16">
      <c r="F8921" s="1256"/>
      <c r="G8921" s="1257"/>
      <c r="I8921" s="1255"/>
      <c r="K8921" s="1257"/>
      <c r="L8921" s="1257"/>
      <c r="P8921" s="1255"/>
    </row>
    <row r="8922" spans="6:16">
      <c r="F8922" s="1256"/>
      <c r="G8922" s="1257"/>
      <c r="I8922" s="1255"/>
      <c r="K8922" s="1257"/>
      <c r="L8922" s="1257"/>
      <c r="P8922" s="1255"/>
    </row>
    <row r="8923" spans="6:16">
      <c r="F8923" s="1256"/>
      <c r="G8923" s="1257"/>
      <c r="I8923" s="1255"/>
      <c r="K8923" s="1257"/>
      <c r="L8923" s="1257"/>
      <c r="P8923" s="1255"/>
    </row>
    <row r="8924" spans="6:16">
      <c r="F8924" s="1256"/>
      <c r="G8924" s="1257"/>
      <c r="I8924" s="1255"/>
      <c r="K8924" s="1257"/>
      <c r="L8924" s="1257"/>
      <c r="P8924" s="1255"/>
    </row>
    <row r="8925" spans="6:16">
      <c r="F8925" s="1256"/>
      <c r="G8925" s="1257"/>
      <c r="I8925" s="1255"/>
      <c r="K8925" s="1257"/>
      <c r="L8925" s="1257"/>
      <c r="P8925" s="1255"/>
    </row>
    <row r="8926" spans="6:16">
      <c r="F8926" s="1256"/>
      <c r="G8926" s="1257"/>
      <c r="I8926" s="1255"/>
      <c r="K8926" s="1257"/>
      <c r="L8926" s="1257"/>
      <c r="P8926" s="1255"/>
    </row>
    <row r="8927" spans="6:16">
      <c r="F8927" s="1256"/>
      <c r="G8927" s="1257"/>
      <c r="I8927" s="1255"/>
      <c r="K8927" s="1257"/>
      <c r="L8927" s="1257"/>
      <c r="P8927" s="1255"/>
    </row>
    <row r="8928" spans="6:16">
      <c r="F8928" s="1256"/>
      <c r="G8928" s="1257"/>
      <c r="I8928" s="1255"/>
      <c r="K8928" s="1257"/>
      <c r="L8928" s="1257"/>
      <c r="P8928" s="1255"/>
    </row>
    <row r="8929" spans="6:16">
      <c r="F8929" s="1256"/>
      <c r="G8929" s="1257"/>
      <c r="I8929" s="1255"/>
      <c r="K8929" s="1257"/>
      <c r="L8929" s="1257"/>
      <c r="P8929" s="1255"/>
    </row>
    <row r="8930" spans="6:16">
      <c r="F8930" s="1256"/>
      <c r="G8930" s="1257"/>
      <c r="I8930" s="1255"/>
      <c r="K8930" s="1257"/>
      <c r="L8930" s="1257"/>
      <c r="P8930" s="1255"/>
    </row>
    <row r="8931" spans="6:16">
      <c r="F8931" s="1256"/>
      <c r="G8931" s="1257"/>
      <c r="I8931" s="1255"/>
      <c r="K8931" s="1257"/>
      <c r="L8931" s="1257"/>
      <c r="P8931" s="1255"/>
    </row>
    <row r="8932" spans="6:16">
      <c r="F8932" s="1256"/>
      <c r="G8932" s="1257"/>
      <c r="I8932" s="1255"/>
      <c r="K8932" s="1257"/>
      <c r="L8932" s="1257"/>
      <c r="P8932" s="1255"/>
    </row>
    <row r="8933" spans="6:16">
      <c r="F8933" s="1256"/>
      <c r="G8933" s="1257"/>
      <c r="I8933" s="1255"/>
      <c r="K8933" s="1257"/>
      <c r="L8933" s="1257"/>
      <c r="P8933" s="1255"/>
    </row>
    <row r="8934" spans="6:16">
      <c r="F8934" s="1256"/>
      <c r="G8934" s="1257"/>
      <c r="I8934" s="1255"/>
      <c r="K8934" s="1257"/>
      <c r="L8934" s="1257"/>
      <c r="P8934" s="1255"/>
    </row>
    <row r="8935" spans="6:16">
      <c r="F8935" s="1256"/>
      <c r="G8935" s="1257"/>
      <c r="I8935" s="1255"/>
      <c r="K8935" s="1257"/>
      <c r="L8935" s="1257"/>
      <c r="P8935" s="1255"/>
    </row>
    <row r="8936" spans="6:16">
      <c r="F8936" s="1256"/>
      <c r="G8936" s="1257"/>
      <c r="I8936" s="1255"/>
      <c r="K8936" s="1257"/>
      <c r="L8936" s="1257"/>
      <c r="P8936" s="1255"/>
    </row>
    <row r="8937" spans="6:16">
      <c r="F8937" s="1256"/>
      <c r="G8937" s="1257"/>
      <c r="I8937" s="1255"/>
      <c r="K8937" s="1257"/>
      <c r="L8937" s="1257"/>
      <c r="P8937" s="1255"/>
    </row>
    <row r="8938" spans="6:16">
      <c r="F8938" s="1256"/>
      <c r="G8938" s="1257"/>
      <c r="I8938" s="1255"/>
      <c r="K8938" s="1257"/>
      <c r="L8938" s="1257"/>
      <c r="P8938" s="1255"/>
    </row>
    <row r="8939" spans="6:16">
      <c r="F8939" s="1256"/>
      <c r="G8939" s="1257"/>
      <c r="I8939" s="1255"/>
      <c r="K8939" s="1257"/>
      <c r="L8939" s="1257"/>
      <c r="P8939" s="1255"/>
    </row>
    <row r="8940" spans="6:16">
      <c r="F8940" s="1256"/>
      <c r="G8940" s="1257"/>
      <c r="I8940" s="1255"/>
      <c r="K8940" s="1257"/>
      <c r="L8940" s="1257"/>
      <c r="P8940" s="1255"/>
    </row>
    <row r="8941" spans="6:16">
      <c r="F8941" s="1256"/>
      <c r="G8941" s="1257"/>
      <c r="I8941" s="1255"/>
      <c r="K8941" s="1257"/>
      <c r="L8941" s="1257"/>
      <c r="P8941" s="1255"/>
    </row>
    <row r="8942" spans="6:16">
      <c r="F8942" s="1256"/>
      <c r="G8942" s="1257"/>
      <c r="I8942" s="1255"/>
      <c r="K8942" s="1257"/>
      <c r="L8942" s="1257"/>
      <c r="P8942" s="1255"/>
    </row>
    <row r="8943" spans="6:16">
      <c r="F8943" s="1256"/>
      <c r="G8943" s="1257"/>
      <c r="I8943" s="1255"/>
      <c r="K8943" s="1257"/>
      <c r="L8943" s="1257"/>
      <c r="P8943" s="1255"/>
    </row>
    <row r="8944" spans="6:16">
      <c r="F8944" s="1256"/>
      <c r="G8944" s="1257"/>
      <c r="I8944" s="1255"/>
      <c r="K8944" s="1257"/>
      <c r="L8944" s="1257"/>
      <c r="P8944" s="1255"/>
    </row>
    <row r="8945" spans="6:16">
      <c r="F8945" s="1256"/>
      <c r="G8945" s="1257"/>
      <c r="I8945" s="1255"/>
      <c r="K8945" s="1257"/>
      <c r="L8945" s="1257"/>
      <c r="P8945" s="1255"/>
    </row>
    <row r="8946" spans="6:16">
      <c r="F8946" s="1256"/>
      <c r="G8946" s="1257"/>
      <c r="I8946" s="1255"/>
      <c r="K8946" s="1257"/>
      <c r="L8946" s="1257"/>
      <c r="P8946" s="1255"/>
    </row>
    <row r="8947" spans="6:16">
      <c r="F8947" s="1256"/>
      <c r="G8947" s="1257"/>
      <c r="I8947" s="1255"/>
      <c r="K8947" s="1257"/>
      <c r="L8947" s="1257"/>
      <c r="P8947" s="1255"/>
    </row>
    <row r="8948" spans="6:16">
      <c r="F8948" s="1256"/>
      <c r="G8948" s="1257"/>
      <c r="I8948" s="1255"/>
      <c r="K8948" s="1257"/>
      <c r="L8948" s="1257"/>
      <c r="P8948" s="1255"/>
    </row>
    <row r="8949" spans="6:16">
      <c r="F8949" s="1256"/>
      <c r="G8949" s="1257"/>
      <c r="I8949" s="1255"/>
      <c r="K8949" s="1257"/>
      <c r="L8949" s="1257"/>
      <c r="P8949" s="1255"/>
    </row>
    <row r="8950" spans="6:16">
      <c r="F8950" s="1256"/>
      <c r="G8950" s="1257"/>
      <c r="I8950" s="1255"/>
      <c r="K8950" s="1257"/>
      <c r="L8950" s="1257"/>
      <c r="P8950" s="1255"/>
    </row>
    <row r="8951" spans="6:16">
      <c r="F8951" s="1256"/>
      <c r="G8951" s="1257"/>
      <c r="I8951" s="1255"/>
      <c r="K8951" s="1257"/>
      <c r="L8951" s="1257"/>
      <c r="P8951" s="1255"/>
    </row>
    <row r="8952" spans="6:16">
      <c r="F8952" s="1256"/>
      <c r="G8952" s="1257"/>
      <c r="I8952" s="1255"/>
      <c r="K8952" s="1257"/>
      <c r="L8952" s="1257"/>
      <c r="P8952" s="1255"/>
    </row>
    <row r="8953" spans="6:16">
      <c r="F8953" s="1256"/>
      <c r="G8953" s="1257"/>
      <c r="I8953" s="1255"/>
      <c r="K8953" s="1257"/>
      <c r="L8953" s="1257"/>
      <c r="P8953" s="1255"/>
    </row>
    <row r="8954" spans="6:16">
      <c r="F8954" s="1256"/>
      <c r="G8954" s="1257"/>
      <c r="I8954" s="1255"/>
      <c r="K8954" s="1257"/>
      <c r="L8954" s="1257"/>
      <c r="P8954" s="1255"/>
    </row>
    <row r="8955" spans="6:16">
      <c r="F8955" s="1256"/>
      <c r="G8955" s="1257"/>
      <c r="I8955" s="1255"/>
      <c r="K8955" s="1257"/>
      <c r="L8955" s="1257"/>
      <c r="P8955" s="1255"/>
    </row>
    <row r="8956" spans="6:16">
      <c r="F8956" s="1256"/>
      <c r="G8956" s="1257"/>
      <c r="I8956" s="1255"/>
      <c r="K8956" s="1257"/>
      <c r="L8956" s="1257"/>
      <c r="P8956" s="1255"/>
    </row>
    <row r="8957" spans="6:16">
      <c r="F8957" s="1256"/>
      <c r="G8957" s="1257"/>
      <c r="I8957" s="1255"/>
      <c r="K8957" s="1257"/>
      <c r="L8957" s="1257"/>
      <c r="P8957" s="1255"/>
    </row>
    <row r="8958" spans="6:16">
      <c r="F8958" s="1256"/>
      <c r="G8958" s="1257"/>
      <c r="I8958" s="1255"/>
      <c r="K8958" s="1257"/>
      <c r="L8958" s="1257"/>
      <c r="P8958" s="1255"/>
    </row>
    <row r="8959" spans="6:16">
      <c r="F8959" s="1256"/>
      <c r="G8959" s="1257"/>
      <c r="I8959" s="1255"/>
      <c r="K8959" s="1257"/>
      <c r="L8959" s="1257"/>
      <c r="P8959" s="1255"/>
    </row>
    <row r="8960" spans="6:16">
      <c r="F8960" s="1256"/>
      <c r="G8960" s="1257"/>
      <c r="I8960" s="1255"/>
      <c r="K8960" s="1257"/>
      <c r="L8960" s="1257"/>
      <c r="P8960" s="1255"/>
    </row>
    <row r="8961" spans="6:16">
      <c r="F8961" s="1256"/>
      <c r="G8961" s="1257"/>
      <c r="I8961" s="1255"/>
      <c r="K8961" s="1257"/>
      <c r="L8961" s="1257"/>
      <c r="P8961" s="1255"/>
    </row>
    <row r="8962" spans="6:16">
      <c r="F8962" s="1256"/>
      <c r="G8962" s="1257"/>
      <c r="I8962" s="1255"/>
      <c r="K8962" s="1257"/>
      <c r="L8962" s="1257"/>
      <c r="P8962" s="1255"/>
    </row>
    <row r="8963" spans="6:16">
      <c r="F8963" s="1256"/>
      <c r="G8963" s="1257"/>
      <c r="I8963" s="1255"/>
      <c r="K8963" s="1257"/>
      <c r="L8963" s="1257"/>
      <c r="P8963" s="1255"/>
    </row>
    <row r="8964" spans="6:16">
      <c r="F8964" s="1256"/>
      <c r="G8964" s="1257"/>
      <c r="I8964" s="1255"/>
      <c r="K8964" s="1257"/>
      <c r="L8964" s="1257"/>
      <c r="P8964" s="1255"/>
    </row>
    <row r="8965" spans="6:16">
      <c r="F8965" s="1256"/>
      <c r="G8965" s="1257"/>
      <c r="I8965" s="1255"/>
      <c r="K8965" s="1257"/>
      <c r="L8965" s="1257"/>
      <c r="P8965" s="1255"/>
    </row>
    <row r="8966" spans="6:16">
      <c r="F8966" s="1256"/>
      <c r="G8966" s="1257"/>
      <c r="I8966" s="1255"/>
      <c r="K8966" s="1257"/>
      <c r="L8966" s="1257"/>
      <c r="P8966" s="1255"/>
    </row>
    <row r="8967" spans="6:16">
      <c r="F8967" s="1256"/>
      <c r="G8967" s="1257"/>
      <c r="I8967" s="1255"/>
      <c r="K8967" s="1257"/>
      <c r="L8967" s="1257"/>
      <c r="P8967" s="1255"/>
    </row>
    <row r="8968" spans="6:16">
      <c r="F8968" s="1256"/>
      <c r="G8968" s="1257"/>
      <c r="I8968" s="1255"/>
      <c r="K8968" s="1257"/>
      <c r="L8968" s="1257"/>
      <c r="P8968" s="1255"/>
    </row>
    <row r="8969" spans="6:16">
      <c r="F8969" s="1256"/>
      <c r="G8969" s="1257"/>
      <c r="I8969" s="1255"/>
      <c r="K8969" s="1257"/>
      <c r="L8969" s="1257"/>
      <c r="P8969" s="1255"/>
    </row>
    <row r="8970" spans="6:16">
      <c r="F8970" s="1256"/>
      <c r="G8970" s="1257"/>
      <c r="I8970" s="1255"/>
      <c r="K8970" s="1257"/>
      <c r="L8970" s="1257"/>
      <c r="P8970" s="1255"/>
    </row>
    <row r="8971" spans="6:16">
      <c r="F8971" s="1256"/>
      <c r="G8971" s="1257"/>
      <c r="I8971" s="1255"/>
      <c r="K8971" s="1257"/>
      <c r="L8971" s="1257"/>
      <c r="P8971" s="1255"/>
    </row>
    <row r="8972" spans="6:16">
      <c r="F8972" s="1256"/>
      <c r="G8972" s="1257"/>
      <c r="I8972" s="1255"/>
      <c r="K8972" s="1257"/>
      <c r="L8972" s="1257"/>
      <c r="P8972" s="1255"/>
    </row>
    <row r="8973" spans="6:16">
      <c r="F8973" s="1256"/>
      <c r="G8973" s="1257"/>
      <c r="I8973" s="1255"/>
      <c r="K8973" s="1257"/>
      <c r="L8973" s="1257"/>
      <c r="P8973" s="1255"/>
    </row>
    <row r="8974" spans="6:16">
      <c r="F8974" s="1256"/>
      <c r="G8974" s="1257"/>
      <c r="I8974" s="1255"/>
      <c r="K8974" s="1257"/>
      <c r="L8974" s="1257"/>
      <c r="P8974" s="1255"/>
    </row>
    <row r="8975" spans="6:16">
      <c r="F8975" s="1256"/>
      <c r="G8975" s="1257"/>
      <c r="I8975" s="1255"/>
      <c r="K8975" s="1257"/>
      <c r="L8975" s="1257"/>
      <c r="P8975" s="1255"/>
    </row>
    <row r="8976" spans="6:16">
      <c r="F8976" s="1256"/>
      <c r="G8976" s="1257"/>
      <c r="I8976" s="1255"/>
      <c r="K8976" s="1257"/>
      <c r="L8976" s="1257"/>
      <c r="P8976" s="1255"/>
    </row>
    <row r="8977" spans="6:16">
      <c r="F8977" s="1256"/>
      <c r="G8977" s="1257"/>
      <c r="I8977" s="1255"/>
      <c r="K8977" s="1257"/>
      <c r="L8977" s="1257"/>
      <c r="P8977" s="1255"/>
    </row>
    <row r="8978" spans="6:16">
      <c r="F8978" s="1256"/>
      <c r="G8978" s="1257"/>
      <c r="I8978" s="1255"/>
      <c r="K8978" s="1257"/>
      <c r="L8978" s="1257"/>
      <c r="P8978" s="1255"/>
    </row>
    <row r="8979" spans="6:16">
      <c r="F8979" s="1256"/>
      <c r="G8979" s="1257"/>
      <c r="I8979" s="1255"/>
      <c r="K8979" s="1257"/>
      <c r="L8979" s="1257"/>
      <c r="P8979" s="1255"/>
    </row>
    <row r="8980" spans="6:16">
      <c r="F8980" s="1256"/>
      <c r="G8980" s="1257"/>
      <c r="I8980" s="1255"/>
      <c r="K8980" s="1257"/>
      <c r="L8980" s="1257"/>
      <c r="P8980" s="1255"/>
    </row>
    <row r="8981" spans="6:16">
      <c r="F8981" s="1256"/>
      <c r="G8981" s="1257"/>
      <c r="I8981" s="1255"/>
      <c r="K8981" s="1257"/>
      <c r="L8981" s="1257"/>
      <c r="P8981" s="1255"/>
    </row>
    <row r="8982" spans="6:16">
      <c r="F8982" s="1256"/>
      <c r="G8982" s="1257"/>
      <c r="I8982" s="1255"/>
      <c r="K8982" s="1257"/>
      <c r="L8982" s="1257"/>
      <c r="P8982" s="1255"/>
    </row>
    <row r="8983" spans="6:16">
      <c r="F8983" s="1256"/>
      <c r="G8983" s="1257"/>
      <c r="I8983" s="1255"/>
      <c r="K8983" s="1257"/>
      <c r="L8983" s="1257"/>
      <c r="P8983" s="1255"/>
    </row>
    <row r="8984" spans="6:16">
      <c r="F8984" s="1256"/>
      <c r="G8984" s="1257"/>
      <c r="I8984" s="1255"/>
      <c r="K8984" s="1257"/>
      <c r="L8984" s="1257"/>
      <c r="P8984" s="1255"/>
    </row>
    <row r="8985" spans="6:16">
      <c r="F8985" s="1256"/>
      <c r="G8985" s="1257"/>
      <c r="I8985" s="1255"/>
      <c r="K8985" s="1257"/>
      <c r="L8985" s="1257"/>
      <c r="P8985" s="1255"/>
    </row>
    <row r="8986" spans="6:16">
      <c r="F8986" s="1256"/>
      <c r="G8986" s="1257"/>
      <c r="I8986" s="1255"/>
      <c r="K8986" s="1257"/>
      <c r="L8986" s="1257"/>
      <c r="P8986" s="1255"/>
    </row>
    <row r="8987" spans="6:16">
      <c r="F8987" s="1256"/>
      <c r="G8987" s="1257"/>
      <c r="I8987" s="1255"/>
      <c r="K8987" s="1257"/>
      <c r="L8987" s="1257"/>
      <c r="P8987" s="1255"/>
    </row>
    <row r="8988" spans="6:16">
      <c r="F8988" s="1256"/>
      <c r="G8988" s="1257"/>
      <c r="I8988" s="1255"/>
      <c r="K8988" s="1257"/>
      <c r="L8988" s="1257"/>
      <c r="P8988" s="1255"/>
    </row>
    <row r="8989" spans="6:16">
      <c r="F8989" s="1256"/>
      <c r="G8989" s="1257"/>
      <c r="I8989" s="1255"/>
      <c r="K8989" s="1257"/>
      <c r="L8989" s="1257"/>
      <c r="P8989" s="1255"/>
    </row>
    <row r="8990" spans="6:16">
      <c r="F8990" s="1256"/>
      <c r="G8990" s="1257"/>
      <c r="I8990" s="1255"/>
      <c r="K8990" s="1257"/>
      <c r="L8990" s="1257"/>
      <c r="P8990" s="1255"/>
    </row>
    <row r="8991" spans="6:16">
      <c r="F8991" s="1256"/>
      <c r="G8991" s="1257"/>
      <c r="I8991" s="1255"/>
      <c r="K8991" s="1257"/>
      <c r="L8991" s="1257"/>
      <c r="P8991" s="1255"/>
    </row>
    <row r="8992" spans="6:16">
      <c r="F8992" s="1256"/>
      <c r="G8992" s="1257"/>
      <c r="I8992" s="1255"/>
      <c r="K8992" s="1257"/>
      <c r="L8992" s="1257"/>
      <c r="P8992" s="1255"/>
    </row>
    <row r="8993" spans="6:16">
      <c r="F8993" s="1256"/>
      <c r="G8993" s="1257"/>
      <c r="I8993" s="1255"/>
      <c r="K8993" s="1257"/>
      <c r="L8993" s="1257"/>
      <c r="P8993" s="1255"/>
    </row>
    <row r="8994" spans="6:16">
      <c r="F8994" s="1256"/>
      <c r="G8994" s="1257"/>
      <c r="I8994" s="1255"/>
      <c r="K8994" s="1257"/>
      <c r="L8994" s="1257"/>
      <c r="P8994" s="1255"/>
    </row>
    <row r="8995" spans="6:16">
      <c r="F8995" s="1256"/>
      <c r="G8995" s="1257"/>
      <c r="I8995" s="1255"/>
      <c r="K8995" s="1257"/>
      <c r="L8995" s="1257"/>
      <c r="P8995" s="1255"/>
    </row>
    <row r="8996" spans="6:16">
      <c r="F8996" s="1256"/>
      <c r="G8996" s="1257"/>
      <c r="I8996" s="1255"/>
      <c r="K8996" s="1257"/>
      <c r="L8996" s="1257"/>
      <c r="P8996" s="1255"/>
    </row>
    <row r="8997" spans="6:16">
      <c r="F8997" s="1256"/>
      <c r="G8997" s="1257"/>
      <c r="I8997" s="1255"/>
      <c r="K8997" s="1257"/>
      <c r="L8997" s="1257"/>
      <c r="P8997" s="1255"/>
    </row>
    <row r="8998" spans="6:16">
      <c r="F8998" s="1256"/>
      <c r="G8998" s="1257"/>
      <c r="I8998" s="1255"/>
      <c r="K8998" s="1257"/>
      <c r="L8998" s="1257"/>
      <c r="P8998" s="1255"/>
    </row>
    <row r="8999" spans="6:16">
      <c r="F8999" s="1256"/>
      <c r="G8999" s="1257"/>
      <c r="I8999" s="1255"/>
      <c r="K8999" s="1257"/>
      <c r="L8999" s="1257"/>
      <c r="P8999" s="1255"/>
    </row>
    <row r="9000" spans="6:16">
      <c r="F9000" s="1256"/>
      <c r="G9000" s="1257"/>
      <c r="I9000" s="1255"/>
      <c r="K9000" s="1257"/>
      <c r="L9000" s="1257"/>
      <c r="P9000" s="1255"/>
    </row>
    <row r="9001" spans="6:16">
      <c r="F9001" s="1256"/>
      <c r="G9001" s="1257"/>
      <c r="I9001" s="1255"/>
      <c r="K9001" s="1257"/>
      <c r="L9001" s="1257"/>
      <c r="P9001" s="1255"/>
    </row>
    <row r="9002" spans="6:16">
      <c r="F9002" s="1256"/>
      <c r="G9002" s="1257"/>
      <c r="I9002" s="1255"/>
      <c r="K9002" s="1257"/>
      <c r="L9002" s="1257"/>
      <c r="P9002" s="1255"/>
    </row>
    <row r="9003" spans="6:16">
      <c r="F9003" s="1256"/>
      <c r="G9003" s="1257"/>
      <c r="I9003" s="1255"/>
      <c r="K9003" s="1257"/>
      <c r="L9003" s="1257"/>
      <c r="P9003" s="1255"/>
    </row>
    <row r="9004" spans="6:16">
      <c r="F9004" s="1256"/>
      <c r="G9004" s="1257"/>
      <c r="I9004" s="1255"/>
      <c r="K9004" s="1257"/>
      <c r="L9004" s="1257"/>
      <c r="P9004" s="1255"/>
    </row>
    <row r="9005" spans="6:16">
      <c r="F9005" s="1256"/>
      <c r="G9005" s="1257"/>
      <c r="I9005" s="1255"/>
      <c r="K9005" s="1257"/>
      <c r="L9005" s="1257"/>
      <c r="P9005" s="1255"/>
    </row>
    <row r="9006" spans="6:16">
      <c r="F9006" s="1256"/>
      <c r="G9006" s="1257"/>
      <c r="I9006" s="1255"/>
      <c r="K9006" s="1257"/>
      <c r="L9006" s="1257"/>
      <c r="P9006" s="1255"/>
    </row>
    <row r="9007" spans="6:16">
      <c r="F9007" s="1256"/>
      <c r="G9007" s="1257"/>
      <c r="I9007" s="1255"/>
      <c r="K9007" s="1257"/>
      <c r="L9007" s="1257"/>
      <c r="P9007" s="1255"/>
    </row>
    <row r="9008" spans="6:16">
      <c r="F9008" s="1256"/>
      <c r="G9008" s="1257"/>
      <c r="I9008" s="1255"/>
      <c r="K9008" s="1257"/>
      <c r="L9008" s="1257"/>
      <c r="P9008" s="1255"/>
    </row>
    <row r="9009" spans="6:16">
      <c r="F9009" s="1256"/>
      <c r="G9009" s="1257"/>
      <c r="I9009" s="1255"/>
      <c r="K9009" s="1257"/>
      <c r="L9009" s="1257"/>
      <c r="P9009" s="1255"/>
    </row>
    <row r="9010" spans="6:16">
      <c r="F9010" s="1256"/>
      <c r="G9010" s="1257"/>
      <c r="I9010" s="1255"/>
      <c r="K9010" s="1257"/>
      <c r="L9010" s="1257"/>
      <c r="P9010" s="1255"/>
    </row>
    <row r="9011" spans="6:16">
      <c r="F9011" s="1256"/>
      <c r="G9011" s="1257"/>
      <c r="I9011" s="1255"/>
      <c r="K9011" s="1257"/>
      <c r="L9011" s="1257"/>
      <c r="P9011" s="1255"/>
    </row>
    <row r="9012" spans="6:16">
      <c r="F9012" s="1256"/>
      <c r="G9012" s="1257"/>
      <c r="I9012" s="1255"/>
      <c r="K9012" s="1257"/>
      <c r="L9012" s="1257"/>
      <c r="P9012" s="1255"/>
    </row>
    <row r="9013" spans="6:16">
      <c r="F9013" s="1256"/>
      <c r="G9013" s="1257"/>
      <c r="I9013" s="1255"/>
      <c r="K9013" s="1257"/>
      <c r="L9013" s="1257"/>
      <c r="P9013" s="1255"/>
    </row>
    <row r="9014" spans="6:16">
      <c r="F9014" s="1256"/>
      <c r="G9014" s="1257"/>
      <c r="I9014" s="1255"/>
      <c r="K9014" s="1257"/>
      <c r="L9014" s="1257"/>
      <c r="P9014" s="1255"/>
    </row>
    <row r="9015" spans="6:16">
      <c r="F9015" s="1256"/>
      <c r="G9015" s="1257"/>
      <c r="I9015" s="1255"/>
      <c r="K9015" s="1257"/>
      <c r="L9015" s="1257"/>
      <c r="P9015" s="1255"/>
    </row>
    <row r="9016" spans="6:16">
      <c r="F9016" s="1256"/>
      <c r="G9016" s="1257"/>
      <c r="I9016" s="1255"/>
      <c r="K9016" s="1257"/>
      <c r="L9016" s="1257"/>
      <c r="P9016" s="1255"/>
    </row>
    <row r="9017" spans="6:16">
      <c r="F9017" s="1256"/>
      <c r="G9017" s="1257"/>
      <c r="I9017" s="1255"/>
      <c r="K9017" s="1257"/>
      <c r="L9017" s="1257"/>
      <c r="P9017" s="1255"/>
    </row>
    <row r="9018" spans="6:16">
      <c r="F9018" s="1256"/>
      <c r="G9018" s="1257"/>
      <c r="I9018" s="1255"/>
      <c r="K9018" s="1257"/>
      <c r="L9018" s="1257"/>
      <c r="P9018" s="1255"/>
    </row>
    <row r="9019" spans="6:16">
      <c r="F9019" s="1256"/>
      <c r="G9019" s="1257"/>
      <c r="I9019" s="1255"/>
      <c r="K9019" s="1257"/>
      <c r="L9019" s="1257"/>
      <c r="P9019" s="1255"/>
    </row>
    <row r="9020" spans="6:16">
      <c r="F9020" s="1256"/>
      <c r="G9020" s="1257"/>
      <c r="I9020" s="1255"/>
      <c r="K9020" s="1257"/>
      <c r="L9020" s="1257"/>
      <c r="P9020" s="1255"/>
    </row>
    <row r="9021" spans="6:16">
      <c r="F9021" s="1256"/>
      <c r="G9021" s="1257"/>
      <c r="I9021" s="1255"/>
      <c r="K9021" s="1257"/>
      <c r="L9021" s="1257"/>
      <c r="P9021" s="1255"/>
    </row>
    <row r="9022" spans="6:16">
      <c r="F9022" s="1256"/>
      <c r="G9022" s="1257"/>
      <c r="I9022" s="1255"/>
      <c r="K9022" s="1257"/>
      <c r="L9022" s="1257"/>
      <c r="P9022" s="1255"/>
    </row>
    <row r="9023" spans="6:16">
      <c r="F9023" s="1256"/>
      <c r="G9023" s="1257"/>
      <c r="I9023" s="1255"/>
      <c r="K9023" s="1257"/>
      <c r="L9023" s="1257"/>
      <c r="P9023" s="1255"/>
    </row>
    <row r="9024" spans="6:16">
      <c r="F9024" s="1256"/>
      <c r="G9024" s="1257"/>
      <c r="I9024" s="1255"/>
      <c r="K9024" s="1257"/>
      <c r="L9024" s="1257"/>
      <c r="P9024" s="1255"/>
    </row>
    <row r="9025" spans="6:16">
      <c r="F9025" s="1256"/>
      <c r="G9025" s="1257"/>
      <c r="I9025" s="1255"/>
      <c r="K9025" s="1257"/>
      <c r="L9025" s="1257"/>
      <c r="P9025" s="1255"/>
    </row>
    <row r="9026" spans="6:16">
      <c r="F9026" s="1256"/>
      <c r="G9026" s="1257"/>
      <c r="I9026" s="1255"/>
      <c r="K9026" s="1257"/>
      <c r="L9026" s="1257"/>
      <c r="P9026" s="1255"/>
    </row>
    <row r="9027" spans="6:16">
      <c r="F9027" s="1256"/>
      <c r="G9027" s="1257"/>
      <c r="I9027" s="1255"/>
      <c r="K9027" s="1257"/>
      <c r="L9027" s="1257"/>
      <c r="P9027" s="1255"/>
    </row>
    <row r="9028" spans="6:16">
      <c r="F9028" s="1256"/>
      <c r="G9028" s="1257"/>
      <c r="I9028" s="1255"/>
      <c r="K9028" s="1257"/>
      <c r="L9028" s="1257"/>
      <c r="P9028" s="1255"/>
    </row>
    <row r="9029" spans="6:16">
      <c r="F9029" s="1256"/>
      <c r="G9029" s="1257"/>
      <c r="I9029" s="1255"/>
      <c r="K9029" s="1257"/>
      <c r="L9029" s="1257"/>
      <c r="P9029" s="1255"/>
    </row>
    <row r="9030" spans="6:16">
      <c r="F9030" s="1256"/>
      <c r="G9030" s="1257"/>
      <c r="I9030" s="1255"/>
      <c r="K9030" s="1257"/>
      <c r="L9030" s="1257"/>
      <c r="P9030" s="1255"/>
    </row>
    <row r="9031" spans="6:16">
      <c r="F9031" s="1256"/>
      <c r="G9031" s="1257"/>
      <c r="I9031" s="1255"/>
      <c r="K9031" s="1257"/>
      <c r="L9031" s="1257"/>
      <c r="P9031" s="1255"/>
    </row>
    <row r="9032" spans="6:16">
      <c r="F9032" s="1256"/>
      <c r="G9032" s="1257"/>
      <c r="I9032" s="1255"/>
      <c r="K9032" s="1257"/>
      <c r="L9032" s="1257"/>
      <c r="P9032" s="1255"/>
    </row>
    <row r="9033" spans="6:16">
      <c r="F9033" s="1256"/>
      <c r="G9033" s="1257"/>
      <c r="I9033" s="1255"/>
      <c r="K9033" s="1257"/>
      <c r="L9033" s="1257"/>
      <c r="P9033" s="1255"/>
    </row>
    <row r="9034" spans="6:16">
      <c r="F9034" s="1256"/>
      <c r="G9034" s="1257"/>
      <c r="I9034" s="1255"/>
      <c r="K9034" s="1257"/>
      <c r="L9034" s="1257"/>
      <c r="P9034" s="1255"/>
    </row>
    <row r="9035" spans="6:16">
      <c r="F9035" s="1256"/>
      <c r="G9035" s="1257"/>
      <c r="I9035" s="1255"/>
      <c r="K9035" s="1257"/>
      <c r="L9035" s="1257"/>
      <c r="P9035" s="1255"/>
    </row>
    <row r="9036" spans="6:16">
      <c r="F9036" s="1256"/>
      <c r="G9036" s="1257"/>
      <c r="I9036" s="1255"/>
      <c r="K9036" s="1257"/>
      <c r="L9036" s="1257"/>
      <c r="P9036" s="1255"/>
    </row>
    <row r="9037" spans="6:16">
      <c r="F9037" s="1256"/>
      <c r="G9037" s="1257"/>
      <c r="I9037" s="1255"/>
      <c r="K9037" s="1257"/>
      <c r="L9037" s="1257"/>
      <c r="P9037" s="1255"/>
    </row>
    <row r="9038" spans="6:16">
      <c r="F9038" s="1256"/>
      <c r="G9038" s="1257"/>
      <c r="I9038" s="1255"/>
      <c r="K9038" s="1257"/>
      <c r="L9038" s="1257"/>
      <c r="P9038" s="1255"/>
    </row>
    <row r="9039" spans="6:16">
      <c r="F9039" s="1256"/>
      <c r="G9039" s="1257"/>
      <c r="I9039" s="1255"/>
      <c r="K9039" s="1257"/>
      <c r="L9039" s="1257"/>
      <c r="P9039" s="1255"/>
    </row>
    <row r="9040" spans="6:16">
      <c r="F9040" s="1256"/>
      <c r="G9040" s="1257"/>
      <c r="I9040" s="1255"/>
      <c r="K9040" s="1257"/>
      <c r="L9040" s="1257"/>
      <c r="P9040" s="1255"/>
    </row>
    <row r="9041" spans="6:16">
      <c r="F9041" s="1256"/>
      <c r="G9041" s="1257"/>
      <c r="I9041" s="1255"/>
      <c r="K9041" s="1257"/>
      <c r="L9041" s="1257"/>
      <c r="P9041" s="1255"/>
    </row>
    <row r="9042" spans="6:16">
      <c r="F9042" s="1256"/>
      <c r="G9042" s="1257"/>
      <c r="I9042" s="1255"/>
      <c r="K9042" s="1257"/>
      <c r="L9042" s="1257"/>
      <c r="P9042" s="1255"/>
    </row>
    <row r="9043" spans="6:16">
      <c r="F9043" s="1256"/>
      <c r="G9043" s="1257"/>
      <c r="I9043" s="1255"/>
      <c r="K9043" s="1257"/>
      <c r="L9043" s="1257"/>
      <c r="P9043" s="1255"/>
    </row>
    <row r="9044" spans="6:16">
      <c r="F9044" s="1256"/>
      <c r="G9044" s="1257"/>
      <c r="I9044" s="1255"/>
      <c r="K9044" s="1257"/>
      <c r="L9044" s="1257"/>
      <c r="P9044" s="1255"/>
    </row>
    <row r="9045" spans="6:16">
      <c r="F9045" s="1256"/>
      <c r="G9045" s="1257"/>
      <c r="I9045" s="1255"/>
      <c r="K9045" s="1257"/>
      <c r="L9045" s="1257"/>
      <c r="P9045" s="1255"/>
    </row>
    <row r="9046" spans="6:16">
      <c r="F9046" s="1256"/>
      <c r="G9046" s="1257"/>
      <c r="I9046" s="1255"/>
      <c r="K9046" s="1257"/>
      <c r="L9046" s="1257"/>
      <c r="P9046" s="1255"/>
    </row>
    <row r="9047" spans="6:16">
      <c r="F9047" s="1256"/>
      <c r="G9047" s="1257"/>
      <c r="I9047" s="1255"/>
      <c r="K9047" s="1257"/>
      <c r="L9047" s="1257"/>
      <c r="P9047" s="1255"/>
    </row>
    <row r="9048" spans="6:16">
      <c r="F9048" s="1256"/>
      <c r="G9048" s="1257"/>
      <c r="I9048" s="1255"/>
      <c r="K9048" s="1257"/>
      <c r="L9048" s="1257"/>
      <c r="P9048" s="1255"/>
    </row>
    <row r="9049" spans="6:16">
      <c r="F9049" s="1256"/>
      <c r="G9049" s="1257"/>
      <c r="I9049" s="1255"/>
      <c r="K9049" s="1257"/>
      <c r="L9049" s="1257"/>
      <c r="P9049" s="1255"/>
    </row>
    <row r="9050" spans="6:16">
      <c r="F9050" s="1256"/>
      <c r="G9050" s="1257"/>
      <c r="I9050" s="1255"/>
      <c r="K9050" s="1257"/>
      <c r="L9050" s="1257"/>
      <c r="P9050" s="1255"/>
    </row>
    <row r="9051" spans="6:16">
      <c r="F9051" s="1256"/>
      <c r="G9051" s="1257"/>
      <c r="I9051" s="1255"/>
      <c r="K9051" s="1257"/>
      <c r="L9051" s="1257"/>
      <c r="P9051" s="1255"/>
    </row>
    <row r="9052" spans="6:16">
      <c r="F9052" s="1256"/>
      <c r="G9052" s="1257"/>
      <c r="I9052" s="1255"/>
      <c r="K9052" s="1257"/>
      <c r="L9052" s="1257"/>
      <c r="P9052" s="1255"/>
    </row>
    <row r="9053" spans="6:16">
      <c r="F9053" s="1256"/>
      <c r="G9053" s="1257"/>
      <c r="I9053" s="1255"/>
      <c r="K9053" s="1257"/>
      <c r="L9053" s="1257"/>
      <c r="P9053" s="1255"/>
    </row>
    <row r="9054" spans="6:16">
      <c r="F9054" s="1256"/>
      <c r="G9054" s="1257"/>
      <c r="I9054" s="1255"/>
      <c r="K9054" s="1257"/>
      <c r="L9054" s="1257"/>
      <c r="P9054" s="1255"/>
    </row>
    <row r="9055" spans="6:16">
      <c r="F9055" s="1256"/>
      <c r="G9055" s="1257"/>
      <c r="I9055" s="1255"/>
      <c r="K9055" s="1257"/>
      <c r="L9055" s="1257"/>
      <c r="P9055" s="1255"/>
    </row>
    <row r="9056" spans="6:16">
      <c r="F9056" s="1256"/>
      <c r="G9056" s="1257"/>
      <c r="I9056" s="1255"/>
      <c r="K9056" s="1257"/>
      <c r="L9056" s="1257"/>
      <c r="P9056" s="1255"/>
    </row>
    <row r="9057" spans="6:16">
      <c r="F9057" s="1256"/>
      <c r="G9057" s="1257"/>
      <c r="I9057" s="1255"/>
      <c r="K9057" s="1257"/>
      <c r="L9057" s="1257"/>
      <c r="P9057" s="1255"/>
    </row>
    <row r="9058" spans="6:16">
      <c r="F9058" s="1256"/>
      <c r="G9058" s="1257"/>
      <c r="I9058" s="1255"/>
      <c r="K9058" s="1257"/>
      <c r="L9058" s="1257"/>
      <c r="P9058" s="1255"/>
    </row>
    <row r="9059" spans="6:16">
      <c r="F9059" s="1256"/>
      <c r="G9059" s="1257"/>
      <c r="I9059" s="1255"/>
      <c r="K9059" s="1257"/>
      <c r="L9059" s="1257"/>
      <c r="P9059" s="1255"/>
    </row>
    <row r="9060" spans="6:16">
      <c r="F9060" s="1256"/>
      <c r="G9060" s="1257"/>
      <c r="I9060" s="1255"/>
      <c r="K9060" s="1257"/>
      <c r="L9060" s="1257"/>
      <c r="P9060" s="1255"/>
    </row>
    <row r="9061" spans="6:16">
      <c r="F9061" s="1256"/>
      <c r="G9061" s="1257"/>
      <c r="I9061" s="1255"/>
      <c r="K9061" s="1257"/>
      <c r="L9061" s="1257"/>
      <c r="P9061" s="1255"/>
    </row>
    <row r="9062" spans="6:16">
      <c r="F9062" s="1256"/>
      <c r="G9062" s="1257"/>
      <c r="I9062" s="1255"/>
      <c r="K9062" s="1257"/>
      <c r="L9062" s="1257"/>
      <c r="P9062" s="1255"/>
    </row>
    <row r="9063" spans="6:16">
      <c r="F9063" s="1256"/>
      <c r="G9063" s="1257"/>
      <c r="I9063" s="1255"/>
      <c r="K9063" s="1257"/>
      <c r="L9063" s="1257"/>
      <c r="P9063" s="1255"/>
    </row>
    <row r="9064" spans="6:16">
      <c r="F9064" s="1256"/>
      <c r="G9064" s="1257"/>
      <c r="I9064" s="1255"/>
      <c r="K9064" s="1257"/>
      <c r="L9064" s="1257"/>
      <c r="P9064" s="1255"/>
    </row>
    <row r="9065" spans="6:16">
      <c r="F9065" s="1256"/>
      <c r="G9065" s="1257"/>
      <c r="I9065" s="1255"/>
      <c r="K9065" s="1257"/>
      <c r="L9065" s="1257"/>
      <c r="P9065" s="1255"/>
    </row>
    <row r="9066" spans="6:16">
      <c r="F9066" s="1256"/>
      <c r="G9066" s="1257"/>
      <c r="I9066" s="1255"/>
      <c r="K9066" s="1257"/>
      <c r="L9066" s="1257"/>
      <c r="P9066" s="1255"/>
    </row>
    <row r="9067" spans="6:16">
      <c r="F9067" s="1256"/>
      <c r="G9067" s="1257"/>
      <c r="I9067" s="1255"/>
      <c r="K9067" s="1257"/>
      <c r="L9067" s="1257"/>
      <c r="P9067" s="1255"/>
    </row>
    <row r="9068" spans="6:16">
      <c r="F9068" s="1256"/>
      <c r="G9068" s="1257"/>
      <c r="I9068" s="1255"/>
      <c r="K9068" s="1257"/>
      <c r="L9068" s="1257"/>
      <c r="P9068" s="1255"/>
    </row>
    <row r="9069" spans="6:16">
      <c r="F9069" s="1256"/>
      <c r="G9069" s="1257"/>
      <c r="I9069" s="1255"/>
      <c r="K9069" s="1257"/>
      <c r="L9069" s="1257"/>
      <c r="P9069" s="1255"/>
    </row>
    <row r="9070" spans="6:16">
      <c r="F9070" s="1256"/>
      <c r="G9070" s="1257"/>
      <c r="I9070" s="1255"/>
      <c r="K9070" s="1257"/>
      <c r="L9070" s="1257"/>
      <c r="P9070" s="1255"/>
    </row>
    <row r="9071" spans="6:16">
      <c r="F9071" s="1256"/>
      <c r="G9071" s="1257"/>
      <c r="I9071" s="1255"/>
      <c r="K9071" s="1257"/>
      <c r="L9071" s="1257"/>
      <c r="P9071" s="1255"/>
    </row>
    <row r="9072" spans="6:16">
      <c r="F9072" s="1256"/>
      <c r="G9072" s="1257"/>
      <c r="I9072" s="1255"/>
      <c r="K9072" s="1257"/>
      <c r="L9072" s="1257"/>
      <c r="P9072" s="1255"/>
    </row>
    <row r="9073" spans="6:16">
      <c r="F9073" s="1256"/>
      <c r="G9073" s="1257"/>
      <c r="I9073" s="1255"/>
      <c r="K9073" s="1257"/>
      <c r="L9073" s="1257"/>
      <c r="P9073" s="1255"/>
    </row>
    <row r="9074" spans="6:16">
      <c r="F9074" s="1256"/>
      <c r="G9074" s="1257"/>
      <c r="I9074" s="1255"/>
      <c r="K9074" s="1257"/>
      <c r="L9074" s="1257"/>
      <c r="P9074" s="1255"/>
    </row>
    <row r="9075" spans="6:16">
      <c r="F9075" s="1256"/>
      <c r="G9075" s="1257"/>
      <c r="I9075" s="1255"/>
      <c r="K9075" s="1257"/>
      <c r="L9075" s="1257"/>
      <c r="P9075" s="1255"/>
    </row>
    <row r="9076" spans="6:16">
      <c r="F9076" s="1256"/>
      <c r="G9076" s="1257"/>
      <c r="I9076" s="1255"/>
      <c r="K9076" s="1257"/>
      <c r="L9076" s="1257"/>
      <c r="P9076" s="1255"/>
    </row>
    <row r="9077" spans="6:16">
      <c r="F9077" s="1256"/>
      <c r="G9077" s="1257"/>
      <c r="I9077" s="1255"/>
      <c r="K9077" s="1257"/>
      <c r="L9077" s="1257"/>
      <c r="P9077" s="1255"/>
    </row>
    <row r="9078" spans="6:16">
      <c r="F9078" s="1256"/>
      <c r="G9078" s="1257"/>
      <c r="I9078" s="1255"/>
      <c r="K9078" s="1257"/>
      <c r="L9078" s="1257"/>
      <c r="P9078" s="1255"/>
    </row>
    <row r="9079" spans="6:16">
      <c r="F9079" s="1256"/>
      <c r="G9079" s="1257"/>
      <c r="I9079" s="1255"/>
      <c r="K9079" s="1257"/>
      <c r="L9079" s="1257"/>
      <c r="P9079" s="1255"/>
    </row>
    <row r="9080" spans="6:16">
      <c r="F9080" s="1256"/>
      <c r="G9080" s="1257"/>
      <c r="I9080" s="1255"/>
      <c r="K9080" s="1257"/>
      <c r="L9080" s="1257"/>
      <c r="P9080" s="1255"/>
    </row>
    <row r="9081" spans="6:16">
      <c r="F9081" s="1256"/>
      <c r="G9081" s="1257"/>
      <c r="I9081" s="1255"/>
      <c r="K9081" s="1257"/>
      <c r="L9081" s="1257"/>
      <c r="P9081" s="1255"/>
    </row>
    <row r="9082" spans="6:16">
      <c r="F9082" s="1256"/>
      <c r="G9082" s="1257"/>
      <c r="I9082" s="1255"/>
      <c r="K9082" s="1257"/>
      <c r="L9082" s="1257"/>
      <c r="P9082" s="1255"/>
    </row>
    <row r="9083" spans="6:16">
      <c r="F9083" s="1256"/>
      <c r="G9083" s="1257"/>
      <c r="I9083" s="1255"/>
      <c r="K9083" s="1257"/>
      <c r="L9083" s="1257"/>
      <c r="P9083" s="1255"/>
    </row>
    <row r="9084" spans="6:16">
      <c r="F9084" s="1256"/>
      <c r="G9084" s="1257"/>
      <c r="I9084" s="1255"/>
      <c r="K9084" s="1257"/>
      <c r="L9084" s="1257"/>
      <c r="P9084" s="1255"/>
    </row>
    <row r="9085" spans="6:16">
      <c r="F9085" s="1256"/>
      <c r="G9085" s="1257"/>
      <c r="I9085" s="1255"/>
      <c r="K9085" s="1257"/>
      <c r="L9085" s="1257"/>
      <c r="P9085" s="1255"/>
    </row>
    <row r="9086" spans="6:16">
      <c r="F9086" s="1256"/>
      <c r="G9086" s="1257"/>
      <c r="I9086" s="1255"/>
      <c r="K9086" s="1257"/>
      <c r="L9086" s="1257"/>
      <c r="P9086" s="1255"/>
    </row>
    <row r="9087" spans="6:16">
      <c r="F9087" s="1256"/>
      <c r="G9087" s="1257"/>
      <c r="I9087" s="1255"/>
      <c r="K9087" s="1257"/>
      <c r="L9087" s="1257"/>
      <c r="P9087" s="1255"/>
    </row>
    <row r="9088" spans="6:16">
      <c r="F9088" s="1256"/>
      <c r="G9088" s="1257"/>
      <c r="I9088" s="1255"/>
      <c r="K9088" s="1257"/>
      <c r="L9088" s="1257"/>
      <c r="P9088" s="1255"/>
    </row>
    <row r="9089" spans="6:16">
      <c r="F9089" s="1256"/>
      <c r="G9089" s="1257"/>
      <c r="I9089" s="1255"/>
      <c r="K9089" s="1257"/>
      <c r="L9089" s="1257"/>
      <c r="P9089" s="1255"/>
    </row>
    <row r="9090" spans="6:16">
      <c r="F9090" s="1256"/>
      <c r="G9090" s="1257"/>
      <c r="I9090" s="1255"/>
      <c r="K9090" s="1257"/>
      <c r="L9090" s="1257"/>
      <c r="P9090" s="1255"/>
    </row>
    <row r="9091" spans="6:16">
      <c r="F9091" s="1256"/>
      <c r="G9091" s="1257"/>
      <c r="I9091" s="1255"/>
      <c r="K9091" s="1257"/>
      <c r="L9091" s="1257"/>
      <c r="P9091" s="1255"/>
    </row>
    <row r="9092" spans="6:16">
      <c r="F9092" s="1256"/>
      <c r="G9092" s="1257"/>
      <c r="I9092" s="1255"/>
      <c r="K9092" s="1257"/>
      <c r="L9092" s="1257"/>
      <c r="P9092" s="1255"/>
    </row>
    <row r="9093" spans="6:16">
      <c r="F9093" s="1256"/>
      <c r="G9093" s="1257"/>
      <c r="I9093" s="1255"/>
      <c r="K9093" s="1257"/>
      <c r="L9093" s="1257"/>
      <c r="P9093" s="1255"/>
    </row>
    <row r="9094" spans="6:16">
      <c r="F9094" s="1256"/>
      <c r="G9094" s="1257"/>
      <c r="I9094" s="1255"/>
      <c r="K9094" s="1257"/>
      <c r="L9094" s="1257"/>
      <c r="P9094" s="1255"/>
    </row>
    <row r="9095" spans="6:16">
      <c r="F9095" s="1256"/>
      <c r="G9095" s="1257"/>
      <c r="I9095" s="1255"/>
      <c r="K9095" s="1257"/>
      <c r="L9095" s="1257"/>
      <c r="P9095" s="1255"/>
    </row>
    <row r="9096" spans="6:16">
      <c r="F9096" s="1256"/>
      <c r="G9096" s="1257"/>
      <c r="I9096" s="1255"/>
      <c r="K9096" s="1257"/>
      <c r="L9096" s="1257"/>
      <c r="P9096" s="1255"/>
    </row>
    <row r="9097" spans="6:16">
      <c r="F9097" s="1256"/>
      <c r="G9097" s="1257"/>
      <c r="I9097" s="1255"/>
      <c r="K9097" s="1257"/>
      <c r="L9097" s="1257"/>
      <c r="P9097" s="1255"/>
    </row>
    <row r="9098" spans="6:16">
      <c r="F9098" s="1256"/>
      <c r="G9098" s="1257"/>
      <c r="I9098" s="1255"/>
      <c r="K9098" s="1257"/>
      <c r="L9098" s="1257"/>
      <c r="P9098" s="1255"/>
    </row>
    <row r="9099" spans="6:16">
      <c r="F9099" s="1256"/>
      <c r="G9099" s="1257"/>
      <c r="I9099" s="1255"/>
      <c r="K9099" s="1257"/>
      <c r="L9099" s="1257"/>
      <c r="P9099" s="1255"/>
    </row>
    <row r="9100" spans="6:16">
      <c r="F9100" s="1256"/>
      <c r="G9100" s="1257"/>
      <c r="I9100" s="1255"/>
      <c r="K9100" s="1257"/>
      <c r="L9100" s="1257"/>
      <c r="P9100" s="1255"/>
    </row>
    <row r="9101" spans="6:16">
      <c r="F9101" s="1256"/>
      <c r="G9101" s="1257"/>
      <c r="I9101" s="1255"/>
      <c r="K9101" s="1257"/>
      <c r="L9101" s="1257"/>
      <c r="P9101" s="1255"/>
    </row>
    <row r="9102" spans="6:16">
      <c r="F9102" s="1256"/>
      <c r="G9102" s="1257"/>
      <c r="I9102" s="1255"/>
      <c r="K9102" s="1257"/>
      <c r="L9102" s="1257"/>
      <c r="P9102" s="1255"/>
    </row>
    <row r="9103" spans="6:16">
      <c r="F9103" s="1256"/>
      <c r="G9103" s="1257"/>
      <c r="I9103" s="1255"/>
      <c r="K9103" s="1257"/>
      <c r="L9103" s="1257"/>
      <c r="P9103" s="1255"/>
    </row>
    <row r="9104" spans="6:16">
      <c r="F9104" s="1256"/>
      <c r="G9104" s="1257"/>
      <c r="I9104" s="1255"/>
      <c r="K9104" s="1257"/>
      <c r="L9104" s="1257"/>
      <c r="P9104" s="1255"/>
    </row>
    <row r="9105" spans="6:16">
      <c r="F9105" s="1256"/>
      <c r="G9105" s="1257"/>
      <c r="I9105" s="1255"/>
      <c r="K9105" s="1257"/>
      <c r="L9105" s="1257"/>
      <c r="P9105" s="1255"/>
    </row>
    <row r="9106" spans="6:16">
      <c r="F9106" s="1256"/>
      <c r="G9106" s="1257"/>
      <c r="I9106" s="1255"/>
      <c r="K9106" s="1257"/>
      <c r="L9106" s="1257"/>
      <c r="P9106" s="1255"/>
    </row>
    <row r="9107" spans="6:16">
      <c r="F9107" s="1256"/>
      <c r="G9107" s="1257"/>
      <c r="I9107" s="1255"/>
      <c r="K9107" s="1257"/>
      <c r="L9107" s="1257"/>
      <c r="P9107" s="1255"/>
    </row>
    <row r="9108" spans="6:16">
      <c r="F9108" s="1256"/>
      <c r="G9108" s="1257"/>
      <c r="I9108" s="1255"/>
      <c r="K9108" s="1257"/>
      <c r="L9108" s="1257"/>
      <c r="P9108" s="1255"/>
    </row>
    <row r="9109" spans="6:16">
      <c r="F9109" s="1256"/>
      <c r="G9109" s="1257"/>
      <c r="I9109" s="1255"/>
      <c r="K9109" s="1257"/>
      <c r="L9109" s="1257"/>
      <c r="P9109" s="1255"/>
    </row>
    <row r="9110" spans="6:16">
      <c r="F9110" s="1256"/>
      <c r="G9110" s="1257"/>
      <c r="I9110" s="1255"/>
      <c r="K9110" s="1257"/>
      <c r="L9110" s="1257"/>
      <c r="P9110" s="1255"/>
    </row>
    <row r="9111" spans="6:16">
      <c r="F9111" s="1256"/>
      <c r="G9111" s="1257"/>
      <c r="I9111" s="1255"/>
      <c r="K9111" s="1257"/>
      <c r="L9111" s="1257"/>
      <c r="P9111" s="1255"/>
    </row>
    <row r="9112" spans="6:16">
      <c r="F9112" s="1256"/>
      <c r="G9112" s="1257"/>
      <c r="I9112" s="1255"/>
      <c r="K9112" s="1257"/>
      <c r="L9112" s="1257"/>
      <c r="P9112" s="1255"/>
    </row>
    <row r="9113" spans="6:16">
      <c r="F9113" s="1256"/>
      <c r="G9113" s="1257"/>
      <c r="I9113" s="1255"/>
      <c r="K9113" s="1257"/>
      <c r="L9113" s="1257"/>
      <c r="P9113" s="1255"/>
    </row>
    <row r="9114" spans="6:16">
      <c r="F9114" s="1256"/>
      <c r="G9114" s="1257"/>
      <c r="I9114" s="1255"/>
      <c r="K9114" s="1257"/>
      <c r="L9114" s="1257"/>
      <c r="P9114" s="1255"/>
    </row>
    <row r="9115" spans="6:16">
      <c r="F9115" s="1256"/>
      <c r="G9115" s="1257"/>
      <c r="I9115" s="1255"/>
      <c r="K9115" s="1257"/>
      <c r="L9115" s="1257"/>
      <c r="P9115" s="1255"/>
    </row>
    <row r="9116" spans="6:16">
      <c r="F9116" s="1256"/>
      <c r="G9116" s="1257"/>
      <c r="I9116" s="1255"/>
      <c r="K9116" s="1257"/>
      <c r="L9116" s="1257"/>
      <c r="P9116" s="1255"/>
    </row>
    <row r="9117" spans="6:16">
      <c r="F9117" s="1256"/>
      <c r="G9117" s="1257"/>
      <c r="I9117" s="1255"/>
      <c r="K9117" s="1257"/>
      <c r="L9117" s="1257"/>
      <c r="P9117" s="1255"/>
    </row>
    <row r="9118" spans="6:16">
      <c r="F9118" s="1256"/>
      <c r="G9118" s="1257"/>
      <c r="I9118" s="1255"/>
      <c r="K9118" s="1257"/>
      <c r="L9118" s="1257"/>
      <c r="P9118" s="1255"/>
    </row>
    <row r="9119" spans="6:16">
      <c r="F9119" s="1256"/>
      <c r="G9119" s="1257"/>
      <c r="I9119" s="1255"/>
      <c r="K9119" s="1257"/>
      <c r="L9119" s="1257"/>
      <c r="P9119" s="1255"/>
    </row>
    <row r="9120" spans="6:16">
      <c r="F9120" s="1256"/>
      <c r="G9120" s="1257"/>
      <c r="I9120" s="1255"/>
      <c r="K9120" s="1257"/>
      <c r="L9120" s="1257"/>
      <c r="P9120" s="1255"/>
    </row>
    <row r="9121" spans="6:16">
      <c r="F9121" s="1256"/>
      <c r="G9121" s="1257"/>
      <c r="I9121" s="1255"/>
      <c r="K9121" s="1257"/>
      <c r="L9121" s="1257"/>
      <c r="P9121" s="1255"/>
    </row>
    <row r="9122" spans="6:16">
      <c r="F9122" s="1256"/>
      <c r="G9122" s="1257"/>
      <c r="I9122" s="1255"/>
      <c r="K9122" s="1257"/>
      <c r="L9122" s="1257"/>
      <c r="P9122" s="1255"/>
    </row>
    <row r="9123" spans="6:16">
      <c r="F9123" s="1256"/>
      <c r="G9123" s="1257"/>
      <c r="I9123" s="1255"/>
      <c r="K9123" s="1257"/>
      <c r="L9123" s="1257"/>
      <c r="P9123" s="1255"/>
    </row>
    <row r="9124" spans="6:16">
      <c r="F9124" s="1256"/>
      <c r="G9124" s="1257"/>
      <c r="I9124" s="1255"/>
      <c r="K9124" s="1257"/>
      <c r="L9124" s="1257"/>
      <c r="P9124" s="1255"/>
    </row>
    <row r="9125" spans="6:16">
      <c r="F9125" s="1256"/>
      <c r="G9125" s="1257"/>
      <c r="I9125" s="1255"/>
      <c r="K9125" s="1257"/>
      <c r="L9125" s="1257"/>
      <c r="P9125" s="1255"/>
    </row>
    <row r="9126" spans="6:16">
      <c r="F9126" s="1256"/>
      <c r="G9126" s="1257"/>
      <c r="I9126" s="1255"/>
      <c r="K9126" s="1257"/>
      <c r="L9126" s="1257"/>
      <c r="P9126" s="1255"/>
    </row>
    <row r="9127" spans="6:16">
      <c r="F9127" s="1256"/>
      <c r="G9127" s="1257"/>
      <c r="I9127" s="1255"/>
      <c r="K9127" s="1257"/>
      <c r="L9127" s="1257"/>
      <c r="P9127" s="1255"/>
    </row>
    <row r="9128" spans="6:16">
      <c r="F9128" s="1256"/>
      <c r="G9128" s="1257"/>
      <c r="I9128" s="1255"/>
      <c r="K9128" s="1257"/>
      <c r="L9128" s="1257"/>
      <c r="P9128" s="1255"/>
    </row>
    <row r="9129" spans="6:16">
      <c r="F9129" s="1256"/>
      <c r="G9129" s="1257"/>
      <c r="I9129" s="1255"/>
      <c r="K9129" s="1257"/>
      <c r="L9129" s="1257"/>
      <c r="P9129" s="1255"/>
    </row>
    <row r="9130" spans="6:16">
      <c r="F9130" s="1256"/>
      <c r="G9130" s="1257"/>
      <c r="I9130" s="1255"/>
      <c r="K9130" s="1257"/>
      <c r="L9130" s="1257"/>
      <c r="P9130" s="1255"/>
    </row>
    <row r="9131" spans="6:16">
      <c r="F9131" s="1256"/>
      <c r="G9131" s="1257"/>
      <c r="I9131" s="1255"/>
      <c r="K9131" s="1257"/>
      <c r="L9131" s="1257"/>
      <c r="P9131" s="1255"/>
    </row>
    <row r="9132" spans="6:16">
      <c r="F9132" s="1256"/>
      <c r="G9132" s="1257"/>
      <c r="I9132" s="1255"/>
      <c r="K9132" s="1257"/>
      <c r="L9132" s="1257"/>
      <c r="P9132" s="1255"/>
    </row>
    <row r="9133" spans="6:16">
      <c r="F9133" s="1256"/>
      <c r="G9133" s="1257"/>
      <c r="I9133" s="1255"/>
      <c r="K9133" s="1257"/>
      <c r="L9133" s="1257"/>
      <c r="P9133" s="1255"/>
    </row>
    <row r="9134" spans="6:16">
      <c r="F9134" s="1256"/>
      <c r="G9134" s="1257"/>
      <c r="I9134" s="1255"/>
      <c r="K9134" s="1257"/>
      <c r="L9134" s="1257"/>
      <c r="P9134" s="1255"/>
    </row>
    <row r="9135" spans="6:16">
      <c r="F9135" s="1256"/>
      <c r="G9135" s="1257"/>
      <c r="I9135" s="1255"/>
      <c r="K9135" s="1257"/>
      <c r="L9135" s="1257"/>
      <c r="P9135" s="1255"/>
    </row>
    <row r="9136" spans="6:16">
      <c r="F9136" s="1256"/>
      <c r="G9136" s="1257"/>
      <c r="I9136" s="1255"/>
      <c r="K9136" s="1257"/>
      <c r="L9136" s="1257"/>
      <c r="P9136" s="1255"/>
    </row>
    <row r="9137" spans="6:16">
      <c r="F9137" s="1256"/>
      <c r="G9137" s="1257"/>
      <c r="I9137" s="1255"/>
      <c r="K9137" s="1257"/>
      <c r="L9137" s="1257"/>
      <c r="P9137" s="1255"/>
    </row>
    <row r="9138" spans="6:16">
      <c r="F9138" s="1256"/>
      <c r="G9138" s="1257"/>
      <c r="I9138" s="1255"/>
      <c r="K9138" s="1257"/>
      <c r="L9138" s="1257"/>
      <c r="P9138" s="1255"/>
    </row>
    <row r="9139" spans="6:16">
      <c r="F9139" s="1256"/>
      <c r="G9139" s="1257"/>
      <c r="I9139" s="1255"/>
      <c r="K9139" s="1257"/>
      <c r="L9139" s="1257"/>
      <c r="P9139" s="1255"/>
    </row>
    <row r="9140" spans="6:16">
      <c r="F9140" s="1256"/>
      <c r="G9140" s="1257"/>
      <c r="I9140" s="1255"/>
      <c r="K9140" s="1257"/>
      <c r="L9140" s="1257"/>
      <c r="P9140" s="1255"/>
    </row>
    <row r="9141" spans="6:16">
      <c r="F9141" s="1256"/>
      <c r="G9141" s="1257"/>
      <c r="I9141" s="1255"/>
      <c r="K9141" s="1257"/>
      <c r="L9141" s="1257"/>
      <c r="P9141" s="1255"/>
    </row>
    <row r="9142" spans="6:16">
      <c r="F9142" s="1256"/>
      <c r="G9142" s="1257"/>
      <c r="I9142" s="1255"/>
      <c r="K9142" s="1257"/>
      <c r="L9142" s="1257"/>
      <c r="P9142" s="1255"/>
    </row>
    <row r="9143" spans="6:16">
      <c r="F9143" s="1256"/>
      <c r="G9143" s="1257"/>
      <c r="I9143" s="1255"/>
      <c r="K9143" s="1257"/>
      <c r="L9143" s="1257"/>
      <c r="P9143" s="1255"/>
    </row>
    <row r="9144" spans="6:16">
      <c r="F9144" s="1256"/>
      <c r="G9144" s="1257"/>
      <c r="I9144" s="1255"/>
      <c r="K9144" s="1257"/>
      <c r="L9144" s="1257"/>
      <c r="P9144" s="1255"/>
    </row>
    <row r="9145" spans="6:16">
      <c r="F9145" s="1256"/>
      <c r="G9145" s="1257"/>
      <c r="I9145" s="1255"/>
      <c r="K9145" s="1257"/>
      <c r="L9145" s="1257"/>
      <c r="P9145" s="1255"/>
    </row>
    <row r="9146" spans="6:16">
      <c r="F9146" s="1256"/>
      <c r="G9146" s="1257"/>
      <c r="I9146" s="1255"/>
      <c r="K9146" s="1257"/>
      <c r="L9146" s="1257"/>
      <c r="P9146" s="1255"/>
    </row>
    <row r="9147" spans="6:16">
      <c r="F9147" s="1256"/>
      <c r="G9147" s="1257"/>
      <c r="I9147" s="1255"/>
      <c r="K9147" s="1257"/>
      <c r="L9147" s="1257"/>
      <c r="P9147" s="1255"/>
    </row>
    <row r="9148" spans="6:16">
      <c r="F9148" s="1256"/>
      <c r="G9148" s="1257"/>
      <c r="I9148" s="1255"/>
      <c r="K9148" s="1257"/>
      <c r="L9148" s="1257"/>
      <c r="P9148" s="1255"/>
    </row>
    <row r="9149" spans="6:16">
      <c r="F9149" s="1256"/>
      <c r="G9149" s="1257"/>
      <c r="I9149" s="1255"/>
      <c r="K9149" s="1257"/>
      <c r="L9149" s="1257"/>
      <c r="P9149" s="1255"/>
    </row>
    <row r="9150" spans="6:16">
      <c r="F9150" s="1256"/>
      <c r="G9150" s="1257"/>
      <c r="I9150" s="1255"/>
      <c r="K9150" s="1257"/>
      <c r="L9150" s="1257"/>
      <c r="P9150" s="1255"/>
    </row>
    <row r="9151" spans="6:16">
      <c r="F9151" s="1256"/>
      <c r="G9151" s="1257"/>
      <c r="I9151" s="1255"/>
      <c r="K9151" s="1257"/>
      <c r="L9151" s="1257"/>
      <c r="P9151" s="1255"/>
    </row>
    <row r="9152" spans="6:16">
      <c r="F9152" s="1256"/>
      <c r="G9152" s="1257"/>
      <c r="I9152" s="1255"/>
      <c r="K9152" s="1257"/>
      <c r="L9152" s="1257"/>
      <c r="P9152" s="1255"/>
    </row>
    <row r="9153" spans="6:16">
      <c r="F9153" s="1256"/>
      <c r="G9153" s="1257"/>
      <c r="I9153" s="1255"/>
      <c r="K9153" s="1257"/>
      <c r="L9153" s="1257"/>
      <c r="P9153" s="1255"/>
    </row>
    <row r="9154" spans="6:16">
      <c r="F9154" s="1256"/>
      <c r="G9154" s="1257"/>
      <c r="I9154" s="1255"/>
      <c r="K9154" s="1257"/>
      <c r="L9154" s="1257"/>
      <c r="P9154" s="1255"/>
    </row>
    <row r="9155" spans="6:16">
      <c r="F9155" s="1256"/>
      <c r="G9155" s="1257"/>
      <c r="I9155" s="1255"/>
      <c r="K9155" s="1257"/>
      <c r="L9155" s="1257"/>
      <c r="P9155" s="1255"/>
    </row>
    <row r="9156" spans="6:16">
      <c r="F9156" s="1256"/>
      <c r="G9156" s="1257"/>
      <c r="I9156" s="1255"/>
      <c r="K9156" s="1257"/>
      <c r="L9156" s="1257"/>
      <c r="P9156" s="1255"/>
    </row>
    <row r="9157" spans="6:16">
      <c r="F9157" s="1256"/>
      <c r="G9157" s="1257"/>
      <c r="I9157" s="1255"/>
      <c r="K9157" s="1257"/>
      <c r="L9157" s="1257"/>
      <c r="P9157" s="1255"/>
    </row>
    <row r="9158" spans="6:16">
      <c r="F9158" s="1256"/>
      <c r="G9158" s="1257"/>
      <c r="I9158" s="1255"/>
      <c r="K9158" s="1257"/>
      <c r="L9158" s="1257"/>
      <c r="P9158" s="1255"/>
    </row>
    <row r="9159" spans="6:16">
      <c r="F9159" s="1256"/>
      <c r="G9159" s="1257"/>
      <c r="I9159" s="1255"/>
      <c r="K9159" s="1257"/>
      <c r="L9159" s="1257"/>
      <c r="P9159" s="1255"/>
    </row>
    <row r="9160" spans="6:16">
      <c r="F9160" s="1256"/>
      <c r="G9160" s="1257"/>
      <c r="I9160" s="1255"/>
      <c r="K9160" s="1257"/>
      <c r="L9160" s="1257"/>
      <c r="P9160" s="1255"/>
    </row>
    <row r="9161" spans="6:16">
      <c r="F9161" s="1256"/>
      <c r="G9161" s="1257"/>
      <c r="I9161" s="1255"/>
      <c r="K9161" s="1257"/>
      <c r="L9161" s="1257"/>
      <c r="P9161" s="1255"/>
    </row>
    <row r="9162" spans="6:16">
      <c r="F9162" s="1256"/>
      <c r="G9162" s="1257"/>
      <c r="I9162" s="1255"/>
      <c r="K9162" s="1257"/>
      <c r="L9162" s="1257"/>
      <c r="P9162" s="1255"/>
    </row>
    <row r="9163" spans="6:16">
      <c r="F9163" s="1256"/>
      <c r="G9163" s="1257"/>
      <c r="I9163" s="1255"/>
      <c r="K9163" s="1257"/>
      <c r="L9163" s="1257"/>
      <c r="P9163" s="1255"/>
    </row>
    <row r="9164" spans="6:16">
      <c r="F9164" s="1256"/>
      <c r="G9164" s="1257"/>
      <c r="I9164" s="1255"/>
      <c r="K9164" s="1257"/>
      <c r="L9164" s="1257"/>
      <c r="P9164" s="1255"/>
    </row>
    <row r="9165" spans="6:16">
      <c r="F9165" s="1256"/>
      <c r="G9165" s="1257"/>
      <c r="I9165" s="1255"/>
      <c r="K9165" s="1257"/>
      <c r="L9165" s="1257"/>
      <c r="P9165" s="1255"/>
    </row>
    <row r="9166" spans="6:16">
      <c r="F9166" s="1256"/>
      <c r="G9166" s="1257"/>
      <c r="I9166" s="1255"/>
      <c r="K9166" s="1257"/>
      <c r="L9166" s="1257"/>
      <c r="P9166" s="1255"/>
    </row>
    <row r="9167" spans="6:16">
      <c r="F9167" s="1256"/>
      <c r="G9167" s="1257"/>
      <c r="I9167" s="1255"/>
      <c r="K9167" s="1257"/>
      <c r="L9167" s="1257"/>
      <c r="P9167" s="1255"/>
    </row>
    <row r="9168" spans="6:16">
      <c r="F9168" s="1256"/>
      <c r="G9168" s="1257"/>
      <c r="I9168" s="1255"/>
      <c r="K9168" s="1257"/>
      <c r="L9168" s="1257"/>
      <c r="P9168" s="1255"/>
    </row>
    <row r="9169" spans="6:16">
      <c r="F9169" s="1256"/>
      <c r="G9169" s="1257"/>
      <c r="I9169" s="1255"/>
      <c r="K9169" s="1257"/>
      <c r="L9169" s="1257"/>
      <c r="P9169" s="1255"/>
    </row>
    <row r="9170" spans="6:16">
      <c r="F9170" s="1256"/>
      <c r="G9170" s="1257"/>
      <c r="I9170" s="1255"/>
      <c r="K9170" s="1257"/>
      <c r="L9170" s="1257"/>
      <c r="P9170" s="1255"/>
    </row>
    <row r="9171" spans="6:16">
      <c r="F9171" s="1256"/>
      <c r="G9171" s="1257"/>
      <c r="I9171" s="1255"/>
      <c r="K9171" s="1257"/>
      <c r="L9171" s="1257"/>
      <c r="P9171" s="1255"/>
    </row>
    <row r="9172" spans="6:16">
      <c r="F9172" s="1256"/>
      <c r="G9172" s="1257"/>
      <c r="I9172" s="1255"/>
      <c r="K9172" s="1257"/>
      <c r="L9172" s="1257"/>
      <c r="P9172" s="1255"/>
    </row>
    <row r="9173" spans="6:16">
      <c r="F9173" s="1256"/>
      <c r="G9173" s="1257"/>
      <c r="I9173" s="1255"/>
      <c r="K9173" s="1257"/>
      <c r="L9173" s="1257"/>
      <c r="P9173" s="1255"/>
    </row>
    <row r="9174" spans="6:16">
      <c r="F9174" s="1256"/>
      <c r="G9174" s="1257"/>
      <c r="I9174" s="1255"/>
      <c r="K9174" s="1257"/>
      <c r="L9174" s="1257"/>
      <c r="P9174" s="1255"/>
    </row>
    <row r="9175" spans="6:16">
      <c r="F9175" s="1256"/>
      <c r="G9175" s="1257"/>
      <c r="I9175" s="1255"/>
      <c r="K9175" s="1257"/>
      <c r="L9175" s="1257"/>
      <c r="P9175" s="1255"/>
    </row>
    <row r="9176" spans="6:16">
      <c r="F9176" s="1256"/>
      <c r="G9176" s="1257"/>
      <c r="I9176" s="1255"/>
      <c r="K9176" s="1257"/>
      <c r="L9176" s="1257"/>
      <c r="P9176" s="1255"/>
    </row>
    <row r="9177" spans="6:16">
      <c r="F9177" s="1256"/>
      <c r="G9177" s="1257"/>
      <c r="I9177" s="1255"/>
      <c r="K9177" s="1257"/>
      <c r="L9177" s="1257"/>
      <c r="P9177" s="1255"/>
    </row>
    <row r="9178" spans="6:16">
      <c r="F9178" s="1256"/>
      <c r="G9178" s="1257"/>
      <c r="I9178" s="1255"/>
      <c r="K9178" s="1257"/>
      <c r="L9178" s="1257"/>
      <c r="P9178" s="1255"/>
    </row>
    <row r="9179" spans="6:16">
      <c r="F9179" s="1256"/>
      <c r="G9179" s="1257"/>
      <c r="I9179" s="1255"/>
      <c r="K9179" s="1257"/>
      <c r="L9179" s="1257"/>
      <c r="P9179" s="1255"/>
    </row>
    <row r="9180" spans="6:16">
      <c r="F9180" s="1256"/>
      <c r="G9180" s="1257"/>
      <c r="I9180" s="1255"/>
      <c r="K9180" s="1257"/>
      <c r="L9180" s="1257"/>
      <c r="P9180" s="1255"/>
    </row>
    <row r="9181" spans="6:16">
      <c r="F9181" s="1256"/>
      <c r="G9181" s="1257"/>
      <c r="I9181" s="1255"/>
      <c r="K9181" s="1257"/>
      <c r="L9181" s="1257"/>
      <c r="P9181" s="1255"/>
    </row>
    <row r="9182" spans="6:16">
      <c r="F9182" s="1256"/>
      <c r="G9182" s="1257"/>
      <c r="I9182" s="1255"/>
      <c r="K9182" s="1257"/>
      <c r="L9182" s="1257"/>
      <c r="P9182" s="1255"/>
    </row>
    <row r="9183" spans="6:16">
      <c r="F9183" s="1256"/>
      <c r="G9183" s="1257"/>
      <c r="I9183" s="1255"/>
      <c r="K9183" s="1257"/>
      <c r="L9183" s="1257"/>
      <c r="P9183" s="1255"/>
    </row>
    <row r="9184" spans="6:16">
      <c r="F9184" s="1256"/>
      <c r="G9184" s="1257"/>
      <c r="I9184" s="1255"/>
      <c r="K9184" s="1257"/>
      <c r="L9184" s="1257"/>
      <c r="P9184" s="1255"/>
    </row>
    <row r="9185" spans="6:16">
      <c r="F9185" s="1256"/>
      <c r="G9185" s="1257"/>
      <c r="I9185" s="1255"/>
      <c r="K9185" s="1257"/>
      <c r="L9185" s="1257"/>
      <c r="P9185" s="1255"/>
    </row>
    <row r="9186" spans="6:16">
      <c r="F9186" s="1256"/>
      <c r="G9186" s="1257"/>
      <c r="I9186" s="1255"/>
      <c r="K9186" s="1257"/>
      <c r="L9186" s="1257"/>
      <c r="P9186" s="1255"/>
    </row>
    <row r="9187" spans="6:16">
      <c r="F9187" s="1256"/>
      <c r="G9187" s="1257"/>
      <c r="I9187" s="1255"/>
      <c r="K9187" s="1257"/>
      <c r="L9187" s="1257"/>
      <c r="P9187" s="1255"/>
    </row>
    <row r="9188" spans="6:16">
      <c r="F9188" s="1256"/>
      <c r="G9188" s="1257"/>
      <c r="I9188" s="1255"/>
      <c r="K9188" s="1257"/>
      <c r="L9188" s="1257"/>
      <c r="P9188" s="1255"/>
    </row>
    <row r="9189" spans="6:16">
      <c r="F9189" s="1256"/>
      <c r="G9189" s="1257"/>
      <c r="I9189" s="1255"/>
      <c r="K9189" s="1257"/>
      <c r="L9189" s="1257"/>
      <c r="P9189" s="1255"/>
    </row>
    <row r="9190" spans="6:16">
      <c r="F9190" s="1256"/>
      <c r="G9190" s="1257"/>
      <c r="I9190" s="1255"/>
      <c r="K9190" s="1257"/>
      <c r="L9190" s="1257"/>
      <c r="P9190" s="1255"/>
    </row>
    <row r="9191" spans="6:16">
      <c r="F9191" s="1256"/>
      <c r="G9191" s="1257"/>
      <c r="I9191" s="1255"/>
      <c r="K9191" s="1257"/>
      <c r="L9191" s="1257"/>
      <c r="P9191" s="1255"/>
    </row>
    <row r="9192" spans="6:16">
      <c r="F9192" s="1256"/>
      <c r="G9192" s="1257"/>
      <c r="I9192" s="1255"/>
      <c r="K9192" s="1257"/>
      <c r="L9192" s="1257"/>
      <c r="P9192" s="1255"/>
    </row>
    <row r="9193" spans="6:16">
      <c r="F9193" s="1256"/>
      <c r="G9193" s="1257"/>
      <c r="I9193" s="1255"/>
      <c r="K9193" s="1257"/>
      <c r="L9193" s="1257"/>
      <c r="P9193" s="1255"/>
    </row>
    <row r="9194" spans="6:16">
      <c r="F9194" s="1256"/>
      <c r="G9194" s="1257"/>
      <c r="I9194" s="1255"/>
      <c r="K9194" s="1257"/>
      <c r="L9194" s="1257"/>
      <c r="P9194" s="1255"/>
    </row>
    <row r="9195" spans="6:16">
      <c r="F9195" s="1256"/>
      <c r="G9195" s="1257"/>
      <c r="I9195" s="1255"/>
      <c r="K9195" s="1257"/>
      <c r="L9195" s="1257"/>
      <c r="P9195" s="1255"/>
    </row>
    <row r="9196" spans="6:16">
      <c r="F9196" s="1256"/>
      <c r="G9196" s="1257"/>
      <c r="I9196" s="1255"/>
      <c r="K9196" s="1257"/>
      <c r="L9196" s="1257"/>
      <c r="P9196" s="1255"/>
    </row>
    <row r="9197" spans="6:16">
      <c r="F9197" s="1256"/>
      <c r="G9197" s="1257"/>
      <c r="I9197" s="1255"/>
      <c r="K9197" s="1257"/>
      <c r="L9197" s="1257"/>
      <c r="P9197" s="1255"/>
    </row>
    <row r="9198" spans="6:16">
      <c r="F9198" s="1256"/>
      <c r="G9198" s="1257"/>
      <c r="I9198" s="1255"/>
      <c r="K9198" s="1257"/>
      <c r="L9198" s="1257"/>
      <c r="P9198" s="1255"/>
    </row>
    <row r="9199" spans="6:16">
      <c r="F9199" s="1256"/>
      <c r="G9199" s="1257"/>
      <c r="I9199" s="1255"/>
      <c r="K9199" s="1257"/>
      <c r="L9199" s="1257"/>
      <c r="P9199" s="1255"/>
    </row>
    <row r="9200" spans="6:16">
      <c r="F9200" s="1256"/>
      <c r="G9200" s="1257"/>
      <c r="I9200" s="1255"/>
      <c r="K9200" s="1257"/>
      <c r="L9200" s="1257"/>
      <c r="P9200" s="1255"/>
    </row>
    <row r="9201" spans="6:16">
      <c r="F9201" s="1256"/>
      <c r="G9201" s="1257"/>
      <c r="I9201" s="1255"/>
      <c r="K9201" s="1257"/>
      <c r="L9201" s="1257"/>
      <c r="P9201" s="1255"/>
    </row>
    <row r="9202" spans="6:16">
      <c r="F9202" s="1256"/>
      <c r="G9202" s="1257"/>
      <c r="I9202" s="1255"/>
      <c r="K9202" s="1257"/>
      <c r="L9202" s="1257"/>
      <c r="P9202" s="1255"/>
    </row>
    <row r="9203" spans="6:16">
      <c r="F9203" s="1256"/>
      <c r="G9203" s="1257"/>
      <c r="I9203" s="1255"/>
      <c r="K9203" s="1257"/>
      <c r="L9203" s="1257"/>
      <c r="P9203" s="1255"/>
    </row>
    <row r="9204" spans="6:16">
      <c r="F9204" s="1256"/>
      <c r="G9204" s="1257"/>
      <c r="I9204" s="1255"/>
      <c r="K9204" s="1257"/>
      <c r="L9204" s="1257"/>
      <c r="P9204" s="1255"/>
    </row>
    <row r="9205" spans="6:16">
      <c r="F9205" s="1256"/>
      <c r="G9205" s="1257"/>
      <c r="I9205" s="1255"/>
      <c r="K9205" s="1257"/>
      <c r="L9205" s="1257"/>
      <c r="P9205" s="1255"/>
    </row>
    <row r="9206" spans="6:16">
      <c r="F9206" s="1256"/>
      <c r="G9206" s="1257"/>
      <c r="I9206" s="1255"/>
      <c r="K9206" s="1257"/>
      <c r="L9206" s="1257"/>
      <c r="P9206" s="1255"/>
    </row>
    <row r="9207" spans="6:16">
      <c r="F9207" s="1256"/>
      <c r="G9207" s="1257"/>
      <c r="I9207" s="1255"/>
      <c r="K9207" s="1257"/>
      <c r="L9207" s="1257"/>
      <c r="P9207" s="1255"/>
    </row>
    <row r="9208" spans="6:16">
      <c r="F9208" s="1256"/>
      <c r="G9208" s="1257"/>
      <c r="I9208" s="1255"/>
      <c r="K9208" s="1257"/>
      <c r="L9208" s="1257"/>
      <c r="P9208" s="1255"/>
    </row>
    <row r="9209" spans="6:16">
      <c r="F9209" s="1256"/>
      <c r="G9209" s="1257"/>
      <c r="I9209" s="1255"/>
      <c r="K9209" s="1257"/>
      <c r="L9209" s="1257"/>
      <c r="P9209" s="1255"/>
    </row>
    <row r="9210" spans="6:16">
      <c r="F9210" s="1256"/>
      <c r="G9210" s="1257"/>
      <c r="I9210" s="1255"/>
      <c r="K9210" s="1257"/>
      <c r="L9210" s="1257"/>
      <c r="P9210" s="1255"/>
    </row>
    <row r="9211" spans="6:16">
      <c r="F9211" s="1256"/>
      <c r="G9211" s="1257"/>
      <c r="I9211" s="1255"/>
      <c r="K9211" s="1257"/>
      <c r="L9211" s="1257"/>
      <c r="P9211" s="1255"/>
    </row>
    <row r="9212" spans="6:16">
      <c r="F9212" s="1256"/>
      <c r="G9212" s="1257"/>
      <c r="I9212" s="1255"/>
      <c r="K9212" s="1257"/>
      <c r="L9212" s="1257"/>
      <c r="P9212" s="1255"/>
    </row>
    <row r="9213" spans="6:16">
      <c r="F9213" s="1256"/>
      <c r="G9213" s="1257"/>
      <c r="I9213" s="1255"/>
      <c r="K9213" s="1257"/>
      <c r="L9213" s="1257"/>
      <c r="P9213" s="1255"/>
    </row>
    <row r="9214" spans="6:16">
      <c r="F9214" s="1256"/>
      <c r="G9214" s="1257"/>
      <c r="I9214" s="1255"/>
      <c r="K9214" s="1257"/>
      <c r="L9214" s="1257"/>
      <c r="P9214" s="1255"/>
    </row>
    <row r="9215" spans="6:16">
      <c r="F9215" s="1256"/>
      <c r="G9215" s="1257"/>
      <c r="I9215" s="1255"/>
      <c r="K9215" s="1257"/>
      <c r="L9215" s="1257"/>
      <c r="P9215" s="1255"/>
    </row>
    <row r="9216" spans="6:16">
      <c r="F9216" s="1256"/>
      <c r="G9216" s="1257"/>
      <c r="I9216" s="1255"/>
      <c r="K9216" s="1257"/>
      <c r="L9216" s="1257"/>
      <c r="P9216" s="1255"/>
    </row>
    <row r="9217" spans="6:16">
      <c r="F9217" s="1256"/>
      <c r="G9217" s="1257"/>
      <c r="I9217" s="1255"/>
      <c r="K9217" s="1257"/>
      <c r="L9217" s="1257"/>
      <c r="P9217" s="1255"/>
    </row>
    <row r="9218" spans="6:16">
      <c r="F9218" s="1256"/>
      <c r="G9218" s="1257"/>
      <c r="I9218" s="1255"/>
      <c r="K9218" s="1257"/>
      <c r="L9218" s="1257"/>
      <c r="P9218" s="1255"/>
    </row>
    <row r="9219" spans="6:16">
      <c r="F9219" s="1256"/>
      <c r="G9219" s="1257"/>
      <c r="I9219" s="1255"/>
      <c r="K9219" s="1257"/>
      <c r="L9219" s="1257"/>
      <c r="P9219" s="1255"/>
    </row>
    <row r="9220" spans="6:16">
      <c r="F9220" s="1256"/>
      <c r="G9220" s="1257"/>
      <c r="I9220" s="1255"/>
      <c r="K9220" s="1257"/>
      <c r="L9220" s="1257"/>
      <c r="P9220" s="1255"/>
    </row>
    <row r="9221" spans="6:16">
      <c r="F9221" s="1256"/>
      <c r="G9221" s="1257"/>
      <c r="I9221" s="1255"/>
      <c r="K9221" s="1257"/>
      <c r="L9221" s="1257"/>
      <c r="P9221" s="1255"/>
    </row>
    <row r="9222" spans="6:16">
      <c r="F9222" s="1256"/>
      <c r="G9222" s="1257"/>
      <c r="I9222" s="1255"/>
      <c r="K9222" s="1257"/>
      <c r="L9222" s="1257"/>
      <c r="P9222" s="1255"/>
    </row>
    <row r="9223" spans="6:16">
      <c r="F9223" s="1256"/>
      <c r="G9223" s="1257"/>
      <c r="I9223" s="1255"/>
      <c r="K9223" s="1257"/>
      <c r="L9223" s="1257"/>
      <c r="P9223" s="1255"/>
    </row>
    <row r="9224" spans="6:16">
      <c r="F9224" s="1256"/>
      <c r="G9224" s="1257"/>
      <c r="I9224" s="1255"/>
      <c r="K9224" s="1257"/>
      <c r="L9224" s="1257"/>
      <c r="P9224" s="1255"/>
    </row>
    <row r="9225" spans="6:16">
      <c r="F9225" s="1256"/>
      <c r="G9225" s="1257"/>
      <c r="I9225" s="1255"/>
      <c r="K9225" s="1257"/>
      <c r="L9225" s="1257"/>
      <c r="P9225" s="1255"/>
    </row>
    <row r="9226" spans="6:16">
      <c r="F9226" s="1256"/>
      <c r="G9226" s="1257"/>
      <c r="I9226" s="1255"/>
      <c r="K9226" s="1257"/>
      <c r="L9226" s="1257"/>
      <c r="P9226" s="1255"/>
    </row>
    <row r="9227" spans="6:16">
      <c r="F9227" s="1256"/>
      <c r="G9227" s="1257"/>
      <c r="I9227" s="1255"/>
      <c r="K9227" s="1257"/>
      <c r="L9227" s="1257"/>
      <c r="P9227" s="1255"/>
    </row>
    <row r="9228" spans="6:16">
      <c r="F9228" s="1256"/>
      <c r="G9228" s="1257"/>
      <c r="I9228" s="1255"/>
      <c r="K9228" s="1257"/>
      <c r="L9228" s="1257"/>
      <c r="P9228" s="1255"/>
    </row>
    <row r="9229" spans="6:16">
      <c r="F9229" s="1256"/>
      <c r="G9229" s="1257"/>
      <c r="I9229" s="1255"/>
      <c r="K9229" s="1257"/>
      <c r="L9229" s="1257"/>
      <c r="P9229" s="1255"/>
    </row>
    <row r="9230" spans="6:16">
      <c r="F9230" s="1256"/>
      <c r="G9230" s="1257"/>
      <c r="I9230" s="1255"/>
      <c r="K9230" s="1257"/>
      <c r="L9230" s="1257"/>
      <c r="P9230" s="1255"/>
    </row>
    <row r="9231" spans="6:16">
      <c r="F9231" s="1256"/>
      <c r="G9231" s="1257"/>
      <c r="I9231" s="1255"/>
      <c r="K9231" s="1257"/>
      <c r="L9231" s="1257"/>
      <c r="P9231" s="1255"/>
    </row>
    <row r="9232" spans="6:16">
      <c r="F9232" s="1256"/>
      <c r="G9232" s="1257"/>
      <c r="I9232" s="1255"/>
      <c r="K9232" s="1257"/>
      <c r="L9232" s="1257"/>
      <c r="P9232" s="1255"/>
    </row>
    <row r="9233" spans="6:16">
      <c r="F9233" s="1256"/>
      <c r="G9233" s="1257"/>
      <c r="I9233" s="1255"/>
      <c r="K9233" s="1257"/>
      <c r="L9233" s="1257"/>
      <c r="P9233" s="1255"/>
    </row>
    <row r="9234" spans="6:16">
      <c r="F9234" s="1256"/>
      <c r="G9234" s="1257"/>
      <c r="I9234" s="1255"/>
      <c r="K9234" s="1257"/>
      <c r="L9234" s="1257"/>
      <c r="P9234" s="1255"/>
    </row>
    <row r="9235" spans="6:16">
      <c r="F9235" s="1256"/>
      <c r="G9235" s="1257"/>
      <c r="I9235" s="1255"/>
      <c r="K9235" s="1257"/>
      <c r="L9235" s="1257"/>
      <c r="P9235" s="1255"/>
    </row>
    <row r="9236" spans="6:16">
      <c r="F9236" s="1256"/>
      <c r="G9236" s="1257"/>
      <c r="I9236" s="1255"/>
      <c r="K9236" s="1257"/>
      <c r="L9236" s="1257"/>
      <c r="P9236" s="1255"/>
    </row>
    <row r="9237" spans="6:16">
      <c r="F9237" s="1256"/>
      <c r="G9237" s="1257"/>
      <c r="I9237" s="1255"/>
      <c r="K9237" s="1257"/>
      <c r="L9237" s="1257"/>
      <c r="P9237" s="1255"/>
    </row>
    <row r="9238" spans="6:16">
      <c r="F9238" s="1256"/>
      <c r="G9238" s="1257"/>
      <c r="I9238" s="1255"/>
      <c r="K9238" s="1257"/>
      <c r="L9238" s="1257"/>
      <c r="P9238" s="1255"/>
    </row>
    <row r="9239" spans="6:16">
      <c r="F9239" s="1256"/>
      <c r="G9239" s="1257"/>
      <c r="I9239" s="1255"/>
      <c r="K9239" s="1257"/>
      <c r="L9239" s="1257"/>
      <c r="P9239" s="1255"/>
    </row>
    <row r="9240" spans="6:16">
      <c r="F9240" s="1256"/>
      <c r="G9240" s="1257"/>
      <c r="I9240" s="1255"/>
      <c r="K9240" s="1257"/>
      <c r="L9240" s="1257"/>
      <c r="P9240" s="1255"/>
    </row>
    <row r="9241" spans="6:16">
      <c r="F9241" s="1256"/>
      <c r="G9241" s="1257"/>
      <c r="I9241" s="1255"/>
      <c r="K9241" s="1257"/>
      <c r="L9241" s="1257"/>
      <c r="P9241" s="1255"/>
    </row>
    <row r="9242" spans="6:16">
      <c r="F9242" s="1256"/>
      <c r="G9242" s="1257"/>
      <c r="I9242" s="1255"/>
      <c r="K9242" s="1257"/>
      <c r="L9242" s="1257"/>
      <c r="P9242" s="1255"/>
    </row>
    <row r="9243" spans="6:16">
      <c r="F9243" s="1256"/>
      <c r="G9243" s="1257"/>
      <c r="I9243" s="1255"/>
      <c r="K9243" s="1257"/>
      <c r="L9243" s="1257"/>
      <c r="P9243" s="1255"/>
    </row>
    <row r="9244" spans="6:16">
      <c r="F9244" s="1256"/>
      <c r="G9244" s="1257"/>
      <c r="I9244" s="1255"/>
      <c r="K9244" s="1257"/>
      <c r="L9244" s="1257"/>
      <c r="P9244" s="1255"/>
    </row>
    <row r="9245" spans="6:16">
      <c r="F9245" s="1256"/>
      <c r="G9245" s="1257"/>
      <c r="I9245" s="1255"/>
      <c r="K9245" s="1257"/>
      <c r="L9245" s="1257"/>
      <c r="P9245" s="1255"/>
    </row>
    <row r="9246" spans="6:16">
      <c r="F9246" s="1256"/>
      <c r="G9246" s="1257"/>
      <c r="I9246" s="1255"/>
      <c r="K9246" s="1257"/>
      <c r="L9246" s="1257"/>
      <c r="P9246" s="1255"/>
    </row>
    <row r="9247" spans="6:16">
      <c r="F9247" s="1256"/>
      <c r="G9247" s="1257"/>
      <c r="I9247" s="1255"/>
      <c r="K9247" s="1257"/>
      <c r="L9247" s="1257"/>
      <c r="P9247" s="1255"/>
    </row>
    <row r="9248" spans="6:16">
      <c r="F9248" s="1256"/>
      <c r="G9248" s="1257"/>
      <c r="I9248" s="1255"/>
      <c r="K9248" s="1257"/>
      <c r="L9248" s="1257"/>
      <c r="P9248" s="1255"/>
    </row>
    <row r="9249" spans="6:16">
      <c r="F9249" s="1256"/>
      <c r="G9249" s="1257"/>
      <c r="I9249" s="1255"/>
      <c r="K9249" s="1257"/>
      <c r="L9249" s="1257"/>
      <c r="P9249" s="1255"/>
    </row>
    <row r="9250" spans="6:16">
      <c r="F9250" s="1256"/>
      <c r="G9250" s="1257"/>
      <c r="I9250" s="1255"/>
      <c r="K9250" s="1257"/>
      <c r="L9250" s="1257"/>
      <c r="P9250" s="1255"/>
    </row>
    <row r="9251" spans="6:16">
      <c r="F9251" s="1256"/>
      <c r="G9251" s="1257"/>
      <c r="I9251" s="1255"/>
      <c r="K9251" s="1257"/>
      <c r="L9251" s="1257"/>
      <c r="P9251" s="1255"/>
    </row>
    <row r="9252" spans="6:16">
      <c r="F9252" s="1256"/>
      <c r="G9252" s="1257"/>
      <c r="I9252" s="1255"/>
      <c r="K9252" s="1257"/>
      <c r="L9252" s="1257"/>
      <c r="P9252" s="1255"/>
    </row>
    <row r="9253" spans="6:16">
      <c r="F9253" s="1256"/>
      <c r="G9253" s="1257"/>
      <c r="I9253" s="1255"/>
      <c r="K9253" s="1257"/>
      <c r="L9253" s="1257"/>
      <c r="P9253" s="1255"/>
    </row>
    <row r="9254" spans="6:16">
      <c r="F9254" s="1256"/>
      <c r="G9254" s="1257"/>
      <c r="I9254" s="1255"/>
      <c r="K9254" s="1257"/>
      <c r="L9254" s="1257"/>
      <c r="P9254" s="1255"/>
    </row>
    <row r="9255" spans="6:16">
      <c r="F9255" s="1256"/>
      <c r="G9255" s="1257"/>
      <c r="I9255" s="1255"/>
      <c r="K9255" s="1257"/>
      <c r="L9255" s="1257"/>
      <c r="P9255" s="1255"/>
    </row>
    <row r="9256" spans="6:16">
      <c r="F9256" s="1256"/>
      <c r="G9256" s="1257"/>
      <c r="I9256" s="1255"/>
      <c r="K9256" s="1257"/>
      <c r="L9256" s="1257"/>
      <c r="P9256" s="1255"/>
    </row>
    <row r="9257" spans="6:16">
      <c r="F9257" s="1256"/>
      <c r="G9257" s="1257"/>
      <c r="I9257" s="1255"/>
      <c r="K9257" s="1257"/>
      <c r="L9257" s="1257"/>
      <c r="P9257" s="1255"/>
    </row>
    <row r="9258" spans="6:16">
      <c r="F9258" s="1256"/>
      <c r="G9258" s="1257"/>
      <c r="I9258" s="1255"/>
      <c r="K9258" s="1257"/>
      <c r="L9258" s="1257"/>
      <c r="P9258" s="1255"/>
    </row>
    <row r="9259" spans="6:16">
      <c r="F9259" s="1256"/>
      <c r="G9259" s="1257"/>
      <c r="I9259" s="1255"/>
      <c r="K9259" s="1257"/>
      <c r="L9259" s="1257"/>
      <c r="P9259" s="1255"/>
    </row>
    <row r="9260" spans="6:16">
      <c r="F9260" s="1256"/>
      <c r="G9260" s="1257"/>
      <c r="I9260" s="1255"/>
      <c r="K9260" s="1257"/>
      <c r="L9260" s="1257"/>
      <c r="P9260" s="1255"/>
    </row>
    <row r="9261" spans="6:16">
      <c r="F9261" s="1256"/>
      <c r="G9261" s="1257"/>
      <c r="I9261" s="1255"/>
      <c r="K9261" s="1257"/>
      <c r="L9261" s="1257"/>
      <c r="P9261" s="1255"/>
    </row>
    <row r="9262" spans="6:16">
      <c r="F9262" s="1256"/>
      <c r="G9262" s="1257"/>
      <c r="I9262" s="1255"/>
      <c r="K9262" s="1257"/>
      <c r="L9262" s="1257"/>
      <c r="P9262" s="1255"/>
    </row>
    <row r="9263" spans="6:16">
      <c r="F9263" s="1256"/>
      <c r="G9263" s="1257"/>
      <c r="I9263" s="1255"/>
      <c r="K9263" s="1257"/>
      <c r="L9263" s="1257"/>
      <c r="P9263" s="1255"/>
    </row>
    <row r="9264" spans="6:16">
      <c r="F9264" s="1256"/>
      <c r="G9264" s="1257"/>
      <c r="I9264" s="1255"/>
      <c r="K9264" s="1257"/>
      <c r="L9264" s="1257"/>
      <c r="P9264" s="1255"/>
    </row>
    <row r="9265" spans="6:16">
      <c r="F9265" s="1256"/>
      <c r="G9265" s="1257"/>
      <c r="I9265" s="1255"/>
      <c r="K9265" s="1257"/>
      <c r="L9265" s="1257"/>
      <c r="P9265" s="1255"/>
    </row>
    <row r="9266" spans="6:16">
      <c r="F9266" s="1256"/>
      <c r="G9266" s="1257"/>
      <c r="I9266" s="1255"/>
      <c r="K9266" s="1257"/>
      <c r="L9266" s="1257"/>
      <c r="P9266" s="1255"/>
    </row>
    <row r="9267" spans="6:16">
      <c r="F9267" s="1256"/>
      <c r="G9267" s="1257"/>
      <c r="I9267" s="1255"/>
      <c r="K9267" s="1257"/>
      <c r="L9267" s="1257"/>
      <c r="P9267" s="1255"/>
    </row>
    <row r="9268" spans="6:16">
      <c r="F9268" s="1256"/>
      <c r="G9268" s="1257"/>
      <c r="I9268" s="1255"/>
      <c r="K9268" s="1257"/>
      <c r="L9268" s="1257"/>
      <c r="P9268" s="1255"/>
    </row>
    <row r="9269" spans="6:16">
      <c r="F9269" s="1256"/>
      <c r="G9269" s="1257"/>
      <c r="I9269" s="1255"/>
      <c r="K9269" s="1257"/>
      <c r="L9269" s="1257"/>
      <c r="P9269" s="1255"/>
    </row>
    <row r="9270" spans="6:16">
      <c r="F9270" s="1256"/>
      <c r="G9270" s="1257"/>
      <c r="I9270" s="1255"/>
      <c r="K9270" s="1257"/>
      <c r="L9270" s="1257"/>
      <c r="P9270" s="1255"/>
    </row>
    <row r="9271" spans="6:16">
      <c r="F9271" s="1256"/>
      <c r="G9271" s="1257"/>
      <c r="I9271" s="1255"/>
      <c r="K9271" s="1257"/>
      <c r="L9271" s="1257"/>
      <c r="P9271" s="1255"/>
    </row>
    <row r="9272" spans="6:16">
      <c r="F9272" s="1256"/>
      <c r="G9272" s="1257"/>
      <c r="I9272" s="1255"/>
      <c r="K9272" s="1257"/>
      <c r="L9272" s="1257"/>
      <c r="P9272" s="1255"/>
    </row>
    <row r="9273" spans="6:16">
      <c r="F9273" s="1256"/>
      <c r="G9273" s="1257"/>
      <c r="I9273" s="1255"/>
      <c r="K9273" s="1257"/>
      <c r="L9273" s="1257"/>
      <c r="P9273" s="1255"/>
    </row>
    <row r="9274" spans="6:16">
      <c r="F9274" s="1256"/>
      <c r="G9274" s="1257"/>
      <c r="I9274" s="1255"/>
      <c r="K9274" s="1257"/>
      <c r="L9274" s="1257"/>
      <c r="P9274" s="1255"/>
    </row>
    <row r="9275" spans="6:16">
      <c r="F9275" s="1256"/>
      <c r="G9275" s="1257"/>
      <c r="I9275" s="1255"/>
      <c r="K9275" s="1257"/>
      <c r="L9275" s="1257"/>
      <c r="P9275" s="1255"/>
    </row>
    <row r="9276" spans="6:16">
      <c r="F9276" s="1256"/>
      <c r="G9276" s="1257"/>
      <c r="I9276" s="1255"/>
      <c r="K9276" s="1257"/>
      <c r="L9276" s="1257"/>
      <c r="P9276" s="1255"/>
    </row>
    <row r="9277" spans="6:16">
      <c r="F9277" s="1256"/>
      <c r="G9277" s="1257"/>
      <c r="I9277" s="1255"/>
      <c r="K9277" s="1257"/>
      <c r="L9277" s="1257"/>
      <c r="P9277" s="1255"/>
    </row>
    <row r="9278" spans="6:16">
      <c r="F9278" s="1256"/>
      <c r="G9278" s="1257"/>
      <c r="I9278" s="1255"/>
      <c r="K9278" s="1257"/>
      <c r="L9278" s="1257"/>
      <c r="P9278" s="1255"/>
    </row>
    <row r="9279" spans="6:16">
      <c r="F9279" s="1256"/>
      <c r="G9279" s="1257"/>
      <c r="I9279" s="1255"/>
      <c r="K9279" s="1257"/>
      <c r="L9279" s="1257"/>
      <c r="P9279" s="1255"/>
    </row>
    <row r="9280" spans="6:16">
      <c r="F9280" s="1256"/>
      <c r="G9280" s="1257"/>
      <c r="I9280" s="1255"/>
      <c r="K9280" s="1257"/>
      <c r="L9280" s="1257"/>
      <c r="P9280" s="1255"/>
    </row>
    <row r="9281" spans="6:16">
      <c r="F9281" s="1256"/>
      <c r="G9281" s="1257"/>
      <c r="I9281" s="1255"/>
      <c r="K9281" s="1257"/>
      <c r="L9281" s="1257"/>
      <c r="P9281" s="1255"/>
    </row>
    <row r="9282" spans="6:16">
      <c r="F9282" s="1256"/>
      <c r="G9282" s="1257"/>
      <c r="I9282" s="1255"/>
      <c r="K9282" s="1257"/>
      <c r="L9282" s="1257"/>
      <c r="P9282" s="1255"/>
    </row>
    <row r="9283" spans="6:16">
      <c r="F9283" s="1256"/>
      <c r="G9283" s="1257"/>
      <c r="I9283" s="1255"/>
      <c r="K9283" s="1257"/>
      <c r="L9283" s="1257"/>
      <c r="P9283" s="1255"/>
    </row>
    <row r="9284" spans="6:16">
      <c r="F9284" s="1256"/>
      <c r="G9284" s="1257"/>
      <c r="I9284" s="1255"/>
      <c r="K9284" s="1257"/>
      <c r="L9284" s="1257"/>
      <c r="P9284" s="1255"/>
    </row>
    <row r="9285" spans="6:16">
      <c r="F9285" s="1256"/>
      <c r="G9285" s="1257"/>
      <c r="I9285" s="1255"/>
      <c r="K9285" s="1257"/>
      <c r="L9285" s="1257"/>
      <c r="P9285" s="1255"/>
    </row>
    <row r="9286" spans="6:16">
      <c r="F9286" s="1256"/>
      <c r="G9286" s="1257"/>
      <c r="I9286" s="1255"/>
      <c r="K9286" s="1257"/>
      <c r="L9286" s="1257"/>
      <c r="P9286" s="1255"/>
    </row>
    <row r="9287" spans="6:16">
      <c r="F9287" s="1256"/>
      <c r="G9287" s="1257"/>
      <c r="I9287" s="1255"/>
      <c r="K9287" s="1257"/>
      <c r="L9287" s="1257"/>
      <c r="P9287" s="1255"/>
    </row>
    <row r="9288" spans="6:16">
      <c r="F9288" s="1256"/>
      <c r="G9288" s="1257"/>
      <c r="I9288" s="1255"/>
      <c r="K9288" s="1257"/>
      <c r="L9288" s="1257"/>
      <c r="P9288" s="1255"/>
    </row>
    <row r="9289" spans="6:16">
      <c r="F9289" s="1256"/>
      <c r="G9289" s="1257"/>
      <c r="I9289" s="1255"/>
      <c r="K9289" s="1257"/>
      <c r="L9289" s="1257"/>
      <c r="P9289" s="1255"/>
    </row>
    <row r="9290" spans="6:16">
      <c r="F9290" s="1256"/>
      <c r="G9290" s="1257"/>
      <c r="I9290" s="1255"/>
      <c r="K9290" s="1257"/>
      <c r="L9290" s="1257"/>
      <c r="P9290" s="1255"/>
    </row>
    <row r="9291" spans="6:16">
      <c r="F9291" s="1256"/>
      <c r="G9291" s="1257"/>
      <c r="I9291" s="1255"/>
      <c r="K9291" s="1257"/>
      <c r="L9291" s="1257"/>
      <c r="P9291" s="1255"/>
    </row>
    <row r="9292" spans="6:16">
      <c r="F9292" s="1256"/>
      <c r="G9292" s="1257"/>
      <c r="I9292" s="1255"/>
      <c r="K9292" s="1257"/>
      <c r="L9292" s="1257"/>
      <c r="P9292" s="1255"/>
    </row>
    <row r="9293" spans="6:16">
      <c r="F9293" s="1256"/>
      <c r="G9293" s="1257"/>
      <c r="I9293" s="1255"/>
      <c r="K9293" s="1257"/>
      <c r="L9293" s="1257"/>
      <c r="P9293" s="1255"/>
    </row>
    <row r="9294" spans="6:16">
      <c r="F9294" s="1256"/>
      <c r="G9294" s="1257"/>
      <c r="I9294" s="1255"/>
      <c r="K9294" s="1257"/>
      <c r="L9294" s="1257"/>
      <c r="P9294" s="1255"/>
    </row>
    <row r="9295" spans="6:16">
      <c r="F9295" s="1256"/>
      <c r="G9295" s="1257"/>
      <c r="I9295" s="1255"/>
      <c r="K9295" s="1257"/>
      <c r="L9295" s="1257"/>
      <c r="P9295" s="1255"/>
    </row>
    <row r="9296" spans="6:16">
      <c r="F9296" s="1256"/>
      <c r="G9296" s="1257"/>
      <c r="I9296" s="1255"/>
      <c r="K9296" s="1257"/>
      <c r="L9296" s="1257"/>
      <c r="P9296" s="1255"/>
    </row>
    <row r="9297" spans="6:16">
      <c r="F9297" s="1256"/>
      <c r="G9297" s="1257"/>
      <c r="I9297" s="1255"/>
      <c r="K9297" s="1257"/>
      <c r="L9297" s="1257"/>
      <c r="P9297" s="1255"/>
    </row>
    <row r="9298" spans="6:16">
      <c r="F9298" s="1256"/>
      <c r="G9298" s="1257"/>
      <c r="I9298" s="1255"/>
      <c r="K9298" s="1257"/>
      <c r="L9298" s="1257"/>
      <c r="P9298" s="1255"/>
    </row>
    <row r="9299" spans="6:16">
      <c r="F9299" s="1256"/>
      <c r="G9299" s="1257"/>
      <c r="I9299" s="1255"/>
      <c r="K9299" s="1257"/>
      <c r="L9299" s="1257"/>
      <c r="P9299" s="1255"/>
    </row>
    <row r="9300" spans="6:16">
      <c r="F9300" s="1256"/>
      <c r="G9300" s="1257"/>
      <c r="I9300" s="1255"/>
      <c r="K9300" s="1257"/>
      <c r="L9300" s="1257"/>
      <c r="P9300" s="1255"/>
    </row>
    <row r="9301" spans="6:16">
      <c r="F9301" s="1256"/>
      <c r="G9301" s="1257"/>
      <c r="I9301" s="1255"/>
      <c r="K9301" s="1257"/>
      <c r="L9301" s="1257"/>
      <c r="P9301" s="1255"/>
    </row>
    <row r="9302" spans="6:16">
      <c r="F9302" s="1256"/>
      <c r="G9302" s="1257"/>
      <c r="I9302" s="1255"/>
      <c r="K9302" s="1257"/>
      <c r="L9302" s="1257"/>
      <c r="P9302" s="1255"/>
    </row>
    <row r="9303" spans="6:16">
      <c r="F9303" s="1256"/>
      <c r="G9303" s="1257"/>
      <c r="I9303" s="1255"/>
      <c r="K9303" s="1257"/>
      <c r="L9303" s="1257"/>
      <c r="P9303" s="1255"/>
    </row>
    <row r="9304" spans="6:16">
      <c r="F9304" s="1256"/>
      <c r="G9304" s="1257"/>
      <c r="I9304" s="1255"/>
      <c r="K9304" s="1257"/>
      <c r="L9304" s="1257"/>
      <c r="P9304" s="1255"/>
    </row>
    <row r="9305" spans="6:16">
      <c r="F9305" s="1256"/>
      <c r="G9305" s="1257"/>
      <c r="I9305" s="1255"/>
      <c r="K9305" s="1257"/>
      <c r="L9305" s="1257"/>
      <c r="P9305" s="1255"/>
    </row>
    <row r="9306" spans="6:16">
      <c r="F9306" s="1256"/>
      <c r="G9306" s="1257"/>
      <c r="I9306" s="1255"/>
      <c r="K9306" s="1257"/>
      <c r="L9306" s="1257"/>
      <c r="P9306" s="1255"/>
    </row>
    <row r="9307" spans="6:16">
      <c r="F9307" s="1256"/>
      <c r="G9307" s="1257"/>
      <c r="I9307" s="1255"/>
      <c r="K9307" s="1257"/>
      <c r="L9307" s="1257"/>
      <c r="P9307" s="1255"/>
    </row>
    <row r="9308" spans="6:16">
      <c r="F9308" s="1256"/>
      <c r="G9308" s="1257"/>
      <c r="I9308" s="1255"/>
      <c r="K9308" s="1257"/>
      <c r="L9308" s="1257"/>
      <c r="P9308" s="1255"/>
    </row>
    <row r="9309" spans="6:16">
      <c r="F9309" s="1256"/>
      <c r="G9309" s="1257"/>
      <c r="I9309" s="1255"/>
      <c r="K9309" s="1257"/>
      <c r="L9309" s="1257"/>
      <c r="P9309" s="1255"/>
    </row>
    <row r="9310" spans="6:16">
      <c r="F9310" s="1256"/>
      <c r="G9310" s="1257"/>
      <c r="I9310" s="1255"/>
      <c r="K9310" s="1257"/>
      <c r="L9310" s="1257"/>
      <c r="P9310" s="1255"/>
    </row>
    <row r="9311" spans="6:16">
      <c r="F9311" s="1256"/>
      <c r="G9311" s="1257"/>
      <c r="I9311" s="1255"/>
      <c r="K9311" s="1257"/>
      <c r="L9311" s="1257"/>
      <c r="P9311" s="1255"/>
    </row>
    <row r="9312" spans="6:16">
      <c r="F9312" s="1256"/>
      <c r="G9312" s="1257"/>
      <c r="I9312" s="1255"/>
      <c r="K9312" s="1257"/>
      <c r="L9312" s="1257"/>
      <c r="P9312" s="1255"/>
    </row>
    <row r="9313" spans="6:16">
      <c r="F9313" s="1256"/>
      <c r="G9313" s="1257"/>
      <c r="I9313" s="1255"/>
      <c r="K9313" s="1257"/>
      <c r="L9313" s="1257"/>
      <c r="P9313" s="1255"/>
    </row>
    <row r="9314" spans="6:16">
      <c r="F9314" s="1256"/>
      <c r="G9314" s="1257"/>
      <c r="I9314" s="1255"/>
      <c r="K9314" s="1257"/>
      <c r="L9314" s="1257"/>
      <c r="P9314" s="1255"/>
    </row>
    <row r="9315" spans="6:16">
      <c r="F9315" s="1256"/>
      <c r="G9315" s="1257"/>
      <c r="I9315" s="1255"/>
      <c r="K9315" s="1257"/>
      <c r="L9315" s="1257"/>
      <c r="P9315" s="1255"/>
    </row>
    <row r="9316" spans="6:16">
      <c r="F9316" s="1256"/>
      <c r="G9316" s="1257"/>
      <c r="I9316" s="1255"/>
      <c r="K9316" s="1257"/>
      <c r="L9316" s="1257"/>
      <c r="P9316" s="1255"/>
    </row>
    <row r="9317" spans="6:16">
      <c r="F9317" s="1256"/>
      <c r="G9317" s="1257"/>
      <c r="I9317" s="1255"/>
      <c r="K9317" s="1257"/>
      <c r="L9317" s="1257"/>
      <c r="P9317" s="1255"/>
    </row>
    <row r="9318" spans="6:16">
      <c r="F9318" s="1256"/>
      <c r="G9318" s="1257"/>
      <c r="I9318" s="1255"/>
      <c r="K9318" s="1257"/>
      <c r="L9318" s="1257"/>
      <c r="P9318" s="1255"/>
    </row>
    <row r="9319" spans="6:16">
      <c r="F9319" s="1256"/>
      <c r="G9319" s="1257"/>
      <c r="I9319" s="1255"/>
      <c r="K9319" s="1257"/>
      <c r="L9319" s="1257"/>
      <c r="P9319" s="1255"/>
    </row>
    <row r="9320" spans="6:16">
      <c r="F9320" s="1256"/>
      <c r="G9320" s="1257"/>
      <c r="I9320" s="1255"/>
      <c r="K9320" s="1257"/>
      <c r="L9320" s="1257"/>
      <c r="P9320" s="1255"/>
    </row>
    <row r="9321" spans="6:16">
      <c r="F9321" s="1256"/>
      <c r="G9321" s="1257"/>
      <c r="I9321" s="1255"/>
      <c r="K9321" s="1257"/>
      <c r="L9321" s="1257"/>
      <c r="P9321" s="1255"/>
    </row>
    <row r="9322" spans="6:16">
      <c r="F9322" s="1256"/>
      <c r="G9322" s="1257"/>
      <c r="I9322" s="1255"/>
      <c r="K9322" s="1257"/>
      <c r="L9322" s="1257"/>
      <c r="P9322" s="1255"/>
    </row>
    <row r="9323" spans="6:16">
      <c r="F9323" s="1256"/>
      <c r="G9323" s="1257"/>
      <c r="I9323" s="1255"/>
      <c r="K9323" s="1257"/>
      <c r="L9323" s="1257"/>
      <c r="P9323" s="1255"/>
    </row>
    <row r="9324" spans="6:16">
      <c r="F9324" s="1256"/>
      <c r="G9324" s="1257"/>
      <c r="I9324" s="1255"/>
      <c r="K9324" s="1257"/>
      <c r="L9324" s="1257"/>
      <c r="P9324" s="1255"/>
    </row>
    <row r="9325" spans="6:16">
      <c r="F9325" s="1256"/>
      <c r="G9325" s="1257"/>
      <c r="I9325" s="1255"/>
      <c r="K9325" s="1257"/>
      <c r="L9325" s="1257"/>
      <c r="P9325" s="1255"/>
    </row>
    <row r="9326" spans="6:16">
      <c r="F9326" s="1256"/>
      <c r="G9326" s="1257"/>
      <c r="I9326" s="1255"/>
      <c r="K9326" s="1257"/>
      <c r="L9326" s="1257"/>
      <c r="P9326" s="1255"/>
    </row>
    <row r="9327" spans="6:16">
      <c r="F9327" s="1256"/>
      <c r="G9327" s="1257"/>
      <c r="I9327" s="1255"/>
      <c r="K9327" s="1257"/>
      <c r="L9327" s="1257"/>
      <c r="P9327" s="1255"/>
    </row>
    <row r="9328" spans="6:16">
      <c r="F9328" s="1256"/>
      <c r="G9328" s="1257"/>
      <c r="I9328" s="1255"/>
      <c r="K9328" s="1257"/>
      <c r="L9328" s="1257"/>
      <c r="P9328" s="1255"/>
    </row>
    <row r="9329" spans="6:16">
      <c r="F9329" s="1256"/>
      <c r="G9329" s="1257"/>
      <c r="I9329" s="1255"/>
      <c r="K9329" s="1257"/>
      <c r="L9329" s="1257"/>
      <c r="P9329" s="1255"/>
    </row>
    <row r="9330" spans="6:16">
      <c r="F9330" s="1256"/>
      <c r="G9330" s="1257"/>
      <c r="I9330" s="1255"/>
      <c r="K9330" s="1257"/>
      <c r="L9330" s="1257"/>
      <c r="P9330" s="1255"/>
    </row>
    <row r="9331" spans="6:16">
      <c r="F9331" s="1256"/>
      <c r="G9331" s="1257"/>
      <c r="I9331" s="1255"/>
      <c r="K9331" s="1257"/>
      <c r="L9331" s="1257"/>
      <c r="P9331" s="1255"/>
    </row>
    <row r="9332" spans="6:16">
      <c r="F9332" s="1256"/>
      <c r="G9332" s="1257"/>
      <c r="I9332" s="1255"/>
      <c r="K9332" s="1257"/>
      <c r="L9332" s="1257"/>
      <c r="P9332" s="1255"/>
    </row>
    <row r="9333" spans="6:16">
      <c r="F9333" s="1256"/>
      <c r="G9333" s="1257"/>
      <c r="I9333" s="1255"/>
      <c r="K9333" s="1257"/>
      <c r="L9333" s="1257"/>
      <c r="P9333" s="1255"/>
    </row>
    <row r="9334" spans="6:16">
      <c r="F9334" s="1256"/>
      <c r="G9334" s="1257"/>
      <c r="I9334" s="1255"/>
      <c r="K9334" s="1257"/>
      <c r="L9334" s="1257"/>
      <c r="P9334" s="1255"/>
    </row>
    <row r="9335" spans="6:16">
      <c r="F9335" s="1256"/>
      <c r="G9335" s="1257"/>
      <c r="I9335" s="1255"/>
      <c r="K9335" s="1257"/>
      <c r="L9335" s="1257"/>
      <c r="P9335" s="1255"/>
    </row>
    <row r="9336" spans="6:16">
      <c r="F9336" s="1256"/>
      <c r="G9336" s="1257"/>
      <c r="I9336" s="1255"/>
      <c r="K9336" s="1257"/>
      <c r="L9336" s="1257"/>
      <c r="P9336" s="1255"/>
    </row>
    <row r="9337" spans="6:16">
      <c r="F9337" s="1256"/>
      <c r="G9337" s="1257"/>
      <c r="I9337" s="1255"/>
      <c r="K9337" s="1257"/>
      <c r="L9337" s="1257"/>
      <c r="P9337" s="1255"/>
    </row>
    <row r="9338" spans="6:16">
      <c r="F9338" s="1256"/>
      <c r="G9338" s="1257"/>
      <c r="I9338" s="1255"/>
      <c r="K9338" s="1257"/>
      <c r="L9338" s="1257"/>
      <c r="P9338" s="1255"/>
    </row>
    <row r="9339" spans="6:16">
      <c r="F9339" s="1256"/>
      <c r="G9339" s="1257"/>
      <c r="I9339" s="1255"/>
      <c r="K9339" s="1257"/>
      <c r="L9339" s="1257"/>
      <c r="P9339" s="1255"/>
    </row>
    <row r="9340" spans="6:16">
      <c r="F9340" s="1256"/>
      <c r="G9340" s="1257"/>
      <c r="I9340" s="1255"/>
      <c r="K9340" s="1257"/>
      <c r="L9340" s="1257"/>
      <c r="P9340" s="1255"/>
    </row>
    <row r="9341" spans="6:16">
      <c r="F9341" s="1256"/>
      <c r="G9341" s="1257"/>
      <c r="I9341" s="1255"/>
      <c r="K9341" s="1257"/>
      <c r="L9341" s="1257"/>
      <c r="P9341" s="1255"/>
    </row>
    <row r="9342" spans="6:16">
      <c r="F9342" s="1256"/>
      <c r="G9342" s="1257"/>
      <c r="I9342" s="1255"/>
      <c r="K9342" s="1257"/>
      <c r="L9342" s="1257"/>
      <c r="P9342" s="1255"/>
    </row>
    <row r="9343" spans="6:16">
      <c r="F9343" s="1256"/>
      <c r="G9343" s="1257"/>
      <c r="I9343" s="1255"/>
      <c r="K9343" s="1257"/>
      <c r="L9343" s="1257"/>
      <c r="P9343" s="1255"/>
    </row>
    <row r="9344" spans="6:16">
      <c r="F9344" s="1256"/>
      <c r="G9344" s="1257"/>
      <c r="I9344" s="1255"/>
      <c r="K9344" s="1257"/>
      <c r="L9344" s="1257"/>
      <c r="P9344" s="1255"/>
    </row>
    <row r="9345" spans="6:16">
      <c r="F9345" s="1256"/>
      <c r="G9345" s="1257"/>
      <c r="I9345" s="1255"/>
      <c r="K9345" s="1257"/>
      <c r="L9345" s="1257"/>
      <c r="P9345" s="1255"/>
    </row>
    <row r="9346" spans="6:16">
      <c r="F9346" s="1256"/>
      <c r="G9346" s="1257"/>
      <c r="I9346" s="1255"/>
      <c r="K9346" s="1257"/>
      <c r="L9346" s="1257"/>
      <c r="P9346" s="1255"/>
    </row>
    <row r="9347" spans="6:16">
      <c r="F9347" s="1256"/>
      <c r="G9347" s="1257"/>
      <c r="I9347" s="1255"/>
      <c r="K9347" s="1257"/>
      <c r="L9347" s="1257"/>
      <c r="P9347" s="1255"/>
    </row>
    <row r="9348" spans="6:16">
      <c r="F9348" s="1256"/>
      <c r="G9348" s="1257"/>
      <c r="I9348" s="1255"/>
      <c r="K9348" s="1257"/>
      <c r="L9348" s="1257"/>
      <c r="P9348" s="1255"/>
    </row>
    <row r="9349" spans="6:16">
      <c r="F9349" s="1256"/>
      <c r="G9349" s="1257"/>
      <c r="I9349" s="1255"/>
      <c r="K9349" s="1257"/>
      <c r="L9349" s="1257"/>
      <c r="P9349" s="1255"/>
    </row>
    <row r="9350" spans="6:16">
      <c r="F9350" s="1256"/>
      <c r="G9350" s="1257"/>
      <c r="I9350" s="1255"/>
      <c r="K9350" s="1257"/>
      <c r="L9350" s="1257"/>
      <c r="P9350" s="1255"/>
    </row>
    <row r="9351" spans="6:16">
      <c r="F9351" s="1256"/>
      <c r="G9351" s="1257"/>
      <c r="I9351" s="1255"/>
      <c r="K9351" s="1257"/>
      <c r="L9351" s="1257"/>
      <c r="P9351" s="1255"/>
    </row>
    <row r="9352" spans="6:16">
      <c r="F9352" s="1256"/>
      <c r="G9352" s="1257"/>
      <c r="I9352" s="1255"/>
      <c r="K9352" s="1257"/>
      <c r="L9352" s="1257"/>
      <c r="P9352" s="1255"/>
    </row>
    <row r="9353" spans="6:16">
      <c r="F9353" s="1256"/>
      <c r="G9353" s="1257"/>
      <c r="I9353" s="1255"/>
      <c r="K9353" s="1257"/>
      <c r="L9353" s="1257"/>
      <c r="P9353" s="1255"/>
    </row>
    <row r="9354" spans="6:16">
      <c r="F9354" s="1256"/>
      <c r="G9354" s="1257"/>
      <c r="I9354" s="1255"/>
      <c r="K9354" s="1257"/>
      <c r="L9354" s="1257"/>
      <c r="P9354" s="1255"/>
    </row>
    <row r="9355" spans="6:16">
      <c r="F9355" s="1256"/>
      <c r="G9355" s="1257"/>
      <c r="I9355" s="1255"/>
      <c r="K9355" s="1257"/>
      <c r="L9355" s="1257"/>
      <c r="P9355" s="1255"/>
    </row>
    <row r="9356" spans="6:16">
      <c r="F9356" s="1256"/>
      <c r="G9356" s="1257"/>
      <c r="I9356" s="1255"/>
      <c r="K9356" s="1257"/>
      <c r="L9356" s="1257"/>
      <c r="P9356" s="1255"/>
    </row>
    <row r="9357" spans="6:16">
      <c r="F9357" s="1256"/>
      <c r="G9357" s="1257"/>
      <c r="I9357" s="1255"/>
      <c r="K9357" s="1257"/>
      <c r="L9357" s="1257"/>
      <c r="P9357" s="1255"/>
    </row>
    <row r="9358" spans="6:16">
      <c r="F9358" s="1256"/>
      <c r="G9358" s="1257"/>
      <c r="I9358" s="1255"/>
      <c r="K9358" s="1257"/>
      <c r="L9358" s="1257"/>
      <c r="P9358" s="1255"/>
    </row>
    <row r="9359" spans="6:16">
      <c r="F9359" s="1256"/>
      <c r="G9359" s="1257"/>
      <c r="I9359" s="1255"/>
      <c r="K9359" s="1257"/>
      <c r="L9359" s="1257"/>
      <c r="P9359" s="1255"/>
    </row>
    <row r="9360" spans="6:16">
      <c r="F9360" s="1256"/>
      <c r="G9360" s="1257"/>
      <c r="I9360" s="1255"/>
      <c r="K9360" s="1257"/>
      <c r="L9360" s="1257"/>
      <c r="P9360" s="1255"/>
    </row>
    <row r="9361" spans="6:16">
      <c r="F9361" s="1256"/>
      <c r="G9361" s="1257"/>
      <c r="I9361" s="1255"/>
      <c r="K9361" s="1257"/>
      <c r="L9361" s="1257"/>
      <c r="P9361" s="1255"/>
    </row>
    <row r="9362" spans="6:16">
      <c r="F9362" s="1256"/>
      <c r="G9362" s="1257"/>
      <c r="I9362" s="1255"/>
      <c r="K9362" s="1257"/>
      <c r="L9362" s="1257"/>
      <c r="P9362" s="1255"/>
    </row>
    <row r="9363" spans="6:16">
      <c r="F9363" s="1256"/>
      <c r="G9363" s="1257"/>
      <c r="I9363" s="1255"/>
      <c r="K9363" s="1257"/>
      <c r="L9363" s="1257"/>
      <c r="P9363" s="1255"/>
    </row>
    <row r="9364" spans="6:16">
      <c r="F9364" s="1256"/>
      <c r="G9364" s="1257"/>
      <c r="I9364" s="1255"/>
      <c r="K9364" s="1257"/>
      <c r="L9364" s="1257"/>
      <c r="P9364" s="1255"/>
    </row>
    <row r="9365" spans="6:16">
      <c r="F9365" s="1256"/>
      <c r="G9365" s="1257"/>
      <c r="I9365" s="1255"/>
      <c r="K9365" s="1257"/>
      <c r="L9365" s="1257"/>
      <c r="P9365" s="1255"/>
    </row>
    <row r="9366" spans="6:16">
      <c r="F9366" s="1256"/>
      <c r="G9366" s="1257"/>
      <c r="I9366" s="1255"/>
      <c r="K9366" s="1257"/>
      <c r="L9366" s="1257"/>
      <c r="P9366" s="1255"/>
    </row>
    <row r="9367" spans="6:16">
      <c r="F9367" s="1256"/>
      <c r="G9367" s="1257"/>
      <c r="I9367" s="1255"/>
      <c r="K9367" s="1257"/>
      <c r="L9367" s="1257"/>
      <c r="P9367" s="1255"/>
    </row>
    <row r="9368" spans="6:16">
      <c r="F9368" s="1256"/>
      <c r="G9368" s="1257"/>
      <c r="I9368" s="1255"/>
      <c r="K9368" s="1257"/>
      <c r="L9368" s="1257"/>
      <c r="P9368" s="1255"/>
    </row>
    <row r="9369" spans="6:16">
      <c r="F9369" s="1256"/>
      <c r="G9369" s="1257"/>
      <c r="I9369" s="1255"/>
      <c r="K9369" s="1257"/>
      <c r="L9369" s="1257"/>
      <c r="P9369" s="1255"/>
    </row>
    <row r="9370" spans="6:16">
      <c r="F9370" s="1256"/>
      <c r="G9370" s="1257"/>
      <c r="I9370" s="1255"/>
      <c r="K9370" s="1257"/>
      <c r="L9370" s="1257"/>
      <c r="P9370" s="1255"/>
    </row>
    <row r="9371" spans="6:16">
      <c r="F9371" s="1256"/>
      <c r="G9371" s="1257"/>
      <c r="I9371" s="1255"/>
      <c r="K9371" s="1257"/>
      <c r="L9371" s="1257"/>
      <c r="P9371" s="1255"/>
    </row>
    <row r="9372" spans="6:16">
      <c r="F9372" s="1256"/>
      <c r="G9372" s="1257"/>
      <c r="I9372" s="1255"/>
      <c r="K9372" s="1257"/>
      <c r="L9372" s="1257"/>
      <c r="P9372" s="1255"/>
    </row>
    <row r="9373" spans="6:16">
      <c r="F9373" s="1256"/>
      <c r="G9373" s="1257"/>
      <c r="I9373" s="1255"/>
      <c r="K9373" s="1257"/>
      <c r="L9373" s="1257"/>
      <c r="P9373" s="1255"/>
    </row>
    <row r="9374" spans="6:16">
      <c r="F9374" s="1256"/>
      <c r="G9374" s="1257"/>
      <c r="I9374" s="1255"/>
      <c r="K9374" s="1257"/>
      <c r="L9374" s="1257"/>
      <c r="P9374" s="1255"/>
    </row>
    <row r="9375" spans="6:16">
      <c r="F9375" s="1256"/>
      <c r="G9375" s="1257"/>
      <c r="I9375" s="1255"/>
      <c r="K9375" s="1257"/>
      <c r="L9375" s="1257"/>
      <c r="P9375" s="1255"/>
    </row>
    <row r="9376" spans="6:16">
      <c r="F9376" s="1256"/>
      <c r="G9376" s="1257"/>
      <c r="I9376" s="1255"/>
      <c r="K9376" s="1257"/>
      <c r="L9376" s="1257"/>
      <c r="P9376" s="1255"/>
    </row>
    <row r="9377" spans="6:16">
      <c r="F9377" s="1256"/>
      <c r="G9377" s="1257"/>
      <c r="I9377" s="1255"/>
      <c r="K9377" s="1257"/>
      <c r="L9377" s="1257"/>
      <c r="P9377" s="1255"/>
    </row>
    <row r="9378" spans="6:16">
      <c r="F9378" s="1256"/>
      <c r="G9378" s="1257"/>
      <c r="I9378" s="1255"/>
      <c r="K9378" s="1257"/>
      <c r="L9378" s="1257"/>
      <c r="P9378" s="1255"/>
    </row>
    <row r="9379" spans="6:16">
      <c r="F9379" s="1256"/>
      <c r="G9379" s="1257"/>
      <c r="I9379" s="1255"/>
      <c r="K9379" s="1257"/>
      <c r="L9379" s="1257"/>
      <c r="P9379" s="1255"/>
    </row>
    <row r="9380" spans="6:16">
      <c r="F9380" s="1256"/>
      <c r="G9380" s="1257"/>
      <c r="I9380" s="1255"/>
      <c r="K9380" s="1257"/>
      <c r="L9380" s="1257"/>
      <c r="P9380" s="1255"/>
    </row>
    <row r="9381" spans="6:16">
      <c r="F9381" s="1256"/>
      <c r="G9381" s="1257"/>
      <c r="I9381" s="1255"/>
      <c r="K9381" s="1257"/>
      <c r="L9381" s="1257"/>
      <c r="P9381" s="1255"/>
    </row>
    <row r="9382" spans="6:16">
      <c r="F9382" s="1256"/>
      <c r="G9382" s="1257"/>
      <c r="I9382" s="1255"/>
      <c r="K9382" s="1257"/>
      <c r="L9382" s="1257"/>
      <c r="P9382" s="1255"/>
    </row>
    <row r="9383" spans="6:16">
      <c r="F9383" s="1256"/>
      <c r="G9383" s="1257"/>
      <c r="I9383" s="1255"/>
      <c r="K9383" s="1257"/>
      <c r="L9383" s="1257"/>
      <c r="P9383" s="1255"/>
    </row>
    <row r="9384" spans="6:16">
      <c r="F9384" s="1256"/>
      <c r="G9384" s="1257"/>
      <c r="I9384" s="1255"/>
      <c r="K9384" s="1257"/>
      <c r="L9384" s="1257"/>
      <c r="P9384" s="1255"/>
    </row>
    <row r="9385" spans="6:16">
      <c r="F9385" s="1256"/>
      <c r="G9385" s="1257"/>
      <c r="I9385" s="1255"/>
      <c r="K9385" s="1257"/>
      <c r="L9385" s="1257"/>
      <c r="P9385" s="1255"/>
    </row>
    <row r="9386" spans="6:16">
      <c r="F9386" s="1256"/>
      <c r="G9386" s="1257"/>
      <c r="I9386" s="1255"/>
      <c r="K9386" s="1257"/>
      <c r="L9386" s="1257"/>
      <c r="P9386" s="1255"/>
    </row>
    <row r="9387" spans="6:16">
      <c r="F9387" s="1256"/>
      <c r="G9387" s="1257"/>
      <c r="I9387" s="1255"/>
      <c r="K9387" s="1257"/>
      <c r="L9387" s="1257"/>
      <c r="P9387" s="1255"/>
    </row>
    <row r="9388" spans="6:16">
      <c r="F9388" s="1256"/>
      <c r="G9388" s="1257"/>
      <c r="I9388" s="1255"/>
      <c r="K9388" s="1257"/>
      <c r="L9388" s="1257"/>
      <c r="P9388" s="1255"/>
    </row>
    <row r="9389" spans="6:16">
      <c r="F9389" s="1256"/>
      <c r="G9389" s="1257"/>
      <c r="I9389" s="1255"/>
      <c r="K9389" s="1257"/>
      <c r="L9389" s="1257"/>
      <c r="P9389" s="1255"/>
    </row>
    <row r="9390" spans="6:16">
      <c r="F9390" s="1256"/>
      <c r="G9390" s="1257"/>
      <c r="I9390" s="1255"/>
      <c r="K9390" s="1257"/>
      <c r="L9390" s="1257"/>
      <c r="P9390" s="1255"/>
    </row>
    <row r="9391" spans="6:16">
      <c r="F9391" s="1256"/>
      <c r="G9391" s="1257"/>
      <c r="I9391" s="1255"/>
      <c r="K9391" s="1257"/>
      <c r="L9391" s="1257"/>
      <c r="P9391" s="1255"/>
    </row>
    <row r="9392" spans="6:16">
      <c r="F9392" s="1256"/>
      <c r="G9392" s="1257"/>
      <c r="I9392" s="1255"/>
      <c r="K9392" s="1257"/>
      <c r="L9392" s="1257"/>
      <c r="P9392" s="1255"/>
    </row>
    <row r="9393" spans="6:16">
      <c r="F9393" s="1256"/>
      <c r="G9393" s="1257"/>
      <c r="I9393" s="1255"/>
      <c r="K9393" s="1257"/>
      <c r="L9393" s="1257"/>
      <c r="P9393" s="1255"/>
    </row>
    <row r="9394" spans="6:16">
      <c r="F9394" s="1256"/>
      <c r="G9394" s="1257"/>
      <c r="I9394" s="1255"/>
      <c r="K9394" s="1257"/>
      <c r="L9394" s="1257"/>
      <c r="P9394" s="1255"/>
    </row>
    <row r="9395" spans="6:16">
      <c r="F9395" s="1256"/>
      <c r="G9395" s="1257"/>
      <c r="I9395" s="1255"/>
      <c r="K9395" s="1257"/>
      <c r="L9395" s="1257"/>
      <c r="P9395" s="1255"/>
    </row>
    <row r="9396" spans="6:16">
      <c r="F9396" s="1256"/>
      <c r="G9396" s="1257"/>
      <c r="I9396" s="1255"/>
      <c r="K9396" s="1257"/>
      <c r="L9396" s="1257"/>
      <c r="P9396" s="1255"/>
    </row>
    <row r="9397" spans="6:16">
      <c r="F9397" s="1256"/>
      <c r="G9397" s="1257"/>
      <c r="I9397" s="1255"/>
      <c r="K9397" s="1257"/>
      <c r="L9397" s="1257"/>
      <c r="P9397" s="1255"/>
    </row>
    <row r="9398" spans="6:16">
      <c r="F9398" s="1256"/>
      <c r="G9398" s="1257"/>
      <c r="I9398" s="1255"/>
      <c r="K9398" s="1257"/>
      <c r="L9398" s="1257"/>
      <c r="P9398" s="1255"/>
    </row>
    <row r="9399" spans="6:16">
      <c r="F9399" s="1256"/>
      <c r="G9399" s="1257"/>
      <c r="I9399" s="1255"/>
      <c r="K9399" s="1257"/>
      <c r="L9399" s="1257"/>
      <c r="P9399" s="1255"/>
    </row>
    <row r="9400" spans="6:16">
      <c r="F9400" s="1256"/>
      <c r="G9400" s="1257"/>
      <c r="I9400" s="1255"/>
      <c r="K9400" s="1257"/>
      <c r="L9400" s="1257"/>
      <c r="P9400" s="1255"/>
    </row>
    <row r="9401" spans="6:16">
      <c r="F9401" s="1256"/>
      <c r="G9401" s="1257"/>
      <c r="I9401" s="1255"/>
      <c r="K9401" s="1257"/>
      <c r="L9401" s="1257"/>
      <c r="P9401" s="1255"/>
    </row>
    <row r="9402" spans="6:16">
      <c r="F9402" s="1256"/>
      <c r="G9402" s="1257"/>
      <c r="I9402" s="1255"/>
      <c r="K9402" s="1257"/>
      <c r="L9402" s="1257"/>
      <c r="P9402" s="1255"/>
    </row>
    <row r="9403" spans="6:16">
      <c r="F9403" s="1256"/>
      <c r="G9403" s="1257"/>
      <c r="I9403" s="1255"/>
      <c r="K9403" s="1257"/>
      <c r="L9403" s="1257"/>
      <c r="P9403" s="1255"/>
    </row>
    <row r="9404" spans="6:16">
      <c r="F9404" s="1256"/>
      <c r="G9404" s="1257"/>
      <c r="I9404" s="1255"/>
      <c r="K9404" s="1257"/>
      <c r="L9404" s="1257"/>
      <c r="P9404" s="1255"/>
    </row>
    <row r="9405" spans="6:16">
      <c r="F9405" s="1256"/>
      <c r="G9405" s="1257"/>
      <c r="I9405" s="1255"/>
      <c r="K9405" s="1257"/>
      <c r="L9405" s="1257"/>
      <c r="P9405" s="1255"/>
    </row>
    <row r="9406" spans="6:16">
      <c r="F9406" s="1256"/>
      <c r="G9406" s="1257"/>
      <c r="I9406" s="1255"/>
      <c r="K9406" s="1257"/>
      <c r="L9406" s="1257"/>
      <c r="P9406" s="1255"/>
    </row>
    <row r="9407" spans="6:16">
      <c r="F9407" s="1256"/>
      <c r="G9407" s="1257"/>
      <c r="I9407" s="1255"/>
      <c r="K9407" s="1257"/>
      <c r="L9407" s="1257"/>
      <c r="P9407" s="1255"/>
    </row>
    <row r="9408" spans="6:16">
      <c r="F9408" s="1256"/>
      <c r="G9408" s="1257"/>
      <c r="I9408" s="1255"/>
      <c r="K9408" s="1257"/>
      <c r="L9408" s="1257"/>
      <c r="P9408" s="1255"/>
    </row>
    <row r="9409" spans="6:16">
      <c r="F9409" s="1256"/>
      <c r="G9409" s="1257"/>
      <c r="I9409" s="1255"/>
      <c r="K9409" s="1257"/>
      <c r="L9409" s="1257"/>
      <c r="P9409" s="1255"/>
    </row>
    <row r="9410" spans="6:16">
      <c r="F9410" s="1256"/>
      <c r="G9410" s="1257"/>
      <c r="I9410" s="1255"/>
      <c r="K9410" s="1257"/>
      <c r="L9410" s="1257"/>
      <c r="P9410" s="1255"/>
    </row>
    <row r="9411" spans="6:16">
      <c r="F9411" s="1256"/>
      <c r="G9411" s="1257"/>
      <c r="I9411" s="1255"/>
      <c r="K9411" s="1257"/>
      <c r="L9411" s="1257"/>
      <c r="P9411" s="1255"/>
    </row>
    <row r="9412" spans="6:16">
      <c r="F9412" s="1256"/>
      <c r="G9412" s="1257"/>
      <c r="I9412" s="1255"/>
      <c r="K9412" s="1257"/>
      <c r="L9412" s="1257"/>
      <c r="P9412" s="1255"/>
    </row>
    <row r="9413" spans="6:16">
      <c r="F9413" s="1256"/>
      <c r="G9413" s="1257"/>
      <c r="I9413" s="1255"/>
      <c r="K9413" s="1257"/>
      <c r="L9413" s="1257"/>
      <c r="P9413" s="1255"/>
    </row>
    <row r="9414" spans="6:16">
      <c r="F9414" s="1256"/>
      <c r="G9414" s="1257"/>
      <c r="I9414" s="1255"/>
      <c r="K9414" s="1257"/>
      <c r="L9414" s="1257"/>
      <c r="P9414" s="1255"/>
    </row>
    <row r="9415" spans="6:16">
      <c r="F9415" s="1256"/>
      <c r="G9415" s="1257"/>
      <c r="I9415" s="1255"/>
      <c r="K9415" s="1257"/>
      <c r="L9415" s="1257"/>
      <c r="P9415" s="1255"/>
    </row>
    <row r="9416" spans="6:16">
      <c r="F9416" s="1256"/>
      <c r="G9416" s="1257"/>
      <c r="I9416" s="1255"/>
      <c r="K9416" s="1257"/>
      <c r="L9416" s="1257"/>
      <c r="P9416" s="1255"/>
    </row>
    <row r="9417" spans="6:16">
      <c r="F9417" s="1256"/>
      <c r="G9417" s="1257"/>
      <c r="I9417" s="1255"/>
      <c r="K9417" s="1257"/>
      <c r="L9417" s="1257"/>
      <c r="P9417" s="1255"/>
    </row>
    <row r="9418" spans="6:16">
      <c r="F9418" s="1256"/>
      <c r="G9418" s="1257"/>
      <c r="I9418" s="1255"/>
      <c r="K9418" s="1257"/>
      <c r="L9418" s="1257"/>
      <c r="P9418" s="1255"/>
    </row>
    <row r="9419" spans="6:16">
      <c r="F9419" s="1256"/>
      <c r="G9419" s="1257"/>
      <c r="I9419" s="1255"/>
      <c r="K9419" s="1257"/>
      <c r="L9419" s="1257"/>
      <c r="P9419" s="1255"/>
    </row>
    <row r="9420" spans="6:16">
      <c r="F9420" s="1256"/>
      <c r="G9420" s="1257"/>
      <c r="I9420" s="1255"/>
      <c r="K9420" s="1257"/>
      <c r="L9420" s="1257"/>
      <c r="P9420" s="1255"/>
    </row>
    <row r="9421" spans="6:16">
      <c r="F9421" s="1256"/>
      <c r="G9421" s="1257"/>
      <c r="I9421" s="1255"/>
      <c r="K9421" s="1257"/>
      <c r="L9421" s="1257"/>
      <c r="P9421" s="1255"/>
    </row>
    <row r="9422" spans="6:16">
      <c r="F9422" s="1256"/>
      <c r="G9422" s="1257"/>
      <c r="I9422" s="1255"/>
      <c r="K9422" s="1257"/>
      <c r="L9422" s="1257"/>
      <c r="P9422" s="1255"/>
    </row>
    <row r="9423" spans="6:16">
      <c r="F9423" s="1256"/>
      <c r="G9423" s="1257"/>
      <c r="I9423" s="1255"/>
      <c r="K9423" s="1257"/>
      <c r="L9423" s="1257"/>
      <c r="P9423" s="1255"/>
    </row>
    <row r="9424" spans="6:16">
      <c r="F9424" s="1256"/>
      <c r="G9424" s="1257"/>
      <c r="I9424" s="1255"/>
      <c r="K9424" s="1257"/>
      <c r="L9424" s="1257"/>
      <c r="P9424" s="1255"/>
    </row>
    <row r="9425" spans="6:16">
      <c r="F9425" s="1256"/>
      <c r="G9425" s="1257"/>
      <c r="I9425" s="1255"/>
      <c r="K9425" s="1257"/>
      <c r="L9425" s="1257"/>
      <c r="P9425" s="1255"/>
    </row>
    <row r="9426" spans="6:16">
      <c r="F9426" s="1256"/>
      <c r="G9426" s="1257"/>
      <c r="I9426" s="1255"/>
      <c r="K9426" s="1257"/>
      <c r="L9426" s="1257"/>
      <c r="P9426" s="1255"/>
    </row>
    <row r="9427" spans="6:16">
      <c r="F9427" s="1256"/>
      <c r="G9427" s="1257"/>
      <c r="I9427" s="1255"/>
      <c r="K9427" s="1257"/>
      <c r="L9427" s="1257"/>
      <c r="P9427" s="1255"/>
    </row>
    <row r="9428" spans="6:16">
      <c r="F9428" s="1256"/>
      <c r="G9428" s="1257"/>
      <c r="I9428" s="1255"/>
      <c r="K9428" s="1257"/>
      <c r="L9428" s="1257"/>
      <c r="P9428" s="1255"/>
    </row>
    <row r="9429" spans="6:16">
      <c r="F9429" s="1256"/>
      <c r="G9429" s="1257"/>
      <c r="I9429" s="1255"/>
      <c r="K9429" s="1257"/>
      <c r="L9429" s="1257"/>
      <c r="P9429" s="1255"/>
    </row>
    <row r="9430" spans="6:16">
      <c r="F9430" s="1256"/>
      <c r="G9430" s="1257"/>
      <c r="I9430" s="1255"/>
      <c r="K9430" s="1257"/>
      <c r="L9430" s="1257"/>
      <c r="P9430" s="1255"/>
    </row>
    <row r="9431" spans="6:16">
      <c r="F9431" s="1256"/>
      <c r="G9431" s="1257"/>
      <c r="I9431" s="1255"/>
      <c r="K9431" s="1257"/>
      <c r="L9431" s="1257"/>
      <c r="P9431" s="1255"/>
    </row>
    <row r="9432" spans="6:16">
      <c r="F9432" s="1256"/>
      <c r="G9432" s="1257"/>
      <c r="I9432" s="1255"/>
      <c r="K9432" s="1257"/>
      <c r="L9432" s="1257"/>
      <c r="P9432" s="1255"/>
    </row>
    <row r="9433" spans="6:16">
      <c r="F9433" s="1256"/>
      <c r="G9433" s="1257"/>
      <c r="I9433" s="1255"/>
      <c r="K9433" s="1257"/>
      <c r="L9433" s="1257"/>
      <c r="P9433" s="1255"/>
    </row>
    <row r="9434" spans="6:16">
      <c r="F9434" s="1256"/>
      <c r="G9434" s="1257"/>
      <c r="I9434" s="1255"/>
      <c r="K9434" s="1257"/>
      <c r="L9434" s="1257"/>
      <c r="P9434" s="1255"/>
    </row>
    <row r="9435" spans="6:16">
      <c r="F9435" s="1256"/>
      <c r="G9435" s="1257"/>
      <c r="I9435" s="1255"/>
      <c r="K9435" s="1257"/>
      <c r="L9435" s="1257"/>
      <c r="P9435" s="1255"/>
    </row>
    <row r="9436" spans="6:16">
      <c r="F9436" s="1256"/>
      <c r="G9436" s="1257"/>
      <c r="I9436" s="1255"/>
      <c r="K9436" s="1257"/>
      <c r="L9436" s="1257"/>
      <c r="P9436" s="1255"/>
    </row>
    <row r="9437" spans="6:16">
      <c r="F9437" s="1256"/>
      <c r="G9437" s="1257"/>
      <c r="I9437" s="1255"/>
      <c r="K9437" s="1257"/>
      <c r="L9437" s="1257"/>
      <c r="P9437" s="1255"/>
    </row>
    <row r="9438" spans="6:16">
      <c r="F9438" s="1256"/>
      <c r="G9438" s="1257"/>
      <c r="I9438" s="1255"/>
      <c r="K9438" s="1257"/>
      <c r="L9438" s="1257"/>
      <c r="P9438" s="1255"/>
    </row>
    <row r="9439" spans="6:16">
      <c r="F9439" s="1256"/>
      <c r="G9439" s="1257"/>
      <c r="I9439" s="1255"/>
      <c r="K9439" s="1257"/>
      <c r="L9439" s="1257"/>
      <c r="P9439" s="1255"/>
    </row>
    <row r="9440" spans="6:16">
      <c r="F9440" s="1256"/>
      <c r="G9440" s="1257"/>
      <c r="I9440" s="1255"/>
      <c r="K9440" s="1257"/>
      <c r="L9440" s="1257"/>
      <c r="P9440" s="1255"/>
    </row>
    <row r="9441" spans="6:16">
      <c r="F9441" s="1256"/>
      <c r="G9441" s="1257"/>
      <c r="I9441" s="1255"/>
      <c r="K9441" s="1257"/>
      <c r="L9441" s="1257"/>
      <c r="P9441" s="1255"/>
    </row>
    <row r="9442" spans="6:16">
      <c r="F9442" s="1256"/>
      <c r="G9442" s="1257"/>
      <c r="I9442" s="1255"/>
      <c r="K9442" s="1257"/>
      <c r="L9442" s="1257"/>
      <c r="P9442" s="1255"/>
    </row>
    <row r="9443" spans="6:16">
      <c r="F9443" s="1256"/>
      <c r="G9443" s="1257"/>
      <c r="I9443" s="1255"/>
      <c r="K9443" s="1257"/>
      <c r="L9443" s="1257"/>
      <c r="P9443" s="1255"/>
    </row>
    <row r="9444" spans="6:16">
      <c r="F9444" s="1256"/>
      <c r="G9444" s="1257"/>
      <c r="I9444" s="1255"/>
      <c r="K9444" s="1257"/>
      <c r="L9444" s="1257"/>
      <c r="P9444" s="1255"/>
    </row>
    <row r="9445" spans="6:16">
      <c r="F9445" s="1256"/>
      <c r="G9445" s="1257"/>
      <c r="I9445" s="1255"/>
      <c r="K9445" s="1257"/>
      <c r="L9445" s="1257"/>
      <c r="P9445" s="1255"/>
    </row>
    <row r="9446" spans="6:16">
      <c r="F9446" s="1256"/>
      <c r="G9446" s="1257"/>
      <c r="I9446" s="1255"/>
      <c r="K9446" s="1257"/>
      <c r="L9446" s="1257"/>
      <c r="P9446" s="1255"/>
    </row>
    <row r="9447" spans="6:16">
      <c r="F9447" s="1256"/>
      <c r="G9447" s="1257"/>
      <c r="I9447" s="1255"/>
      <c r="K9447" s="1257"/>
      <c r="L9447" s="1257"/>
      <c r="P9447" s="1255"/>
    </row>
    <row r="9448" spans="6:16">
      <c r="F9448" s="1256"/>
      <c r="G9448" s="1257"/>
      <c r="I9448" s="1255"/>
      <c r="K9448" s="1257"/>
      <c r="L9448" s="1257"/>
      <c r="P9448" s="1255"/>
    </row>
    <row r="9449" spans="6:16">
      <c r="F9449" s="1256"/>
      <c r="G9449" s="1257"/>
      <c r="I9449" s="1255"/>
      <c r="K9449" s="1257"/>
      <c r="L9449" s="1257"/>
      <c r="P9449" s="1255"/>
    </row>
    <row r="9450" spans="6:16">
      <c r="F9450" s="1256"/>
      <c r="G9450" s="1257"/>
      <c r="I9450" s="1255"/>
      <c r="K9450" s="1257"/>
      <c r="L9450" s="1257"/>
      <c r="P9450" s="1255"/>
    </row>
    <row r="9451" spans="6:16">
      <c r="F9451" s="1256"/>
      <c r="G9451" s="1257"/>
      <c r="I9451" s="1255"/>
      <c r="K9451" s="1257"/>
      <c r="L9451" s="1257"/>
      <c r="P9451" s="1255"/>
    </row>
    <row r="9452" spans="6:16">
      <c r="F9452" s="1256"/>
      <c r="G9452" s="1257"/>
      <c r="I9452" s="1255"/>
      <c r="K9452" s="1257"/>
      <c r="L9452" s="1257"/>
      <c r="P9452" s="1255"/>
    </row>
    <row r="9453" spans="6:16">
      <c r="F9453" s="1256"/>
      <c r="G9453" s="1257"/>
      <c r="I9453" s="1255"/>
      <c r="K9453" s="1257"/>
      <c r="L9453" s="1257"/>
      <c r="P9453" s="1255"/>
    </row>
    <row r="9454" spans="6:16">
      <c r="F9454" s="1256"/>
      <c r="G9454" s="1257"/>
      <c r="I9454" s="1255"/>
      <c r="K9454" s="1257"/>
      <c r="L9454" s="1257"/>
      <c r="P9454" s="1255"/>
    </row>
    <row r="9455" spans="6:16">
      <c r="F9455" s="1256"/>
      <c r="G9455" s="1257"/>
      <c r="I9455" s="1255"/>
      <c r="K9455" s="1257"/>
      <c r="L9455" s="1257"/>
      <c r="P9455" s="1255"/>
    </row>
    <row r="9456" spans="6:16">
      <c r="F9456" s="1256"/>
      <c r="G9456" s="1257"/>
      <c r="I9456" s="1255"/>
      <c r="K9456" s="1257"/>
      <c r="L9456" s="1257"/>
      <c r="P9456" s="1255"/>
    </row>
    <row r="9457" spans="6:16">
      <c r="F9457" s="1256"/>
      <c r="G9457" s="1257"/>
      <c r="I9457" s="1255"/>
      <c r="K9457" s="1257"/>
      <c r="L9457" s="1257"/>
      <c r="P9457" s="1255"/>
    </row>
    <row r="9458" spans="6:16">
      <c r="F9458" s="1256"/>
      <c r="G9458" s="1257"/>
      <c r="I9458" s="1255"/>
      <c r="K9458" s="1257"/>
      <c r="L9458" s="1257"/>
      <c r="P9458" s="1255"/>
    </row>
    <row r="9459" spans="6:16">
      <c r="F9459" s="1256"/>
      <c r="G9459" s="1257"/>
      <c r="I9459" s="1255"/>
      <c r="K9459" s="1257"/>
      <c r="L9459" s="1257"/>
      <c r="P9459" s="1255"/>
    </row>
    <row r="9460" spans="6:16">
      <c r="F9460" s="1256"/>
      <c r="G9460" s="1257"/>
      <c r="I9460" s="1255"/>
      <c r="K9460" s="1257"/>
      <c r="L9460" s="1257"/>
      <c r="P9460" s="1255"/>
    </row>
    <row r="9461" spans="6:16">
      <c r="F9461" s="1256"/>
      <c r="G9461" s="1257"/>
      <c r="I9461" s="1255"/>
      <c r="K9461" s="1257"/>
      <c r="L9461" s="1257"/>
      <c r="P9461" s="1255"/>
    </row>
    <row r="9462" spans="6:16">
      <c r="F9462" s="1256"/>
      <c r="G9462" s="1257"/>
      <c r="I9462" s="1255"/>
      <c r="K9462" s="1257"/>
      <c r="L9462" s="1257"/>
      <c r="P9462" s="1255"/>
    </row>
    <row r="9463" spans="6:16">
      <c r="F9463" s="1256"/>
      <c r="G9463" s="1257"/>
      <c r="I9463" s="1255"/>
      <c r="K9463" s="1257"/>
      <c r="L9463" s="1257"/>
      <c r="P9463" s="1255"/>
    </row>
    <row r="9464" spans="6:16">
      <c r="F9464" s="1256"/>
      <c r="G9464" s="1257"/>
      <c r="I9464" s="1255"/>
      <c r="K9464" s="1257"/>
      <c r="L9464" s="1257"/>
      <c r="P9464" s="1255"/>
    </row>
    <row r="9465" spans="6:16">
      <c r="F9465" s="1256"/>
      <c r="G9465" s="1257"/>
      <c r="I9465" s="1255"/>
      <c r="K9465" s="1257"/>
      <c r="L9465" s="1257"/>
      <c r="P9465" s="1255"/>
    </row>
    <row r="9466" spans="6:16">
      <c r="F9466" s="1256"/>
      <c r="G9466" s="1257"/>
      <c r="I9466" s="1255"/>
      <c r="K9466" s="1257"/>
      <c r="L9466" s="1257"/>
      <c r="P9466" s="1255"/>
    </row>
    <row r="9467" spans="6:16">
      <c r="F9467" s="1256"/>
      <c r="G9467" s="1257"/>
      <c r="I9467" s="1255"/>
      <c r="K9467" s="1257"/>
      <c r="L9467" s="1257"/>
      <c r="P9467" s="1255"/>
    </row>
    <row r="9468" spans="6:16">
      <c r="F9468" s="1256"/>
      <c r="G9468" s="1257"/>
      <c r="I9468" s="1255"/>
      <c r="K9468" s="1257"/>
      <c r="L9468" s="1257"/>
      <c r="P9468" s="1255"/>
    </row>
    <row r="9469" spans="6:16">
      <c r="F9469" s="1256"/>
      <c r="G9469" s="1257"/>
      <c r="I9469" s="1255"/>
      <c r="K9469" s="1257"/>
      <c r="L9469" s="1257"/>
      <c r="P9469" s="1255"/>
    </row>
    <row r="9470" spans="6:16">
      <c r="F9470" s="1256"/>
      <c r="G9470" s="1257"/>
      <c r="I9470" s="1255"/>
      <c r="K9470" s="1257"/>
      <c r="L9470" s="1257"/>
      <c r="P9470" s="1255"/>
    </row>
    <row r="9471" spans="6:16">
      <c r="F9471" s="1256"/>
      <c r="G9471" s="1257"/>
      <c r="I9471" s="1255"/>
      <c r="K9471" s="1257"/>
      <c r="L9471" s="1257"/>
      <c r="P9471" s="1255"/>
    </row>
    <row r="9472" spans="6:16">
      <c r="F9472" s="1256"/>
      <c r="G9472" s="1257"/>
      <c r="I9472" s="1255"/>
      <c r="K9472" s="1257"/>
      <c r="L9472" s="1257"/>
      <c r="P9472" s="1255"/>
    </row>
    <row r="9473" spans="6:16">
      <c r="F9473" s="1256"/>
      <c r="G9473" s="1257"/>
      <c r="I9473" s="1255"/>
      <c r="K9473" s="1257"/>
      <c r="L9473" s="1257"/>
      <c r="P9473" s="1255"/>
    </row>
    <row r="9474" spans="6:16">
      <c r="F9474" s="1256"/>
      <c r="G9474" s="1257"/>
      <c r="I9474" s="1255"/>
      <c r="K9474" s="1257"/>
      <c r="L9474" s="1257"/>
      <c r="P9474" s="1255"/>
    </row>
    <row r="9475" spans="6:16">
      <c r="F9475" s="1256"/>
      <c r="G9475" s="1257"/>
      <c r="I9475" s="1255"/>
      <c r="K9475" s="1257"/>
      <c r="L9475" s="1257"/>
      <c r="P9475" s="1255"/>
    </row>
    <row r="9476" spans="6:16">
      <c r="F9476" s="1256"/>
      <c r="G9476" s="1257"/>
      <c r="I9476" s="1255"/>
      <c r="K9476" s="1257"/>
      <c r="L9476" s="1257"/>
      <c r="P9476" s="1255"/>
    </row>
    <row r="9477" spans="6:16">
      <c r="F9477" s="1256"/>
      <c r="G9477" s="1257"/>
      <c r="I9477" s="1255"/>
      <c r="K9477" s="1257"/>
      <c r="L9477" s="1257"/>
      <c r="P9477" s="1255"/>
    </row>
    <row r="9478" spans="6:16">
      <c r="F9478" s="1256"/>
      <c r="G9478" s="1257"/>
      <c r="I9478" s="1255"/>
      <c r="K9478" s="1257"/>
      <c r="L9478" s="1257"/>
      <c r="P9478" s="1255"/>
    </row>
    <row r="9479" spans="6:16">
      <c r="F9479" s="1256"/>
      <c r="G9479" s="1257"/>
      <c r="I9479" s="1255"/>
      <c r="K9479" s="1257"/>
      <c r="L9479" s="1257"/>
      <c r="P9479" s="1255"/>
    </row>
    <row r="9480" spans="6:16">
      <c r="F9480" s="1256"/>
      <c r="G9480" s="1257"/>
      <c r="I9480" s="1255"/>
      <c r="K9480" s="1257"/>
      <c r="L9480" s="1257"/>
      <c r="P9480" s="1255"/>
    </row>
    <row r="9481" spans="6:16">
      <c r="F9481" s="1256"/>
      <c r="G9481" s="1257"/>
      <c r="I9481" s="1255"/>
      <c r="K9481" s="1257"/>
      <c r="L9481" s="1257"/>
      <c r="P9481" s="1255"/>
    </row>
    <row r="9482" spans="6:16">
      <c r="F9482" s="1256"/>
      <c r="G9482" s="1257"/>
      <c r="I9482" s="1255"/>
      <c r="K9482" s="1257"/>
      <c r="L9482" s="1257"/>
      <c r="P9482" s="1255"/>
    </row>
    <row r="9483" spans="6:16">
      <c r="F9483" s="1256"/>
      <c r="G9483" s="1257"/>
      <c r="I9483" s="1255"/>
      <c r="K9483" s="1257"/>
      <c r="L9483" s="1257"/>
      <c r="P9483" s="1255"/>
    </row>
    <row r="9484" spans="6:16">
      <c r="F9484" s="1256"/>
      <c r="G9484" s="1257"/>
      <c r="I9484" s="1255"/>
      <c r="K9484" s="1257"/>
      <c r="L9484" s="1257"/>
      <c r="P9484" s="1255"/>
    </row>
    <row r="9485" spans="6:16">
      <c r="F9485" s="1256"/>
      <c r="G9485" s="1257"/>
      <c r="I9485" s="1255"/>
      <c r="K9485" s="1257"/>
      <c r="L9485" s="1257"/>
      <c r="P9485" s="1255"/>
    </row>
    <row r="9486" spans="6:16">
      <c r="F9486" s="1256"/>
      <c r="G9486" s="1257"/>
      <c r="I9486" s="1255"/>
      <c r="K9486" s="1257"/>
      <c r="L9486" s="1257"/>
      <c r="P9486" s="1255"/>
    </row>
    <row r="9487" spans="6:16">
      <c r="F9487" s="1256"/>
      <c r="G9487" s="1257"/>
      <c r="I9487" s="1255"/>
      <c r="K9487" s="1257"/>
      <c r="L9487" s="1257"/>
      <c r="P9487" s="1255"/>
    </row>
    <row r="9488" spans="6:16">
      <c r="F9488" s="1256"/>
      <c r="G9488" s="1257"/>
      <c r="I9488" s="1255"/>
      <c r="K9488" s="1257"/>
      <c r="L9488" s="1257"/>
      <c r="P9488" s="1255"/>
    </row>
    <row r="9489" spans="6:16">
      <c r="F9489" s="1256"/>
      <c r="G9489" s="1257"/>
      <c r="I9489" s="1255"/>
      <c r="K9489" s="1257"/>
      <c r="L9489" s="1257"/>
      <c r="P9489" s="1255"/>
    </row>
    <row r="9490" spans="6:16">
      <c r="F9490" s="1256"/>
      <c r="G9490" s="1257"/>
      <c r="I9490" s="1255"/>
      <c r="K9490" s="1257"/>
      <c r="L9490" s="1257"/>
      <c r="P9490" s="1255"/>
    </row>
    <row r="9491" spans="6:16">
      <c r="F9491" s="1256"/>
      <c r="G9491" s="1257"/>
      <c r="I9491" s="1255"/>
      <c r="K9491" s="1257"/>
      <c r="L9491" s="1257"/>
      <c r="P9491" s="1255"/>
    </row>
    <row r="9492" spans="6:16">
      <c r="F9492" s="1256"/>
      <c r="G9492" s="1257"/>
      <c r="I9492" s="1255"/>
      <c r="K9492" s="1257"/>
      <c r="L9492" s="1257"/>
      <c r="P9492" s="1255"/>
    </row>
    <row r="9493" spans="6:16">
      <c r="F9493" s="1256"/>
      <c r="G9493" s="1257"/>
      <c r="I9493" s="1255"/>
      <c r="K9493" s="1257"/>
      <c r="L9493" s="1257"/>
      <c r="P9493" s="1255"/>
    </row>
    <row r="9494" spans="6:16">
      <c r="F9494" s="1256"/>
      <c r="G9494" s="1257"/>
      <c r="I9494" s="1255"/>
      <c r="K9494" s="1257"/>
      <c r="L9494" s="1257"/>
      <c r="P9494" s="1255"/>
    </row>
    <row r="9495" spans="6:16">
      <c r="F9495" s="1256"/>
      <c r="G9495" s="1257"/>
      <c r="I9495" s="1255"/>
      <c r="K9495" s="1257"/>
      <c r="L9495" s="1257"/>
      <c r="P9495" s="1255"/>
    </row>
    <row r="9496" spans="6:16">
      <c r="F9496" s="1256"/>
      <c r="G9496" s="1257"/>
      <c r="I9496" s="1255"/>
      <c r="K9496" s="1257"/>
      <c r="L9496" s="1257"/>
      <c r="P9496" s="1255"/>
    </row>
    <row r="9497" spans="6:16">
      <c r="F9497" s="1256"/>
      <c r="G9497" s="1257"/>
      <c r="I9497" s="1255"/>
      <c r="K9497" s="1257"/>
      <c r="L9497" s="1257"/>
      <c r="P9497" s="1255"/>
    </row>
    <row r="9498" spans="6:16">
      <c r="F9498" s="1256"/>
      <c r="G9498" s="1257"/>
      <c r="I9498" s="1255"/>
      <c r="K9498" s="1257"/>
      <c r="L9498" s="1257"/>
      <c r="P9498" s="1255"/>
    </row>
    <row r="9499" spans="6:16">
      <c r="F9499" s="1256"/>
      <c r="G9499" s="1257"/>
      <c r="I9499" s="1255"/>
      <c r="K9499" s="1257"/>
      <c r="L9499" s="1257"/>
      <c r="P9499" s="1255"/>
    </row>
    <row r="9500" spans="6:16">
      <c r="F9500" s="1256"/>
      <c r="G9500" s="1257"/>
      <c r="I9500" s="1255"/>
      <c r="K9500" s="1257"/>
      <c r="L9500" s="1257"/>
      <c r="P9500" s="1255"/>
    </row>
    <row r="9501" spans="6:16">
      <c r="F9501" s="1256"/>
      <c r="G9501" s="1257"/>
      <c r="I9501" s="1255"/>
      <c r="K9501" s="1257"/>
      <c r="L9501" s="1257"/>
      <c r="P9501" s="1255"/>
    </row>
    <row r="9502" spans="6:16">
      <c r="F9502" s="1256"/>
      <c r="G9502" s="1257"/>
      <c r="I9502" s="1255"/>
      <c r="K9502" s="1257"/>
      <c r="L9502" s="1257"/>
      <c r="P9502" s="1255"/>
    </row>
    <row r="9503" spans="6:16">
      <c r="F9503" s="1256"/>
      <c r="G9503" s="1257"/>
      <c r="I9503" s="1255"/>
      <c r="K9503" s="1257"/>
      <c r="L9503" s="1257"/>
      <c r="P9503" s="1255"/>
    </row>
    <row r="9504" spans="6:16">
      <c r="F9504" s="1256"/>
      <c r="G9504" s="1257"/>
      <c r="I9504" s="1255"/>
      <c r="K9504" s="1257"/>
      <c r="L9504" s="1257"/>
      <c r="P9504" s="1255"/>
    </row>
    <row r="9505" spans="6:16">
      <c r="F9505" s="1256"/>
      <c r="G9505" s="1257"/>
      <c r="I9505" s="1255"/>
      <c r="K9505" s="1257"/>
      <c r="L9505" s="1257"/>
      <c r="P9505" s="1255"/>
    </row>
    <row r="9506" spans="6:16">
      <c r="F9506" s="1256"/>
      <c r="G9506" s="1257"/>
      <c r="I9506" s="1255"/>
      <c r="K9506" s="1257"/>
      <c r="L9506" s="1257"/>
      <c r="P9506" s="1255"/>
    </row>
    <row r="9507" spans="6:16">
      <c r="F9507" s="1256"/>
      <c r="G9507" s="1257"/>
      <c r="I9507" s="1255"/>
      <c r="K9507" s="1257"/>
      <c r="L9507" s="1257"/>
      <c r="P9507" s="1255"/>
    </row>
    <row r="9508" spans="6:16">
      <c r="F9508" s="1256"/>
      <c r="G9508" s="1257"/>
      <c r="I9508" s="1255"/>
      <c r="K9508" s="1257"/>
      <c r="L9508" s="1257"/>
      <c r="P9508" s="1255"/>
    </row>
    <row r="9509" spans="6:16">
      <c r="F9509" s="1256"/>
      <c r="G9509" s="1257"/>
      <c r="I9509" s="1255"/>
      <c r="K9509" s="1257"/>
      <c r="L9509" s="1257"/>
      <c r="P9509" s="1255"/>
    </row>
    <row r="9510" spans="6:16">
      <c r="F9510" s="1256"/>
      <c r="G9510" s="1257"/>
      <c r="I9510" s="1255"/>
      <c r="K9510" s="1257"/>
      <c r="L9510" s="1257"/>
      <c r="P9510" s="1255"/>
    </row>
    <row r="9511" spans="6:16">
      <c r="F9511" s="1256"/>
      <c r="G9511" s="1257"/>
      <c r="I9511" s="1255"/>
      <c r="K9511" s="1257"/>
      <c r="L9511" s="1257"/>
      <c r="P9511" s="1255"/>
    </row>
    <row r="9512" spans="6:16">
      <c r="F9512" s="1256"/>
      <c r="G9512" s="1257"/>
      <c r="I9512" s="1255"/>
      <c r="K9512" s="1257"/>
      <c r="L9512" s="1257"/>
      <c r="P9512" s="1255"/>
    </row>
    <row r="9513" spans="6:16">
      <c r="F9513" s="1256"/>
      <c r="G9513" s="1257"/>
      <c r="I9513" s="1255"/>
      <c r="K9513" s="1257"/>
      <c r="L9513" s="1257"/>
      <c r="P9513" s="1255"/>
    </row>
    <row r="9514" spans="6:16">
      <c r="F9514" s="1256"/>
      <c r="G9514" s="1257"/>
      <c r="I9514" s="1255"/>
      <c r="K9514" s="1257"/>
      <c r="L9514" s="1257"/>
      <c r="P9514" s="1255"/>
    </row>
    <row r="9515" spans="6:16">
      <c r="F9515" s="1256"/>
      <c r="G9515" s="1257"/>
      <c r="I9515" s="1255"/>
      <c r="K9515" s="1257"/>
      <c r="L9515" s="1257"/>
      <c r="P9515" s="1255"/>
    </row>
    <row r="9516" spans="6:16">
      <c r="F9516" s="1256"/>
      <c r="G9516" s="1257"/>
      <c r="I9516" s="1255"/>
      <c r="K9516" s="1257"/>
      <c r="L9516" s="1257"/>
      <c r="P9516" s="1255"/>
    </row>
    <row r="9517" spans="6:16">
      <c r="F9517" s="1256"/>
      <c r="G9517" s="1257"/>
      <c r="I9517" s="1255"/>
      <c r="K9517" s="1257"/>
      <c r="L9517" s="1257"/>
      <c r="P9517" s="1255"/>
    </row>
    <row r="9518" spans="6:16">
      <c r="F9518" s="1256"/>
      <c r="G9518" s="1257"/>
      <c r="I9518" s="1255"/>
      <c r="K9518" s="1257"/>
      <c r="L9518" s="1257"/>
      <c r="P9518" s="1255"/>
    </row>
    <row r="9519" spans="6:16">
      <c r="F9519" s="1256"/>
      <c r="G9519" s="1257"/>
      <c r="I9519" s="1255"/>
      <c r="K9519" s="1257"/>
      <c r="L9519" s="1257"/>
      <c r="P9519" s="1255"/>
    </row>
    <row r="9520" spans="6:16">
      <c r="F9520" s="1256"/>
      <c r="G9520" s="1257"/>
      <c r="I9520" s="1255"/>
      <c r="K9520" s="1257"/>
      <c r="L9520" s="1257"/>
      <c r="P9520" s="1255"/>
    </row>
    <row r="9521" spans="6:16">
      <c r="F9521" s="1256"/>
      <c r="G9521" s="1257"/>
      <c r="I9521" s="1255"/>
      <c r="K9521" s="1257"/>
      <c r="L9521" s="1257"/>
      <c r="P9521" s="1255"/>
    </row>
    <row r="9522" spans="6:16">
      <c r="F9522" s="1256"/>
      <c r="G9522" s="1257"/>
      <c r="I9522" s="1255"/>
      <c r="K9522" s="1257"/>
      <c r="L9522" s="1257"/>
      <c r="P9522" s="1255"/>
    </row>
    <row r="9523" spans="6:16">
      <c r="F9523" s="1256"/>
      <c r="G9523" s="1257"/>
      <c r="I9523" s="1255"/>
      <c r="K9523" s="1257"/>
      <c r="L9523" s="1257"/>
      <c r="P9523" s="1255"/>
    </row>
    <row r="9524" spans="6:16">
      <c r="F9524" s="1256"/>
      <c r="G9524" s="1257"/>
      <c r="I9524" s="1255"/>
      <c r="K9524" s="1257"/>
      <c r="L9524" s="1257"/>
      <c r="P9524" s="1255"/>
    </row>
    <row r="9525" spans="6:16">
      <c r="F9525" s="1256"/>
      <c r="G9525" s="1257"/>
      <c r="I9525" s="1255"/>
      <c r="K9525" s="1257"/>
      <c r="L9525" s="1257"/>
      <c r="P9525" s="1255"/>
    </row>
    <row r="9526" spans="6:16">
      <c r="F9526" s="1256"/>
      <c r="G9526" s="1257"/>
      <c r="I9526" s="1255"/>
      <c r="K9526" s="1257"/>
      <c r="L9526" s="1257"/>
      <c r="P9526" s="1255"/>
    </row>
    <row r="9527" spans="6:16">
      <c r="F9527" s="1256"/>
      <c r="G9527" s="1257"/>
      <c r="I9527" s="1255"/>
      <c r="K9527" s="1257"/>
      <c r="L9527" s="1257"/>
      <c r="P9527" s="1255"/>
    </row>
    <row r="9528" spans="6:16">
      <c r="F9528" s="1256"/>
      <c r="G9528" s="1257"/>
      <c r="I9528" s="1255"/>
      <c r="K9528" s="1257"/>
      <c r="L9528" s="1257"/>
      <c r="P9528" s="1255"/>
    </row>
    <row r="9529" spans="6:16">
      <c r="F9529" s="1256"/>
      <c r="G9529" s="1257"/>
      <c r="I9529" s="1255"/>
      <c r="K9529" s="1257"/>
      <c r="L9529" s="1257"/>
      <c r="P9529" s="1255"/>
    </row>
    <row r="9530" spans="6:16">
      <c r="F9530" s="1256"/>
      <c r="G9530" s="1257"/>
      <c r="I9530" s="1255"/>
      <c r="K9530" s="1257"/>
      <c r="L9530" s="1257"/>
      <c r="P9530" s="1255"/>
    </row>
    <row r="9531" spans="6:16">
      <c r="F9531" s="1256"/>
      <c r="G9531" s="1257"/>
      <c r="I9531" s="1255"/>
      <c r="K9531" s="1257"/>
      <c r="L9531" s="1257"/>
      <c r="P9531" s="1255"/>
    </row>
    <row r="9532" spans="6:16">
      <c r="F9532" s="1256"/>
      <c r="G9532" s="1257"/>
      <c r="I9532" s="1255"/>
      <c r="K9532" s="1257"/>
      <c r="L9532" s="1257"/>
      <c r="P9532" s="1255"/>
    </row>
    <row r="9533" spans="6:16">
      <c r="F9533" s="1256"/>
      <c r="G9533" s="1257"/>
      <c r="I9533" s="1255"/>
      <c r="K9533" s="1257"/>
      <c r="L9533" s="1257"/>
      <c r="P9533" s="1255"/>
    </row>
    <row r="9534" spans="6:16">
      <c r="F9534" s="1256"/>
      <c r="G9534" s="1257"/>
      <c r="I9534" s="1255"/>
      <c r="K9534" s="1257"/>
      <c r="L9534" s="1257"/>
      <c r="P9534" s="1255"/>
    </row>
    <row r="9535" spans="6:16">
      <c r="F9535" s="1256"/>
      <c r="G9535" s="1257"/>
      <c r="I9535" s="1255"/>
      <c r="K9535" s="1257"/>
      <c r="L9535" s="1257"/>
      <c r="P9535" s="1255"/>
    </row>
    <row r="9536" spans="6:16">
      <c r="F9536" s="1256"/>
      <c r="G9536" s="1257"/>
      <c r="I9536" s="1255"/>
      <c r="K9536" s="1257"/>
      <c r="L9536" s="1257"/>
      <c r="P9536" s="1255"/>
    </row>
    <row r="9537" spans="6:16">
      <c r="F9537" s="1256"/>
      <c r="G9537" s="1257"/>
      <c r="I9537" s="1255"/>
      <c r="K9537" s="1257"/>
      <c r="L9537" s="1257"/>
      <c r="P9537" s="1255"/>
    </row>
    <row r="9538" spans="6:16">
      <c r="F9538" s="1256"/>
      <c r="G9538" s="1257"/>
      <c r="I9538" s="1255"/>
      <c r="K9538" s="1257"/>
      <c r="L9538" s="1257"/>
      <c r="P9538" s="1255"/>
    </row>
    <row r="9539" spans="6:16">
      <c r="F9539" s="1256"/>
      <c r="G9539" s="1257"/>
      <c r="I9539" s="1255"/>
      <c r="K9539" s="1257"/>
      <c r="L9539" s="1257"/>
      <c r="P9539" s="1255"/>
    </row>
    <row r="9540" spans="6:16">
      <c r="F9540" s="1256"/>
      <c r="G9540" s="1257"/>
      <c r="I9540" s="1255"/>
      <c r="K9540" s="1257"/>
      <c r="L9540" s="1257"/>
      <c r="P9540" s="1255"/>
    </row>
    <row r="9541" spans="6:16">
      <c r="F9541" s="1256"/>
      <c r="G9541" s="1257"/>
      <c r="I9541" s="1255"/>
      <c r="K9541" s="1257"/>
      <c r="L9541" s="1257"/>
      <c r="P9541" s="1255"/>
    </row>
    <row r="9542" spans="6:16">
      <c r="F9542" s="1256"/>
      <c r="G9542" s="1257"/>
      <c r="I9542" s="1255"/>
      <c r="K9542" s="1257"/>
      <c r="L9542" s="1257"/>
      <c r="P9542" s="1255"/>
    </row>
    <row r="9543" spans="6:16">
      <c r="F9543" s="1256"/>
      <c r="G9543" s="1257"/>
      <c r="I9543" s="1255"/>
      <c r="K9543" s="1257"/>
      <c r="L9543" s="1257"/>
      <c r="P9543" s="1255"/>
    </row>
    <row r="9544" spans="6:16">
      <c r="F9544" s="1256"/>
      <c r="G9544" s="1257"/>
      <c r="I9544" s="1255"/>
      <c r="K9544" s="1257"/>
      <c r="L9544" s="1257"/>
      <c r="P9544" s="1255"/>
    </row>
    <row r="9545" spans="6:16">
      <c r="F9545" s="1256"/>
      <c r="G9545" s="1257"/>
      <c r="I9545" s="1255"/>
      <c r="K9545" s="1257"/>
      <c r="L9545" s="1257"/>
      <c r="P9545" s="1255"/>
    </row>
    <row r="9546" spans="6:16">
      <c r="F9546" s="1256"/>
      <c r="G9546" s="1257"/>
      <c r="I9546" s="1255"/>
      <c r="K9546" s="1257"/>
      <c r="L9546" s="1257"/>
      <c r="P9546" s="1255"/>
    </row>
    <row r="9547" spans="6:16">
      <c r="F9547" s="1256"/>
      <c r="G9547" s="1257"/>
      <c r="I9547" s="1255"/>
      <c r="K9547" s="1257"/>
      <c r="L9547" s="1257"/>
      <c r="P9547" s="1255"/>
    </row>
    <row r="9548" spans="6:16">
      <c r="F9548" s="1256"/>
      <c r="G9548" s="1257"/>
      <c r="I9548" s="1255"/>
      <c r="K9548" s="1257"/>
      <c r="L9548" s="1257"/>
      <c r="P9548" s="1255"/>
    </row>
    <row r="9549" spans="6:16">
      <c r="F9549" s="1256"/>
      <c r="G9549" s="1257"/>
      <c r="I9549" s="1255"/>
      <c r="K9549" s="1257"/>
      <c r="L9549" s="1257"/>
      <c r="P9549" s="1255"/>
    </row>
    <row r="9550" spans="6:16">
      <c r="F9550" s="1256"/>
      <c r="G9550" s="1257"/>
      <c r="I9550" s="1255"/>
      <c r="K9550" s="1257"/>
      <c r="L9550" s="1257"/>
      <c r="P9550" s="1255"/>
    </row>
    <row r="9551" spans="6:16">
      <c r="F9551" s="1256"/>
      <c r="G9551" s="1257"/>
      <c r="I9551" s="1255"/>
      <c r="K9551" s="1257"/>
      <c r="L9551" s="1257"/>
      <c r="P9551" s="1255"/>
    </row>
    <row r="9552" spans="6:16">
      <c r="F9552" s="1256"/>
      <c r="G9552" s="1257"/>
      <c r="I9552" s="1255"/>
      <c r="K9552" s="1257"/>
      <c r="L9552" s="1257"/>
      <c r="P9552" s="1255"/>
    </row>
    <row r="9553" spans="6:16">
      <c r="F9553" s="1256"/>
      <c r="G9553" s="1257"/>
      <c r="I9553" s="1255"/>
      <c r="K9553" s="1257"/>
      <c r="L9553" s="1257"/>
      <c r="P9553" s="1255"/>
    </row>
    <row r="9554" spans="6:16">
      <c r="F9554" s="1256"/>
      <c r="G9554" s="1257"/>
      <c r="I9554" s="1255"/>
      <c r="K9554" s="1257"/>
      <c r="L9554" s="1257"/>
      <c r="P9554" s="1255"/>
    </row>
    <row r="9555" spans="6:16">
      <c r="F9555" s="1256"/>
      <c r="G9555" s="1257"/>
      <c r="I9555" s="1255"/>
      <c r="K9555" s="1257"/>
      <c r="L9555" s="1257"/>
      <c r="P9555" s="1255"/>
    </row>
    <row r="9556" spans="6:16">
      <c r="F9556" s="1256"/>
      <c r="G9556" s="1257"/>
      <c r="I9556" s="1255"/>
      <c r="K9556" s="1257"/>
      <c r="L9556" s="1257"/>
      <c r="P9556" s="1255"/>
    </row>
    <row r="9557" spans="6:16">
      <c r="F9557" s="1256"/>
      <c r="G9557" s="1257"/>
      <c r="I9557" s="1255"/>
      <c r="K9557" s="1257"/>
      <c r="L9557" s="1257"/>
      <c r="P9557" s="1255"/>
    </row>
    <row r="9558" spans="6:16">
      <c r="F9558" s="1256"/>
      <c r="G9558" s="1257"/>
      <c r="I9558" s="1255"/>
      <c r="K9558" s="1257"/>
      <c r="L9558" s="1257"/>
      <c r="P9558" s="1255"/>
    </row>
    <row r="9559" spans="6:16">
      <c r="F9559" s="1256"/>
      <c r="G9559" s="1257"/>
      <c r="I9559" s="1255"/>
      <c r="K9559" s="1257"/>
      <c r="L9559" s="1257"/>
      <c r="P9559" s="1255"/>
    </row>
    <row r="9560" spans="6:16">
      <c r="F9560" s="1256"/>
      <c r="G9560" s="1257"/>
      <c r="I9560" s="1255"/>
      <c r="K9560" s="1257"/>
      <c r="L9560" s="1257"/>
      <c r="P9560" s="1255"/>
    </row>
    <row r="9561" spans="6:16">
      <c r="F9561" s="1256"/>
      <c r="G9561" s="1257"/>
      <c r="I9561" s="1255"/>
      <c r="K9561" s="1257"/>
      <c r="L9561" s="1257"/>
      <c r="P9561" s="1255"/>
    </row>
    <row r="9562" spans="6:16">
      <c r="F9562" s="1256"/>
      <c r="G9562" s="1257"/>
      <c r="I9562" s="1255"/>
      <c r="K9562" s="1257"/>
      <c r="L9562" s="1257"/>
      <c r="P9562" s="1255"/>
    </row>
    <row r="9563" spans="6:16">
      <c r="F9563" s="1256"/>
      <c r="G9563" s="1257"/>
      <c r="I9563" s="1255"/>
      <c r="K9563" s="1257"/>
      <c r="L9563" s="1257"/>
      <c r="P9563" s="1255"/>
    </row>
    <row r="9564" spans="6:16">
      <c r="F9564" s="1256"/>
      <c r="G9564" s="1257"/>
      <c r="I9564" s="1255"/>
      <c r="K9564" s="1257"/>
      <c r="L9564" s="1257"/>
      <c r="P9564" s="1255"/>
    </row>
    <row r="9565" spans="6:16">
      <c r="F9565" s="1256"/>
      <c r="G9565" s="1257"/>
      <c r="I9565" s="1255"/>
      <c r="K9565" s="1257"/>
      <c r="L9565" s="1257"/>
      <c r="P9565" s="1255"/>
    </row>
    <row r="9566" spans="6:16">
      <c r="F9566" s="1256"/>
      <c r="G9566" s="1257"/>
      <c r="I9566" s="1255"/>
      <c r="K9566" s="1257"/>
      <c r="L9566" s="1257"/>
      <c r="P9566" s="1255"/>
    </row>
    <row r="9567" spans="6:16">
      <c r="F9567" s="1256"/>
      <c r="G9567" s="1257"/>
      <c r="I9567" s="1255"/>
      <c r="K9567" s="1257"/>
      <c r="L9567" s="1257"/>
      <c r="P9567" s="1255"/>
    </row>
    <row r="9568" spans="6:16">
      <c r="F9568" s="1256"/>
      <c r="G9568" s="1257"/>
      <c r="I9568" s="1255"/>
      <c r="K9568" s="1257"/>
      <c r="L9568" s="1257"/>
      <c r="P9568" s="1255"/>
    </row>
    <row r="9569" spans="6:16">
      <c r="F9569" s="1256"/>
      <c r="G9569" s="1257"/>
      <c r="I9569" s="1255"/>
      <c r="K9569" s="1257"/>
      <c r="L9569" s="1257"/>
      <c r="P9569" s="1255"/>
    </row>
    <row r="9570" spans="6:16">
      <c r="F9570" s="1256"/>
      <c r="G9570" s="1257"/>
      <c r="I9570" s="1255"/>
      <c r="K9570" s="1257"/>
      <c r="L9570" s="1257"/>
      <c r="P9570" s="1255"/>
    </row>
    <row r="9571" spans="6:16">
      <c r="F9571" s="1256"/>
      <c r="G9571" s="1257"/>
      <c r="I9571" s="1255"/>
      <c r="K9571" s="1257"/>
      <c r="L9571" s="1257"/>
      <c r="P9571" s="1255"/>
    </row>
    <row r="9572" spans="6:16">
      <c r="F9572" s="1256"/>
      <c r="G9572" s="1257"/>
      <c r="I9572" s="1255"/>
      <c r="K9572" s="1257"/>
      <c r="L9572" s="1257"/>
      <c r="P9572" s="1255"/>
    </row>
    <row r="9573" spans="6:16">
      <c r="F9573" s="1256"/>
      <c r="G9573" s="1257"/>
      <c r="I9573" s="1255"/>
      <c r="K9573" s="1257"/>
      <c r="L9573" s="1257"/>
      <c r="P9573" s="1255"/>
    </row>
    <row r="9574" spans="6:16">
      <c r="F9574" s="1256"/>
      <c r="G9574" s="1257"/>
      <c r="I9574" s="1255"/>
      <c r="K9574" s="1257"/>
      <c r="L9574" s="1257"/>
      <c r="P9574" s="1255"/>
    </row>
    <row r="9575" spans="6:16">
      <c r="F9575" s="1256"/>
      <c r="G9575" s="1257"/>
      <c r="I9575" s="1255"/>
      <c r="K9575" s="1257"/>
      <c r="L9575" s="1257"/>
      <c r="P9575" s="1255"/>
    </row>
    <row r="9576" spans="6:16">
      <c r="F9576" s="1256"/>
      <c r="G9576" s="1257"/>
      <c r="I9576" s="1255"/>
      <c r="K9576" s="1257"/>
      <c r="L9576" s="1257"/>
      <c r="P9576" s="1255"/>
    </row>
    <row r="9577" spans="6:16">
      <c r="F9577" s="1256"/>
      <c r="G9577" s="1257"/>
      <c r="I9577" s="1255"/>
      <c r="K9577" s="1257"/>
      <c r="L9577" s="1257"/>
      <c r="P9577" s="1255"/>
    </row>
    <row r="9578" spans="6:16">
      <c r="F9578" s="1256"/>
      <c r="G9578" s="1257"/>
      <c r="I9578" s="1255"/>
      <c r="K9578" s="1257"/>
      <c r="L9578" s="1257"/>
      <c r="P9578" s="1255"/>
    </row>
    <row r="9579" spans="6:16">
      <c r="F9579" s="1256"/>
      <c r="G9579" s="1257"/>
      <c r="I9579" s="1255"/>
      <c r="K9579" s="1257"/>
      <c r="L9579" s="1257"/>
      <c r="P9579" s="1255"/>
    </row>
    <row r="9580" spans="6:16">
      <c r="F9580" s="1256"/>
      <c r="G9580" s="1257"/>
      <c r="I9580" s="1255"/>
      <c r="K9580" s="1257"/>
      <c r="L9580" s="1257"/>
      <c r="P9580" s="1255"/>
    </row>
    <row r="9581" spans="6:16">
      <c r="F9581" s="1256"/>
      <c r="G9581" s="1257"/>
      <c r="I9581" s="1255"/>
      <c r="K9581" s="1257"/>
      <c r="L9581" s="1257"/>
      <c r="P9581" s="1255"/>
    </row>
    <row r="9582" spans="6:16">
      <c r="F9582" s="1256"/>
      <c r="G9582" s="1257"/>
      <c r="I9582" s="1255"/>
      <c r="K9582" s="1257"/>
      <c r="L9582" s="1257"/>
      <c r="P9582" s="1255"/>
    </row>
    <row r="9583" spans="6:16">
      <c r="F9583" s="1256"/>
      <c r="G9583" s="1257"/>
      <c r="I9583" s="1255"/>
      <c r="K9583" s="1257"/>
      <c r="L9583" s="1257"/>
      <c r="P9583" s="1255"/>
    </row>
    <row r="9584" spans="6:16">
      <c r="F9584" s="1256"/>
      <c r="G9584" s="1257"/>
      <c r="I9584" s="1255"/>
      <c r="K9584" s="1257"/>
      <c r="L9584" s="1257"/>
      <c r="P9584" s="1255"/>
    </row>
    <row r="9585" spans="6:16">
      <c r="F9585" s="1256"/>
      <c r="G9585" s="1257"/>
      <c r="I9585" s="1255"/>
      <c r="K9585" s="1257"/>
      <c r="L9585" s="1257"/>
      <c r="P9585" s="1255"/>
    </row>
    <row r="9586" spans="6:16">
      <c r="F9586" s="1256"/>
      <c r="G9586" s="1257"/>
      <c r="I9586" s="1255"/>
      <c r="K9586" s="1257"/>
      <c r="L9586" s="1257"/>
      <c r="P9586" s="1255"/>
    </row>
    <row r="9587" spans="6:16">
      <c r="F9587" s="1256"/>
      <c r="G9587" s="1257"/>
      <c r="I9587" s="1255"/>
      <c r="K9587" s="1257"/>
      <c r="L9587" s="1257"/>
      <c r="P9587" s="1255"/>
    </row>
    <row r="9588" spans="6:16">
      <c r="F9588" s="1256"/>
      <c r="G9588" s="1257"/>
      <c r="I9588" s="1255"/>
      <c r="K9588" s="1257"/>
      <c r="L9588" s="1257"/>
      <c r="P9588" s="1255"/>
    </row>
    <row r="9589" spans="6:16">
      <c r="F9589" s="1256"/>
      <c r="G9589" s="1257"/>
      <c r="I9589" s="1255"/>
      <c r="K9589" s="1257"/>
      <c r="L9589" s="1257"/>
      <c r="P9589" s="1255"/>
    </row>
    <row r="9590" spans="6:16">
      <c r="F9590" s="1256"/>
      <c r="G9590" s="1257"/>
      <c r="I9590" s="1255"/>
      <c r="K9590" s="1257"/>
      <c r="L9590" s="1257"/>
      <c r="P9590" s="1255"/>
    </row>
    <row r="9591" spans="6:16">
      <c r="F9591" s="1256"/>
      <c r="G9591" s="1257"/>
      <c r="I9591" s="1255"/>
      <c r="K9591" s="1257"/>
      <c r="L9591" s="1257"/>
      <c r="P9591" s="1255"/>
    </row>
    <row r="9592" spans="6:16">
      <c r="F9592" s="1256"/>
      <c r="G9592" s="1257"/>
      <c r="I9592" s="1255"/>
      <c r="K9592" s="1257"/>
      <c r="L9592" s="1257"/>
      <c r="P9592" s="1255"/>
    </row>
    <row r="9593" spans="6:16">
      <c r="F9593" s="1256"/>
      <c r="G9593" s="1257"/>
      <c r="I9593" s="1255"/>
      <c r="K9593" s="1257"/>
      <c r="L9593" s="1257"/>
      <c r="P9593" s="1255"/>
    </row>
    <row r="9594" spans="6:16">
      <c r="F9594" s="1256"/>
      <c r="G9594" s="1257"/>
      <c r="I9594" s="1255"/>
      <c r="K9594" s="1257"/>
      <c r="L9594" s="1257"/>
      <c r="P9594" s="1255"/>
    </row>
    <row r="9595" spans="6:16">
      <c r="F9595" s="1256"/>
      <c r="G9595" s="1257"/>
      <c r="I9595" s="1255"/>
      <c r="K9595" s="1257"/>
      <c r="L9595" s="1257"/>
      <c r="P9595" s="1255"/>
    </row>
    <row r="9596" spans="6:16">
      <c r="F9596" s="1256"/>
      <c r="G9596" s="1257"/>
      <c r="I9596" s="1255"/>
      <c r="K9596" s="1257"/>
      <c r="L9596" s="1257"/>
      <c r="P9596" s="1255"/>
    </row>
    <row r="9597" spans="6:16">
      <c r="F9597" s="1256"/>
      <c r="G9597" s="1257"/>
      <c r="I9597" s="1255"/>
      <c r="K9597" s="1257"/>
      <c r="L9597" s="1257"/>
      <c r="P9597" s="1255"/>
    </row>
    <row r="9598" spans="6:16">
      <c r="F9598" s="1256"/>
      <c r="G9598" s="1257"/>
      <c r="I9598" s="1255"/>
      <c r="K9598" s="1257"/>
      <c r="L9598" s="1257"/>
      <c r="P9598" s="1255"/>
    </row>
    <row r="9599" spans="6:16">
      <c r="F9599" s="1256"/>
      <c r="G9599" s="1257"/>
      <c r="I9599" s="1255"/>
      <c r="K9599" s="1257"/>
      <c r="L9599" s="1257"/>
      <c r="P9599" s="1255"/>
    </row>
    <row r="9600" spans="6:16">
      <c r="F9600" s="1256"/>
      <c r="G9600" s="1257"/>
      <c r="I9600" s="1255"/>
      <c r="K9600" s="1257"/>
      <c r="L9600" s="1257"/>
      <c r="P9600" s="1255"/>
    </row>
    <row r="9601" spans="6:16">
      <c r="F9601" s="1256"/>
      <c r="G9601" s="1257"/>
      <c r="I9601" s="1255"/>
      <c r="K9601" s="1257"/>
      <c r="L9601" s="1257"/>
      <c r="P9601" s="1255"/>
    </row>
    <row r="9602" spans="6:16">
      <c r="F9602" s="1256"/>
      <c r="G9602" s="1257"/>
      <c r="I9602" s="1255"/>
      <c r="K9602" s="1257"/>
      <c r="L9602" s="1257"/>
      <c r="P9602" s="1255"/>
    </row>
    <row r="9603" spans="6:16">
      <c r="F9603" s="1256"/>
      <c r="G9603" s="1257"/>
      <c r="I9603" s="1255"/>
      <c r="K9603" s="1257"/>
      <c r="L9603" s="1257"/>
      <c r="P9603" s="1255"/>
    </row>
    <row r="9604" spans="6:16">
      <c r="F9604" s="1256"/>
      <c r="G9604" s="1257"/>
      <c r="I9604" s="1255"/>
      <c r="K9604" s="1257"/>
      <c r="L9604" s="1257"/>
      <c r="P9604" s="1255"/>
    </row>
    <row r="9605" spans="6:16">
      <c r="F9605" s="1256"/>
      <c r="G9605" s="1257"/>
      <c r="I9605" s="1255"/>
      <c r="K9605" s="1257"/>
      <c r="L9605" s="1257"/>
      <c r="P9605" s="1255"/>
    </row>
    <row r="9606" spans="6:16">
      <c r="F9606" s="1256"/>
      <c r="G9606" s="1257"/>
      <c r="I9606" s="1255"/>
      <c r="K9606" s="1257"/>
      <c r="L9606" s="1257"/>
      <c r="P9606" s="1255"/>
    </row>
    <row r="9607" spans="6:16">
      <c r="F9607" s="1256"/>
      <c r="G9607" s="1257"/>
      <c r="I9607" s="1255"/>
      <c r="K9607" s="1257"/>
      <c r="L9607" s="1257"/>
      <c r="P9607" s="1255"/>
    </row>
    <row r="9608" spans="6:16">
      <c r="F9608" s="1256"/>
      <c r="G9608" s="1257"/>
      <c r="I9608" s="1255"/>
      <c r="K9608" s="1257"/>
      <c r="L9608" s="1257"/>
      <c r="P9608" s="1255"/>
    </row>
    <row r="9609" spans="6:16">
      <c r="F9609" s="1256"/>
      <c r="G9609" s="1257"/>
      <c r="I9609" s="1255"/>
      <c r="K9609" s="1257"/>
      <c r="L9609" s="1257"/>
      <c r="P9609" s="1255"/>
    </row>
    <row r="9610" spans="6:16">
      <c r="F9610" s="1256"/>
      <c r="G9610" s="1257"/>
      <c r="I9610" s="1255"/>
      <c r="K9610" s="1257"/>
      <c r="L9610" s="1257"/>
      <c r="P9610" s="1255"/>
    </row>
    <row r="9611" spans="6:16">
      <c r="F9611" s="1256"/>
      <c r="G9611" s="1257"/>
      <c r="I9611" s="1255"/>
      <c r="K9611" s="1257"/>
      <c r="L9611" s="1257"/>
      <c r="P9611" s="1255"/>
    </row>
    <row r="9612" spans="6:16">
      <c r="F9612" s="1256"/>
      <c r="G9612" s="1257"/>
      <c r="I9612" s="1255"/>
      <c r="K9612" s="1257"/>
      <c r="L9612" s="1257"/>
      <c r="P9612" s="1255"/>
    </row>
    <row r="9613" spans="6:16">
      <c r="F9613" s="1256"/>
      <c r="G9613" s="1257"/>
      <c r="I9613" s="1255"/>
      <c r="K9613" s="1257"/>
      <c r="L9613" s="1257"/>
      <c r="P9613" s="1255"/>
    </row>
    <row r="9614" spans="6:16">
      <c r="F9614" s="1256"/>
      <c r="G9614" s="1257"/>
      <c r="I9614" s="1255"/>
      <c r="K9614" s="1257"/>
      <c r="L9614" s="1257"/>
      <c r="P9614" s="1255"/>
    </row>
    <row r="9615" spans="6:16">
      <c r="F9615" s="1256"/>
      <c r="G9615" s="1257"/>
      <c r="I9615" s="1255"/>
      <c r="K9615" s="1257"/>
      <c r="L9615" s="1257"/>
      <c r="P9615" s="1255"/>
    </row>
    <row r="9616" spans="6:16">
      <c r="F9616" s="1256"/>
      <c r="G9616" s="1257"/>
      <c r="I9616" s="1255"/>
      <c r="K9616" s="1257"/>
      <c r="L9616" s="1257"/>
      <c r="P9616" s="1255"/>
    </row>
    <row r="9617" spans="6:16">
      <c r="F9617" s="1256"/>
      <c r="G9617" s="1257"/>
      <c r="I9617" s="1255"/>
      <c r="K9617" s="1257"/>
      <c r="L9617" s="1257"/>
      <c r="P9617" s="1255"/>
    </row>
    <row r="9618" spans="6:16">
      <c r="F9618" s="1256"/>
      <c r="G9618" s="1257"/>
      <c r="I9618" s="1255"/>
      <c r="K9618" s="1257"/>
      <c r="L9618" s="1257"/>
      <c r="P9618" s="1255"/>
    </row>
    <row r="9619" spans="6:16">
      <c r="F9619" s="1256"/>
      <c r="G9619" s="1257"/>
      <c r="I9619" s="1255"/>
      <c r="K9619" s="1257"/>
      <c r="L9619" s="1257"/>
      <c r="P9619" s="1255"/>
    </row>
    <row r="9620" spans="6:16">
      <c r="F9620" s="1256"/>
      <c r="G9620" s="1257"/>
      <c r="I9620" s="1255"/>
      <c r="K9620" s="1257"/>
      <c r="L9620" s="1257"/>
      <c r="P9620" s="1255"/>
    </row>
    <row r="9621" spans="6:16">
      <c r="F9621" s="1256"/>
      <c r="G9621" s="1257"/>
      <c r="I9621" s="1255"/>
      <c r="K9621" s="1257"/>
      <c r="L9621" s="1257"/>
      <c r="P9621" s="1255"/>
    </row>
    <row r="9622" spans="6:16">
      <c r="F9622" s="1256"/>
      <c r="G9622" s="1257"/>
      <c r="I9622" s="1255"/>
      <c r="K9622" s="1257"/>
      <c r="L9622" s="1257"/>
      <c r="P9622" s="1255"/>
    </row>
    <row r="9623" spans="6:16">
      <c r="F9623" s="1256"/>
      <c r="G9623" s="1257"/>
      <c r="I9623" s="1255"/>
      <c r="K9623" s="1257"/>
      <c r="L9623" s="1257"/>
      <c r="P9623" s="1255"/>
    </row>
    <row r="9624" spans="6:16">
      <c r="F9624" s="1256"/>
      <c r="G9624" s="1257"/>
      <c r="I9624" s="1255"/>
      <c r="K9624" s="1257"/>
      <c r="L9624" s="1257"/>
      <c r="P9624" s="1255"/>
    </row>
    <row r="9625" spans="6:16">
      <c r="F9625" s="1256"/>
      <c r="G9625" s="1257"/>
      <c r="I9625" s="1255"/>
      <c r="K9625" s="1257"/>
      <c r="L9625" s="1257"/>
      <c r="P9625" s="1255"/>
    </row>
    <row r="9626" spans="6:16">
      <c r="F9626" s="1256"/>
      <c r="G9626" s="1257"/>
      <c r="I9626" s="1255"/>
      <c r="K9626" s="1257"/>
      <c r="L9626" s="1257"/>
      <c r="P9626" s="1255"/>
    </row>
    <row r="9627" spans="6:16">
      <c r="F9627" s="1256"/>
      <c r="G9627" s="1257"/>
      <c r="I9627" s="1255"/>
      <c r="K9627" s="1257"/>
      <c r="L9627" s="1257"/>
      <c r="P9627" s="1255"/>
    </row>
    <row r="9628" spans="6:16">
      <c r="F9628" s="1256"/>
      <c r="G9628" s="1257"/>
      <c r="I9628" s="1255"/>
      <c r="K9628" s="1257"/>
      <c r="L9628" s="1257"/>
      <c r="P9628" s="1255"/>
    </row>
    <row r="9629" spans="6:16">
      <c r="F9629" s="1256"/>
      <c r="G9629" s="1257"/>
      <c r="I9629" s="1255"/>
      <c r="K9629" s="1257"/>
      <c r="L9629" s="1257"/>
      <c r="P9629" s="1255"/>
    </row>
    <row r="9630" spans="6:16">
      <c r="F9630" s="1256"/>
      <c r="G9630" s="1257"/>
      <c r="I9630" s="1255"/>
      <c r="K9630" s="1257"/>
      <c r="L9630" s="1257"/>
      <c r="P9630" s="1255"/>
    </row>
    <row r="9631" spans="6:16">
      <c r="F9631" s="1256"/>
      <c r="G9631" s="1257"/>
      <c r="I9631" s="1255"/>
      <c r="K9631" s="1257"/>
      <c r="L9631" s="1257"/>
      <c r="P9631" s="1255"/>
    </row>
    <row r="9632" spans="6:16">
      <c r="F9632" s="1256"/>
      <c r="G9632" s="1257"/>
      <c r="I9632" s="1255"/>
      <c r="K9632" s="1257"/>
      <c r="L9632" s="1257"/>
      <c r="P9632" s="1255"/>
    </row>
    <row r="9633" spans="6:16">
      <c r="F9633" s="1256"/>
      <c r="G9633" s="1257"/>
      <c r="I9633" s="1255"/>
      <c r="K9633" s="1257"/>
      <c r="L9633" s="1257"/>
      <c r="P9633" s="1255"/>
    </row>
    <row r="9634" spans="6:16">
      <c r="F9634" s="1256"/>
      <c r="G9634" s="1257"/>
      <c r="I9634" s="1255"/>
      <c r="K9634" s="1257"/>
      <c r="L9634" s="1257"/>
      <c r="P9634" s="1255"/>
    </row>
    <row r="9635" spans="6:16">
      <c r="F9635" s="1256"/>
      <c r="G9635" s="1257"/>
      <c r="I9635" s="1255"/>
      <c r="K9635" s="1257"/>
      <c r="L9635" s="1257"/>
      <c r="P9635" s="1255"/>
    </row>
    <row r="9636" spans="6:16">
      <c r="F9636" s="1256"/>
      <c r="G9636" s="1257"/>
      <c r="I9636" s="1255"/>
      <c r="K9636" s="1257"/>
      <c r="L9636" s="1257"/>
      <c r="P9636" s="1255"/>
    </row>
    <row r="9637" spans="6:16">
      <c r="F9637" s="1256"/>
      <c r="G9637" s="1257"/>
      <c r="I9637" s="1255"/>
      <c r="K9637" s="1257"/>
      <c r="L9637" s="1257"/>
      <c r="P9637" s="1255"/>
    </row>
    <row r="9638" spans="6:16">
      <c r="F9638" s="1256"/>
      <c r="G9638" s="1257"/>
      <c r="I9638" s="1255"/>
      <c r="K9638" s="1257"/>
      <c r="L9638" s="1257"/>
      <c r="P9638" s="1255"/>
    </row>
    <row r="9639" spans="6:16">
      <c r="F9639" s="1256"/>
      <c r="G9639" s="1257"/>
      <c r="I9639" s="1255"/>
      <c r="K9639" s="1257"/>
      <c r="L9639" s="1257"/>
      <c r="P9639" s="1255"/>
    </row>
    <row r="9640" spans="6:16">
      <c r="F9640" s="1256"/>
      <c r="G9640" s="1257"/>
      <c r="I9640" s="1255"/>
      <c r="K9640" s="1257"/>
      <c r="L9640" s="1257"/>
      <c r="P9640" s="1255"/>
    </row>
    <row r="9641" spans="6:16">
      <c r="F9641" s="1256"/>
      <c r="G9641" s="1257"/>
      <c r="I9641" s="1255"/>
      <c r="K9641" s="1257"/>
      <c r="L9641" s="1257"/>
      <c r="P9641" s="1255"/>
    </row>
    <row r="9642" spans="6:16">
      <c r="F9642" s="1256"/>
      <c r="G9642" s="1257"/>
      <c r="I9642" s="1255"/>
      <c r="K9642" s="1257"/>
      <c r="L9642" s="1257"/>
      <c r="P9642" s="1255"/>
    </row>
    <row r="9643" spans="6:16">
      <c r="F9643" s="1256"/>
      <c r="G9643" s="1257"/>
      <c r="I9643" s="1255"/>
      <c r="K9643" s="1257"/>
      <c r="L9643" s="1257"/>
      <c r="P9643" s="1255"/>
    </row>
    <row r="9644" spans="6:16">
      <c r="F9644" s="1256"/>
      <c r="G9644" s="1257"/>
      <c r="I9644" s="1255"/>
      <c r="K9644" s="1257"/>
      <c r="L9644" s="1257"/>
      <c r="P9644" s="1255"/>
    </row>
    <row r="9645" spans="6:16">
      <c r="F9645" s="1256"/>
      <c r="G9645" s="1257"/>
      <c r="I9645" s="1255"/>
      <c r="K9645" s="1257"/>
      <c r="L9645" s="1257"/>
      <c r="P9645" s="1255"/>
    </row>
    <row r="9646" spans="6:16">
      <c r="F9646" s="1256"/>
      <c r="G9646" s="1257"/>
      <c r="I9646" s="1255"/>
      <c r="K9646" s="1257"/>
      <c r="L9646" s="1257"/>
      <c r="P9646" s="1255"/>
    </row>
    <row r="9647" spans="6:16">
      <c r="F9647" s="1256"/>
      <c r="G9647" s="1257"/>
      <c r="I9647" s="1255"/>
      <c r="K9647" s="1257"/>
      <c r="L9647" s="1257"/>
      <c r="P9647" s="1255"/>
    </row>
    <row r="9648" spans="6:16">
      <c r="F9648" s="1256"/>
      <c r="G9648" s="1257"/>
      <c r="I9648" s="1255"/>
      <c r="K9648" s="1257"/>
      <c r="L9648" s="1257"/>
      <c r="P9648" s="1255"/>
    </row>
    <row r="9649" spans="6:16">
      <c r="F9649" s="1256"/>
      <c r="G9649" s="1257"/>
      <c r="I9649" s="1255"/>
      <c r="K9649" s="1257"/>
      <c r="L9649" s="1257"/>
      <c r="P9649" s="1255"/>
    </row>
    <row r="9650" spans="6:16">
      <c r="F9650" s="1256"/>
      <c r="G9650" s="1257"/>
      <c r="I9650" s="1255"/>
      <c r="K9650" s="1257"/>
      <c r="L9650" s="1257"/>
      <c r="P9650" s="1255"/>
    </row>
    <row r="9651" spans="6:16">
      <c r="F9651" s="1256"/>
      <c r="G9651" s="1257"/>
      <c r="I9651" s="1255"/>
      <c r="K9651" s="1257"/>
      <c r="L9651" s="1257"/>
      <c r="P9651" s="1255"/>
    </row>
    <row r="9652" spans="6:16">
      <c r="F9652" s="1256"/>
      <c r="G9652" s="1257"/>
      <c r="I9652" s="1255"/>
      <c r="K9652" s="1257"/>
      <c r="L9652" s="1257"/>
      <c r="P9652" s="1255"/>
    </row>
    <row r="9653" spans="6:16">
      <c r="F9653" s="1256"/>
      <c r="G9653" s="1257"/>
      <c r="I9653" s="1255"/>
      <c r="K9653" s="1257"/>
      <c r="L9653" s="1257"/>
      <c r="P9653" s="1255"/>
    </row>
    <row r="9654" spans="6:16">
      <c r="F9654" s="1256"/>
      <c r="G9654" s="1257"/>
      <c r="I9654" s="1255"/>
      <c r="K9654" s="1257"/>
      <c r="L9654" s="1257"/>
      <c r="P9654" s="1255"/>
    </row>
    <row r="9655" spans="6:16">
      <c r="F9655" s="1256"/>
      <c r="G9655" s="1257"/>
      <c r="I9655" s="1255"/>
      <c r="K9655" s="1257"/>
      <c r="L9655" s="1257"/>
      <c r="P9655" s="1255"/>
    </row>
    <row r="9656" spans="6:16">
      <c r="F9656" s="1256"/>
      <c r="G9656" s="1257"/>
      <c r="I9656" s="1255"/>
      <c r="K9656" s="1257"/>
      <c r="L9656" s="1257"/>
      <c r="P9656" s="1255"/>
    </row>
    <row r="9657" spans="6:16">
      <c r="F9657" s="1256"/>
      <c r="G9657" s="1257"/>
      <c r="I9657" s="1255"/>
      <c r="K9657" s="1257"/>
      <c r="L9657" s="1257"/>
      <c r="P9657" s="1255"/>
    </row>
    <row r="9658" spans="6:16">
      <c r="F9658" s="1256"/>
      <c r="G9658" s="1257"/>
      <c r="I9658" s="1255"/>
      <c r="K9658" s="1257"/>
      <c r="L9658" s="1257"/>
      <c r="P9658" s="1255"/>
    </row>
    <row r="9659" spans="6:16">
      <c r="F9659" s="1256"/>
      <c r="G9659" s="1257"/>
      <c r="I9659" s="1255"/>
      <c r="K9659" s="1257"/>
      <c r="L9659" s="1257"/>
      <c r="P9659" s="1255"/>
    </row>
    <row r="9660" spans="6:16">
      <c r="F9660" s="1256"/>
      <c r="G9660" s="1257"/>
      <c r="I9660" s="1255"/>
      <c r="K9660" s="1257"/>
      <c r="L9660" s="1257"/>
      <c r="P9660" s="1255"/>
    </row>
    <row r="9661" spans="6:16">
      <c r="F9661" s="1256"/>
      <c r="G9661" s="1257"/>
      <c r="I9661" s="1255"/>
      <c r="K9661" s="1257"/>
      <c r="L9661" s="1257"/>
      <c r="P9661" s="1255"/>
    </row>
    <row r="9662" spans="6:16">
      <c r="F9662" s="1256"/>
      <c r="G9662" s="1257"/>
      <c r="I9662" s="1255"/>
      <c r="K9662" s="1257"/>
      <c r="L9662" s="1257"/>
      <c r="P9662" s="1255"/>
    </row>
    <row r="9663" spans="6:16">
      <c r="F9663" s="1256"/>
      <c r="G9663" s="1257"/>
      <c r="I9663" s="1255"/>
      <c r="K9663" s="1257"/>
      <c r="L9663" s="1257"/>
      <c r="P9663" s="1255"/>
    </row>
    <row r="9664" spans="6:16">
      <c r="F9664" s="1256"/>
      <c r="G9664" s="1257"/>
      <c r="I9664" s="1255"/>
      <c r="K9664" s="1257"/>
      <c r="L9664" s="1257"/>
      <c r="P9664" s="1255"/>
    </row>
    <row r="9665" spans="6:16">
      <c r="F9665" s="1256"/>
      <c r="G9665" s="1257"/>
      <c r="I9665" s="1255"/>
      <c r="K9665" s="1257"/>
      <c r="L9665" s="1257"/>
      <c r="P9665" s="1255"/>
    </row>
    <row r="9666" spans="6:16">
      <c r="F9666" s="1256"/>
      <c r="G9666" s="1257"/>
      <c r="I9666" s="1255"/>
      <c r="K9666" s="1257"/>
      <c r="L9666" s="1257"/>
      <c r="P9666" s="1255"/>
    </row>
    <row r="9667" spans="6:16">
      <c r="F9667" s="1256"/>
      <c r="G9667" s="1257"/>
      <c r="I9667" s="1255"/>
      <c r="K9667" s="1257"/>
      <c r="L9667" s="1257"/>
      <c r="P9667" s="1255"/>
    </row>
    <row r="9668" spans="6:16">
      <c r="F9668" s="1256"/>
      <c r="G9668" s="1257"/>
      <c r="I9668" s="1255"/>
      <c r="K9668" s="1257"/>
      <c r="L9668" s="1257"/>
      <c r="P9668" s="1255"/>
    </row>
    <row r="9669" spans="6:16">
      <c r="F9669" s="1256"/>
      <c r="G9669" s="1257"/>
      <c r="I9669" s="1255"/>
      <c r="K9669" s="1257"/>
      <c r="L9669" s="1257"/>
      <c r="P9669" s="1255"/>
    </row>
    <row r="9670" spans="6:16">
      <c r="F9670" s="1256"/>
      <c r="G9670" s="1257"/>
      <c r="I9670" s="1255"/>
      <c r="K9670" s="1257"/>
      <c r="L9670" s="1257"/>
      <c r="P9670" s="1255"/>
    </row>
    <row r="9671" spans="6:16">
      <c r="F9671" s="1256"/>
      <c r="G9671" s="1257"/>
      <c r="I9671" s="1255"/>
      <c r="K9671" s="1257"/>
      <c r="L9671" s="1257"/>
      <c r="P9671" s="1255"/>
    </row>
    <row r="9672" spans="6:16">
      <c r="F9672" s="1256"/>
      <c r="G9672" s="1257"/>
      <c r="I9672" s="1255"/>
      <c r="K9672" s="1257"/>
      <c r="L9672" s="1257"/>
      <c r="P9672" s="1255"/>
    </row>
    <row r="9673" spans="6:16">
      <c r="F9673" s="1256"/>
      <c r="G9673" s="1257"/>
      <c r="I9673" s="1255"/>
      <c r="K9673" s="1257"/>
      <c r="L9673" s="1257"/>
      <c r="P9673" s="1255"/>
    </row>
    <row r="9674" spans="6:16">
      <c r="F9674" s="1256"/>
      <c r="G9674" s="1257"/>
      <c r="I9674" s="1255"/>
      <c r="K9674" s="1257"/>
      <c r="L9674" s="1257"/>
      <c r="P9674" s="1255"/>
    </row>
    <row r="9675" spans="6:16">
      <c r="F9675" s="1256"/>
      <c r="G9675" s="1257"/>
      <c r="I9675" s="1255"/>
      <c r="K9675" s="1257"/>
      <c r="L9675" s="1257"/>
      <c r="P9675" s="1255"/>
    </row>
    <row r="9676" spans="6:16">
      <c r="F9676" s="1256"/>
      <c r="G9676" s="1257"/>
      <c r="I9676" s="1255"/>
      <c r="K9676" s="1257"/>
      <c r="L9676" s="1257"/>
      <c r="P9676" s="1255"/>
    </row>
    <row r="9677" spans="6:16">
      <c r="F9677" s="1256"/>
      <c r="G9677" s="1257"/>
      <c r="I9677" s="1255"/>
      <c r="K9677" s="1257"/>
      <c r="L9677" s="1257"/>
      <c r="P9677" s="1255"/>
    </row>
    <row r="9678" spans="6:16">
      <c r="F9678" s="1256"/>
      <c r="G9678" s="1257"/>
      <c r="I9678" s="1255"/>
      <c r="K9678" s="1257"/>
      <c r="L9678" s="1257"/>
      <c r="P9678" s="1255"/>
    </row>
    <row r="9679" spans="6:16">
      <c r="F9679" s="1256"/>
      <c r="G9679" s="1257"/>
      <c r="I9679" s="1255"/>
      <c r="K9679" s="1257"/>
      <c r="L9679" s="1257"/>
      <c r="P9679" s="1255"/>
    </row>
    <row r="9680" spans="6:16">
      <c r="F9680" s="1256"/>
      <c r="G9680" s="1257"/>
      <c r="I9680" s="1255"/>
      <c r="K9680" s="1257"/>
      <c r="L9680" s="1257"/>
      <c r="P9680" s="1255"/>
    </row>
    <row r="9681" spans="6:16">
      <c r="F9681" s="1256"/>
      <c r="G9681" s="1257"/>
      <c r="I9681" s="1255"/>
      <c r="K9681" s="1257"/>
      <c r="L9681" s="1257"/>
      <c r="P9681" s="1255"/>
    </row>
    <row r="9682" spans="6:16">
      <c r="F9682" s="1256"/>
      <c r="G9682" s="1257"/>
      <c r="I9682" s="1255"/>
      <c r="K9682" s="1257"/>
      <c r="L9682" s="1257"/>
      <c r="P9682" s="1255"/>
    </row>
    <row r="9683" spans="6:16">
      <c r="F9683" s="1256"/>
      <c r="G9683" s="1257"/>
      <c r="I9683" s="1255"/>
      <c r="K9683" s="1257"/>
      <c r="L9683" s="1257"/>
      <c r="P9683" s="1255"/>
    </row>
    <row r="9684" spans="6:16">
      <c r="F9684" s="1256"/>
      <c r="G9684" s="1257"/>
      <c r="I9684" s="1255"/>
      <c r="K9684" s="1257"/>
      <c r="L9684" s="1257"/>
      <c r="P9684" s="1255"/>
    </row>
    <row r="9685" spans="6:16">
      <c r="F9685" s="1256"/>
      <c r="G9685" s="1257"/>
      <c r="I9685" s="1255"/>
      <c r="K9685" s="1257"/>
      <c r="L9685" s="1257"/>
      <c r="P9685" s="1255"/>
    </row>
    <row r="9686" spans="6:16">
      <c r="F9686" s="1256"/>
      <c r="G9686" s="1257"/>
      <c r="I9686" s="1255"/>
      <c r="K9686" s="1257"/>
      <c r="L9686" s="1257"/>
      <c r="P9686" s="1255"/>
    </row>
    <row r="9687" spans="6:16">
      <c r="F9687" s="1256"/>
      <c r="G9687" s="1257"/>
      <c r="I9687" s="1255"/>
      <c r="K9687" s="1257"/>
      <c r="L9687" s="1257"/>
      <c r="P9687" s="1255"/>
    </row>
    <row r="9688" spans="6:16">
      <c r="F9688" s="1256"/>
      <c r="G9688" s="1257"/>
      <c r="I9688" s="1255"/>
      <c r="K9688" s="1257"/>
      <c r="L9688" s="1257"/>
      <c r="P9688" s="1255"/>
    </row>
    <row r="9689" spans="6:16">
      <c r="F9689" s="1256"/>
      <c r="G9689" s="1257"/>
      <c r="I9689" s="1255"/>
      <c r="K9689" s="1257"/>
      <c r="L9689" s="1257"/>
      <c r="P9689" s="1255"/>
    </row>
    <row r="9690" spans="6:16">
      <c r="F9690" s="1256"/>
      <c r="G9690" s="1257"/>
      <c r="I9690" s="1255"/>
      <c r="K9690" s="1257"/>
      <c r="L9690" s="1257"/>
      <c r="P9690" s="1255"/>
    </row>
    <row r="9691" spans="6:16">
      <c r="F9691" s="1256"/>
      <c r="G9691" s="1257"/>
      <c r="I9691" s="1255"/>
      <c r="K9691" s="1257"/>
      <c r="L9691" s="1257"/>
      <c r="P9691" s="1255"/>
    </row>
    <row r="9692" spans="6:16">
      <c r="F9692" s="1256"/>
      <c r="G9692" s="1257"/>
      <c r="I9692" s="1255"/>
      <c r="K9692" s="1257"/>
      <c r="L9692" s="1257"/>
      <c r="P9692" s="1255"/>
    </row>
    <row r="9693" spans="6:16">
      <c r="F9693" s="1256"/>
      <c r="G9693" s="1257"/>
      <c r="I9693" s="1255"/>
      <c r="K9693" s="1257"/>
      <c r="L9693" s="1257"/>
      <c r="P9693" s="1255"/>
    </row>
    <row r="9694" spans="6:16">
      <c r="F9694" s="1256"/>
      <c r="G9694" s="1257"/>
      <c r="I9694" s="1255"/>
      <c r="K9694" s="1257"/>
      <c r="L9694" s="1257"/>
      <c r="P9694" s="1255"/>
    </row>
    <row r="9695" spans="6:16">
      <c r="F9695" s="1256"/>
      <c r="G9695" s="1257"/>
      <c r="I9695" s="1255"/>
      <c r="K9695" s="1257"/>
      <c r="L9695" s="1257"/>
      <c r="P9695" s="1255"/>
    </row>
    <row r="9696" spans="6:16">
      <c r="F9696" s="1256"/>
      <c r="G9696" s="1257"/>
      <c r="I9696" s="1255"/>
      <c r="K9696" s="1257"/>
      <c r="L9696" s="1257"/>
      <c r="P9696" s="1255"/>
    </row>
    <row r="9697" spans="6:16">
      <c r="F9697" s="1256"/>
      <c r="G9697" s="1257"/>
      <c r="I9697" s="1255"/>
      <c r="K9697" s="1257"/>
      <c r="L9697" s="1257"/>
      <c r="P9697" s="1255"/>
    </row>
    <row r="9698" spans="6:16">
      <c r="F9698" s="1256"/>
      <c r="G9698" s="1257"/>
      <c r="I9698" s="1255"/>
      <c r="K9698" s="1257"/>
      <c r="L9698" s="1257"/>
      <c r="P9698" s="1255"/>
    </row>
    <row r="9699" spans="6:16">
      <c r="F9699" s="1256"/>
      <c r="G9699" s="1257"/>
      <c r="I9699" s="1255"/>
      <c r="K9699" s="1257"/>
      <c r="L9699" s="1257"/>
      <c r="P9699" s="1255"/>
    </row>
    <row r="9700" spans="6:16">
      <c r="F9700" s="1256"/>
      <c r="G9700" s="1257"/>
      <c r="I9700" s="1255"/>
      <c r="K9700" s="1257"/>
      <c r="L9700" s="1257"/>
      <c r="P9700" s="1255"/>
    </row>
    <row r="9701" spans="6:16">
      <c r="F9701" s="1256"/>
      <c r="G9701" s="1257"/>
      <c r="I9701" s="1255"/>
      <c r="K9701" s="1257"/>
      <c r="L9701" s="1257"/>
      <c r="P9701" s="1255"/>
    </row>
    <row r="9702" spans="6:16">
      <c r="F9702" s="1256"/>
      <c r="G9702" s="1257"/>
      <c r="I9702" s="1255"/>
      <c r="K9702" s="1257"/>
      <c r="L9702" s="1257"/>
      <c r="P9702" s="1255"/>
    </row>
    <row r="9703" spans="6:16">
      <c r="F9703" s="1256"/>
      <c r="G9703" s="1257"/>
      <c r="I9703" s="1255"/>
      <c r="K9703" s="1257"/>
      <c r="L9703" s="1257"/>
      <c r="P9703" s="1255"/>
    </row>
    <row r="9704" spans="6:16">
      <c r="F9704" s="1256"/>
      <c r="G9704" s="1257"/>
      <c r="I9704" s="1255"/>
      <c r="K9704" s="1257"/>
      <c r="L9704" s="1257"/>
      <c r="P9704" s="1255"/>
    </row>
    <row r="9705" spans="6:16">
      <c r="F9705" s="1256"/>
      <c r="G9705" s="1257"/>
      <c r="I9705" s="1255"/>
      <c r="K9705" s="1257"/>
      <c r="L9705" s="1257"/>
      <c r="P9705" s="1255"/>
    </row>
    <row r="9706" spans="6:16">
      <c r="F9706" s="1256"/>
      <c r="G9706" s="1257"/>
      <c r="I9706" s="1255"/>
      <c r="K9706" s="1257"/>
      <c r="L9706" s="1257"/>
      <c r="P9706" s="1255"/>
    </row>
    <row r="9707" spans="6:16">
      <c r="F9707" s="1256"/>
      <c r="G9707" s="1257"/>
      <c r="I9707" s="1255"/>
      <c r="K9707" s="1257"/>
      <c r="L9707" s="1257"/>
      <c r="P9707" s="1255"/>
    </row>
    <row r="9708" spans="6:16">
      <c r="F9708" s="1256"/>
      <c r="G9708" s="1257"/>
      <c r="I9708" s="1255"/>
      <c r="K9708" s="1257"/>
      <c r="L9708" s="1257"/>
      <c r="P9708" s="1255"/>
    </row>
    <row r="9709" spans="6:16">
      <c r="F9709" s="1256"/>
      <c r="G9709" s="1257"/>
      <c r="I9709" s="1255"/>
      <c r="K9709" s="1257"/>
      <c r="L9709" s="1257"/>
      <c r="P9709" s="1255"/>
    </row>
    <row r="9710" spans="6:16">
      <c r="F9710" s="1256"/>
      <c r="G9710" s="1257"/>
      <c r="I9710" s="1255"/>
      <c r="K9710" s="1257"/>
      <c r="L9710" s="1257"/>
      <c r="P9710" s="1255"/>
    </row>
    <row r="9711" spans="6:16">
      <c r="F9711" s="1256"/>
      <c r="G9711" s="1257"/>
      <c r="I9711" s="1255"/>
      <c r="K9711" s="1257"/>
      <c r="L9711" s="1257"/>
      <c r="P9711" s="1255"/>
    </row>
    <row r="9712" spans="6:16">
      <c r="F9712" s="1256"/>
      <c r="G9712" s="1257"/>
      <c r="I9712" s="1255"/>
      <c r="K9712" s="1257"/>
      <c r="L9712" s="1257"/>
      <c r="P9712" s="1255"/>
    </row>
    <row r="9713" spans="6:16">
      <c r="F9713" s="1256"/>
      <c r="G9713" s="1257"/>
      <c r="I9713" s="1255"/>
      <c r="K9713" s="1257"/>
      <c r="L9713" s="1257"/>
      <c r="P9713" s="1255"/>
    </row>
    <row r="9714" spans="6:16">
      <c r="F9714" s="1256"/>
      <c r="G9714" s="1257"/>
      <c r="I9714" s="1255"/>
      <c r="K9714" s="1257"/>
      <c r="L9714" s="1257"/>
      <c r="P9714" s="1255"/>
    </row>
    <row r="9715" spans="6:16">
      <c r="F9715" s="1256"/>
      <c r="G9715" s="1257"/>
      <c r="I9715" s="1255"/>
      <c r="K9715" s="1257"/>
      <c r="L9715" s="1257"/>
      <c r="P9715" s="1255"/>
    </row>
    <row r="9716" spans="6:16">
      <c r="F9716" s="1256"/>
      <c r="G9716" s="1257"/>
      <c r="I9716" s="1255"/>
      <c r="K9716" s="1257"/>
      <c r="L9716" s="1257"/>
      <c r="P9716" s="1255"/>
    </row>
    <row r="9717" spans="6:16">
      <c r="F9717" s="1256"/>
      <c r="G9717" s="1257"/>
      <c r="I9717" s="1255"/>
      <c r="K9717" s="1257"/>
      <c r="L9717" s="1257"/>
      <c r="P9717" s="1255"/>
    </row>
    <row r="9718" spans="6:16">
      <c r="F9718" s="1256"/>
      <c r="G9718" s="1257"/>
      <c r="I9718" s="1255"/>
      <c r="K9718" s="1257"/>
      <c r="L9718" s="1257"/>
      <c r="P9718" s="1255"/>
    </row>
    <row r="9719" spans="6:16">
      <c r="F9719" s="1256"/>
      <c r="G9719" s="1257"/>
      <c r="I9719" s="1255"/>
      <c r="K9719" s="1257"/>
      <c r="L9719" s="1257"/>
      <c r="P9719" s="1255"/>
    </row>
    <row r="9720" spans="6:16">
      <c r="F9720" s="1256"/>
      <c r="G9720" s="1257"/>
      <c r="I9720" s="1255"/>
      <c r="K9720" s="1257"/>
      <c r="L9720" s="1257"/>
      <c r="P9720" s="1255"/>
    </row>
    <row r="9721" spans="6:16">
      <c r="F9721" s="1256"/>
      <c r="G9721" s="1257"/>
      <c r="I9721" s="1255"/>
      <c r="K9721" s="1257"/>
      <c r="L9721" s="1257"/>
      <c r="P9721" s="1255"/>
    </row>
    <row r="9722" spans="6:16">
      <c r="F9722" s="1256"/>
      <c r="G9722" s="1257"/>
      <c r="I9722" s="1255"/>
      <c r="K9722" s="1257"/>
      <c r="L9722" s="1257"/>
      <c r="P9722" s="1255"/>
    </row>
    <row r="9723" spans="6:16">
      <c r="F9723" s="1256"/>
      <c r="G9723" s="1257"/>
      <c r="I9723" s="1255"/>
      <c r="K9723" s="1257"/>
      <c r="L9723" s="1257"/>
      <c r="P9723" s="1255"/>
    </row>
    <row r="9724" spans="6:16">
      <c r="F9724" s="1256"/>
      <c r="G9724" s="1257"/>
      <c r="I9724" s="1255"/>
      <c r="K9724" s="1257"/>
      <c r="L9724" s="1257"/>
      <c r="P9724" s="1255"/>
    </row>
    <row r="9725" spans="6:16">
      <c r="F9725" s="1256"/>
      <c r="G9725" s="1257"/>
      <c r="I9725" s="1255"/>
      <c r="K9725" s="1257"/>
      <c r="L9725" s="1257"/>
      <c r="P9725" s="1255"/>
    </row>
    <row r="9726" spans="6:16">
      <c r="F9726" s="1256"/>
      <c r="G9726" s="1257"/>
      <c r="I9726" s="1255"/>
      <c r="K9726" s="1257"/>
      <c r="L9726" s="1257"/>
      <c r="P9726" s="1255"/>
    </row>
    <row r="9727" spans="6:16">
      <c r="F9727" s="1256"/>
      <c r="G9727" s="1257"/>
      <c r="I9727" s="1255"/>
      <c r="K9727" s="1257"/>
      <c r="L9727" s="1257"/>
      <c r="P9727" s="1255"/>
    </row>
    <row r="9728" spans="6:16">
      <c r="F9728" s="1256"/>
      <c r="G9728" s="1257"/>
      <c r="I9728" s="1255"/>
      <c r="K9728" s="1257"/>
      <c r="L9728" s="1257"/>
      <c r="P9728" s="1255"/>
    </row>
    <row r="9729" spans="6:16">
      <c r="F9729" s="1256"/>
      <c r="G9729" s="1257"/>
      <c r="I9729" s="1255"/>
      <c r="K9729" s="1257"/>
      <c r="L9729" s="1257"/>
      <c r="P9729" s="1255"/>
    </row>
    <row r="9730" spans="6:16">
      <c r="F9730" s="1256"/>
      <c r="G9730" s="1257"/>
      <c r="I9730" s="1255"/>
      <c r="K9730" s="1257"/>
      <c r="L9730" s="1257"/>
      <c r="P9730" s="1255"/>
    </row>
    <row r="9731" spans="6:16">
      <c r="F9731" s="1256"/>
      <c r="G9731" s="1257"/>
      <c r="I9731" s="1255"/>
      <c r="K9731" s="1257"/>
      <c r="L9731" s="1257"/>
      <c r="P9731" s="1255"/>
    </row>
    <row r="9732" spans="6:16">
      <c r="F9732" s="1256"/>
      <c r="G9732" s="1257"/>
      <c r="I9732" s="1255"/>
      <c r="K9732" s="1257"/>
      <c r="L9732" s="1257"/>
      <c r="P9732" s="1255"/>
    </row>
    <row r="9733" spans="6:16">
      <c r="F9733" s="1256"/>
      <c r="G9733" s="1257"/>
      <c r="I9733" s="1255"/>
      <c r="K9733" s="1257"/>
      <c r="L9733" s="1257"/>
      <c r="P9733" s="1255"/>
    </row>
    <row r="9734" spans="6:16">
      <c r="F9734" s="1256"/>
      <c r="G9734" s="1257"/>
      <c r="I9734" s="1255"/>
      <c r="K9734" s="1257"/>
      <c r="L9734" s="1257"/>
      <c r="P9734" s="1255"/>
    </row>
    <row r="9735" spans="6:16">
      <c r="F9735" s="1256"/>
      <c r="G9735" s="1257"/>
      <c r="I9735" s="1255"/>
      <c r="K9735" s="1257"/>
      <c r="L9735" s="1257"/>
      <c r="P9735" s="1255"/>
    </row>
    <row r="9736" spans="6:16">
      <c r="F9736" s="1256"/>
      <c r="G9736" s="1257"/>
      <c r="I9736" s="1255"/>
      <c r="K9736" s="1257"/>
      <c r="L9736" s="1257"/>
      <c r="P9736" s="1255"/>
    </row>
    <row r="9737" spans="6:16">
      <c r="F9737" s="1256"/>
      <c r="G9737" s="1257"/>
      <c r="I9737" s="1255"/>
      <c r="K9737" s="1257"/>
      <c r="L9737" s="1257"/>
      <c r="P9737" s="1255"/>
    </row>
    <row r="9738" spans="6:16">
      <c r="F9738" s="1256"/>
      <c r="G9738" s="1257"/>
      <c r="I9738" s="1255"/>
      <c r="K9738" s="1257"/>
      <c r="L9738" s="1257"/>
      <c r="P9738" s="1255"/>
    </row>
    <row r="9739" spans="6:16">
      <c r="F9739" s="1256"/>
      <c r="G9739" s="1257"/>
      <c r="I9739" s="1255"/>
      <c r="K9739" s="1257"/>
      <c r="L9739" s="1257"/>
      <c r="P9739" s="1255"/>
    </row>
    <row r="9740" spans="6:16">
      <c r="F9740" s="1256"/>
      <c r="G9740" s="1257"/>
      <c r="I9740" s="1255"/>
      <c r="K9740" s="1257"/>
      <c r="L9740" s="1257"/>
      <c r="P9740" s="1255"/>
    </row>
    <row r="9741" spans="6:16">
      <c r="F9741" s="1256"/>
      <c r="G9741" s="1257"/>
      <c r="I9741" s="1255"/>
      <c r="K9741" s="1257"/>
      <c r="L9741" s="1257"/>
      <c r="P9741" s="1255"/>
    </row>
    <row r="9742" spans="6:16">
      <c r="F9742" s="1256"/>
      <c r="G9742" s="1257"/>
      <c r="I9742" s="1255"/>
      <c r="K9742" s="1257"/>
      <c r="L9742" s="1257"/>
      <c r="P9742" s="1255"/>
    </row>
    <row r="9743" spans="6:16">
      <c r="F9743" s="1256"/>
      <c r="G9743" s="1257"/>
      <c r="I9743" s="1255"/>
      <c r="K9743" s="1257"/>
      <c r="L9743" s="1257"/>
      <c r="P9743" s="1255"/>
    </row>
    <row r="9744" spans="6:16">
      <c r="F9744" s="1256"/>
      <c r="G9744" s="1257"/>
      <c r="I9744" s="1255"/>
      <c r="K9744" s="1257"/>
      <c r="L9744" s="1257"/>
      <c r="P9744" s="1255"/>
    </row>
    <row r="9745" spans="6:16">
      <c r="F9745" s="1256"/>
      <c r="G9745" s="1257"/>
      <c r="I9745" s="1255"/>
      <c r="K9745" s="1257"/>
      <c r="L9745" s="1257"/>
      <c r="P9745" s="1255"/>
    </row>
    <row r="9746" spans="6:16">
      <c r="F9746" s="1256"/>
      <c r="G9746" s="1257"/>
      <c r="I9746" s="1255"/>
      <c r="K9746" s="1257"/>
      <c r="L9746" s="1257"/>
      <c r="P9746" s="1255"/>
    </row>
    <row r="9747" spans="6:16">
      <c r="F9747" s="1256"/>
      <c r="G9747" s="1257"/>
      <c r="I9747" s="1255"/>
      <c r="K9747" s="1257"/>
      <c r="L9747" s="1257"/>
      <c r="P9747" s="1255"/>
    </row>
    <row r="9748" spans="6:16">
      <c r="F9748" s="1256"/>
      <c r="G9748" s="1257"/>
      <c r="I9748" s="1255"/>
      <c r="K9748" s="1257"/>
      <c r="L9748" s="1257"/>
      <c r="P9748" s="1255"/>
    </row>
    <row r="9749" spans="6:16">
      <c r="F9749" s="1256"/>
      <c r="G9749" s="1257"/>
      <c r="I9749" s="1255"/>
      <c r="K9749" s="1257"/>
      <c r="L9749" s="1257"/>
      <c r="P9749" s="1255"/>
    </row>
    <row r="9750" spans="6:16">
      <c r="F9750" s="1256"/>
      <c r="G9750" s="1257"/>
      <c r="I9750" s="1255"/>
      <c r="K9750" s="1257"/>
      <c r="L9750" s="1257"/>
      <c r="P9750" s="1255"/>
    </row>
    <row r="9751" spans="6:16">
      <c r="F9751" s="1256"/>
      <c r="G9751" s="1257"/>
      <c r="I9751" s="1255"/>
      <c r="K9751" s="1257"/>
      <c r="L9751" s="1257"/>
      <c r="P9751" s="1255"/>
    </row>
    <row r="9752" spans="6:16">
      <c r="F9752" s="1256"/>
      <c r="G9752" s="1257"/>
      <c r="I9752" s="1255"/>
      <c r="K9752" s="1257"/>
      <c r="L9752" s="1257"/>
      <c r="P9752" s="1255"/>
    </row>
    <row r="9753" spans="6:16">
      <c r="F9753" s="1256"/>
      <c r="G9753" s="1257"/>
      <c r="I9753" s="1255"/>
      <c r="K9753" s="1257"/>
      <c r="L9753" s="1257"/>
      <c r="P9753" s="1255"/>
    </row>
    <row r="9754" spans="6:16">
      <c r="F9754" s="1256"/>
      <c r="G9754" s="1257"/>
      <c r="I9754" s="1255"/>
      <c r="K9754" s="1257"/>
      <c r="L9754" s="1257"/>
      <c r="P9754" s="1255"/>
    </row>
    <row r="9755" spans="6:16">
      <c r="F9755" s="1256"/>
      <c r="G9755" s="1257"/>
      <c r="I9755" s="1255"/>
      <c r="K9755" s="1257"/>
      <c r="L9755" s="1257"/>
      <c r="P9755" s="1255"/>
    </row>
    <row r="9756" spans="6:16">
      <c r="F9756" s="1256"/>
      <c r="G9756" s="1257"/>
      <c r="I9756" s="1255"/>
      <c r="K9756" s="1257"/>
      <c r="L9756" s="1257"/>
      <c r="P9756" s="1255"/>
    </row>
    <row r="9757" spans="6:16">
      <c r="F9757" s="1256"/>
      <c r="G9757" s="1257"/>
      <c r="I9757" s="1255"/>
      <c r="K9757" s="1257"/>
      <c r="L9757" s="1257"/>
      <c r="P9757" s="1255"/>
    </row>
    <row r="9758" spans="6:16">
      <c r="F9758" s="1256"/>
      <c r="G9758" s="1257"/>
      <c r="I9758" s="1255"/>
      <c r="K9758" s="1257"/>
      <c r="L9758" s="1257"/>
      <c r="P9758" s="1255"/>
    </row>
    <row r="9759" spans="6:16">
      <c r="F9759" s="1256"/>
      <c r="G9759" s="1257"/>
      <c r="I9759" s="1255"/>
      <c r="K9759" s="1257"/>
      <c r="L9759" s="1257"/>
      <c r="P9759" s="1255"/>
    </row>
    <row r="9760" spans="6:16">
      <c r="F9760" s="1256"/>
      <c r="G9760" s="1257"/>
      <c r="I9760" s="1255"/>
      <c r="K9760" s="1257"/>
      <c r="L9760" s="1257"/>
      <c r="P9760" s="1255"/>
    </row>
    <row r="9761" spans="6:16">
      <c r="F9761" s="1256"/>
      <c r="G9761" s="1257"/>
      <c r="I9761" s="1255"/>
      <c r="K9761" s="1257"/>
      <c r="L9761" s="1257"/>
      <c r="P9761" s="1255"/>
    </row>
    <row r="9762" spans="6:16">
      <c r="F9762" s="1256"/>
      <c r="G9762" s="1257"/>
      <c r="I9762" s="1255"/>
      <c r="K9762" s="1257"/>
      <c r="L9762" s="1257"/>
      <c r="P9762" s="1255"/>
    </row>
    <row r="9763" spans="6:16">
      <c r="F9763" s="1256"/>
      <c r="G9763" s="1257"/>
      <c r="I9763" s="1255"/>
      <c r="K9763" s="1257"/>
      <c r="L9763" s="1257"/>
      <c r="P9763" s="1255"/>
    </row>
    <row r="9764" spans="6:16">
      <c r="F9764" s="1256"/>
      <c r="G9764" s="1257"/>
      <c r="I9764" s="1255"/>
      <c r="K9764" s="1257"/>
      <c r="L9764" s="1257"/>
      <c r="P9764" s="1255"/>
    </row>
    <row r="9765" spans="6:16">
      <c r="F9765" s="1256"/>
      <c r="G9765" s="1257"/>
      <c r="I9765" s="1255"/>
      <c r="K9765" s="1257"/>
      <c r="L9765" s="1257"/>
      <c r="P9765" s="1255"/>
    </row>
    <row r="9766" spans="6:16">
      <c r="F9766" s="1256"/>
      <c r="G9766" s="1257"/>
      <c r="I9766" s="1255"/>
      <c r="K9766" s="1257"/>
      <c r="L9766" s="1257"/>
      <c r="P9766" s="1255"/>
    </row>
    <row r="9767" spans="6:16">
      <c r="F9767" s="1256"/>
      <c r="G9767" s="1257"/>
      <c r="I9767" s="1255"/>
      <c r="K9767" s="1257"/>
      <c r="L9767" s="1257"/>
      <c r="P9767" s="1255"/>
    </row>
    <row r="9768" spans="6:16">
      <c r="F9768" s="1256"/>
      <c r="G9768" s="1257"/>
      <c r="I9768" s="1255"/>
      <c r="K9768" s="1257"/>
      <c r="L9768" s="1257"/>
      <c r="P9768" s="1255"/>
    </row>
    <row r="9769" spans="6:16">
      <c r="F9769" s="1256"/>
      <c r="G9769" s="1257"/>
      <c r="I9769" s="1255"/>
      <c r="K9769" s="1257"/>
      <c r="L9769" s="1257"/>
      <c r="P9769" s="1255"/>
    </row>
    <row r="9770" spans="6:16">
      <c r="F9770" s="1256"/>
      <c r="G9770" s="1257"/>
      <c r="I9770" s="1255"/>
      <c r="K9770" s="1257"/>
      <c r="L9770" s="1257"/>
      <c r="P9770" s="1255"/>
    </row>
    <row r="9771" spans="6:16">
      <c r="F9771" s="1256"/>
      <c r="G9771" s="1257"/>
      <c r="I9771" s="1255"/>
      <c r="K9771" s="1257"/>
      <c r="L9771" s="1257"/>
      <c r="P9771" s="1255"/>
    </row>
    <row r="9772" spans="6:16">
      <c r="F9772" s="1256"/>
      <c r="G9772" s="1257"/>
      <c r="I9772" s="1255"/>
      <c r="K9772" s="1257"/>
      <c r="L9772" s="1257"/>
      <c r="P9772" s="1255"/>
    </row>
    <row r="9773" spans="6:16">
      <c r="F9773" s="1256"/>
      <c r="G9773" s="1257"/>
      <c r="I9773" s="1255"/>
      <c r="K9773" s="1257"/>
      <c r="L9773" s="1257"/>
      <c r="P9773" s="1255"/>
    </row>
    <row r="9774" spans="6:16">
      <c r="F9774" s="1256"/>
      <c r="G9774" s="1257"/>
      <c r="I9774" s="1255"/>
      <c r="K9774" s="1257"/>
      <c r="L9774" s="1257"/>
      <c r="P9774" s="1255"/>
    </row>
    <row r="9775" spans="6:16">
      <c r="F9775" s="1256"/>
      <c r="G9775" s="1257"/>
      <c r="I9775" s="1255"/>
      <c r="K9775" s="1257"/>
      <c r="L9775" s="1257"/>
      <c r="P9775" s="1255"/>
    </row>
    <row r="9776" spans="6:16">
      <c r="F9776" s="1256"/>
      <c r="G9776" s="1257"/>
      <c r="I9776" s="1255"/>
      <c r="K9776" s="1257"/>
      <c r="L9776" s="1257"/>
      <c r="P9776" s="1255"/>
    </row>
    <row r="9777" spans="6:16">
      <c r="F9777" s="1256"/>
      <c r="G9777" s="1257"/>
      <c r="I9777" s="1255"/>
      <c r="K9777" s="1257"/>
      <c r="L9777" s="1257"/>
      <c r="P9777" s="1255"/>
    </row>
    <row r="9778" spans="6:16">
      <c r="F9778" s="1256"/>
      <c r="G9778" s="1257"/>
      <c r="I9778" s="1255"/>
      <c r="K9778" s="1257"/>
      <c r="L9778" s="1257"/>
      <c r="P9778" s="1255"/>
    </row>
    <row r="9779" spans="6:16">
      <c r="F9779" s="1256"/>
      <c r="G9779" s="1257"/>
      <c r="I9779" s="1255"/>
      <c r="K9779" s="1257"/>
      <c r="L9779" s="1257"/>
      <c r="P9779" s="1255"/>
    </row>
    <row r="9780" spans="6:16">
      <c r="F9780" s="1256"/>
      <c r="G9780" s="1257"/>
      <c r="I9780" s="1255"/>
      <c r="K9780" s="1257"/>
      <c r="L9780" s="1257"/>
      <c r="P9780" s="1255"/>
    </row>
    <row r="9781" spans="6:16">
      <c r="F9781" s="1256"/>
      <c r="G9781" s="1257"/>
      <c r="I9781" s="1255"/>
      <c r="K9781" s="1257"/>
      <c r="L9781" s="1257"/>
      <c r="P9781" s="1255"/>
    </row>
    <row r="9782" spans="6:16">
      <c r="F9782" s="1256"/>
      <c r="G9782" s="1257"/>
      <c r="I9782" s="1255"/>
      <c r="K9782" s="1257"/>
      <c r="L9782" s="1257"/>
      <c r="P9782" s="1255"/>
    </row>
    <row r="9783" spans="6:16">
      <c r="F9783" s="1256"/>
      <c r="G9783" s="1257"/>
      <c r="I9783" s="1255"/>
      <c r="K9783" s="1257"/>
      <c r="L9783" s="1257"/>
      <c r="P9783" s="1255"/>
    </row>
    <row r="9784" spans="6:16">
      <c r="F9784" s="1256"/>
      <c r="G9784" s="1257"/>
      <c r="I9784" s="1255"/>
      <c r="K9784" s="1257"/>
      <c r="L9784" s="1257"/>
      <c r="P9784" s="1255"/>
    </row>
    <row r="9785" spans="6:16">
      <c r="F9785" s="1256"/>
      <c r="G9785" s="1257"/>
      <c r="I9785" s="1255"/>
      <c r="K9785" s="1257"/>
      <c r="L9785" s="1257"/>
      <c r="P9785" s="1255"/>
    </row>
    <row r="9786" spans="6:16">
      <c r="F9786" s="1256"/>
      <c r="G9786" s="1257"/>
      <c r="I9786" s="1255"/>
      <c r="K9786" s="1257"/>
      <c r="L9786" s="1257"/>
      <c r="P9786" s="1255"/>
    </row>
    <row r="9787" spans="6:16">
      <c r="F9787" s="1256"/>
      <c r="G9787" s="1257"/>
      <c r="I9787" s="1255"/>
      <c r="K9787" s="1257"/>
      <c r="L9787" s="1257"/>
      <c r="P9787" s="1255"/>
    </row>
    <row r="9788" spans="6:16">
      <c r="F9788" s="1256"/>
      <c r="G9788" s="1257"/>
      <c r="I9788" s="1255"/>
      <c r="K9788" s="1257"/>
      <c r="L9788" s="1257"/>
      <c r="P9788" s="1255"/>
    </row>
    <row r="9789" spans="6:16">
      <c r="F9789" s="1256"/>
      <c r="G9789" s="1257"/>
      <c r="I9789" s="1255"/>
      <c r="K9789" s="1257"/>
      <c r="L9789" s="1257"/>
      <c r="P9789" s="1255"/>
    </row>
    <row r="9790" spans="6:16">
      <c r="F9790" s="1256"/>
      <c r="G9790" s="1257"/>
      <c r="I9790" s="1255"/>
      <c r="K9790" s="1257"/>
      <c r="L9790" s="1257"/>
      <c r="P9790" s="1255"/>
    </row>
    <row r="9791" spans="6:16">
      <c r="F9791" s="1256"/>
      <c r="G9791" s="1257"/>
      <c r="I9791" s="1255"/>
      <c r="K9791" s="1257"/>
      <c r="L9791" s="1257"/>
      <c r="P9791" s="1255"/>
    </row>
    <row r="9792" spans="6:16">
      <c r="F9792" s="1256"/>
      <c r="G9792" s="1257"/>
      <c r="I9792" s="1255"/>
      <c r="K9792" s="1257"/>
      <c r="L9792" s="1257"/>
      <c r="P9792" s="1255"/>
    </row>
    <row r="9793" spans="6:16">
      <c r="F9793" s="1256"/>
      <c r="G9793" s="1257"/>
      <c r="I9793" s="1255"/>
      <c r="K9793" s="1257"/>
      <c r="L9793" s="1257"/>
      <c r="P9793" s="1255"/>
    </row>
    <row r="9794" spans="6:16">
      <c r="F9794" s="1256"/>
      <c r="G9794" s="1257"/>
      <c r="I9794" s="1255"/>
      <c r="K9794" s="1257"/>
      <c r="L9794" s="1257"/>
      <c r="P9794" s="1255"/>
    </row>
    <row r="9795" spans="6:16">
      <c r="F9795" s="1256"/>
      <c r="G9795" s="1257"/>
      <c r="I9795" s="1255"/>
      <c r="K9795" s="1257"/>
      <c r="L9795" s="1257"/>
      <c r="P9795" s="1255"/>
    </row>
    <row r="9796" spans="6:16">
      <c r="F9796" s="1256"/>
      <c r="G9796" s="1257"/>
      <c r="I9796" s="1255"/>
      <c r="K9796" s="1257"/>
      <c r="L9796" s="1257"/>
      <c r="P9796" s="1255"/>
    </row>
    <row r="9797" spans="6:16">
      <c r="F9797" s="1256"/>
      <c r="G9797" s="1257"/>
      <c r="I9797" s="1255"/>
      <c r="K9797" s="1257"/>
      <c r="L9797" s="1257"/>
      <c r="P9797" s="1255"/>
    </row>
    <row r="9798" spans="6:16">
      <c r="F9798" s="1256"/>
      <c r="G9798" s="1257"/>
      <c r="I9798" s="1255"/>
      <c r="K9798" s="1257"/>
      <c r="L9798" s="1257"/>
      <c r="P9798" s="1255"/>
    </row>
    <row r="9799" spans="6:16">
      <c r="F9799" s="1256"/>
      <c r="G9799" s="1257"/>
      <c r="I9799" s="1255"/>
      <c r="K9799" s="1257"/>
      <c r="L9799" s="1257"/>
      <c r="P9799" s="1255"/>
    </row>
    <row r="9800" spans="6:16">
      <c r="F9800" s="1256"/>
      <c r="G9800" s="1257"/>
      <c r="I9800" s="1255"/>
      <c r="K9800" s="1257"/>
      <c r="L9800" s="1257"/>
      <c r="P9800" s="1255"/>
    </row>
    <row r="9801" spans="6:16">
      <c r="F9801" s="1256"/>
      <c r="G9801" s="1257"/>
      <c r="I9801" s="1255"/>
      <c r="K9801" s="1257"/>
      <c r="L9801" s="1257"/>
      <c r="P9801" s="1255"/>
    </row>
    <row r="9802" spans="6:16">
      <c r="F9802" s="1256"/>
      <c r="G9802" s="1257"/>
      <c r="I9802" s="1255"/>
      <c r="K9802" s="1257"/>
      <c r="L9802" s="1257"/>
      <c r="P9802" s="1255"/>
    </row>
    <row r="9803" spans="6:16">
      <c r="F9803" s="1256"/>
      <c r="G9803" s="1257"/>
      <c r="I9803" s="1255"/>
      <c r="K9803" s="1257"/>
      <c r="L9803" s="1257"/>
      <c r="P9803" s="1255"/>
    </row>
    <row r="9804" spans="6:16">
      <c r="F9804" s="1256"/>
      <c r="G9804" s="1257"/>
      <c r="I9804" s="1255"/>
      <c r="K9804" s="1257"/>
      <c r="L9804" s="1257"/>
      <c r="P9804" s="1255"/>
    </row>
    <row r="9805" spans="6:16">
      <c r="F9805" s="1256"/>
      <c r="G9805" s="1257"/>
      <c r="I9805" s="1255"/>
      <c r="K9805" s="1257"/>
      <c r="L9805" s="1257"/>
      <c r="P9805" s="1255"/>
    </row>
    <row r="9806" spans="6:16">
      <c r="F9806" s="1256"/>
      <c r="G9806" s="1257"/>
      <c r="I9806" s="1255"/>
      <c r="K9806" s="1257"/>
      <c r="L9806" s="1257"/>
      <c r="P9806" s="1255"/>
    </row>
    <row r="9807" spans="6:16">
      <c r="F9807" s="1256"/>
      <c r="G9807" s="1257"/>
      <c r="I9807" s="1255"/>
      <c r="K9807" s="1257"/>
      <c r="L9807" s="1257"/>
      <c r="P9807" s="1255"/>
    </row>
    <row r="9808" spans="6:16">
      <c r="F9808" s="1256"/>
      <c r="G9808" s="1257"/>
      <c r="I9808" s="1255"/>
      <c r="K9808" s="1257"/>
      <c r="L9808" s="1257"/>
      <c r="P9808" s="1255"/>
    </row>
    <row r="9809" spans="6:16">
      <c r="F9809" s="1256"/>
      <c r="G9809" s="1257"/>
      <c r="I9809" s="1255"/>
      <c r="K9809" s="1257"/>
      <c r="L9809" s="1257"/>
      <c r="P9809" s="1255"/>
    </row>
    <row r="9810" spans="6:16">
      <c r="F9810" s="1256"/>
      <c r="G9810" s="1257"/>
      <c r="I9810" s="1255"/>
      <c r="K9810" s="1257"/>
      <c r="L9810" s="1257"/>
      <c r="P9810" s="1255"/>
    </row>
    <row r="9811" spans="6:16">
      <c r="F9811" s="1256"/>
      <c r="G9811" s="1257"/>
      <c r="I9811" s="1255"/>
      <c r="K9811" s="1257"/>
      <c r="L9811" s="1257"/>
      <c r="P9811" s="1255"/>
    </row>
    <row r="9812" spans="6:16">
      <c r="F9812" s="1256"/>
      <c r="G9812" s="1257"/>
      <c r="I9812" s="1255"/>
      <c r="K9812" s="1257"/>
      <c r="L9812" s="1257"/>
      <c r="P9812" s="1255"/>
    </row>
    <row r="9813" spans="6:16">
      <c r="F9813" s="1256"/>
      <c r="G9813" s="1257"/>
      <c r="I9813" s="1255"/>
      <c r="K9813" s="1257"/>
      <c r="L9813" s="1257"/>
      <c r="P9813" s="1255"/>
    </row>
    <row r="9814" spans="6:16">
      <c r="F9814" s="1256"/>
      <c r="G9814" s="1257"/>
      <c r="I9814" s="1255"/>
      <c r="K9814" s="1257"/>
      <c r="L9814" s="1257"/>
      <c r="P9814" s="1255"/>
    </row>
    <row r="9815" spans="6:16">
      <c r="F9815" s="1256"/>
      <c r="G9815" s="1257"/>
      <c r="I9815" s="1255"/>
      <c r="K9815" s="1257"/>
      <c r="L9815" s="1257"/>
      <c r="P9815" s="1255"/>
    </row>
    <row r="9816" spans="6:16">
      <c r="F9816" s="1256"/>
      <c r="G9816" s="1257"/>
      <c r="I9816" s="1255"/>
      <c r="K9816" s="1257"/>
      <c r="L9816" s="1257"/>
      <c r="P9816" s="1255"/>
    </row>
    <row r="9817" spans="6:16">
      <c r="F9817" s="1256"/>
      <c r="G9817" s="1257"/>
      <c r="I9817" s="1255"/>
      <c r="K9817" s="1257"/>
      <c r="L9817" s="1257"/>
      <c r="P9817" s="1255"/>
    </row>
    <row r="9818" spans="6:16">
      <c r="F9818" s="1256"/>
      <c r="G9818" s="1257"/>
      <c r="I9818" s="1255"/>
      <c r="K9818" s="1257"/>
      <c r="L9818" s="1257"/>
      <c r="P9818" s="1255"/>
    </row>
    <row r="9819" spans="6:16">
      <c r="F9819" s="1256"/>
      <c r="G9819" s="1257"/>
      <c r="I9819" s="1255"/>
      <c r="K9819" s="1257"/>
      <c r="L9819" s="1257"/>
      <c r="P9819" s="1255"/>
    </row>
    <row r="9820" spans="6:16">
      <c r="F9820" s="1256"/>
      <c r="G9820" s="1257"/>
      <c r="I9820" s="1255"/>
      <c r="K9820" s="1257"/>
      <c r="L9820" s="1257"/>
      <c r="P9820" s="1255"/>
    </row>
    <row r="9821" spans="6:16">
      <c r="F9821" s="1256"/>
      <c r="G9821" s="1257"/>
      <c r="I9821" s="1255"/>
      <c r="K9821" s="1257"/>
      <c r="L9821" s="1257"/>
      <c r="P9821" s="1255"/>
    </row>
    <row r="9822" spans="6:16">
      <c r="F9822" s="1256"/>
      <c r="G9822" s="1257"/>
      <c r="I9822" s="1255"/>
      <c r="K9822" s="1257"/>
      <c r="L9822" s="1257"/>
      <c r="P9822" s="1255"/>
    </row>
    <row r="9823" spans="6:16">
      <c r="F9823" s="1256"/>
      <c r="G9823" s="1257"/>
      <c r="I9823" s="1255"/>
      <c r="K9823" s="1257"/>
      <c r="L9823" s="1257"/>
      <c r="P9823" s="1255"/>
    </row>
    <row r="9824" spans="6:16">
      <c r="F9824" s="1256"/>
      <c r="G9824" s="1257"/>
      <c r="I9824" s="1255"/>
      <c r="K9824" s="1257"/>
      <c r="L9824" s="1257"/>
      <c r="P9824" s="1255"/>
    </row>
    <row r="9825" spans="6:16">
      <c r="F9825" s="1256"/>
      <c r="G9825" s="1257"/>
      <c r="I9825" s="1255"/>
      <c r="K9825" s="1257"/>
      <c r="L9825" s="1257"/>
      <c r="P9825" s="1255"/>
    </row>
    <row r="9826" spans="6:16">
      <c r="F9826" s="1256"/>
      <c r="G9826" s="1257"/>
      <c r="I9826" s="1255"/>
      <c r="K9826" s="1257"/>
      <c r="L9826" s="1257"/>
      <c r="P9826" s="1255"/>
    </row>
    <row r="9827" spans="6:16">
      <c r="F9827" s="1256"/>
      <c r="G9827" s="1257"/>
      <c r="I9827" s="1255"/>
      <c r="K9827" s="1257"/>
      <c r="L9827" s="1257"/>
      <c r="P9827" s="1255"/>
    </row>
    <row r="9828" spans="6:16">
      <c r="F9828" s="1256"/>
      <c r="G9828" s="1257"/>
      <c r="I9828" s="1255"/>
      <c r="K9828" s="1257"/>
      <c r="L9828" s="1257"/>
      <c r="P9828" s="1255"/>
    </row>
    <row r="9829" spans="6:16">
      <c r="F9829" s="1256"/>
      <c r="G9829" s="1257"/>
      <c r="I9829" s="1255"/>
      <c r="K9829" s="1257"/>
      <c r="L9829" s="1257"/>
      <c r="P9829" s="1255"/>
    </row>
    <row r="9830" spans="6:16">
      <c r="F9830" s="1256"/>
      <c r="G9830" s="1257"/>
      <c r="I9830" s="1255"/>
      <c r="K9830" s="1257"/>
      <c r="L9830" s="1257"/>
      <c r="P9830" s="1255"/>
    </row>
    <row r="9831" spans="6:16">
      <c r="F9831" s="1256"/>
      <c r="G9831" s="1257"/>
      <c r="I9831" s="1255"/>
      <c r="K9831" s="1257"/>
      <c r="L9831" s="1257"/>
      <c r="P9831" s="1255"/>
    </row>
    <row r="9832" spans="6:16">
      <c r="F9832" s="1256"/>
      <c r="G9832" s="1257"/>
      <c r="I9832" s="1255"/>
      <c r="K9832" s="1257"/>
      <c r="L9832" s="1257"/>
      <c r="P9832" s="1255"/>
    </row>
    <row r="9833" spans="6:16">
      <c r="F9833" s="1256"/>
      <c r="G9833" s="1257"/>
      <c r="I9833" s="1255"/>
      <c r="K9833" s="1257"/>
      <c r="L9833" s="1257"/>
      <c r="P9833" s="1255"/>
    </row>
    <row r="9834" spans="6:16">
      <c r="F9834" s="1256"/>
      <c r="G9834" s="1257"/>
      <c r="I9834" s="1255"/>
      <c r="K9834" s="1257"/>
      <c r="L9834" s="1257"/>
      <c r="P9834" s="1255"/>
    </row>
    <row r="9835" spans="6:16">
      <c r="F9835" s="1256"/>
      <c r="G9835" s="1257"/>
      <c r="I9835" s="1255"/>
      <c r="K9835" s="1257"/>
      <c r="L9835" s="1257"/>
      <c r="P9835" s="1255"/>
    </row>
    <row r="9836" spans="6:16">
      <c r="F9836" s="1256"/>
      <c r="G9836" s="1257"/>
      <c r="I9836" s="1255"/>
      <c r="K9836" s="1257"/>
      <c r="L9836" s="1257"/>
      <c r="P9836" s="1255"/>
    </row>
    <row r="9837" spans="6:16">
      <c r="F9837" s="1256"/>
      <c r="G9837" s="1257"/>
      <c r="I9837" s="1255"/>
      <c r="K9837" s="1257"/>
      <c r="L9837" s="1257"/>
      <c r="P9837" s="1255"/>
    </row>
    <row r="9838" spans="6:16">
      <c r="F9838" s="1256"/>
      <c r="G9838" s="1257"/>
      <c r="I9838" s="1255"/>
      <c r="K9838" s="1257"/>
      <c r="L9838" s="1257"/>
      <c r="P9838" s="1255"/>
    </row>
    <row r="9839" spans="6:16">
      <c r="F9839" s="1256"/>
      <c r="G9839" s="1257"/>
      <c r="I9839" s="1255"/>
      <c r="K9839" s="1257"/>
      <c r="L9839" s="1257"/>
      <c r="P9839" s="1255"/>
    </row>
    <row r="9840" spans="6:16">
      <c r="F9840" s="1256"/>
      <c r="G9840" s="1257"/>
      <c r="I9840" s="1255"/>
      <c r="K9840" s="1257"/>
      <c r="L9840" s="1257"/>
      <c r="P9840" s="1255"/>
    </row>
    <row r="9841" spans="6:16">
      <c r="F9841" s="1256"/>
      <c r="G9841" s="1257"/>
      <c r="I9841" s="1255"/>
      <c r="K9841" s="1257"/>
      <c r="L9841" s="1257"/>
      <c r="P9841" s="1255"/>
    </row>
    <row r="9842" spans="6:16">
      <c r="F9842" s="1256"/>
      <c r="G9842" s="1257"/>
      <c r="I9842" s="1255"/>
      <c r="K9842" s="1257"/>
      <c r="L9842" s="1257"/>
      <c r="P9842" s="1255"/>
    </row>
    <row r="9843" spans="6:16">
      <c r="F9843" s="1256"/>
      <c r="G9843" s="1257"/>
      <c r="I9843" s="1255"/>
      <c r="K9843" s="1257"/>
      <c r="L9843" s="1257"/>
      <c r="P9843" s="1255"/>
    </row>
    <row r="9844" spans="6:16">
      <c r="F9844" s="1256"/>
      <c r="G9844" s="1257"/>
      <c r="I9844" s="1255"/>
      <c r="K9844" s="1257"/>
      <c r="L9844" s="1257"/>
      <c r="P9844" s="1255"/>
    </row>
    <row r="9845" spans="6:16">
      <c r="F9845" s="1256"/>
      <c r="G9845" s="1257"/>
      <c r="I9845" s="1255"/>
      <c r="K9845" s="1257"/>
      <c r="L9845" s="1257"/>
      <c r="P9845" s="1255"/>
    </row>
    <row r="9846" spans="6:16">
      <c r="F9846" s="1256"/>
      <c r="G9846" s="1257"/>
      <c r="I9846" s="1255"/>
      <c r="K9846" s="1257"/>
      <c r="L9846" s="1257"/>
      <c r="P9846" s="1255"/>
    </row>
    <row r="9847" spans="6:16">
      <c r="F9847" s="1256"/>
      <c r="G9847" s="1257"/>
      <c r="I9847" s="1255"/>
      <c r="K9847" s="1257"/>
      <c r="L9847" s="1257"/>
      <c r="P9847" s="1255"/>
    </row>
    <row r="9848" spans="6:16">
      <c r="F9848" s="1256"/>
      <c r="G9848" s="1257"/>
      <c r="I9848" s="1255"/>
      <c r="K9848" s="1257"/>
      <c r="L9848" s="1257"/>
      <c r="P9848" s="1255"/>
    </row>
    <row r="9849" spans="6:16">
      <c r="F9849" s="1256"/>
      <c r="G9849" s="1257"/>
      <c r="I9849" s="1255"/>
      <c r="K9849" s="1257"/>
      <c r="L9849" s="1257"/>
      <c r="P9849" s="1255"/>
    </row>
    <row r="9850" spans="6:16">
      <c r="F9850" s="1256"/>
      <c r="G9850" s="1257"/>
      <c r="I9850" s="1255"/>
      <c r="K9850" s="1257"/>
      <c r="L9850" s="1257"/>
      <c r="P9850" s="1255"/>
    </row>
    <row r="9851" spans="6:16">
      <c r="F9851" s="1256"/>
      <c r="G9851" s="1257"/>
      <c r="I9851" s="1255"/>
      <c r="K9851" s="1257"/>
      <c r="L9851" s="1257"/>
      <c r="P9851" s="1255"/>
    </row>
    <row r="9852" spans="6:16">
      <c r="F9852" s="1256"/>
      <c r="G9852" s="1257"/>
      <c r="I9852" s="1255"/>
      <c r="K9852" s="1257"/>
      <c r="L9852" s="1257"/>
      <c r="P9852" s="1255"/>
    </row>
    <row r="9853" spans="6:16">
      <c r="F9853" s="1256"/>
      <c r="G9853" s="1257"/>
      <c r="I9853" s="1255"/>
      <c r="K9853" s="1257"/>
      <c r="L9853" s="1257"/>
      <c r="P9853" s="1255"/>
    </row>
    <row r="9854" spans="6:16">
      <c r="F9854" s="1256"/>
      <c r="G9854" s="1257"/>
      <c r="I9854" s="1255"/>
      <c r="K9854" s="1257"/>
      <c r="L9854" s="1257"/>
      <c r="P9854" s="1255"/>
    </row>
    <row r="9855" spans="6:16">
      <c r="F9855" s="1256"/>
      <c r="G9855" s="1257"/>
      <c r="I9855" s="1255"/>
      <c r="K9855" s="1257"/>
      <c r="L9855" s="1257"/>
      <c r="P9855" s="1255"/>
    </row>
    <row r="9856" spans="6:16">
      <c r="F9856" s="1256"/>
      <c r="G9856" s="1257"/>
      <c r="I9856" s="1255"/>
      <c r="K9856" s="1257"/>
      <c r="L9856" s="1257"/>
      <c r="P9856" s="1255"/>
    </row>
    <row r="9857" spans="6:16">
      <c r="F9857" s="1256"/>
      <c r="G9857" s="1257"/>
      <c r="I9857" s="1255"/>
      <c r="K9857" s="1257"/>
      <c r="L9857" s="1257"/>
      <c r="P9857" s="1255"/>
    </row>
    <row r="9858" spans="6:16">
      <c r="F9858" s="1256"/>
      <c r="G9858" s="1257"/>
      <c r="I9858" s="1255"/>
      <c r="K9858" s="1257"/>
      <c r="L9858" s="1257"/>
      <c r="P9858" s="1255"/>
    </row>
    <row r="9859" spans="6:16">
      <c r="F9859" s="1256"/>
      <c r="G9859" s="1257"/>
      <c r="I9859" s="1255"/>
      <c r="K9859" s="1257"/>
      <c r="L9859" s="1257"/>
      <c r="P9859" s="1255"/>
    </row>
    <row r="9860" spans="6:16">
      <c r="F9860" s="1256"/>
      <c r="G9860" s="1257"/>
      <c r="I9860" s="1255"/>
      <c r="K9860" s="1257"/>
      <c r="L9860" s="1257"/>
      <c r="P9860" s="1255"/>
    </row>
    <row r="9861" spans="6:16">
      <c r="F9861" s="1256"/>
      <c r="G9861" s="1257"/>
      <c r="I9861" s="1255"/>
      <c r="K9861" s="1257"/>
      <c r="L9861" s="1257"/>
      <c r="P9861" s="1255"/>
    </row>
    <row r="9862" spans="6:16">
      <c r="F9862" s="1256"/>
      <c r="G9862" s="1257"/>
      <c r="I9862" s="1255"/>
      <c r="K9862" s="1257"/>
      <c r="L9862" s="1257"/>
      <c r="P9862" s="1255"/>
    </row>
    <row r="9863" spans="6:16">
      <c r="F9863" s="1256"/>
      <c r="G9863" s="1257"/>
      <c r="I9863" s="1255"/>
      <c r="K9863" s="1257"/>
      <c r="L9863" s="1257"/>
      <c r="P9863" s="1255"/>
    </row>
    <row r="9864" spans="6:16">
      <c r="F9864" s="1256"/>
      <c r="G9864" s="1257"/>
      <c r="I9864" s="1255"/>
      <c r="K9864" s="1257"/>
      <c r="L9864" s="1257"/>
      <c r="P9864" s="1255"/>
    </row>
    <row r="9865" spans="6:16">
      <c r="F9865" s="1256"/>
      <c r="G9865" s="1257"/>
      <c r="I9865" s="1255"/>
      <c r="K9865" s="1257"/>
      <c r="L9865" s="1257"/>
      <c r="P9865" s="1255"/>
    </row>
    <row r="9866" spans="6:16">
      <c r="F9866" s="1256"/>
      <c r="G9866" s="1257"/>
      <c r="I9866" s="1255"/>
      <c r="K9866" s="1257"/>
      <c r="L9866" s="1257"/>
      <c r="P9866" s="1255"/>
    </row>
    <row r="9867" spans="6:16">
      <c r="F9867" s="1256"/>
      <c r="G9867" s="1257"/>
      <c r="I9867" s="1255"/>
      <c r="K9867" s="1257"/>
      <c r="L9867" s="1257"/>
      <c r="P9867" s="1255"/>
    </row>
    <row r="9868" spans="6:16">
      <c r="F9868" s="1256"/>
      <c r="G9868" s="1257"/>
      <c r="I9868" s="1255"/>
      <c r="K9868" s="1257"/>
      <c r="L9868" s="1257"/>
      <c r="P9868" s="1255"/>
    </row>
    <row r="9869" spans="6:16">
      <c r="F9869" s="1256"/>
      <c r="G9869" s="1257"/>
      <c r="I9869" s="1255"/>
      <c r="K9869" s="1257"/>
      <c r="L9869" s="1257"/>
      <c r="P9869" s="1255"/>
    </row>
    <row r="9870" spans="6:16">
      <c r="F9870" s="1256"/>
      <c r="G9870" s="1257"/>
      <c r="I9870" s="1255"/>
      <c r="K9870" s="1257"/>
      <c r="L9870" s="1257"/>
      <c r="P9870" s="1255"/>
    </row>
    <row r="9871" spans="6:16">
      <c r="F9871" s="1256"/>
      <c r="G9871" s="1257"/>
      <c r="I9871" s="1255"/>
      <c r="K9871" s="1257"/>
      <c r="L9871" s="1257"/>
      <c r="P9871" s="1255"/>
    </row>
    <row r="9872" spans="6:16">
      <c r="F9872" s="1256"/>
      <c r="G9872" s="1257"/>
      <c r="I9872" s="1255"/>
      <c r="K9872" s="1257"/>
      <c r="L9872" s="1257"/>
      <c r="P9872" s="1255"/>
    </row>
    <row r="9873" spans="6:16">
      <c r="F9873" s="1256"/>
      <c r="G9873" s="1257"/>
      <c r="I9873" s="1255"/>
      <c r="K9873" s="1257"/>
      <c r="L9873" s="1257"/>
      <c r="P9873" s="1255"/>
    </row>
    <row r="9874" spans="6:16">
      <c r="F9874" s="1256"/>
      <c r="G9874" s="1257"/>
      <c r="I9874" s="1255"/>
      <c r="K9874" s="1257"/>
      <c r="L9874" s="1257"/>
      <c r="P9874" s="1255"/>
    </row>
    <row r="9875" spans="6:16">
      <c r="F9875" s="1256"/>
      <c r="G9875" s="1257"/>
      <c r="I9875" s="1255"/>
      <c r="K9875" s="1257"/>
      <c r="L9875" s="1257"/>
      <c r="P9875" s="1255"/>
    </row>
    <row r="9876" spans="6:16">
      <c r="F9876" s="1256"/>
      <c r="G9876" s="1257"/>
      <c r="I9876" s="1255"/>
      <c r="K9876" s="1257"/>
      <c r="L9876" s="1257"/>
      <c r="P9876" s="1255"/>
    </row>
    <row r="9877" spans="6:16">
      <c r="F9877" s="1256"/>
      <c r="G9877" s="1257"/>
      <c r="I9877" s="1255"/>
      <c r="K9877" s="1257"/>
      <c r="L9877" s="1257"/>
      <c r="P9877" s="1255"/>
    </row>
    <row r="9878" spans="6:16">
      <c r="F9878" s="1256"/>
      <c r="G9878" s="1257"/>
      <c r="I9878" s="1255"/>
      <c r="K9878" s="1257"/>
      <c r="L9878" s="1257"/>
      <c r="P9878" s="1255"/>
    </row>
    <row r="9879" spans="6:16">
      <c r="F9879" s="1256"/>
      <c r="G9879" s="1257"/>
      <c r="I9879" s="1255"/>
      <c r="K9879" s="1257"/>
      <c r="L9879" s="1257"/>
      <c r="P9879" s="1255"/>
    </row>
    <row r="9880" spans="6:16">
      <c r="F9880" s="1256"/>
      <c r="G9880" s="1257"/>
      <c r="I9880" s="1255"/>
      <c r="K9880" s="1257"/>
      <c r="L9880" s="1257"/>
      <c r="P9880" s="1255"/>
    </row>
    <row r="9881" spans="6:16">
      <c r="F9881" s="1256"/>
      <c r="G9881" s="1257"/>
      <c r="I9881" s="1255"/>
      <c r="K9881" s="1257"/>
      <c r="L9881" s="1257"/>
      <c r="P9881" s="1255"/>
    </row>
    <row r="9882" spans="6:16">
      <c r="F9882" s="1256"/>
      <c r="G9882" s="1257"/>
      <c r="I9882" s="1255"/>
      <c r="K9882" s="1257"/>
      <c r="L9882" s="1257"/>
      <c r="P9882" s="1255"/>
    </row>
    <row r="9883" spans="6:16">
      <c r="F9883" s="1256"/>
      <c r="G9883" s="1257"/>
      <c r="I9883" s="1255"/>
      <c r="K9883" s="1257"/>
      <c r="L9883" s="1257"/>
      <c r="P9883" s="1255"/>
    </row>
    <row r="9884" spans="6:16">
      <c r="F9884" s="1256"/>
      <c r="G9884" s="1257"/>
      <c r="I9884" s="1255"/>
      <c r="K9884" s="1257"/>
      <c r="L9884" s="1257"/>
      <c r="P9884" s="1255"/>
    </row>
    <row r="9885" spans="6:16">
      <c r="F9885" s="1256"/>
      <c r="G9885" s="1257"/>
      <c r="I9885" s="1255"/>
      <c r="K9885" s="1257"/>
      <c r="L9885" s="1257"/>
      <c r="P9885" s="1255"/>
    </row>
    <row r="9886" spans="6:16">
      <c r="F9886" s="1256"/>
      <c r="G9886" s="1257"/>
      <c r="I9886" s="1255"/>
      <c r="K9886" s="1257"/>
      <c r="L9886" s="1257"/>
      <c r="P9886" s="1255"/>
    </row>
    <row r="9887" spans="6:16">
      <c r="F9887" s="1256"/>
      <c r="G9887" s="1257"/>
      <c r="I9887" s="1255"/>
      <c r="K9887" s="1257"/>
      <c r="L9887" s="1257"/>
      <c r="P9887" s="1255"/>
    </row>
    <row r="9888" spans="6:16">
      <c r="F9888" s="1256"/>
      <c r="G9888" s="1257"/>
      <c r="I9888" s="1255"/>
      <c r="K9888" s="1257"/>
      <c r="L9888" s="1257"/>
      <c r="P9888" s="1255"/>
    </row>
    <row r="9889" spans="6:16">
      <c r="F9889" s="1256"/>
      <c r="G9889" s="1257"/>
      <c r="I9889" s="1255"/>
      <c r="K9889" s="1257"/>
      <c r="L9889" s="1257"/>
      <c r="P9889" s="1255"/>
    </row>
    <row r="9890" spans="6:16">
      <c r="F9890" s="1256"/>
      <c r="G9890" s="1257"/>
      <c r="I9890" s="1255"/>
      <c r="K9890" s="1257"/>
      <c r="L9890" s="1257"/>
      <c r="P9890" s="1255"/>
    </row>
    <row r="9891" spans="6:16">
      <c r="F9891" s="1256"/>
      <c r="G9891" s="1257"/>
      <c r="I9891" s="1255"/>
      <c r="K9891" s="1257"/>
      <c r="L9891" s="1257"/>
      <c r="P9891" s="1255"/>
    </row>
    <row r="9892" spans="6:16">
      <c r="F9892" s="1256"/>
      <c r="G9892" s="1257"/>
      <c r="I9892" s="1255"/>
      <c r="K9892" s="1257"/>
      <c r="L9892" s="1257"/>
      <c r="P9892" s="1255"/>
    </row>
    <row r="9893" spans="6:16">
      <c r="F9893" s="1256"/>
      <c r="G9893" s="1257"/>
      <c r="I9893" s="1255"/>
      <c r="K9893" s="1257"/>
      <c r="L9893" s="1257"/>
      <c r="P9893" s="1255"/>
    </row>
    <row r="9894" spans="6:16">
      <c r="F9894" s="1256"/>
      <c r="G9894" s="1257"/>
      <c r="I9894" s="1255"/>
      <c r="K9894" s="1257"/>
      <c r="L9894" s="1257"/>
      <c r="P9894" s="1255"/>
    </row>
    <row r="9895" spans="6:16">
      <c r="F9895" s="1256"/>
      <c r="G9895" s="1257"/>
      <c r="I9895" s="1255"/>
      <c r="K9895" s="1257"/>
      <c r="L9895" s="1257"/>
      <c r="P9895" s="1255"/>
    </row>
    <row r="9896" spans="6:16">
      <c r="F9896" s="1256"/>
      <c r="G9896" s="1257"/>
      <c r="I9896" s="1255"/>
      <c r="K9896" s="1257"/>
      <c r="L9896" s="1257"/>
      <c r="P9896" s="1255"/>
    </row>
    <row r="9897" spans="6:16">
      <c r="F9897" s="1256"/>
      <c r="G9897" s="1257"/>
      <c r="I9897" s="1255"/>
      <c r="K9897" s="1257"/>
      <c r="L9897" s="1257"/>
      <c r="P9897" s="1255"/>
    </row>
    <row r="9898" spans="6:16">
      <c r="F9898" s="1256"/>
      <c r="G9898" s="1257"/>
      <c r="I9898" s="1255"/>
      <c r="K9898" s="1257"/>
      <c r="L9898" s="1257"/>
      <c r="P9898" s="1255"/>
    </row>
    <row r="9899" spans="6:16">
      <c r="F9899" s="1256"/>
      <c r="G9899" s="1257"/>
      <c r="I9899" s="1255"/>
      <c r="K9899" s="1257"/>
      <c r="L9899" s="1257"/>
      <c r="P9899" s="1255"/>
    </row>
    <row r="9900" spans="6:16">
      <c r="F9900" s="1256"/>
      <c r="G9900" s="1257"/>
      <c r="I9900" s="1255"/>
      <c r="K9900" s="1257"/>
      <c r="L9900" s="1257"/>
      <c r="P9900" s="1255"/>
    </row>
    <row r="9901" spans="6:16">
      <c r="F9901" s="1256"/>
      <c r="G9901" s="1257"/>
      <c r="I9901" s="1255"/>
      <c r="K9901" s="1257"/>
      <c r="L9901" s="1257"/>
      <c r="P9901" s="1255"/>
    </row>
    <row r="9902" spans="6:16">
      <c r="F9902" s="1256"/>
      <c r="G9902" s="1257"/>
      <c r="I9902" s="1255"/>
      <c r="K9902" s="1257"/>
      <c r="L9902" s="1257"/>
      <c r="P9902" s="1255"/>
    </row>
    <row r="9903" spans="6:16">
      <c r="F9903" s="1256"/>
      <c r="G9903" s="1257"/>
      <c r="I9903" s="1255"/>
      <c r="K9903" s="1257"/>
      <c r="L9903" s="1257"/>
      <c r="P9903" s="1255"/>
    </row>
    <row r="9904" spans="6:16">
      <c r="F9904" s="1256"/>
      <c r="G9904" s="1257"/>
      <c r="I9904" s="1255"/>
      <c r="K9904" s="1257"/>
      <c r="L9904" s="1257"/>
      <c r="P9904" s="1255"/>
    </row>
    <row r="9905" spans="6:16">
      <c r="F9905" s="1256"/>
      <c r="G9905" s="1257"/>
      <c r="I9905" s="1255"/>
      <c r="K9905" s="1257"/>
      <c r="L9905" s="1257"/>
      <c r="P9905" s="1255"/>
    </row>
    <row r="9906" spans="6:16">
      <c r="F9906" s="1256"/>
      <c r="G9906" s="1257"/>
      <c r="I9906" s="1255"/>
      <c r="K9906" s="1257"/>
      <c r="L9906" s="1257"/>
      <c r="P9906" s="1255"/>
    </row>
    <row r="9907" spans="6:16">
      <c r="F9907" s="1256"/>
      <c r="G9907" s="1257"/>
      <c r="I9907" s="1255"/>
      <c r="K9907" s="1257"/>
      <c r="L9907" s="1257"/>
      <c r="P9907" s="1255"/>
    </row>
    <row r="9908" spans="6:16">
      <c r="F9908" s="1256"/>
      <c r="G9908" s="1257"/>
      <c r="I9908" s="1255"/>
      <c r="K9908" s="1257"/>
      <c r="L9908" s="1257"/>
      <c r="P9908" s="1255"/>
    </row>
    <row r="9909" spans="6:16">
      <c r="F9909" s="1256"/>
      <c r="G9909" s="1257"/>
      <c r="I9909" s="1255"/>
      <c r="K9909" s="1257"/>
      <c r="L9909" s="1257"/>
      <c r="P9909" s="1255"/>
    </row>
    <row r="9910" spans="6:16">
      <c r="F9910" s="1256"/>
      <c r="G9910" s="1257"/>
      <c r="I9910" s="1255"/>
      <c r="K9910" s="1257"/>
      <c r="L9910" s="1257"/>
      <c r="P9910" s="1255"/>
    </row>
    <row r="9911" spans="6:16">
      <c r="F9911" s="1256"/>
      <c r="G9911" s="1257"/>
      <c r="I9911" s="1255"/>
      <c r="K9911" s="1257"/>
      <c r="L9911" s="1257"/>
      <c r="P9911" s="1255"/>
    </row>
    <row r="9912" spans="6:16">
      <c r="F9912" s="1256"/>
      <c r="G9912" s="1257"/>
      <c r="I9912" s="1255"/>
      <c r="K9912" s="1257"/>
      <c r="L9912" s="1257"/>
      <c r="P9912" s="1255"/>
    </row>
    <row r="9913" spans="6:16">
      <c r="F9913" s="1256"/>
      <c r="G9913" s="1257"/>
      <c r="I9913" s="1255"/>
      <c r="K9913" s="1257"/>
      <c r="L9913" s="1257"/>
      <c r="P9913" s="1255"/>
    </row>
    <row r="9914" spans="6:16">
      <c r="F9914" s="1256"/>
      <c r="G9914" s="1257"/>
      <c r="I9914" s="1255"/>
      <c r="K9914" s="1257"/>
      <c r="L9914" s="1257"/>
      <c r="P9914" s="1255"/>
    </row>
    <row r="9915" spans="6:16">
      <c r="F9915" s="1256"/>
      <c r="G9915" s="1257"/>
      <c r="I9915" s="1255"/>
      <c r="K9915" s="1257"/>
      <c r="L9915" s="1257"/>
      <c r="P9915" s="1255"/>
    </row>
    <row r="9916" spans="6:16">
      <c r="F9916" s="1256"/>
      <c r="G9916" s="1257"/>
      <c r="I9916" s="1255"/>
      <c r="K9916" s="1257"/>
      <c r="L9916" s="1257"/>
      <c r="P9916" s="1255"/>
    </row>
    <row r="9917" spans="6:16">
      <c r="F9917" s="1256"/>
      <c r="G9917" s="1257"/>
      <c r="I9917" s="1255"/>
      <c r="K9917" s="1257"/>
      <c r="L9917" s="1257"/>
      <c r="P9917" s="1255"/>
    </row>
    <row r="9918" spans="6:16">
      <c r="F9918" s="1256"/>
      <c r="G9918" s="1257"/>
      <c r="I9918" s="1255"/>
      <c r="K9918" s="1257"/>
      <c r="L9918" s="1257"/>
      <c r="P9918" s="1255"/>
    </row>
    <row r="9919" spans="6:16">
      <c r="F9919" s="1256"/>
      <c r="G9919" s="1257"/>
      <c r="I9919" s="1255"/>
      <c r="K9919" s="1257"/>
      <c r="L9919" s="1257"/>
      <c r="P9919" s="1255"/>
    </row>
    <row r="9920" spans="6:16">
      <c r="F9920" s="1256"/>
      <c r="G9920" s="1257"/>
      <c r="I9920" s="1255"/>
      <c r="K9920" s="1257"/>
      <c r="L9920" s="1257"/>
      <c r="P9920" s="1255"/>
    </row>
    <row r="9921" spans="6:16">
      <c r="F9921" s="1256"/>
      <c r="G9921" s="1257"/>
      <c r="I9921" s="1255"/>
      <c r="K9921" s="1257"/>
      <c r="L9921" s="1257"/>
      <c r="P9921" s="1255"/>
    </row>
    <row r="9922" spans="6:16">
      <c r="F9922" s="1256"/>
      <c r="G9922" s="1257"/>
      <c r="I9922" s="1255"/>
      <c r="K9922" s="1257"/>
      <c r="L9922" s="1257"/>
      <c r="P9922" s="1255"/>
    </row>
    <row r="9923" spans="6:16">
      <c r="F9923" s="1256"/>
      <c r="G9923" s="1257"/>
      <c r="I9923" s="1255"/>
      <c r="K9923" s="1257"/>
      <c r="L9923" s="1257"/>
      <c r="P9923" s="1255"/>
    </row>
    <row r="9924" spans="6:16">
      <c r="F9924" s="1256"/>
      <c r="G9924" s="1257"/>
      <c r="I9924" s="1255"/>
      <c r="K9924" s="1257"/>
      <c r="L9924" s="1257"/>
      <c r="P9924" s="1255"/>
    </row>
    <row r="9925" spans="6:16">
      <c r="F9925" s="1256"/>
      <c r="G9925" s="1257"/>
      <c r="I9925" s="1255"/>
      <c r="K9925" s="1257"/>
      <c r="L9925" s="1257"/>
      <c r="P9925" s="1255"/>
    </row>
    <row r="9926" spans="6:16">
      <c r="F9926" s="1256"/>
      <c r="G9926" s="1257"/>
      <c r="I9926" s="1255"/>
      <c r="K9926" s="1257"/>
      <c r="L9926" s="1257"/>
      <c r="P9926" s="1255"/>
    </row>
    <row r="9927" spans="6:16">
      <c r="F9927" s="1256"/>
      <c r="G9927" s="1257"/>
      <c r="I9927" s="1255"/>
      <c r="K9927" s="1257"/>
      <c r="L9927" s="1257"/>
      <c r="P9927" s="1255"/>
    </row>
    <row r="9928" spans="6:16">
      <c r="F9928" s="1256"/>
      <c r="G9928" s="1257"/>
      <c r="I9928" s="1255"/>
      <c r="K9928" s="1257"/>
      <c r="L9928" s="1257"/>
      <c r="P9928" s="1255"/>
    </row>
    <row r="9929" spans="6:16">
      <c r="F9929" s="1256"/>
      <c r="G9929" s="1257"/>
      <c r="I9929" s="1255"/>
      <c r="K9929" s="1257"/>
      <c r="L9929" s="1257"/>
      <c r="P9929" s="1255"/>
    </row>
    <row r="9930" spans="6:16">
      <c r="F9930" s="1256"/>
      <c r="G9930" s="1257"/>
      <c r="I9930" s="1255"/>
      <c r="K9930" s="1257"/>
      <c r="L9930" s="1257"/>
      <c r="P9930" s="1255"/>
    </row>
    <row r="9931" spans="6:16">
      <c r="F9931" s="1256"/>
      <c r="G9931" s="1257"/>
      <c r="I9931" s="1255"/>
      <c r="K9931" s="1257"/>
      <c r="L9931" s="1257"/>
      <c r="P9931" s="1255"/>
    </row>
    <row r="9932" spans="6:16">
      <c r="F9932" s="1256"/>
      <c r="G9932" s="1257"/>
      <c r="I9932" s="1255"/>
      <c r="K9932" s="1257"/>
      <c r="L9932" s="1257"/>
      <c r="P9932" s="1255"/>
    </row>
    <row r="9933" spans="6:16">
      <c r="F9933" s="1256"/>
      <c r="G9933" s="1257"/>
      <c r="I9933" s="1255"/>
      <c r="K9933" s="1257"/>
      <c r="L9933" s="1257"/>
      <c r="P9933" s="1255"/>
    </row>
    <row r="9934" spans="6:16">
      <c r="F9934" s="1256"/>
      <c r="G9934" s="1257"/>
      <c r="I9934" s="1255"/>
      <c r="K9934" s="1257"/>
      <c r="L9934" s="1257"/>
      <c r="P9934" s="1255"/>
    </row>
    <row r="9935" spans="6:16">
      <c r="F9935" s="1256"/>
      <c r="G9935" s="1257"/>
      <c r="I9935" s="1255"/>
      <c r="K9935" s="1257"/>
      <c r="L9935" s="1257"/>
      <c r="P9935" s="1255"/>
    </row>
    <row r="9936" spans="6:16">
      <c r="F9936" s="1256"/>
      <c r="G9936" s="1257"/>
      <c r="I9936" s="1255"/>
      <c r="K9936" s="1257"/>
      <c r="L9936" s="1257"/>
      <c r="P9936" s="1255"/>
    </row>
    <row r="9937" spans="6:16">
      <c r="F9937" s="1256"/>
      <c r="G9937" s="1257"/>
      <c r="I9937" s="1255"/>
      <c r="K9937" s="1257"/>
      <c r="L9937" s="1257"/>
      <c r="P9937" s="1255"/>
    </row>
    <row r="9938" spans="6:16">
      <c r="F9938" s="1256"/>
      <c r="G9938" s="1257"/>
      <c r="I9938" s="1255"/>
      <c r="K9938" s="1257"/>
      <c r="L9938" s="1257"/>
      <c r="P9938" s="1255"/>
    </row>
    <row r="9939" spans="6:16">
      <c r="F9939" s="1256"/>
      <c r="G9939" s="1257"/>
      <c r="I9939" s="1255"/>
      <c r="K9939" s="1257"/>
      <c r="L9939" s="1257"/>
      <c r="P9939" s="1255"/>
    </row>
    <row r="9940" spans="6:16">
      <c r="F9940" s="1256"/>
      <c r="G9940" s="1257"/>
      <c r="I9940" s="1255"/>
      <c r="K9940" s="1257"/>
      <c r="L9940" s="1257"/>
      <c r="P9940" s="1255"/>
    </row>
    <row r="9941" spans="6:16">
      <c r="F9941" s="1256"/>
      <c r="G9941" s="1257"/>
      <c r="I9941" s="1255"/>
      <c r="K9941" s="1257"/>
      <c r="L9941" s="1257"/>
      <c r="P9941" s="1255"/>
    </row>
    <row r="9942" spans="6:16">
      <c r="F9942" s="1256"/>
      <c r="G9942" s="1257"/>
      <c r="I9942" s="1255"/>
      <c r="K9942" s="1257"/>
      <c r="L9942" s="1257"/>
      <c r="P9942" s="1255"/>
    </row>
    <row r="9943" spans="6:16">
      <c r="F9943" s="1256"/>
      <c r="G9943" s="1257"/>
      <c r="I9943" s="1255"/>
      <c r="K9943" s="1257"/>
      <c r="L9943" s="1257"/>
      <c r="P9943" s="1255"/>
    </row>
    <row r="9944" spans="6:16">
      <c r="F9944" s="1256"/>
      <c r="G9944" s="1257"/>
      <c r="I9944" s="1255"/>
      <c r="K9944" s="1257"/>
      <c r="L9944" s="1257"/>
      <c r="P9944" s="1255"/>
    </row>
    <row r="9945" spans="6:16">
      <c r="F9945" s="1256"/>
      <c r="G9945" s="1257"/>
      <c r="I9945" s="1255"/>
      <c r="K9945" s="1257"/>
      <c r="L9945" s="1257"/>
      <c r="P9945" s="1255"/>
    </row>
    <row r="9946" spans="6:16">
      <c r="F9946" s="1256"/>
      <c r="G9946" s="1257"/>
      <c r="I9946" s="1255"/>
      <c r="K9946" s="1257"/>
      <c r="L9946" s="1257"/>
      <c r="P9946" s="1255"/>
    </row>
    <row r="9947" spans="6:16">
      <c r="F9947" s="1256"/>
      <c r="G9947" s="1257"/>
      <c r="I9947" s="1255"/>
      <c r="K9947" s="1257"/>
      <c r="L9947" s="1257"/>
      <c r="P9947" s="1255"/>
    </row>
    <row r="9948" spans="6:16">
      <c r="F9948" s="1256"/>
      <c r="G9948" s="1257"/>
      <c r="I9948" s="1255"/>
      <c r="K9948" s="1257"/>
      <c r="L9948" s="1257"/>
      <c r="P9948" s="1255"/>
    </row>
    <row r="9949" spans="6:16">
      <c r="F9949" s="1256"/>
      <c r="G9949" s="1257"/>
      <c r="I9949" s="1255"/>
      <c r="K9949" s="1257"/>
      <c r="L9949" s="1257"/>
      <c r="P9949" s="1255"/>
    </row>
    <row r="9950" spans="6:16">
      <c r="F9950" s="1256"/>
      <c r="G9950" s="1257"/>
      <c r="I9950" s="1255"/>
      <c r="K9950" s="1257"/>
      <c r="L9950" s="1257"/>
      <c r="P9950" s="1255"/>
    </row>
    <row r="9951" spans="6:16">
      <c r="F9951" s="1256"/>
      <c r="G9951" s="1257"/>
      <c r="I9951" s="1255"/>
      <c r="K9951" s="1257"/>
      <c r="L9951" s="1257"/>
      <c r="P9951" s="1255"/>
    </row>
    <row r="9952" spans="6:16">
      <c r="F9952" s="1256"/>
      <c r="G9952" s="1257"/>
      <c r="I9952" s="1255"/>
      <c r="K9952" s="1257"/>
      <c r="L9952" s="1257"/>
      <c r="P9952" s="1255"/>
    </row>
    <row r="9953" spans="6:16">
      <c r="F9953" s="1256"/>
      <c r="G9953" s="1257"/>
      <c r="I9953" s="1255"/>
      <c r="K9953" s="1257"/>
      <c r="L9953" s="1257"/>
      <c r="P9953" s="1255"/>
    </row>
    <row r="9954" spans="6:16">
      <c r="F9954" s="1256"/>
      <c r="G9954" s="1257"/>
      <c r="I9954" s="1255"/>
      <c r="K9954" s="1257"/>
      <c r="L9954" s="1257"/>
      <c r="P9954" s="1255"/>
    </row>
    <row r="9955" spans="6:16">
      <c r="F9955" s="1256"/>
      <c r="G9955" s="1257"/>
      <c r="I9955" s="1255"/>
      <c r="K9955" s="1257"/>
      <c r="L9955" s="1257"/>
      <c r="P9955" s="1255"/>
    </row>
    <row r="9956" spans="6:16">
      <c r="F9956" s="1256"/>
      <c r="G9956" s="1257"/>
      <c r="I9956" s="1255"/>
      <c r="K9956" s="1257"/>
      <c r="L9956" s="1257"/>
      <c r="P9956" s="1255"/>
    </row>
    <row r="9957" spans="6:16">
      <c r="F9957" s="1256"/>
      <c r="G9957" s="1257"/>
      <c r="I9957" s="1255"/>
      <c r="K9957" s="1257"/>
      <c r="L9957" s="1257"/>
      <c r="P9957" s="1255"/>
    </row>
    <row r="9958" spans="6:16">
      <c r="F9958" s="1256"/>
      <c r="G9958" s="1257"/>
      <c r="I9958" s="1255"/>
      <c r="K9958" s="1257"/>
      <c r="L9958" s="1257"/>
      <c r="P9958" s="1255"/>
    </row>
    <row r="9959" spans="6:16">
      <c r="F9959" s="1256"/>
      <c r="G9959" s="1257"/>
      <c r="I9959" s="1255"/>
      <c r="K9959" s="1257"/>
      <c r="L9959" s="1257"/>
      <c r="P9959" s="1255"/>
    </row>
    <row r="9960" spans="6:16">
      <c r="F9960" s="1256"/>
      <c r="G9960" s="1257"/>
      <c r="I9960" s="1255"/>
      <c r="K9960" s="1257"/>
      <c r="L9960" s="1257"/>
      <c r="P9960" s="1255"/>
    </row>
    <row r="9961" spans="6:16">
      <c r="F9961" s="1256"/>
      <c r="G9961" s="1257"/>
      <c r="I9961" s="1255"/>
      <c r="K9961" s="1257"/>
      <c r="L9961" s="1257"/>
      <c r="P9961" s="1255"/>
    </row>
    <row r="9962" spans="6:16">
      <c r="F9962" s="1256"/>
      <c r="G9962" s="1257"/>
      <c r="I9962" s="1255"/>
      <c r="K9962" s="1257"/>
      <c r="L9962" s="1257"/>
      <c r="P9962" s="1255"/>
    </row>
    <row r="9963" spans="6:16">
      <c r="F9963" s="1256"/>
      <c r="G9963" s="1257"/>
      <c r="I9963" s="1255"/>
      <c r="K9963" s="1257"/>
      <c r="L9963" s="1257"/>
      <c r="P9963" s="1255"/>
    </row>
    <row r="9964" spans="6:16">
      <c r="F9964" s="1256"/>
      <c r="G9964" s="1257"/>
      <c r="I9964" s="1255"/>
      <c r="K9964" s="1257"/>
      <c r="L9964" s="1257"/>
      <c r="P9964" s="1255"/>
    </row>
    <row r="9965" spans="6:16">
      <c r="F9965" s="1256"/>
      <c r="G9965" s="1257"/>
      <c r="I9965" s="1255"/>
      <c r="K9965" s="1257"/>
      <c r="L9965" s="1257"/>
      <c r="P9965" s="1255"/>
    </row>
    <row r="9966" spans="6:16">
      <c r="F9966" s="1256"/>
      <c r="G9966" s="1257"/>
      <c r="I9966" s="1255"/>
      <c r="K9966" s="1257"/>
      <c r="L9966" s="1257"/>
      <c r="P9966" s="1255"/>
    </row>
    <row r="9967" spans="6:16">
      <c r="F9967" s="1256"/>
      <c r="G9967" s="1257"/>
      <c r="I9967" s="1255"/>
      <c r="K9967" s="1257"/>
      <c r="L9967" s="1257"/>
      <c r="P9967" s="1255"/>
    </row>
    <row r="9968" spans="6:16">
      <c r="F9968" s="1256"/>
      <c r="G9968" s="1257"/>
      <c r="I9968" s="1255"/>
      <c r="K9968" s="1257"/>
      <c r="L9968" s="1257"/>
      <c r="P9968" s="1255"/>
    </row>
    <row r="9969" spans="6:16">
      <c r="F9969" s="1256"/>
      <c r="G9969" s="1257"/>
      <c r="I9969" s="1255"/>
      <c r="K9969" s="1257"/>
      <c r="L9969" s="1257"/>
      <c r="P9969" s="1255"/>
    </row>
    <row r="9970" spans="6:16">
      <c r="F9970" s="1256"/>
      <c r="G9970" s="1257"/>
      <c r="I9970" s="1255"/>
      <c r="K9970" s="1257"/>
      <c r="L9970" s="1257"/>
      <c r="P9970" s="1255"/>
    </row>
    <row r="9971" spans="6:16">
      <c r="F9971" s="1256"/>
      <c r="G9971" s="1257"/>
      <c r="I9971" s="1255"/>
      <c r="K9971" s="1257"/>
      <c r="L9971" s="1257"/>
      <c r="P9971" s="1255"/>
    </row>
    <row r="9972" spans="6:16">
      <c r="F9972" s="1256"/>
      <c r="G9972" s="1257"/>
      <c r="I9972" s="1255"/>
      <c r="K9972" s="1257"/>
      <c r="L9972" s="1257"/>
      <c r="P9972" s="1255"/>
    </row>
    <row r="9973" spans="6:16">
      <c r="F9973" s="1256"/>
      <c r="G9973" s="1257"/>
      <c r="I9973" s="1255"/>
      <c r="K9973" s="1257"/>
      <c r="L9973" s="1257"/>
      <c r="P9973" s="1255"/>
    </row>
    <row r="9974" spans="6:16">
      <c r="F9974" s="1256"/>
      <c r="G9974" s="1257"/>
      <c r="I9974" s="1255"/>
      <c r="K9974" s="1257"/>
      <c r="L9974" s="1257"/>
      <c r="P9974" s="1255"/>
    </row>
    <row r="9975" spans="6:16">
      <c r="F9975" s="1256"/>
      <c r="G9975" s="1257"/>
      <c r="I9975" s="1255"/>
      <c r="K9975" s="1257"/>
      <c r="L9975" s="1257"/>
      <c r="P9975" s="1255"/>
    </row>
    <row r="9976" spans="6:16">
      <c r="F9976" s="1256"/>
      <c r="G9976" s="1257"/>
      <c r="I9976" s="1255"/>
      <c r="K9976" s="1257"/>
      <c r="L9976" s="1257"/>
      <c r="P9976" s="1255"/>
    </row>
    <row r="9977" spans="6:16">
      <c r="F9977" s="1256"/>
      <c r="G9977" s="1257"/>
      <c r="I9977" s="1255"/>
      <c r="K9977" s="1257"/>
      <c r="L9977" s="1257"/>
      <c r="P9977" s="1255"/>
    </row>
    <row r="9978" spans="6:16">
      <c r="F9978" s="1256"/>
      <c r="G9978" s="1257"/>
      <c r="I9978" s="1255"/>
      <c r="K9978" s="1257"/>
      <c r="L9978" s="1257"/>
      <c r="P9978" s="1255"/>
    </row>
    <row r="9979" spans="6:16">
      <c r="F9979" s="1256"/>
      <c r="G9979" s="1257"/>
      <c r="I9979" s="1255"/>
      <c r="K9979" s="1257"/>
      <c r="L9979" s="1257"/>
      <c r="P9979" s="1255"/>
    </row>
    <row r="9980" spans="6:16">
      <c r="F9980" s="1256"/>
      <c r="G9980" s="1257"/>
      <c r="I9980" s="1255"/>
      <c r="K9980" s="1257"/>
      <c r="L9980" s="1257"/>
      <c r="P9980" s="1255"/>
    </row>
    <row r="9981" spans="6:16">
      <c r="F9981" s="1256"/>
      <c r="G9981" s="1257"/>
      <c r="I9981" s="1255"/>
      <c r="K9981" s="1257"/>
      <c r="L9981" s="1257"/>
      <c r="P9981" s="1255"/>
    </row>
    <row r="9982" spans="6:16">
      <c r="F9982" s="1256"/>
      <c r="G9982" s="1257"/>
      <c r="I9982" s="1255"/>
      <c r="K9982" s="1257"/>
      <c r="L9982" s="1257"/>
      <c r="P9982" s="1255"/>
    </row>
    <row r="9983" spans="6:16">
      <c r="F9983" s="1256"/>
      <c r="G9983" s="1257"/>
      <c r="I9983" s="1255"/>
      <c r="K9983" s="1257"/>
      <c r="L9983" s="1257"/>
      <c r="P9983" s="1255"/>
    </row>
    <row r="9984" spans="6:16">
      <c r="F9984" s="1256"/>
      <c r="G9984" s="1257"/>
      <c r="I9984" s="1255"/>
      <c r="K9984" s="1257"/>
      <c r="L9984" s="1257"/>
      <c r="P9984" s="1255"/>
    </row>
    <row r="9985" spans="6:16">
      <c r="F9985" s="1256"/>
      <c r="G9985" s="1257"/>
      <c r="I9985" s="1255"/>
      <c r="K9985" s="1257"/>
      <c r="L9985" s="1257"/>
      <c r="P9985" s="1255"/>
    </row>
    <row r="9986" spans="6:16">
      <c r="F9986" s="1256"/>
      <c r="G9986" s="1257"/>
      <c r="I9986" s="1255"/>
      <c r="K9986" s="1257"/>
      <c r="L9986" s="1257"/>
      <c r="P9986" s="1255"/>
    </row>
    <row r="9987" spans="6:16">
      <c r="F9987" s="1256"/>
      <c r="G9987" s="1257"/>
      <c r="I9987" s="1255"/>
      <c r="K9987" s="1257"/>
      <c r="L9987" s="1257"/>
      <c r="P9987" s="1255"/>
    </row>
    <row r="9988" spans="6:16">
      <c r="F9988" s="1256"/>
      <c r="G9988" s="1257"/>
      <c r="I9988" s="1255"/>
      <c r="K9988" s="1257"/>
      <c r="L9988" s="1257"/>
      <c r="P9988" s="1255"/>
    </row>
    <row r="9989" spans="6:16">
      <c r="F9989" s="1256"/>
      <c r="G9989" s="1257"/>
      <c r="I9989" s="1255"/>
      <c r="K9989" s="1257"/>
      <c r="L9989" s="1257"/>
      <c r="P9989" s="1255"/>
    </row>
    <row r="9990" spans="6:16">
      <c r="F9990" s="1256"/>
      <c r="G9990" s="1257"/>
      <c r="I9990" s="1255"/>
      <c r="K9990" s="1257"/>
      <c r="L9990" s="1257"/>
      <c r="P9990" s="1255"/>
    </row>
    <row r="9991" spans="6:16">
      <c r="F9991" s="1256"/>
      <c r="G9991" s="1257"/>
      <c r="I9991" s="1255"/>
      <c r="K9991" s="1257"/>
      <c r="L9991" s="1257"/>
      <c r="P9991" s="1255"/>
    </row>
    <row r="9992" spans="6:16">
      <c r="F9992" s="1256"/>
      <c r="G9992" s="1257"/>
      <c r="I9992" s="1255"/>
      <c r="K9992" s="1257"/>
      <c r="L9992" s="1257"/>
      <c r="P9992" s="1255"/>
    </row>
    <row r="9993" spans="6:16">
      <c r="F9993" s="1256"/>
      <c r="G9993" s="1257"/>
      <c r="I9993" s="1255"/>
      <c r="K9993" s="1257"/>
      <c r="L9993" s="1257"/>
      <c r="P9993" s="1255"/>
    </row>
    <row r="9994" spans="6:16">
      <c r="F9994" s="1256"/>
      <c r="G9994" s="1257"/>
      <c r="I9994" s="1255"/>
      <c r="K9994" s="1257"/>
      <c r="L9994" s="1257"/>
      <c r="P9994" s="1255"/>
    </row>
    <row r="9995" spans="6:16">
      <c r="F9995" s="1256"/>
      <c r="G9995" s="1257"/>
      <c r="I9995" s="1255"/>
      <c r="K9995" s="1257"/>
      <c r="L9995" s="1257"/>
      <c r="P9995" s="1255"/>
    </row>
    <row r="9996" spans="6:16">
      <c r="F9996" s="1256"/>
      <c r="G9996" s="1257"/>
      <c r="I9996" s="1255"/>
      <c r="K9996" s="1257"/>
      <c r="L9996" s="1257"/>
      <c r="P9996" s="1255"/>
    </row>
    <row r="9997" spans="6:16">
      <c r="F9997" s="1256"/>
      <c r="G9997" s="1257"/>
      <c r="I9997" s="1255"/>
      <c r="K9997" s="1257"/>
      <c r="L9997" s="1257"/>
      <c r="P9997" s="1255"/>
    </row>
    <row r="9998" spans="6:16">
      <c r="F9998" s="1256"/>
      <c r="G9998" s="1257"/>
      <c r="I9998" s="1255"/>
      <c r="K9998" s="1257"/>
      <c r="L9998" s="1257"/>
      <c r="P9998" s="1255"/>
    </row>
    <row r="9999" spans="6:16">
      <c r="F9999" s="1256"/>
      <c r="G9999" s="1257"/>
      <c r="I9999" s="1255"/>
      <c r="K9999" s="1257"/>
      <c r="L9999" s="1257"/>
      <c r="P9999" s="1255"/>
    </row>
    <row r="10000" spans="6:16">
      <c r="F10000" s="1256"/>
      <c r="G10000" s="1257"/>
      <c r="I10000" s="1255"/>
      <c r="K10000" s="1257"/>
      <c r="L10000" s="1257"/>
      <c r="P10000" s="1255"/>
    </row>
    <row r="10001" spans="6:16">
      <c r="F10001" s="1256"/>
      <c r="G10001" s="1257"/>
      <c r="I10001" s="1255"/>
      <c r="K10001" s="1257"/>
      <c r="L10001" s="1257"/>
      <c r="P10001" s="1255"/>
    </row>
    <row r="10002" spans="6:16">
      <c r="F10002" s="1256"/>
      <c r="G10002" s="1257"/>
      <c r="I10002" s="1255"/>
      <c r="K10002" s="1257"/>
      <c r="L10002" s="1257"/>
      <c r="P10002" s="1255"/>
    </row>
    <row r="10003" spans="6:16">
      <c r="F10003" s="1256"/>
      <c r="G10003" s="1257"/>
      <c r="I10003" s="1255"/>
      <c r="K10003" s="1257"/>
      <c r="L10003" s="1257"/>
      <c r="P10003" s="1255"/>
    </row>
    <row r="10004" spans="6:16">
      <c r="F10004" s="1256"/>
      <c r="G10004" s="1257"/>
      <c r="I10004" s="1255"/>
      <c r="K10004" s="1257"/>
      <c r="L10004" s="1257"/>
      <c r="P10004" s="1255"/>
    </row>
    <row r="10005" spans="6:16">
      <c r="F10005" s="1256"/>
      <c r="G10005" s="1257"/>
      <c r="I10005" s="1255"/>
      <c r="K10005" s="1257"/>
      <c r="L10005" s="1257"/>
      <c r="P10005" s="1255"/>
    </row>
    <row r="10006" spans="6:16">
      <c r="F10006" s="1256"/>
      <c r="G10006" s="1257"/>
      <c r="I10006" s="1255"/>
      <c r="K10006" s="1257"/>
      <c r="L10006" s="1257"/>
      <c r="P10006" s="1255"/>
    </row>
    <row r="10007" spans="6:16">
      <c r="F10007" s="1256"/>
      <c r="G10007" s="1257"/>
      <c r="I10007" s="1255"/>
      <c r="K10007" s="1257"/>
      <c r="L10007" s="1257"/>
      <c r="P10007" s="1255"/>
    </row>
    <row r="10008" spans="6:16">
      <c r="F10008" s="1256"/>
      <c r="G10008" s="1257"/>
      <c r="I10008" s="1255"/>
      <c r="K10008" s="1257"/>
      <c r="L10008" s="1257"/>
      <c r="P10008" s="1255"/>
    </row>
    <row r="10009" spans="6:16">
      <c r="F10009" s="1256"/>
      <c r="G10009" s="1257"/>
      <c r="I10009" s="1255"/>
      <c r="K10009" s="1257"/>
      <c r="L10009" s="1257"/>
      <c r="P10009" s="1255"/>
    </row>
    <row r="10010" spans="6:16">
      <c r="F10010" s="1256"/>
      <c r="G10010" s="1257"/>
      <c r="I10010" s="1255"/>
      <c r="K10010" s="1257"/>
      <c r="L10010" s="1257"/>
      <c r="P10010" s="1255"/>
    </row>
    <row r="10011" spans="6:16">
      <c r="F10011" s="1256"/>
      <c r="G10011" s="1257"/>
      <c r="I10011" s="1255"/>
      <c r="K10011" s="1257"/>
      <c r="L10011" s="1257"/>
      <c r="P10011" s="1255"/>
    </row>
    <row r="10012" spans="6:16">
      <c r="F10012" s="1256"/>
      <c r="G10012" s="1257"/>
      <c r="I10012" s="1255"/>
      <c r="K10012" s="1257"/>
      <c r="L10012" s="1257"/>
      <c r="P10012" s="1255"/>
    </row>
    <row r="10013" spans="6:16">
      <c r="F10013" s="1256"/>
      <c r="G10013" s="1257"/>
      <c r="I10013" s="1255"/>
      <c r="K10013" s="1257"/>
      <c r="L10013" s="1257"/>
      <c r="P10013" s="1255"/>
    </row>
    <row r="10014" spans="6:16">
      <c r="F10014" s="1256"/>
      <c r="G10014" s="1257"/>
      <c r="I10014" s="1255"/>
      <c r="K10014" s="1257"/>
      <c r="L10014" s="1257"/>
      <c r="P10014" s="1255"/>
    </row>
    <row r="10015" spans="6:16">
      <c r="F10015" s="1256"/>
      <c r="G10015" s="1257"/>
      <c r="I10015" s="1255"/>
      <c r="K10015" s="1257"/>
      <c r="L10015" s="1257"/>
      <c r="P10015" s="1255"/>
    </row>
    <row r="10016" spans="6:16">
      <c r="F10016" s="1256"/>
      <c r="G10016" s="1257"/>
      <c r="I10016" s="1255"/>
      <c r="K10016" s="1257"/>
      <c r="L10016" s="1257"/>
      <c r="P10016" s="1255"/>
    </row>
    <row r="10017" spans="6:16">
      <c r="F10017" s="1256"/>
      <c r="G10017" s="1257"/>
      <c r="I10017" s="1255"/>
      <c r="K10017" s="1257"/>
      <c r="L10017" s="1257"/>
      <c r="P10017" s="1255"/>
    </row>
    <row r="10018" spans="6:16">
      <c r="F10018" s="1256"/>
      <c r="G10018" s="1257"/>
      <c r="I10018" s="1255"/>
      <c r="K10018" s="1257"/>
      <c r="L10018" s="1257"/>
      <c r="P10018" s="1255"/>
    </row>
    <row r="10019" spans="6:16">
      <c r="F10019" s="1256"/>
      <c r="G10019" s="1257"/>
      <c r="I10019" s="1255"/>
      <c r="K10019" s="1257"/>
      <c r="L10019" s="1257"/>
      <c r="P10019" s="1255"/>
    </row>
    <row r="10020" spans="6:16">
      <c r="F10020" s="1256"/>
      <c r="G10020" s="1257"/>
      <c r="I10020" s="1255"/>
      <c r="K10020" s="1257"/>
      <c r="L10020" s="1257"/>
      <c r="P10020" s="1255"/>
    </row>
    <row r="10021" spans="6:16">
      <c r="F10021" s="1256"/>
      <c r="G10021" s="1257"/>
      <c r="I10021" s="1255"/>
      <c r="K10021" s="1257"/>
      <c r="L10021" s="1257"/>
      <c r="P10021" s="1255"/>
    </row>
    <row r="10022" spans="6:16">
      <c r="F10022" s="1256"/>
      <c r="G10022" s="1257"/>
      <c r="I10022" s="1255"/>
      <c r="K10022" s="1257"/>
      <c r="L10022" s="1257"/>
      <c r="P10022" s="1255"/>
    </row>
    <row r="10023" spans="6:16">
      <c r="F10023" s="1256"/>
      <c r="G10023" s="1257"/>
      <c r="I10023" s="1255"/>
      <c r="K10023" s="1257"/>
      <c r="L10023" s="1257"/>
      <c r="P10023" s="1255"/>
    </row>
    <row r="10024" spans="6:16">
      <c r="F10024" s="1256"/>
      <c r="G10024" s="1257"/>
      <c r="I10024" s="1255"/>
      <c r="K10024" s="1257"/>
      <c r="L10024" s="1257"/>
      <c r="P10024" s="1255"/>
    </row>
    <row r="10025" spans="6:16">
      <c r="F10025" s="1256"/>
      <c r="G10025" s="1257"/>
      <c r="I10025" s="1255"/>
      <c r="K10025" s="1257"/>
      <c r="L10025" s="1257"/>
      <c r="P10025" s="1255"/>
    </row>
    <row r="10026" spans="6:16">
      <c r="F10026" s="1256"/>
      <c r="G10026" s="1257"/>
      <c r="I10026" s="1255"/>
      <c r="K10026" s="1257"/>
      <c r="L10026" s="1257"/>
      <c r="P10026" s="1255"/>
    </row>
    <row r="10027" spans="6:16">
      <c r="F10027" s="1256"/>
      <c r="G10027" s="1257"/>
      <c r="I10027" s="1255"/>
      <c r="K10027" s="1257"/>
      <c r="L10027" s="1257"/>
      <c r="P10027" s="1255"/>
    </row>
    <row r="10028" spans="6:16">
      <c r="F10028" s="1256"/>
      <c r="G10028" s="1257"/>
      <c r="I10028" s="1255"/>
      <c r="K10028" s="1257"/>
      <c r="L10028" s="1257"/>
      <c r="P10028" s="1255"/>
    </row>
    <row r="10029" spans="6:16">
      <c r="F10029" s="1256"/>
      <c r="G10029" s="1257"/>
      <c r="I10029" s="1255"/>
      <c r="K10029" s="1257"/>
      <c r="L10029" s="1257"/>
      <c r="P10029" s="1255"/>
    </row>
    <row r="10030" spans="6:16">
      <c r="F10030" s="1256"/>
      <c r="G10030" s="1257"/>
      <c r="I10030" s="1255"/>
      <c r="K10030" s="1257"/>
      <c r="L10030" s="1257"/>
      <c r="P10030" s="1255"/>
    </row>
    <row r="10031" spans="6:16">
      <c r="F10031" s="1256"/>
      <c r="G10031" s="1257"/>
      <c r="I10031" s="1255"/>
      <c r="K10031" s="1257"/>
      <c r="L10031" s="1257"/>
      <c r="P10031" s="1255"/>
    </row>
    <row r="10032" spans="6:16">
      <c r="F10032" s="1256"/>
      <c r="G10032" s="1257"/>
      <c r="I10032" s="1255"/>
      <c r="K10032" s="1257"/>
      <c r="L10032" s="1257"/>
      <c r="P10032" s="1255"/>
    </row>
    <row r="10033" spans="6:16">
      <c r="F10033" s="1256"/>
      <c r="G10033" s="1257"/>
      <c r="I10033" s="1255"/>
      <c r="K10033" s="1257"/>
      <c r="L10033" s="1257"/>
      <c r="P10033" s="1255"/>
    </row>
    <row r="10034" spans="6:16">
      <c r="F10034" s="1256"/>
      <c r="G10034" s="1257"/>
      <c r="I10034" s="1255"/>
      <c r="K10034" s="1257"/>
      <c r="L10034" s="1257"/>
      <c r="P10034" s="1255"/>
    </row>
    <row r="10035" spans="6:16">
      <c r="F10035" s="1256"/>
      <c r="G10035" s="1257"/>
      <c r="I10035" s="1255"/>
      <c r="K10035" s="1257"/>
      <c r="L10035" s="1257"/>
      <c r="P10035" s="1255"/>
    </row>
    <row r="10036" spans="6:16">
      <c r="F10036" s="1256"/>
      <c r="G10036" s="1257"/>
      <c r="I10036" s="1255"/>
      <c r="K10036" s="1257"/>
      <c r="L10036" s="1257"/>
      <c r="P10036" s="1255"/>
    </row>
    <row r="10037" spans="6:16">
      <c r="F10037" s="1256"/>
      <c r="G10037" s="1257"/>
      <c r="I10037" s="1255"/>
      <c r="K10037" s="1257"/>
      <c r="L10037" s="1257"/>
      <c r="P10037" s="1255"/>
    </row>
    <row r="10038" spans="6:16">
      <c r="F10038" s="1256"/>
      <c r="G10038" s="1257"/>
      <c r="I10038" s="1255"/>
      <c r="K10038" s="1257"/>
      <c r="L10038" s="1257"/>
      <c r="P10038" s="1255"/>
    </row>
    <row r="10039" spans="6:16">
      <c r="F10039" s="1256"/>
      <c r="G10039" s="1257"/>
      <c r="I10039" s="1255"/>
      <c r="K10039" s="1257"/>
      <c r="L10039" s="1257"/>
      <c r="P10039" s="1255"/>
    </row>
    <row r="10040" spans="6:16">
      <c r="F10040" s="1256"/>
      <c r="G10040" s="1257"/>
      <c r="I10040" s="1255"/>
      <c r="K10040" s="1257"/>
      <c r="L10040" s="1257"/>
      <c r="P10040" s="1255"/>
    </row>
    <row r="10041" spans="6:16">
      <c r="F10041" s="1256"/>
      <c r="G10041" s="1257"/>
      <c r="I10041" s="1255"/>
      <c r="K10041" s="1257"/>
      <c r="L10041" s="1257"/>
      <c r="P10041" s="1255"/>
    </row>
    <row r="10042" spans="6:16">
      <c r="F10042" s="1256"/>
      <c r="G10042" s="1257"/>
      <c r="I10042" s="1255"/>
      <c r="K10042" s="1257"/>
      <c r="L10042" s="1257"/>
      <c r="P10042" s="1255"/>
    </row>
    <row r="10043" spans="6:16">
      <c r="F10043" s="1256"/>
      <c r="G10043" s="1257"/>
      <c r="I10043" s="1255"/>
      <c r="K10043" s="1257"/>
      <c r="L10043" s="1257"/>
      <c r="P10043" s="1255"/>
    </row>
    <row r="10044" spans="6:16">
      <c r="F10044" s="1256"/>
      <c r="G10044" s="1257"/>
      <c r="I10044" s="1255"/>
      <c r="K10044" s="1257"/>
      <c r="L10044" s="1257"/>
      <c r="P10044" s="1255"/>
    </row>
    <row r="10045" spans="6:16">
      <c r="F10045" s="1256"/>
      <c r="G10045" s="1257"/>
      <c r="I10045" s="1255"/>
      <c r="K10045" s="1257"/>
      <c r="L10045" s="1257"/>
      <c r="P10045" s="1255"/>
    </row>
    <row r="10046" spans="6:16">
      <c r="F10046" s="1256"/>
      <c r="G10046" s="1257"/>
      <c r="I10046" s="1255"/>
      <c r="K10046" s="1257"/>
      <c r="L10046" s="1257"/>
      <c r="P10046" s="1255"/>
    </row>
    <row r="10047" spans="6:16">
      <c r="F10047" s="1256"/>
      <c r="G10047" s="1257"/>
      <c r="I10047" s="1255"/>
      <c r="K10047" s="1257"/>
      <c r="L10047" s="1257"/>
      <c r="P10047" s="1255"/>
    </row>
    <row r="10048" spans="6:16">
      <c r="F10048" s="1256"/>
      <c r="G10048" s="1257"/>
      <c r="I10048" s="1255"/>
      <c r="K10048" s="1257"/>
      <c r="L10048" s="1257"/>
      <c r="P10048" s="1255"/>
    </row>
    <row r="10049" spans="6:16">
      <c r="F10049" s="1256"/>
      <c r="G10049" s="1257"/>
      <c r="I10049" s="1255"/>
      <c r="K10049" s="1257"/>
      <c r="L10049" s="1257"/>
      <c r="P10049" s="1255"/>
    </row>
    <row r="10050" spans="6:16">
      <c r="F10050" s="1256"/>
      <c r="G10050" s="1257"/>
      <c r="I10050" s="1255"/>
      <c r="K10050" s="1257"/>
      <c r="L10050" s="1257"/>
      <c r="P10050" s="1255"/>
    </row>
    <row r="10051" spans="6:16">
      <c r="F10051" s="1256"/>
      <c r="G10051" s="1257"/>
      <c r="I10051" s="1255"/>
      <c r="K10051" s="1257"/>
      <c r="L10051" s="1257"/>
      <c r="P10051" s="1255"/>
    </row>
    <row r="10052" spans="6:16">
      <c r="F10052" s="1256"/>
      <c r="G10052" s="1257"/>
      <c r="I10052" s="1255"/>
      <c r="K10052" s="1257"/>
      <c r="L10052" s="1257"/>
      <c r="P10052" s="1255"/>
    </row>
    <row r="10053" spans="6:16">
      <c r="F10053" s="1256"/>
      <c r="G10053" s="1257"/>
      <c r="I10053" s="1255"/>
      <c r="K10053" s="1257"/>
      <c r="L10053" s="1257"/>
      <c r="P10053" s="1255"/>
    </row>
    <row r="10054" spans="6:16">
      <c r="F10054" s="1256"/>
      <c r="G10054" s="1257"/>
      <c r="I10054" s="1255"/>
      <c r="K10054" s="1257"/>
      <c r="L10054" s="1257"/>
      <c r="P10054" s="1255"/>
    </row>
    <row r="10055" spans="6:16">
      <c r="F10055" s="1256"/>
      <c r="G10055" s="1257"/>
      <c r="I10055" s="1255"/>
      <c r="K10055" s="1257"/>
      <c r="L10055" s="1257"/>
      <c r="P10055" s="1255"/>
    </row>
    <row r="10056" spans="6:16">
      <c r="F10056" s="1256"/>
      <c r="G10056" s="1257"/>
      <c r="I10056" s="1255"/>
      <c r="K10056" s="1257"/>
      <c r="L10056" s="1257"/>
      <c r="P10056" s="1255"/>
    </row>
    <row r="10057" spans="6:16">
      <c r="F10057" s="1256"/>
      <c r="G10057" s="1257"/>
      <c r="I10057" s="1255"/>
      <c r="K10057" s="1257"/>
      <c r="L10057" s="1257"/>
      <c r="P10057" s="1255"/>
    </row>
    <row r="10058" spans="6:16">
      <c r="F10058" s="1256"/>
      <c r="G10058" s="1257"/>
      <c r="I10058" s="1255"/>
      <c r="K10058" s="1257"/>
      <c r="L10058" s="1257"/>
      <c r="P10058" s="1255"/>
    </row>
    <row r="10059" spans="6:16">
      <c r="F10059" s="1256"/>
      <c r="G10059" s="1257"/>
      <c r="I10059" s="1255"/>
      <c r="K10059" s="1257"/>
      <c r="L10059" s="1257"/>
      <c r="P10059" s="1255"/>
    </row>
    <row r="10060" spans="6:16">
      <c r="F10060" s="1256"/>
      <c r="G10060" s="1257"/>
      <c r="I10060" s="1255"/>
      <c r="K10060" s="1257"/>
      <c r="L10060" s="1257"/>
      <c r="P10060" s="1255"/>
    </row>
    <row r="10061" spans="6:16">
      <c r="F10061" s="1256"/>
      <c r="G10061" s="1257"/>
      <c r="I10061" s="1255"/>
      <c r="K10061" s="1257"/>
      <c r="L10061" s="1257"/>
      <c r="P10061" s="1255"/>
    </row>
    <row r="10062" spans="6:16">
      <c r="F10062" s="1256"/>
      <c r="G10062" s="1257"/>
      <c r="I10062" s="1255"/>
      <c r="K10062" s="1257"/>
      <c r="L10062" s="1257"/>
      <c r="P10062" s="1255"/>
    </row>
    <row r="10063" spans="6:16">
      <c r="F10063" s="1256"/>
      <c r="G10063" s="1257"/>
      <c r="I10063" s="1255"/>
      <c r="K10063" s="1257"/>
      <c r="L10063" s="1257"/>
      <c r="P10063" s="1255"/>
    </row>
    <row r="10064" spans="6:16">
      <c r="F10064" s="1256"/>
      <c r="G10064" s="1257"/>
      <c r="I10064" s="1255"/>
      <c r="K10064" s="1257"/>
      <c r="L10064" s="1257"/>
      <c r="P10064" s="1255"/>
    </row>
    <row r="10065" spans="6:16">
      <c r="F10065" s="1256"/>
      <c r="G10065" s="1257"/>
      <c r="I10065" s="1255"/>
      <c r="K10065" s="1257"/>
      <c r="L10065" s="1257"/>
      <c r="P10065" s="1255"/>
    </row>
    <row r="10066" spans="6:16">
      <c r="F10066" s="1256"/>
      <c r="G10066" s="1257"/>
      <c r="I10066" s="1255"/>
      <c r="K10066" s="1257"/>
      <c r="L10066" s="1257"/>
      <c r="P10066" s="1255"/>
    </row>
    <row r="10067" spans="6:16">
      <c r="F10067" s="1256"/>
      <c r="G10067" s="1257"/>
      <c r="I10067" s="1255"/>
      <c r="K10067" s="1257"/>
      <c r="L10067" s="1257"/>
      <c r="P10067" s="1255"/>
    </row>
    <row r="10068" spans="6:16">
      <c r="F10068" s="1256"/>
      <c r="G10068" s="1257"/>
      <c r="I10068" s="1255"/>
      <c r="K10068" s="1257"/>
      <c r="L10068" s="1257"/>
      <c r="P10068" s="1255"/>
    </row>
    <row r="10069" spans="6:16">
      <c r="F10069" s="1256"/>
      <c r="G10069" s="1257"/>
      <c r="I10069" s="1255"/>
      <c r="K10069" s="1257"/>
      <c r="L10069" s="1257"/>
      <c r="P10069" s="1255"/>
    </row>
    <row r="10070" spans="6:16">
      <c r="F10070" s="1256"/>
      <c r="G10070" s="1257"/>
      <c r="I10070" s="1255"/>
      <c r="K10070" s="1257"/>
      <c r="L10070" s="1257"/>
      <c r="P10070" s="1255"/>
    </row>
    <row r="10071" spans="6:16">
      <c r="F10071" s="1256"/>
      <c r="G10071" s="1257"/>
      <c r="I10071" s="1255"/>
      <c r="K10071" s="1257"/>
      <c r="L10071" s="1257"/>
      <c r="P10071" s="1255"/>
    </row>
    <row r="10072" spans="6:16">
      <c r="F10072" s="1256"/>
      <c r="G10072" s="1257"/>
      <c r="I10072" s="1255"/>
      <c r="K10072" s="1257"/>
      <c r="L10072" s="1257"/>
      <c r="P10072" s="1255"/>
    </row>
    <row r="10073" spans="6:16">
      <c r="F10073" s="1256"/>
      <c r="G10073" s="1257"/>
      <c r="I10073" s="1255"/>
      <c r="K10073" s="1257"/>
      <c r="L10073" s="1257"/>
      <c r="P10073" s="1255"/>
    </row>
    <row r="10074" spans="6:16">
      <c r="F10074" s="1256"/>
      <c r="G10074" s="1257"/>
      <c r="I10074" s="1255"/>
      <c r="K10074" s="1257"/>
      <c r="L10074" s="1257"/>
      <c r="P10074" s="1255"/>
    </row>
    <row r="10075" spans="6:16">
      <c r="F10075" s="1256"/>
      <c r="G10075" s="1257"/>
      <c r="I10075" s="1255"/>
      <c r="K10075" s="1257"/>
      <c r="L10075" s="1257"/>
      <c r="P10075" s="1255"/>
    </row>
    <row r="10076" spans="6:16">
      <c r="F10076" s="1256"/>
      <c r="G10076" s="1257"/>
      <c r="I10076" s="1255"/>
      <c r="K10076" s="1257"/>
      <c r="L10076" s="1257"/>
      <c r="P10076" s="1255"/>
    </row>
    <row r="10077" spans="6:16">
      <c r="F10077" s="1256"/>
      <c r="G10077" s="1257"/>
      <c r="I10077" s="1255"/>
      <c r="K10077" s="1257"/>
      <c r="L10077" s="1257"/>
      <c r="P10077" s="1255"/>
    </row>
    <row r="10078" spans="6:16">
      <c r="F10078" s="1256"/>
      <c r="G10078" s="1257"/>
      <c r="I10078" s="1255"/>
      <c r="K10078" s="1257"/>
      <c r="L10078" s="1257"/>
      <c r="P10078" s="1255"/>
    </row>
    <row r="10079" spans="6:16">
      <c r="F10079" s="1256"/>
      <c r="G10079" s="1257"/>
      <c r="I10079" s="1255"/>
      <c r="K10079" s="1257"/>
      <c r="L10079" s="1257"/>
      <c r="P10079" s="1255"/>
    </row>
    <row r="10080" spans="6:16">
      <c r="F10080" s="1256"/>
      <c r="G10080" s="1257"/>
      <c r="I10080" s="1255"/>
      <c r="K10080" s="1257"/>
      <c r="L10080" s="1257"/>
      <c r="P10080" s="1255"/>
    </row>
    <row r="10081" spans="6:16">
      <c r="F10081" s="1256"/>
      <c r="G10081" s="1257"/>
      <c r="I10081" s="1255"/>
      <c r="K10081" s="1257"/>
      <c r="L10081" s="1257"/>
      <c r="P10081" s="1255"/>
    </row>
    <row r="10082" spans="6:16">
      <c r="F10082" s="1256"/>
      <c r="G10082" s="1257"/>
      <c r="I10082" s="1255"/>
      <c r="K10082" s="1257"/>
      <c r="L10082" s="1257"/>
      <c r="P10082" s="1255"/>
    </row>
    <row r="10083" spans="6:16">
      <c r="F10083" s="1256"/>
      <c r="G10083" s="1257"/>
      <c r="I10083" s="1255"/>
      <c r="K10083" s="1257"/>
      <c r="L10083" s="1257"/>
      <c r="P10083" s="1255"/>
    </row>
    <row r="10084" spans="6:16">
      <c r="F10084" s="1256"/>
      <c r="G10084" s="1257"/>
      <c r="I10084" s="1255"/>
      <c r="K10084" s="1257"/>
      <c r="L10084" s="1257"/>
      <c r="P10084" s="1255"/>
    </row>
    <row r="10085" spans="6:16">
      <c r="F10085" s="1256"/>
      <c r="G10085" s="1257"/>
      <c r="I10085" s="1255"/>
      <c r="K10085" s="1257"/>
      <c r="L10085" s="1257"/>
      <c r="P10085" s="1255"/>
    </row>
    <row r="10086" spans="6:16">
      <c r="F10086" s="1256"/>
      <c r="G10086" s="1257"/>
      <c r="I10086" s="1255"/>
      <c r="K10086" s="1257"/>
      <c r="L10086" s="1257"/>
      <c r="P10086" s="1255"/>
    </row>
    <row r="10087" spans="6:16">
      <c r="F10087" s="1256"/>
      <c r="G10087" s="1257"/>
      <c r="I10087" s="1255"/>
      <c r="K10087" s="1257"/>
      <c r="L10087" s="1257"/>
      <c r="P10087" s="1255"/>
    </row>
    <row r="10088" spans="6:16">
      <c r="F10088" s="1256"/>
      <c r="G10088" s="1257"/>
      <c r="I10088" s="1255"/>
      <c r="K10088" s="1257"/>
      <c r="L10088" s="1257"/>
      <c r="P10088" s="1255"/>
    </row>
    <row r="10089" spans="6:16">
      <c r="F10089" s="1256"/>
      <c r="G10089" s="1257"/>
      <c r="I10089" s="1255"/>
      <c r="K10089" s="1257"/>
      <c r="L10089" s="1257"/>
      <c r="P10089" s="1255"/>
    </row>
    <row r="10090" spans="6:16">
      <c r="F10090" s="1256"/>
      <c r="G10090" s="1257"/>
      <c r="I10090" s="1255"/>
      <c r="K10090" s="1257"/>
      <c r="L10090" s="1257"/>
      <c r="P10090" s="1255"/>
    </row>
    <row r="10091" spans="6:16">
      <c r="F10091" s="1256"/>
      <c r="G10091" s="1257"/>
      <c r="I10091" s="1255"/>
      <c r="K10091" s="1257"/>
      <c r="L10091" s="1257"/>
      <c r="P10091" s="1255"/>
    </row>
    <row r="10092" spans="6:16">
      <c r="F10092" s="1256"/>
      <c r="G10092" s="1257"/>
      <c r="I10092" s="1255"/>
      <c r="K10092" s="1257"/>
      <c r="L10092" s="1257"/>
      <c r="P10092" s="1255"/>
    </row>
    <row r="10093" spans="6:16">
      <c r="F10093" s="1256"/>
      <c r="G10093" s="1257"/>
      <c r="I10093" s="1255"/>
      <c r="K10093" s="1257"/>
      <c r="L10093" s="1257"/>
      <c r="P10093" s="1255"/>
    </row>
    <row r="10094" spans="6:16">
      <c r="F10094" s="1256"/>
      <c r="G10094" s="1257"/>
      <c r="I10094" s="1255"/>
      <c r="K10094" s="1257"/>
      <c r="L10094" s="1257"/>
      <c r="P10094" s="1255"/>
    </row>
    <row r="10095" spans="6:16">
      <c r="F10095" s="1256"/>
      <c r="G10095" s="1257"/>
      <c r="I10095" s="1255"/>
      <c r="K10095" s="1257"/>
      <c r="L10095" s="1257"/>
      <c r="P10095" s="1255"/>
    </row>
    <row r="10096" spans="6:16">
      <c r="F10096" s="1256"/>
      <c r="G10096" s="1257"/>
      <c r="I10096" s="1255"/>
      <c r="K10096" s="1257"/>
      <c r="L10096" s="1257"/>
      <c r="P10096" s="1255"/>
    </row>
    <row r="10097" spans="6:16">
      <c r="F10097" s="1256"/>
      <c r="G10097" s="1257"/>
      <c r="I10097" s="1255"/>
      <c r="K10097" s="1257"/>
      <c r="L10097" s="1257"/>
      <c r="P10097" s="1255"/>
    </row>
    <row r="10098" spans="6:16">
      <c r="F10098" s="1256"/>
      <c r="G10098" s="1257"/>
      <c r="I10098" s="1255"/>
      <c r="K10098" s="1257"/>
      <c r="L10098" s="1257"/>
      <c r="P10098" s="1255"/>
    </row>
    <row r="10099" spans="6:16">
      <c r="F10099" s="1256"/>
      <c r="G10099" s="1257"/>
      <c r="I10099" s="1255"/>
      <c r="K10099" s="1257"/>
      <c r="L10099" s="1257"/>
      <c r="P10099" s="1255"/>
    </row>
    <row r="10100" spans="6:16">
      <c r="F10100" s="1256"/>
      <c r="G10100" s="1257"/>
      <c r="I10100" s="1255"/>
      <c r="K10100" s="1257"/>
      <c r="L10100" s="1257"/>
      <c r="P10100" s="1255"/>
    </row>
    <row r="10101" spans="6:16">
      <c r="F10101" s="1256"/>
      <c r="G10101" s="1257"/>
      <c r="I10101" s="1255"/>
      <c r="K10101" s="1257"/>
      <c r="L10101" s="1257"/>
      <c r="P10101" s="1255"/>
    </row>
    <row r="10102" spans="6:16">
      <c r="F10102" s="1256"/>
      <c r="G10102" s="1257"/>
      <c r="I10102" s="1255"/>
      <c r="K10102" s="1257"/>
      <c r="L10102" s="1257"/>
      <c r="P10102" s="1255"/>
    </row>
    <row r="10103" spans="6:16">
      <c r="F10103" s="1256"/>
      <c r="G10103" s="1257"/>
      <c r="I10103" s="1255"/>
      <c r="K10103" s="1257"/>
      <c r="L10103" s="1257"/>
      <c r="P10103" s="1255"/>
    </row>
    <row r="10104" spans="6:16">
      <c r="F10104" s="1256"/>
      <c r="G10104" s="1257"/>
      <c r="I10104" s="1255"/>
      <c r="K10104" s="1257"/>
      <c r="L10104" s="1257"/>
      <c r="P10104" s="1255"/>
    </row>
    <row r="10105" spans="6:16">
      <c r="F10105" s="1256"/>
      <c r="G10105" s="1257"/>
      <c r="I10105" s="1255"/>
      <c r="K10105" s="1257"/>
      <c r="L10105" s="1257"/>
      <c r="P10105" s="1255"/>
    </row>
    <row r="10106" spans="6:16">
      <c r="F10106" s="1256"/>
      <c r="G10106" s="1257"/>
      <c r="I10106" s="1255"/>
      <c r="K10106" s="1257"/>
      <c r="L10106" s="1257"/>
      <c r="P10106" s="1255"/>
    </row>
    <row r="10107" spans="6:16">
      <c r="F10107" s="1256"/>
      <c r="G10107" s="1257"/>
      <c r="I10107" s="1255"/>
      <c r="K10107" s="1257"/>
      <c r="L10107" s="1257"/>
      <c r="P10107" s="1255"/>
    </row>
    <row r="10108" spans="6:16">
      <c r="F10108" s="1256"/>
      <c r="G10108" s="1257"/>
      <c r="I10108" s="1255"/>
      <c r="K10108" s="1257"/>
      <c r="L10108" s="1257"/>
      <c r="P10108" s="1255"/>
    </row>
    <row r="10109" spans="6:16">
      <c r="F10109" s="1256"/>
      <c r="G10109" s="1257"/>
      <c r="I10109" s="1255"/>
      <c r="K10109" s="1257"/>
      <c r="L10109" s="1257"/>
      <c r="P10109" s="1255"/>
    </row>
    <row r="10110" spans="6:16">
      <c r="F10110" s="1256"/>
      <c r="G10110" s="1257"/>
      <c r="I10110" s="1255"/>
      <c r="K10110" s="1257"/>
      <c r="L10110" s="1257"/>
      <c r="P10110" s="1255"/>
    </row>
    <row r="10111" spans="6:16">
      <c r="F10111" s="1256"/>
      <c r="G10111" s="1257"/>
      <c r="I10111" s="1255"/>
      <c r="K10111" s="1257"/>
      <c r="L10111" s="1257"/>
      <c r="P10111" s="1255"/>
    </row>
    <row r="10112" spans="6:16">
      <c r="F10112" s="1256"/>
      <c r="G10112" s="1257"/>
      <c r="I10112" s="1255"/>
      <c r="K10112" s="1257"/>
      <c r="L10112" s="1257"/>
      <c r="P10112" s="1255"/>
    </row>
    <row r="10113" spans="6:16">
      <c r="F10113" s="1256"/>
      <c r="G10113" s="1257"/>
      <c r="I10113" s="1255"/>
      <c r="K10113" s="1257"/>
      <c r="L10113" s="1257"/>
      <c r="P10113" s="1255"/>
    </row>
    <row r="10114" spans="6:16">
      <c r="F10114" s="1256"/>
      <c r="G10114" s="1257"/>
      <c r="I10114" s="1255"/>
      <c r="K10114" s="1257"/>
      <c r="L10114" s="1257"/>
      <c r="P10114" s="1255"/>
    </row>
    <row r="10115" spans="6:16">
      <c r="F10115" s="1256"/>
      <c r="G10115" s="1257"/>
      <c r="I10115" s="1255"/>
      <c r="K10115" s="1257"/>
      <c r="L10115" s="1257"/>
      <c r="P10115" s="1255"/>
    </row>
    <row r="10116" spans="6:16">
      <c r="F10116" s="1256"/>
      <c r="G10116" s="1257"/>
      <c r="I10116" s="1255"/>
      <c r="K10116" s="1257"/>
      <c r="L10116" s="1257"/>
      <c r="P10116" s="1255"/>
    </row>
    <row r="10117" spans="6:16">
      <c r="F10117" s="1256"/>
      <c r="G10117" s="1257"/>
      <c r="I10117" s="1255"/>
      <c r="K10117" s="1257"/>
      <c r="L10117" s="1257"/>
      <c r="P10117" s="1255"/>
    </row>
    <row r="10118" spans="6:16">
      <c r="F10118" s="1256"/>
      <c r="G10118" s="1257"/>
      <c r="I10118" s="1255"/>
      <c r="K10118" s="1257"/>
      <c r="L10118" s="1257"/>
      <c r="P10118" s="1255"/>
    </row>
    <row r="10119" spans="6:16">
      <c r="F10119" s="1256"/>
      <c r="G10119" s="1257"/>
      <c r="I10119" s="1255"/>
      <c r="K10119" s="1257"/>
      <c r="L10119" s="1257"/>
      <c r="P10119" s="1255"/>
    </row>
    <row r="10120" spans="6:16">
      <c r="F10120" s="1256"/>
      <c r="G10120" s="1257"/>
      <c r="I10120" s="1255"/>
      <c r="K10120" s="1257"/>
      <c r="L10120" s="1257"/>
      <c r="P10120" s="1255"/>
    </row>
    <row r="10121" spans="6:16">
      <c r="F10121" s="1256"/>
      <c r="G10121" s="1257"/>
      <c r="I10121" s="1255"/>
      <c r="K10121" s="1257"/>
      <c r="L10121" s="1257"/>
      <c r="P10121" s="1255"/>
    </row>
    <row r="10122" spans="6:16">
      <c r="F10122" s="1256"/>
      <c r="G10122" s="1257"/>
      <c r="I10122" s="1255"/>
      <c r="K10122" s="1257"/>
      <c r="L10122" s="1257"/>
      <c r="P10122" s="1255"/>
    </row>
    <row r="10123" spans="6:16">
      <c r="F10123" s="1256"/>
      <c r="G10123" s="1257"/>
      <c r="I10123" s="1255"/>
      <c r="K10123" s="1257"/>
      <c r="L10123" s="1257"/>
      <c r="P10123" s="1255"/>
    </row>
    <row r="10124" spans="6:16">
      <c r="F10124" s="1256"/>
      <c r="G10124" s="1257"/>
      <c r="I10124" s="1255"/>
      <c r="K10124" s="1257"/>
      <c r="L10124" s="1257"/>
      <c r="P10124" s="1255"/>
    </row>
    <row r="10125" spans="6:16">
      <c r="F10125" s="1256"/>
      <c r="G10125" s="1257"/>
      <c r="I10125" s="1255"/>
      <c r="K10125" s="1257"/>
      <c r="L10125" s="1257"/>
      <c r="P10125" s="1255"/>
    </row>
    <row r="10126" spans="6:16">
      <c r="F10126" s="1256"/>
      <c r="G10126" s="1257"/>
      <c r="I10126" s="1255"/>
      <c r="K10126" s="1257"/>
      <c r="L10126" s="1257"/>
      <c r="P10126" s="1255"/>
    </row>
    <row r="10127" spans="6:16">
      <c r="F10127" s="1256"/>
      <c r="G10127" s="1257"/>
      <c r="I10127" s="1255"/>
      <c r="K10127" s="1257"/>
      <c r="L10127" s="1257"/>
      <c r="P10127" s="1255"/>
    </row>
    <row r="10128" spans="6:16">
      <c r="F10128" s="1256"/>
      <c r="G10128" s="1257"/>
      <c r="I10128" s="1255"/>
      <c r="K10128" s="1257"/>
      <c r="L10128" s="1257"/>
      <c r="P10128" s="1255"/>
    </row>
    <row r="10129" spans="6:16">
      <c r="F10129" s="1256"/>
      <c r="G10129" s="1257"/>
      <c r="I10129" s="1255"/>
      <c r="K10129" s="1257"/>
      <c r="L10129" s="1257"/>
      <c r="P10129" s="1255"/>
    </row>
    <row r="10130" spans="6:16">
      <c r="F10130" s="1256"/>
      <c r="G10130" s="1257"/>
      <c r="I10130" s="1255"/>
      <c r="K10130" s="1257"/>
      <c r="L10130" s="1257"/>
      <c r="P10130" s="1255"/>
    </row>
    <row r="10131" spans="6:16">
      <c r="F10131" s="1256"/>
      <c r="G10131" s="1257"/>
      <c r="I10131" s="1255"/>
      <c r="K10131" s="1257"/>
      <c r="L10131" s="1257"/>
      <c r="P10131" s="1255"/>
    </row>
    <row r="10132" spans="6:16">
      <c r="F10132" s="1256"/>
      <c r="G10132" s="1257"/>
      <c r="I10132" s="1255"/>
      <c r="K10132" s="1257"/>
      <c r="L10132" s="1257"/>
      <c r="P10132" s="1255"/>
    </row>
    <row r="10133" spans="6:16">
      <c r="F10133" s="1256"/>
      <c r="G10133" s="1257"/>
      <c r="I10133" s="1255"/>
      <c r="K10133" s="1257"/>
      <c r="L10133" s="1257"/>
      <c r="P10133" s="1255"/>
    </row>
    <row r="10134" spans="6:16">
      <c r="F10134" s="1256"/>
      <c r="G10134" s="1257"/>
      <c r="I10134" s="1255"/>
      <c r="K10134" s="1257"/>
      <c r="L10134" s="1257"/>
      <c r="P10134" s="1255"/>
    </row>
    <row r="10135" spans="6:16">
      <c r="F10135" s="1256"/>
      <c r="G10135" s="1257"/>
      <c r="I10135" s="1255"/>
      <c r="K10135" s="1257"/>
      <c r="L10135" s="1257"/>
      <c r="P10135" s="1255"/>
    </row>
    <row r="10136" spans="6:16">
      <c r="F10136" s="1256"/>
      <c r="G10136" s="1257"/>
      <c r="I10136" s="1255"/>
      <c r="K10136" s="1257"/>
      <c r="L10136" s="1257"/>
      <c r="P10136" s="1255"/>
    </row>
    <row r="10137" spans="6:16">
      <c r="F10137" s="1256"/>
      <c r="G10137" s="1257"/>
      <c r="I10137" s="1255"/>
      <c r="K10137" s="1257"/>
      <c r="L10137" s="1257"/>
      <c r="P10137" s="1255"/>
    </row>
    <row r="10138" spans="6:16">
      <c r="F10138" s="1256"/>
      <c r="G10138" s="1257"/>
      <c r="I10138" s="1255"/>
      <c r="K10138" s="1257"/>
      <c r="L10138" s="1257"/>
      <c r="P10138" s="1255"/>
    </row>
    <row r="10139" spans="6:16">
      <c r="F10139" s="1256"/>
      <c r="G10139" s="1257"/>
      <c r="I10139" s="1255"/>
      <c r="K10139" s="1257"/>
      <c r="L10139" s="1257"/>
      <c r="P10139" s="1255"/>
    </row>
    <row r="10140" spans="6:16">
      <c r="F10140" s="1256"/>
      <c r="G10140" s="1257"/>
      <c r="I10140" s="1255"/>
      <c r="K10140" s="1257"/>
      <c r="L10140" s="1257"/>
      <c r="P10140" s="1255"/>
    </row>
    <row r="10141" spans="6:16">
      <c r="F10141" s="1256"/>
      <c r="G10141" s="1257"/>
      <c r="I10141" s="1255"/>
      <c r="K10141" s="1257"/>
      <c r="L10141" s="1257"/>
      <c r="P10141" s="1255"/>
    </row>
    <row r="10142" spans="6:16">
      <c r="F10142" s="1256"/>
      <c r="G10142" s="1257"/>
      <c r="I10142" s="1255"/>
      <c r="K10142" s="1257"/>
      <c r="L10142" s="1257"/>
      <c r="P10142" s="1255"/>
    </row>
    <row r="10143" spans="6:16">
      <c r="F10143" s="1256"/>
      <c r="G10143" s="1257"/>
      <c r="I10143" s="1255"/>
      <c r="K10143" s="1257"/>
      <c r="L10143" s="1257"/>
      <c r="P10143" s="1255"/>
    </row>
    <row r="10144" spans="6:16">
      <c r="F10144" s="1256"/>
      <c r="G10144" s="1257"/>
      <c r="I10144" s="1255"/>
      <c r="K10144" s="1257"/>
      <c r="L10144" s="1257"/>
      <c r="P10144" s="1255"/>
    </row>
    <row r="10145" spans="6:16">
      <c r="F10145" s="1256"/>
      <c r="G10145" s="1257"/>
      <c r="I10145" s="1255"/>
      <c r="K10145" s="1257"/>
      <c r="L10145" s="1257"/>
      <c r="P10145" s="1255"/>
    </row>
    <row r="10146" spans="6:16">
      <c r="F10146" s="1256"/>
      <c r="G10146" s="1257"/>
      <c r="I10146" s="1255"/>
      <c r="K10146" s="1257"/>
      <c r="L10146" s="1257"/>
      <c r="P10146" s="1255"/>
    </row>
    <row r="10147" spans="6:16">
      <c r="F10147" s="1256"/>
      <c r="G10147" s="1257"/>
      <c r="I10147" s="1255"/>
      <c r="K10147" s="1257"/>
      <c r="L10147" s="1257"/>
      <c r="P10147" s="1255"/>
    </row>
    <row r="10148" spans="6:16">
      <c r="F10148" s="1256"/>
      <c r="G10148" s="1257"/>
      <c r="I10148" s="1255"/>
      <c r="K10148" s="1257"/>
      <c r="L10148" s="1257"/>
      <c r="P10148" s="1255"/>
    </row>
    <row r="10149" spans="6:16">
      <c r="F10149" s="1256"/>
      <c r="G10149" s="1257"/>
      <c r="I10149" s="1255"/>
      <c r="K10149" s="1257"/>
      <c r="L10149" s="1257"/>
      <c r="P10149" s="1255"/>
    </row>
    <row r="10150" spans="6:16">
      <c r="F10150" s="1256"/>
      <c r="G10150" s="1257"/>
      <c r="I10150" s="1255"/>
      <c r="K10150" s="1257"/>
      <c r="L10150" s="1257"/>
      <c r="P10150" s="1255"/>
    </row>
    <row r="10151" spans="6:16">
      <c r="F10151" s="1256"/>
      <c r="G10151" s="1257"/>
      <c r="I10151" s="1255"/>
      <c r="K10151" s="1257"/>
      <c r="L10151" s="1257"/>
      <c r="P10151" s="1255"/>
    </row>
    <row r="10152" spans="6:16">
      <c r="F10152" s="1256"/>
      <c r="G10152" s="1257"/>
      <c r="I10152" s="1255"/>
      <c r="K10152" s="1257"/>
      <c r="L10152" s="1257"/>
      <c r="P10152" s="1255"/>
    </row>
    <row r="10153" spans="6:16">
      <c r="F10153" s="1256"/>
      <c r="G10153" s="1257"/>
      <c r="I10153" s="1255"/>
      <c r="K10153" s="1257"/>
      <c r="L10153" s="1257"/>
      <c r="P10153" s="1255"/>
    </row>
    <row r="10154" spans="6:16">
      <c r="F10154" s="1256"/>
      <c r="G10154" s="1257"/>
      <c r="I10154" s="1255"/>
      <c r="K10154" s="1257"/>
      <c r="L10154" s="1257"/>
      <c r="P10154" s="1255"/>
    </row>
    <row r="10155" spans="6:16">
      <c r="F10155" s="1256"/>
      <c r="G10155" s="1257"/>
      <c r="I10155" s="1255"/>
      <c r="K10155" s="1257"/>
      <c r="L10155" s="1257"/>
      <c r="P10155" s="1255"/>
    </row>
    <row r="10156" spans="6:16">
      <c r="F10156" s="1256"/>
      <c r="G10156" s="1257"/>
      <c r="I10156" s="1255"/>
      <c r="K10156" s="1257"/>
      <c r="L10156" s="1257"/>
      <c r="P10156" s="1255"/>
    </row>
    <row r="10157" spans="6:16">
      <c r="F10157" s="1256"/>
      <c r="G10157" s="1257"/>
      <c r="I10157" s="1255"/>
      <c r="K10157" s="1257"/>
      <c r="L10157" s="1257"/>
      <c r="P10157" s="1255"/>
    </row>
    <row r="10158" spans="6:16">
      <c r="F10158" s="1256"/>
      <c r="G10158" s="1257"/>
      <c r="I10158" s="1255"/>
      <c r="K10158" s="1257"/>
      <c r="L10158" s="1257"/>
      <c r="P10158" s="1255"/>
    </row>
    <row r="10159" spans="6:16">
      <c r="F10159" s="1256"/>
      <c r="G10159" s="1257"/>
      <c r="I10159" s="1255"/>
      <c r="K10159" s="1257"/>
      <c r="L10159" s="1257"/>
      <c r="P10159" s="1255"/>
    </row>
    <row r="10160" spans="6:16">
      <c r="F10160" s="1256"/>
      <c r="G10160" s="1257"/>
      <c r="I10160" s="1255"/>
      <c r="K10160" s="1257"/>
      <c r="L10160" s="1257"/>
      <c r="P10160" s="1255"/>
    </row>
    <row r="10161" spans="6:16">
      <c r="F10161" s="1256"/>
      <c r="G10161" s="1257"/>
      <c r="I10161" s="1255"/>
      <c r="K10161" s="1257"/>
      <c r="L10161" s="1257"/>
      <c r="P10161" s="1255"/>
    </row>
    <row r="10162" spans="6:16">
      <c r="F10162" s="1256"/>
      <c r="G10162" s="1257"/>
      <c r="I10162" s="1255"/>
      <c r="K10162" s="1257"/>
      <c r="L10162" s="1257"/>
      <c r="P10162" s="1255"/>
    </row>
    <row r="10163" spans="6:16">
      <c r="F10163" s="1256"/>
      <c r="G10163" s="1257"/>
      <c r="I10163" s="1255"/>
      <c r="K10163" s="1257"/>
      <c r="L10163" s="1257"/>
      <c r="P10163" s="1255"/>
    </row>
    <row r="10164" spans="6:16">
      <c r="F10164" s="1256"/>
      <c r="G10164" s="1257"/>
      <c r="I10164" s="1255"/>
      <c r="K10164" s="1257"/>
      <c r="L10164" s="1257"/>
      <c r="P10164" s="1255"/>
    </row>
    <row r="10165" spans="6:16">
      <c r="F10165" s="1256"/>
      <c r="G10165" s="1257"/>
      <c r="I10165" s="1255"/>
      <c r="K10165" s="1257"/>
      <c r="L10165" s="1257"/>
      <c r="P10165" s="1255"/>
    </row>
    <row r="10166" spans="6:16">
      <c r="F10166" s="1256"/>
      <c r="G10166" s="1257"/>
      <c r="I10166" s="1255"/>
      <c r="K10166" s="1257"/>
      <c r="L10166" s="1257"/>
      <c r="P10166" s="1255"/>
    </row>
    <row r="10167" spans="6:16">
      <c r="F10167" s="1256"/>
      <c r="G10167" s="1257"/>
      <c r="I10167" s="1255"/>
      <c r="K10167" s="1257"/>
      <c r="L10167" s="1257"/>
      <c r="P10167" s="1255"/>
    </row>
    <row r="10168" spans="6:16">
      <c r="F10168" s="1256"/>
      <c r="G10168" s="1257"/>
      <c r="I10168" s="1255"/>
      <c r="K10168" s="1257"/>
      <c r="L10168" s="1257"/>
      <c r="P10168" s="1255"/>
    </row>
    <row r="10169" spans="6:16">
      <c r="F10169" s="1256"/>
      <c r="G10169" s="1257"/>
      <c r="I10169" s="1255"/>
      <c r="K10169" s="1257"/>
      <c r="L10169" s="1257"/>
      <c r="P10169" s="1255"/>
    </row>
    <row r="10170" spans="6:16">
      <c r="F10170" s="1256"/>
      <c r="G10170" s="1257"/>
      <c r="I10170" s="1255"/>
      <c r="K10170" s="1257"/>
      <c r="L10170" s="1257"/>
      <c r="P10170" s="1255"/>
    </row>
    <row r="10171" spans="6:16">
      <c r="F10171" s="1256"/>
      <c r="G10171" s="1257"/>
      <c r="I10171" s="1255"/>
      <c r="K10171" s="1257"/>
      <c r="L10171" s="1257"/>
      <c r="P10171" s="1255"/>
    </row>
    <row r="10172" spans="6:16">
      <c r="F10172" s="1256"/>
      <c r="G10172" s="1257"/>
      <c r="I10172" s="1255"/>
      <c r="K10172" s="1257"/>
      <c r="L10172" s="1257"/>
      <c r="P10172" s="1255"/>
    </row>
    <row r="10173" spans="6:16">
      <c r="F10173" s="1256"/>
      <c r="G10173" s="1257"/>
      <c r="I10173" s="1255"/>
      <c r="K10173" s="1257"/>
      <c r="L10173" s="1257"/>
      <c r="P10173" s="1255"/>
    </row>
    <row r="10174" spans="6:16">
      <c r="F10174" s="1256"/>
      <c r="G10174" s="1257"/>
      <c r="I10174" s="1255"/>
      <c r="K10174" s="1257"/>
      <c r="L10174" s="1257"/>
      <c r="P10174" s="1255"/>
    </row>
    <row r="10175" spans="6:16">
      <c r="F10175" s="1256"/>
      <c r="G10175" s="1257"/>
      <c r="I10175" s="1255"/>
      <c r="K10175" s="1257"/>
      <c r="L10175" s="1257"/>
      <c r="P10175" s="1255"/>
    </row>
    <row r="10176" spans="6:16">
      <c r="F10176" s="1256"/>
      <c r="G10176" s="1257"/>
      <c r="I10176" s="1255"/>
      <c r="K10176" s="1257"/>
      <c r="L10176" s="1257"/>
      <c r="P10176" s="1255"/>
    </row>
    <row r="10177" spans="6:16">
      <c r="F10177" s="1256"/>
      <c r="G10177" s="1257"/>
      <c r="I10177" s="1255"/>
      <c r="K10177" s="1257"/>
      <c r="L10177" s="1257"/>
      <c r="P10177" s="1255"/>
    </row>
    <row r="10178" spans="6:16">
      <c r="F10178" s="1256"/>
      <c r="G10178" s="1257"/>
      <c r="I10178" s="1255"/>
      <c r="K10178" s="1257"/>
      <c r="L10178" s="1257"/>
      <c r="P10178" s="1255"/>
    </row>
    <row r="10179" spans="6:16">
      <c r="F10179" s="1256"/>
      <c r="G10179" s="1257"/>
      <c r="I10179" s="1255"/>
      <c r="K10179" s="1257"/>
      <c r="L10179" s="1257"/>
      <c r="P10179" s="1255"/>
    </row>
    <row r="10180" spans="6:16">
      <c r="F10180" s="1256"/>
      <c r="G10180" s="1257"/>
      <c r="I10180" s="1255"/>
      <c r="K10180" s="1257"/>
      <c r="L10180" s="1257"/>
      <c r="P10180" s="1255"/>
    </row>
    <row r="10181" spans="6:16">
      <c r="F10181" s="1256"/>
      <c r="G10181" s="1257"/>
      <c r="I10181" s="1255"/>
      <c r="K10181" s="1257"/>
      <c r="L10181" s="1257"/>
      <c r="P10181" s="1255"/>
    </row>
    <row r="10182" spans="6:16">
      <c r="F10182" s="1256"/>
      <c r="G10182" s="1257"/>
      <c r="I10182" s="1255"/>
      <c r="K10182" s="1257"/>
      <c r="L10182" s="1257"/>
      <c r="P10182" s="1255"/>
    </row>
    <row r="10183" spans="6:16">
      <c r="F10183" s="1256"/>
      <c r="G10183" s="1257"/>
      <c r="I10183" s="1255"/>
      <c r="K10183" s="1257"/>
      <c r="L10183" s="1257"/>
      <c r="P10183" s="1255"/>
    </row>
    <row r="10184" spans="6:16">
      <c r="F10184" s="1256"/>
      <c r="G10184" s="1257"/>
      <c r="I10184" s="1255"/>
      <c r="K10184" s="1257"/>
      <c r="L10184" s="1257"/>
      <c r="P10184" s="1255"/>
    </row>
    <row r="10185" spans="6:16">
      <c r="F10185" s="1256"/>
      <c r="G10185" s="1257"/>
      <c r="I10185" s="1255"/>
      <c r="K10185" s="1257"/>
      <c r="L10185" s="1257"/>
      <c r="P10185" s="1255"/>
    </row>
    <row r="10186" spans="6:16">
      <c r="F10186" s="1256"/>
      <c r="G10186" s="1257"/>
      <c r="I10186" s="1255"/>
      <c r="K10186" s="1257"/>
      <c r="L10186" s="1257"/>
      <c r="P10186" s="1255"/>
    </row>
    <row r="10187" spans="6:16">
      <c r="F10187" s="1256"/>
      <c r="G10187" s="1257"/>
      <c r="I10187" s="1255"/>
      <c r="K10187" s="1257"/>
      <c r="L10187" s="1257"/>
      <c r="P10187" s="1255"/>
    </row>
    <row r="10188" spans="6:16">
      <c r="F10188" s="1256"/>
      <c r="G10188" s="1257"/>
      <c r="I10188" s="1255"/>
      <c r="K10188" s="1257"/>
      <c r="L10188" s="1257"/>
      <c r="P10188" s="1255"/>
    </row>
    <row r="10189" spans="6:16">
      <c r="F10189" s="1256"/>
      <c r="G10189" s="1257"/>
      <c r="I10189" s="1255"/>
      <c r="K10189" s="1257"/>
      <c r="L10189" s="1257"/>
      <c r="P10189" s="1255"/>
    </row>
    <row r="10190" spans="6:16">
      <c r="F10190" s="1256"/>
      <c r="G10190" s="1257"/>
      <c r="I10190" s="1255"/>
      <c r="K10190" s="1257"/>
      <c r="L10190" s="1257"/>
      <c r="P10190" s="1255"/>
    </row>
    <row r="10191" spans="6:16">
      <c r="F10191" s="1256"/>
      <c r="G10191" s="1257"/>
      <c r="I10191" s="1255"/>
      <c r="K10191" s="1257"/>
      <c r="L10191" s="1257"/>
      <c r="P10191" s="1255"/>
    </row>
    <row r="10192" spans="6:16">
      <c r="F10192" s="1256"/>
      <c r="G10192" s="1257"/>
      <c r="I10192" s="1255"/>
      <c r="K10192" s="1257"/>
      <c r="L10192" s="1257"/>
      <c r="P10192" s="1255"/>
    </row>
    <row r="10193" spans="6:16">
      <c r="F10193" s="1256"/>
      <c r="G10193" s="1257"/>
      <c r="I10193" s="1255"/>
      <c r="K10193" s="1257"/>
      <c r="L10193" s="1257"/>
      <c r="P10193" s="1255"/>
    </row>
    <row r="10194" spans="6:16">
      <c r="F10194" s="1256"/>
      <c r="G10194" s="1257"/>
      <c r="I10194" s="1255"/>
      <c r="K10194" s="1257"/>
      <c r="L10194" s="1257"/>
      <c r="P10194" s="1255"/>
    </row>
    <row r="10195" spans="6:16">
      <c r="F10195" s="1256"/>
      <c r="G10195" s="1257"/>
      <c r="I10195" s="1255"/>
      <c r="K10195" s="1257"/>
      <c r="L10195" s="1257"/>
      <c r="P10195" s="1255"/>
    </row>
    <row r="10196" spans="6:16">
      <c r="F10196" s="1256"/>
      <c r="G10196" s="1257"/>
      <c r="I10196" s="1255"/>
      <c r="K10196" s="1257"/>
      <c r="L10196" s="1257"/>
      <c r="P10196" s="1255"/>
    </row>
    <row r="10197" spans="6:16">
      <c r="F10197" s="1256"/>
      <c r="G10197" s="1257"/>
      <c r="I10197" s="1255"/>
      <c r="K10197" s="1257"/>
      <c r="L10197" s="1257"/>
      <c r="P10197" s="1255"/>
    </row>
    <row r="10198" spans="6:16">
      <c r="F10198" s="1256"/>
      <c r="G10198" s="1257"/>
      <c r="I10198" s="1255"/>
      <c r="K10198" s="1257"/>
      <c r="L10198" s="1257"/>
      <c r="P10198" s="1255"/>
    </row>
    <row r="10199" spans="6:16">
      <c r="F10199" s="1256"/>
      <c r="G10199" s="1257"/>
      <c r="I10199" s="1255"/>
      <c r="K10199" s="1257"/>
      <c r="L10199" s="1257"/>
      <c r="P10199" s="1255"/>
    </row>
    <row r="10200" spans="6:16">
      <c r="F10200" s="1256"/>
      <c r="G10200" s="1257"/>
      <c r="I10200" s="1255"/>
      <c r="K10200" s="1257"/>
      <c r="L10200" s="1257"/>
      <c r="P10200" s="1255"/>
    </row>
    <row r="10201" spans="6:16">
      <c r="F10201" s="1256"/>
      <c r="G10201" s="1257"/>
      <c r="I10201" s="1255"/>
      <c r="K10201" s="1257"/>
      <c r="L10201" s="1257"/>
      <c r="P10201" s="1255"/>
    </row>
    <row r="10202" spans="6:16">
      <c r="F10202" s="1256"/>
      <c r="G10202" s="1257"/>
      <c r="I10202" s="1255"/>
      <c r="K10202" s="1257"/>
      <c r="L10202" s="1257"/>
      <c r="P10202" s="1255"/>
    </row>
    <row r="10203" spans="6:16">
      <c r="F10203" s="1256"/>
      <c r="G10203" s="1257"/>
      <c r="I10203" s="1255"/>
      <c r="K10203" s="1257"/>
      <c r="L10203" s="1257"/>
      <c r="P10203" s="1255"/>
    </row>
    <row r="10204" spans="6:16">
      <c r="F10204" s="1256"/>
      <c r="G10204" s="1257"/>
      <c r="I10204" s="1255"/>
      <c r="K10204" s="1257"/>
      <c r="L10204" s="1257"/>
      <c r="P10204" s="1255"/>
    </row>
    <row r="10205" spans="6:16">
      <c r="F10205" s="1256"/>
      <c r="G10205" s="1257"/>
      <c r="I10205" s="1255"/>
      <c r="K10205" s="1257"/>
      <c r="L10205" s="1257"/>
      <c r="P10205" s="1255"/>
    </row>
    <row r="10206" spans="6:16">
      <c r="F10206" s="1256"/>
      <c r="G10206" s="1257"/>
      <c r="I10206" s="1255"/>
      <c r="K10206" s="1257"/>
      <c r="L10206" s="1257"/>
      <c r="P10206" s="1255"/>
    </row>
    <row r="10207" spans="6:16">
      <c r="F10207" s="1256"/>
      <c r="G10207" s="1257"/>
      <c r="I10207" s="1255"/>
      <c r="K10207" s="1257"/>
      <c r="L10207" s="1257"/>
      <c r="P10207" s="1255"/>
    </row>
    <row r="10208" spans="6:16">
      <c r="F10208" s="1256"/>
      <c r="G10208" s="1257"/>
      <c r="I10208" s="1255"/>
      <c r="K10208" s="1257"/>
      <c r="L10208" s="1257"/>
      <c r="P10208" s="1255"/>
    </row>
    <row r="10209" spans="6:16">
      <c r="F10209" s="1256"/>
      <c r="G10209" s="1257"/>
      <c r="I10209" s="1255"/>
      <c r="K10209" s="1257"/>
      <c r="L10209" s="1257"/>
      <c r="P10209" s="1255"/>
    </row>
    <row r="10210" spans="6:16">
      <c r="F10210" s="1256"/>
      <c r="G10210" s="1257"/>
      <c r="I10210" s="1255"/>
      <c r="K10210" s="1257"/>
      <c r="L10210" s="1257"/>
      <c r="P10210" s="1255"/>
    </row>
    <row r="10211" spans="6:16">
      <c r="F10211" s="1256"/>
      <c r="G10211" s="1257"/>
      <c r="I10211" s="1255"/>
      <c r="K10211" s="1257"/>
      <c r="L10211" s="1257"/>
      <c r="P10211" s="1255"/>
    </row>
    <row r="10212" spans="6:16">
      <c r="F10212" s="1256"/>
      <c r="G10212" s="1257"/>
      <c r="I10212" s="1255"/>
      <c r="K10212" s="1257"/>
      <c r="L10212" s="1257"/>
      <c r="P10212" s="1255"/>
    </row>
    <row r="10213" spans="6:16">
      <c r="F10213" s="1256"/>
      <c r="G10213" s="1257"/>
      <c r="I10213" s="1255"/>
      <c r="K10213" s="1257"/>
      <c r="L10213" s="1257"/>
      <c r="P10213" s="1255"/>
    </row>
    <row r="10214" spans="6:16">
      <c r="F10214" s="1256"/>
      <c r="G10214" s="1257"/>
      <c r="I10214" s="1255"/>
      <c r="K10214" s="1257"/>
      <c r="L10214" s="1257"/>
      <c r="P10214" s="1255"/>
    </row>
    <row r="10215" spans="6:16">
      <c r="F10215" s="1256"/>
      <c r="G10215" s="1257"/>
      <c r="I10215" s="1255"/>
      <c r="K10215" s="1257"/>
      <c r="L10215" s="1257"/>
      <c r="P10215" s="1255"/>
    </row>
    <row r="10216" spans="6:16">
      <c r="F10216" s="1256"/>
      <c r="G10216" s="1257"/>
      <c r="I10216" s="1255"/>
      <c r="K10216" s="1257"/>
      <c r="L10216" s="1257"/>
      <c r="P10216" s="1255"/>
    </row>
    <row r="10217" spans="6:16">
      <c r="F10217" s="1256"/>
      <c r="G10217" s="1257"/>
      <c r="I10217" s="1255"/>
      <c r="K10217" s="1257"/>
      <c r="L10217" s="1257"/>
      <c r="P10217" s="1255"/>
    </row>
    <row r="10218" spans="6:16">
      <c r="F10218" s="1256"/>
      <c r="G10218" s="1257"/>
      <c r="I10218" s="1255"/>
      <c r="K10218" s="1257"/>
      <c r="L10218" s="1257"/>
      <c r="P10218" s="1255"/>
    </row>
    <row r="10219" spans="6:16">
      <c r="F10219" s="1256"/>
      <c r="G10219" s="1257"/>
      <c r="I10219" s="1255"/>
      <c r="K10219" s="1257"/>
      <c r="L10219" s="1257"/>
      <c r="P10219" s="1255"/>
    </row>
    <row r="10220" spans="6:16">
      <c r="F10220" s="1256"/>
      <c r="G10220" s="1257"/>
      <c r="I10220" s="1255"/>
      <c r="K10220" s="1257"/>
      <c r="L10220" s="1257"/>
      <c r="P10220" s="1255"/>
    </row>
    <row r="10221" spans="6:16">
      <c r="F10221" s="1256"/>
      <c r="G10221" s="1257"/>
      <c r="I10221" s="1255"/>
      <c r="K10221" s="1257"/>
      <c r="L10221" s="1257"/>
      <c r="P10221" s="1255"/>
    </row>
    <row r="10222" spans="6:16">
      <c r="F10222" s="1256"/>
      <c r="G10222" s="1257"/>
      <c r="I10222" s="1255"/>
      <c r="K10222" s="1257"/>
      <c r="L10222" s="1257"/>
      <c r="P10222" s="1255"/>
    </row>
    <row r="10223" spans="6:16">
      <c r="F10223" s="1256"/>
      <c r="G10223" s="1257"/>
      <c r="I10223" s="1255"/>
      <c r="K10223" s="1257"/>
      <c r="L10223" s="1257"/>
      <c r="P10223" s="1255"/>
    </row>
    <row r="10224" spans="6:16">
      <c r="F10224" s="1256"/>
      <c r="G10224" s="1257"/>
      <c r="I10224" s="1255"/>
      <c r="K10224" s="1257"/>
      <c r="L10224" s="1257"/>
      <c r="P10224" s="1255"/>
    </row>
    <row r="10225" spans="6:16">
      <c r="F10225" s="1256"/>
      <c r="G10225" s="1257"/>
      <c r="I10225" s="1255"/>
      <c r="K10225" s="1257"/>
      <c r="L10225" s="1257"/>
      <c r="P10225" s="1255"/>
    </row>
    <row r="10226" spans="6:16">
      <c r="F10226" s="1256"/>
      <c r="G10226" s="1257"/>
      <c r="I10226" s="1255"/>
      <c r="K10226" s="1257"/>
      <c r="L10226" s="1257"/>
      <c r="P10226" s="1255"/>
    </row>
    <row r="10227" spans="6:16">
      <c r="F10227" s="1256"/>
      <c r="G10227" s="1257"/>
      <c r="I10227" s="1255"/>
      <c r="K10227" s="1257"/>
      <c r="L10227" s="1257"/>
      <c r="P10227" s="1255"/>
    </row>
    <row r="10228" spans="6:16">
      <c r="F10228" s="1256"/>
      <c r="G10228" s="1257"/>
      <c r="I10228" s="1255"/>
      <c r="K10228" s="1257"/>
      <c r="L10228" s="1257"/>
      <c r="P10228" s="1255"/>
    </row>
    <row r="10229" spans="6:16">
      <c r="F10229" s="1256"/>
      <c r="G10229" s="1257"/>
      <c r="I10229" s="1255"/>
      <c r="K10229" s="1257"/>
      <c r="L10229" s="1257"/>
      <c r="P10229" s="1255"/>
    </row>
    <row r="10230" spans="6:16">
      <c r="F10230" s="1256"/>
      <c r="G10230" s="1257"/>
      <c r="I10230" s="1255"/>
      <c r="K10230" s="1257"/>
      <c r="L10230" s="1257"/>
      <c r="P10230" s="1255"/>
    </row>
    <row r="10231" spans="6:16">
      <c r="F10231" s="1256"/>
      <c r="G10231" s="1257"/>
      <c r="I10231" s="1255"/>
      <c r="K10231" s="1257"/>
      <c r="L10231" s="1257"/>
      <c r="P10231" s="1255"/>
    </row>
    <row r="10232" spans="6:16">
      <c r="F10232" s="1256"/>
      <c r="G10232" s="1257"/>
      <c r="I10232" s="1255"/>
      <c r="K10232" s="1257"/>
      <c r="L10232" s="1257"/>
      <c r="P10232" s="1255"/>
    </row>
    <row r="10233" spans="6:16">
      <c r="F10233" s="1256"/>
      <c r="G10233" s="1257"/>
      <c r="I10233" s="1255"/>
      <c r="K10233" s="1257"/>
      <c r="L10233" s="1257"/>
      <c r="P10233" s="1255"/>
    </row>
    <row r="10234" spans="6:16">
      <c r="F10234" s="1256"/>
      <c r="G10234" s="1257"/>
      <c r="I10234" s="1255"/>
      <c r="K10234" s="1257"/>
      <c r="L10234" s="1257"/>
      <c r="P10234" s="1255"/>
    </row>
    <row r="10235" spans="6:16">
      <c r="F10235" s="1256"/>
      <c r="G10235" s="1257"/>
      <c r="I10235" s="1255"/>
      <c r="K10235" s="1257"/>
      <c r="L10235" s="1257"/>
      <c r="P10235" s="1255"/>
    </row>
    <row r="10236" spans="6:16">
      <c r="F10236" s="1256"/>
      <c r="G10236" s="1257"/>
      <c r="I10236" s="1255"/>
      <c r="K10236" s="1257"/>
      <c r="L10236" s="1257"/>
      <c r="P10236" s="1255"/>
    </row>
    <row r="10237" spans="6:16">
      <c r="F10237" s="1256"/>
      <c r="G10237" s="1257"/>
      <c r="I10237" s="1255"/>
      <c r="K10237" s="1257"/>
      <c r="L10237" s="1257"/>
      <c r="P10237" s="1255"/>
    </row>
    <row r="10238" spans="6:16">
      <c r="F10238" s="1256"/>
      <c r="G10238" s="1257"/>
      <c r="I10238" s="1255"/>
      <c r="K10238" s="1257"/>
      <c r="L10238" s="1257"/>
      <c r="P10238" s="1255"/>
    </row>
    <row r="10239" spans="6:16">
      <c r="F10239" s="1256"/>
      <c r="G10239" s="1257"/>
      <c r="I10239" s="1255"/>
      <c r="K10239" s="1257"/>
      <c r="L10239" s="1257"/>
      <c r="P10239" s="1255"/>
    </row>
    <row r="10240" spans="6:16">
      <c r="F10240" s="1256"/>
      <c r="G10240" s="1257"/>
      <c r="I10240" s="1255"/>
      <c r="K10240" s="1257"/>
      <c r="L10240" s="1257"/>
      <c r="P10240" s="1255"/>
    </row>
    <row r="10241" spans="6:16">
      <c r="F10241" s="1256"/>
      <c r="G10241" s="1257"/>
      <c r="I10241" s="1255"/>
      <c r="K10241" s="1257"/>
      <c r="L10241" s="1257"/>
      <c r="P10241" s="1255"/>
    </row>
    <row r="10242" spans="6:16">
      <c r="F10242" s="1256"/>
      <c r="G10242" s="1257"/>
      <c r="I10242" s="1255"/>
      <c r="K10242" s="1257"/>
      <c r="L10242" s="1257"/>
      <c r="P10242" s="1255"/>
    </row>
    <row r="10243" spans="6:16">
      <c r="F10243" s="1256"/>
      <c r="G10243" s="1257"/>
      <c r="I10243" s="1255"/>
      <c r="K10243" s="1257"/>
      <c r="L10243" s="1257"/>
      <c r="P10243" s="1255"/>
    </row>
    <row r="10244" spans="6:16">
      <c r="F10244" s="1256"/>
      <c r="G10244" s="1257"/>
      <c r="I10244" s="1255"/>
      <c r="K10244" s="1257"/>
      <c r="L10244" s="1257"/>
      <c r="P10244" s="1255"/>
    </row>
    <row r="10245" spans="6:16">
      <c r="F10245" s="1256"/>
      <c r="G10245" s="1257"/>
      <c r="I10245" s="1255"/>
      <c r="K10245" s="1257"/>
      <c r="L10245" s="1257"/>
      <c r="P10245" s="1255"/>
    </row>
    <row r="10246" spans="6:16">
      <c r="F10246" s="1256"/>
      <c r="G10246" s="1257"/>
      <c r="I10246" s="1255"/>
      <c r="K10246" s="1257"/>
      <c r="L10246" s="1257"/>
      <c r="P10246" s="1255"/>
    </row>
    <row r="10247" spans="6:16">
      <c r="F10247" s="1256"/>
      <c r="G10247" s="1257"/>
      <c r="I10247" s="1255"/>
      <c r="K10247" s="1257"/>
      <c r="L10247" s="1257"/>
      <c r="P10247" s="1255"/>
    </row>
    <row r="10248" spans="6:16">
      <c r="F10248" s="1256"/>
      <c r="G10248" s="1257"/>
      <c r="I10248" s="1255"/>
      <c r="K10248" s="1257"/>
      <c r="L10248" s="1257"/>
      <c r="P10248" s="1255"/>
    </row>
    <row r="10249" spans="6:16">
      <c r="F10249" s="1256"/>
      <c r="G10249" s="1257"/>
      <c r="I10249" s="1255"/>
      <c r="K10249" s="1257"/>
      <c r="L10249" s="1257"/>
      <c r="P10249" s="1255"/>
    </row>
    <row r="10250" spans="6:16">
      <c r="F10250" s="1256"/>
      <c r="G10250" s="1257"/>
      <c r="I10250" s="1255"/>
      <c r="K10250" s="1257"/>
      <c r="L10250" s="1257"/>
      <c r="P10250" s="1255"/>
    </row>
    <row r="10251" spans="6:16">
      <c r="F10251" s="1256"/>
      <c r="G10251" s="1257"/>
      <c r="I10251" s="1255"/>
      <c r="K10251" s="1257"/>
      <c r="L10251" s="1257"/>
      <c r="P10251" s="1255"/>
    </row>
    <row r="10252" spans="6:16">
      <c r="F10252" s="1256"/>
      <c r="G10252" s="1257"/>
      <c r="I10252" s="1255"/>
      <c r="K10252" s="1257"/>
      <c r="L10252" s="1257"/>
      <c r="P10252" s="1255"/>
    </row>
    <row r="10253" spans="6:16">
      <c r="F10253" s="1256"/>
      <c r="G10253" s="1257"/>
      <c r="I10253" s="1255"/>
      <c r="K10253" s="1257"/>
      <c r="L10253" s="1257"/>
      <c r="P10253" s="1255"/>
    </row>
    <row r="10254" spans="6:16">
      <c r="F10254" s="1256"/>
      <c r="G10254" s="1257"/>
      <c r="I10254" s="1255"/>
      <c r="K10254" s="1257"/>
      <c r="L10254" s="1257"/>
      <c r="P10254" s="1255"/>
    </row>
    <row r="10255" spans="6:16">
      <c r="F10255" s="1256"/>
      <c r="G10255" s="1257"/>
      <c r="I10255" s="1255"/>
      <c r="K10255" s="1257"/>
      <c r="L10255" s="1257"/>
      <c r="P10255" s="1255"/>
    </row>
    <row r="10256" spans="6:16">
      <c r="F10256" s="1256"/>
      <c r="G10256" s="1257"/>
      <c r="I10256" s="1255"/>
      <c r="K10256" s="1257"/>
      <c r="L10256" s="1257"/>
      <c r="P10256" s="1255"/>
    </row>
    <row r="10257" spans="6:16">
      <c r="F10257" s="1256"/>
      <c r="G10257" s="1257"/>
      <c r="I10257" s="1255"/>
      <c r="K10257" s="1257"/>
      <c r="L10257" s="1257"/>
      <c r="P10257" s="1255"/>
    </row>
    <row r="10258" spans="6:16">
      <c r="F10258" s="1256"/>
      <c r="G10258" s="1257"/>
      <c r="I10258" s="1255"/>
      <c r="K10258" s="1257"/>
      <c r="L10258" s="1257"/>
      <c r="P10258" s="1255"/>
    </row>
    <row r="10259" spans="6:16">
      <c r="F10259" s="1256"/>
      <c r="G10259" s="1257"/>
      <c r="I10259" s="1255"/>
      <c r="K10259" s="1257"/>
      <c r="L10259" s="1257"/>
      <c r="P10259" s="1255"/>
    </row>
    <row r="10260" spans="6:16">
      <c r="F10260" s="1256"/>
      <c r="G10260" s="1257"/>
      <c r="I10260" s="1255"/>
      <c r="K10260" s="1257"/>
      <c r="L10260" s="1257"/>
      <c r="P10260" s="1255"/>
    </row>
    <row r="10261" spans="6:16">
      <c r="F10261" s="1256"/>
      <c r="G10261" s="1257"/>
      <c r="I10261" s="1255"/>
      <c r="K10261" s="1257"/>
      <c r="L10261" s="1257"/>
      <c r="P10261" s="1255"/>
    </row>
    <row r="10262" spans="6:16">
      <c r="F10262" s="1256"/>
      <c r="G10262" s="1257"/>
      <c r="I10262" s="1255"/>
      <c r="K10262" s="1257"/>
      <c r="L10262" s="1257"/>
      <c r="P10262" s="1255"/>
    </row>
    <row r="10263" spans="6:16">
      <c r="F10263" s="1256"/>
      <c r="G10263" s="1257"/>
      <c r="I10263" s="1255"/>
      <c r="K10263" s="1257"/>
      <c r="L10263" s="1257"/>
      <c r="P10263" s="1255"/>
    </row>
    <row r="10264" spans="6:16">
      <c r="F10264" s="1256"/>
      <c r="G10264" s="1257"/>
      <c r="I10264" s="1255"/>
      <c r="K10264" s="1257"/>
      <c r="L10264" s="1257"/>
      <c r="P10264" s="1255"/>
    </row>
    <row r="10265" spans="6:16">
      <c r="F10265" s="1256"/>
      <c r="G10265" s="1257"/>
      <c r="I10265" s="1255"/>
      <c r="K10265" s="1257"/>
      <c r="L10265" s="1257"/>
      <c r="P10265" s="1255"/>
    </row>
    <row r="10266" spans="6:16">
      <c r="F10266" s="1256"/>
      <c r="G10266" s="1257"/>
      <c r="I10266" s="1255"/>
      <c r="K10266" s="1257"/>
      <c r="L10266" s="1257"/>
      <c r="P10266" s="1255"/>
    </row>
    <row r="10267" spans="6:16">
      <c r="F10267" s="1256"/>
      <c r="G10267" s="1257"/>
      <c r="I10267" s="1255"/>
      <c r="K10267" s="1257"/>
      <c r="L10267" s="1257"/>
      <c r="P10267" s="1255"/>
    </row>
    <row r="10268" spans="6:16">
      <c r="F10268" s="1256"/>
      <c r="G10268" s="1257"/>
      <c r="I10268" s="1255"/>
      <c r="K10268" s="1257"/>
      <c r="L10268" s="1257"/>
      <c r="P10268" s="1255"/>
    </row>
    <row r="10269" spans="6:16">
      <c r="F10269" s="1256"/>
      <c r="G10269" s="1257"/>
      <c r="I10269" s="1255"/>
      <c r="K10269" s="1257"/>
      <c r="L10269" s="1257"/>
      <c r="P10269" s="1255"/>
    </row>
    <row r="10270" spans="6:16">
      <c r="F10270" s="1256"/>
      <c r="G10270" s="1257"/>
      <c r="I10270" s="1255"/>
      <c r="K10270" s="1257"/>
      <c r="L10270" s="1257"/>
      <c r="P10270" s="1255"/>
    </row>
    <row r="10271" spans="6:16">
      <c r="F10271" s="1256"/>
      <c r="G10271" s="1257"/>
      <c r="I10271" s="1255"/>
      <c r="K10271" s="1257"/>
      <c r="L10271" s="1257"/>
      <c r="P10271" s="1255"/>
    </row>
    <row r="10272" spans="6:16">
      <c r="F10272" s="1256"/>
      <c r="G10272" s="1257"/>
      <c r="I10272" s="1255"/>
      <c r="K10272" s="1257"/>
      <c r="L10272" s="1257"/>
      <c r="P10272" s="1255"/>
    </row>
    <row r="10273" spans="6:16">
      <c r="F10273" s="1256"/>
      <c r="G10273" s="1257"/>
      <c r="I10273" s="1255"/>
      <c r="K10273" s="1257"/>
      <c r="L10273" s="1257"/>
      <c r="P10273" s="1255"/>
    </row>
    <row r="10274" spans="6:16">
      <c r="F10274" s="1256"/>
      <c r="G10274" s="1257"/>
      <c r="I10274" s="1255"/>
      <c r="K10274" s="1257"/>
      <c r="L10274" s="1257"/>
      <c r="P10274" s="1255"/>
    </row>
    <row r="10275" spans="6:16">
      <c r="F10275" s="1256"/>
      <c r="G10275" s="1257"/>
      <c r="I10275" s="1255"/>
      <c r="K10275" s="1257"/>
      <c r="L10275" s="1257"/>
      <c r="P10275" s="1255"/>
    </row>
    <row r="10276" spans="6:16">
      <c r="F10276" s="1256"/>
      <c r="G10276" s="1257"/>
      <c r="I10276" s="1255"/>
      <c r="K10276" s="1257"/>
      <c r="L10276" s="1257"/>
      <c r="P10276" s="1255"/>
    </row>
    <row r="10277" spans="6:16">
      <c r="F10277" s="1256"/>
      <c r="G10277" s="1257"/>
      <c r="I10277" s="1255"/>
      <c r="K10277" s="1257"/>
      <c r="L10277" s="1257"/>
      <c r="P10277" s="1255"/>
    </row>
    <row r="10278" spans="6:16">
      <c r="F10278" s="1256"/>
      <c r="G10278" s="1257"/>
      <c r="I10278" s="1255"/>
      <c r="K10278" s="1257"/>
      <c r="L10278" s="1257"/>
      <c r="P10278" s="1255"/>
    </row>
    <row r="10279" spans="6:16">
      <c r="F10279" s="1256"/>
      <c r="G10279" s="1257"/>
      <c r="I10279" s="1255"/>
      <c r="K10279" s="1257"/>
      <c r="L10279" s="1257"/>
      <c r="P10279" s="1255"/>
    </row>
    <row r="10280" spans="6:16">
      <c r="F10280" s="1256"/>
      <c r="G10280" s="1257"/>
      <c r="I10280" s="1255"/>
      <c r="K10280" s="1257"/>
      <c r="L10280" s="1257"/>
      <c r="P10280" s="1255"/>
    </row>
    <row r="10281" spans="6:16">
      <c r="F10281" s="1256"/>
      <c r="G10281" s="1257"/>
      <c r="I10281" s="1255"/>
      <c r="K10281" s="1257"/>
      <c r="L10281" s="1257"/>
      <c r="P10281" s="1255"/>
    </row>
    <row r="10282" spans="6:16">
      <c r="F10282" s="1256"/>
      <c r="G10282" s="1257"/>
      <c r="I10282" s="1255"/>
      <c r="K10282" s="1257"/>
      <c r="L10282" s="1257"/>
      <c r="P10282" s="1255"/>
    </row>
    <row r="10283" spans="6:16">
      <c r="F10283" s="1256"/>
      <c r="G10283" s="1257"/>
      <c r="I10283" s="1255"/>
      <c r="K10283" s="1257"/>
      <c r="L10283" s="1257"/>
      <c r="P10283" s="1255"/>
    </row>
    <row r="10284" spans="6:16">
      <c r="F10284" s="1256"/>
      <c r="G10284" s="1257"/>
      <c r="I10284" s="1255"/>
      <c r="K10284" s="1257"/>
      <c r="L10284" s="1257"/>
      <c r="P10284" s="1255"/>
    </row>
    <row r="10285" spans="6:16">
      <c r="F10285" s="1256"/>
      <c r="G10285" s="1257"/>
      <c r="I10285" s="1255"/>
      <c r="K10285" s="1257"/>
      <c r="L10285" s="1257"/>
      <c r="P10285" s="1255"/>
    </row>
    <row r="10286" spans="6:16">
      <c r="F10286" s="1256"/>
      <c r="G10286" s="1257"/>
      <c r="I10286" s="1255"/>
      <c r="K10286" s="1257"/>
      <c r="L10286" s="1257"/>
      <c r="P10286" s="1255"/>
    </row>
    <row r="10287" spans="6:16">
      <c r="F10287" s="1256"/>
      <c r="G10287" s="1257"/>
      <c r="I10287" s="1255"/>
      <c r="K10287" s="1257"/>
      <c r="L10287" s="1257"/>
      <c r="P10287" s="1255"/>
    </row>
    <row r="10288" spans="6:16">
      <c r="F10288" s="1256"/>
      <c r="G10288" s="1257"/>
      <c r="I10288" s="1255"/>
      <c r="K10288" s="1257"/>
      <c r="L10288" s="1257"/>
      <c r="P10288" s="1255"/>
    </row>
    <row r="10289" spans="6:16">
      <c r="F10289" s="1256"/>
      <c r="G10289" s="1257"/>
      <c r="I10289" s="1255"/>
      <c r="K10289" s="1257"/>
      <c r="L10289" s="1257"/>
      <c r="P10289" s="1255"/>
    </row>
    <row r="10290" spans="6:16">
      <c r="F10290" s="1256"/>
      <c r="G10290" s="1257"/>
      <c r="I10290" s="1255"/>
      <c r="K10290" s="1257"/>
      <c r="L10290" s="1257"/>
      <c r="P10290" s="1255"/>
    </row>
    <row r="10291" spans="6:16">
      <c r="F10291" s="1256"/>
      <c r="G10291" s="1257"/>
      <c r="I10291" s="1255"/>
      <c r="K10291" s="1257"/>
      <c r="L10291" s="1257"/>
      <c r="P10291" s="1255"/>
    </row>
    <row r="10292" spans="6:16">
      <c r="F10292" s="1256"/>
      <c r="G10292" s="1257"/>
      <c r="I10292" s="1255"/>
      <c r="K10292" s="1257"/>
      <c r="L10292" s="1257"/>
      <c r="P10292" s="1255"/>
    </row>
    <row r="10293" spans="6:16">
      <c r="F10293" s="1256"/>
      <c r="G10293" s="1257"/>
      <c r="I10293" s="1255"/>
      <c r="K10293" s="1257"/>
      <c r="L10293" s="1257"/>
      <c r="P10293" s="1255"/>
    </row>
    <row r="10294" spans="6:16">
      <c r="F10294" s="1256"/>
      <c r="G10294" s="1257"/>
      <c r="I10294" s="1255"/>
      <c r="K10294" s="1257"/>
      <c r="L10294" s="1257"/>
      <c r="P10294" s="1255"/>
    </row>
    <row r="10295" spans="6:16">
      <c r="F10295" s="1256"/>
      <c r="G10295" s="1257"/>
      <c r="I10295" s="1255"/>
      <c r="K10295" s="1257"/>
      <c r="L10295" s="1257"/>
      <c r="P10295" s="1255"/>
    </row>
    <row r="10296" spans="6:16">
      <c r="F10296" s="1256"/>
      <c r="G10296" s="1257"/>
      <c r="I10296" s="1255"/>
      <c r="K10296" s="1257"/>
      <c r="L10296" s="1257"/>
      <c r="P10296" s="1255"/>
    </row>
    <row r="10297" spans="6:16">
      <c r="F10297" s="1256"/>
      <c r="G10297" s="1257"/>
      <c r="I10297" s="1255"/>
      <c r="K10297" s="1257"/>
      <c r="L10297" s="1257"/>
      <c r="P10297" s="1255"/>
    </row>
    <row r="10298" spans="6:16">
      <c r="F10298" s="1256"/>
      <c r="G10298" s="1257"/>
      <c r="I10298" s="1255"/>
      <c r="K10298" s="1257"/>
      <c r="L10298" s="1257"/>
      <c r="P10298" s="1255"/>
    </row>
    <row r="10299" spans="6:16">
      <c r="F10299" s="1256"/>
      <c r="G10299" s="1257"/>
      <c r="I10299" s="1255"/>
      <c r="K10299" s="1257"/>
      <c r="L10299" s="1257"/>
      <c r="P10299" s="1255"/>
    </row>
    <row r="10300" spans="6:16">
      <c r="F10300" s="1256"/>
      <c r="G10300" s="1257"/>
      <c r="I10300" s="1255"/>
      <c r="K10300" s="1257"/>
      <c r="L10300" s="1257"/>
      <c r="P10300" s="1255"/>
    </row>
    <row r="10301" spans="6:16">
      <c r="F10301" s="1256"/>
      <c r="G10301" s="1257"/>
      <c r="I10301" s="1255"/>
      <c r="K10301" s="1257"/>
      <c r="L10301" s="1257"/>
      <c r="P10301" s="1255"/>
    </row>
    <row r="10302" spans="6:16">
      <c r="F10302" s="1256"/>
      <c r="G10302" s="1257"/>
      <c r="I10302" s="1255"/>
      <c r="K10302" s="1257"/>
      <c r="L10302" s="1257"/>
      <c r="P10302" s="1255"/>
    </row>
    <row r="10303" spans="6:16">
      <c r="F10303" s="1256"/>
      <c r="G10303" s="1257"/>
      <c r="I10303" s="1255"/>
      <c r="K10303" s="1257"/>
      <c r="L10303" s="1257"/>
      <c r="P10303" s="1255"/>
    </row>
    <row r="10304" spans="6:16">
      <c r="F10304" s="1256"/>
      <c r="G10304" s="1257"/>
      <c r="I10304" s="1255"/>
      <c r="K10304" s="1257"/>
      <c r="L10304" s="1257"/>
      <c r="P10304" s="1255"/>
    </row>
    <row r="10305" spans="6:16">
      <c r="F10305" s="1256"/>
      <c r="G10305" s="1257"/>
      <c r="I10305" s="1255"/>
      <c r="K10305" s="1257"/>
      <c r="L10305" s="1257"/>
      <c r="P10305" s="1255"/>
    </row>
    <row r="10306" spans="6:16">
      <c r="F10306" s="1256"/>
      <c r="G10306" s="1257"/>
      <c r="I10306" s="1255"/>
      <c r="K10306" s="1257"/>
      <c r="L10306" s="1257"/>
      <c r="P10306" s="1255"/>
    </row>
    <row r="10307" spans="6:16">
      <c r="F10307" s="1256"/>
      <c r="G10307" s="1257"/>
      <c r="I10307" s="1255"/>
      <c r="K10307" s="1257"/>
      <c r="L10307" s="1257"/>
      <c r="P10307" s="1255"/>
    </row>
    <row r="10308" spans="6:16">
      <c r="F10308" s="1256"/>
      <c r="G10308" s="1257"/>
      <c r="I10308" s="1255"/>
      <c r="K10308" s="1257"/>
      <c r="L10308" s="1257"/>
      <c r="P10308" s="1255"/>
    </row>
    <row r="10309" spans="6:16">
      <c r="F10309" s="1256"/>
      <c r="G10309" s="1257"/>
      <c r="I10309" s="1255"/>
      <c r="K10309" s="1257"/>
      <c r="L10309" s="1257"/>
      <c r="P10309" s="1255"/>
    </row>
    <row r="10310" spans="6:16">
      <c r="F10310" s="1256"/>
      <c r="G10310" s="1257"/>
      <c r="I10310" s="1255"/>
      <c r="K10310" s="1257"/>
      <c r="L10310" s="1257"/>
      <c r="P10310" s="1255"/>
    </row>
    <row r="10311" spans="6:16">
      <c r="F10311" s="1256"/>
      <c r="G10311" s="1257"/>
      <c r="I10311" s="1255"/>
      <c r="K10311" s="1257"/>
      <c r="L10311" s="1257"/>
      <c r="P10311" s="1255"/>
    </row>
    <row r="10312" spans="6:16">
      <c r="F10312" s="1256"/>
      <c r="G10312" s="1257"/>
      <c r="I10312" s="1255"/>
      <c r="K10312" s="1257"/>
      <c r="L10312" s="1257"/>
      <c r="P10312" s="1255"/>
    </row>
    <row r="10313" spans="6:16">
      <c r="F10313" s="1256"/>
      <c r="G10313" s="1257"/>
      <c r="I10313" s="1255"/>
      <c r="K10313" s="1257"/>
      <c r="L10313" s="1257"/>
      <c r="P10313" s="1255"/>
    </row>
    <row r="10314" spans="6:16">
      <c r="F10314" s="1256"/>
      <c r="G10314" s="1257"/>
      <c r="I10314" s="1255"/>
      <c r="K10314" s="1257"/>
      <c r="L10314" s="1257"/>
      <c r="P10314" s="1255"/>
    </row>
    <row r="10315" spans="6:16">
      <c r="F10315" s="1256"/>
      <c r="G10315" s="1257"/>
      <c r="I10315" s="1255"/>
      <c r="K10315" s="1257"/>
      <c r="L10315" s="1257"/>
      <c r="P10315" s="1255"/>
    </row>
    <row r="10316" spans="6:16">
      <c r="F10316" s="1256"/>
      <c r="G10316" s="1257"/>
      <c r="I10316" s="1255"/>
      <c r="K10316" s="1257"/>
      <c r="L10316" s="1257"/>
      <c r="P10316" s="1255"/>
    </row>
    <row r="10317" spans="6:16">
      <c r="F10317" s="1256"/>
      <c r="G10317" s="1257"/>
      <c r="I10317" s="1255"/>
      <c r="K10317" s="1257"/>
      <c r="L10317" s="1257"/>
      <c r="P10317" s="1255"/>
    </row>
    <row r="10318" spans="6:16">
      <c r="F10318" s="1256"/>
      <c r="G10318" s="1257"/>
      <c r="I10318" s="1255"/>
      <c r="K10318" s="1257"/>
      <c r="L10318" s="1257"/>
      <c r="P10318" s="1255"/>
    </row>
    <row r="10319" spans="6:16">
      <c r="F10319" s="1256"/>
      <c r="G10319" s="1257"/>
      <c r="I10319" s="1255"/>
      <c r="K10319" s="1257"/>
      <c r="L10319" s="1257"/>
      <c r="P10319" s="1255"/>
    </row>
    <row r="10320" spans="6:16">
      <c r="F10320" s="1256"/>
      <c r="G10320" s="1257"/>
      <c r="I10320" s="1255"/>
      <c r="K10320" s="1257"/>
      <c r="L10320" s="1257"/>
      <c r="P10320" s="1255"/>
    </row>
    <row r="10321" spans="6:16">
      <c r="F10321" s="1256"/>
      <c r="G10321" s="1257"/>
      <c r="I10321" s="1255"/>
      <c r="K10321" s="1257"/>
      <c r="L10321" s="1257"/>
      <c r="P10321" s="1255"/>
    </row>
    <row r="10322" spans="6:16">
      <c r="F10322" s="1256"/>
      <c r="G10322" s="1257"/>
      <c r="I10322" s="1255"/>
      <c r="K10322" s="1257"/>
      <c r="L10322" s="1257"/>
      <c r="P10322" s="1255"/>
    </row>
    <row r="10323" spans="6:16">
      <c r="F10323" s="1256"/>
      <c r="G10323" s="1257"/>
      <c r="I10323" s="1255"/>
      <c r="K10323" s="1257"/>
      <c r="L10323" s="1257"/>
      <c r="P10323" s="1255"/>
    </row>
    <row r="10324" spans="6:16">
      <c r="F10324" s="1256"/>
      <c r="G10324" s="1257"/>
      <c r="I10324" s="1255"/>
      <c r="K10324" s="1257"/>
      <c r="L10324" s="1257"/>
      <c r="P10324" s="1255"/>
    </row>
    <row r="10325" spans="6:16">
      <c r="F10325" s="1256"/>
      <c r="G10325" s="1257"/>
      <c r="I10325" s="1255"/>
      <c r="K10325" s="1257"/>
      <c r="L10325" s="1257"/>
      <c r="P10325" s="1255"/>
    </row>
    <row r="10326" spans="6:16">
      <c r="F10326" s="1256"/>
      <c r="G10326" s="1257"/>
      <c r="I10326" s="1255"/>
      <c r="K10326" s="1257"/>
      <c r="L10326" s="1257"/>
      <c r="P10326" s="1255"/>
    </row>
    <row r="10327" spans="6:16">
      <c r="F10327" s="1256"/>
      <c r="G10327" s="1257"/>
      <c r="I10327" s="1255"/>
      <c r="K10327" s="1257"/>
      <c r="L10327" s="1257"/>
      <c r="P10327" s="1255"/>
    </row>
    <row r="10328" spans="6:16">
      <c r="F10328" s="1256"/>
      <c r="G10328" s="1257"/>
      <c r="I10328" s="1255"/>
      <c r="K10328" s="1257"/>
      <c r="L10328" s="1257"/>
      <c r="P10328" s="1255"/>
    </row>
    <row r="10329" spans="6:16">
      <c r="F10329" s="1256"/>
      <c r="G10329" s="1257"/>
      <c r="I10329" s="1255"/>
      <c r="K10329" s="1257"/>
      <c r="L10329" s="1257"/>
      <c r="P10329" s="1255"/>
    </row>
    <row r="10330" spans="6:16">
      <c r="F10330" s="1256"/>
      <c r="G10330" s="1257"/>
      <c r="I10330" s="1255"/>
      <c r="K10330" s="1257"/>
      <c r="L10330" s="1257"/>
      <c r="P10330" s="1255"/>
    </row>
    <row r="10331" spans="6:16">
      <c r="F10331" s="1256"/>
      <c r="G10331" s="1257"/>
      <c r="I10331" s="1255"/>
      <c r="K10331" s="1257"/>
      <c r="L10331" s="1257"/>
      <c r="P10331" s="1255"/>
    </row>
    <row r="10332" spans="6:16">
      <c r="F10332" s="1256"/>
      <c r="G10332" s="1257"/>
      <c r="I10332" s="1255"/>
      <c r="K10332" s="1257"/>
      <c r="L10332" s="1257"/>
      <c r="P10332" s="1255"/>
    </row>
    <row r="10333" spans="6:16">
      <c r="F10333" s="1256"/>
      <c r="G10333" s="1257"/>
      <c r="I10333" s="1255"/>
      <c r="K10333" s="1257"/>
      <c r="L10333" s="1257"/>
      <c r="P10333" s="1255"/>
    </row>
    <row r="10334" spans="6:16">
      <c r="F10334" s="1256"/>
      <c r="G10334" s="1257"/>
      <c r="I10334" s="1255"/>
      <c r="K10334" s="1257"/>
      <c r="L10334" s="1257"/>
      <c r="P10334" s="1255"/>
    </row>
    <row r="10335" spans="6:16">
      <c r="F10335" s="1256"/>
      <c r="G10335" s="1257"/>
      <c r="I10335" s="1255"/>
      <c r="K10335" s="1257"/>
      <c r="L10335" s="1257"/>
      <c r="P10335" s="1255"/>
    </row>
    <row r="10336" spans="6:16">
      <c r="F10336" s="1256"/>
      <c r="G10336" s="1257"/>
      <c r="I10336" s="1255"/>
      <c r="K10336" s="1257"/>
      <c r="L10336" s="1257"/>
      <c r="P10336" s="1255"/>
    </row>
    <row r="10337" spans="6:16">
      <c r="F10337" s="1256"/>
      <c r="G10337" s="1257"/>
      <c r="I10337" s="1255"/>
      <c r="K10337" s="1257"/>
      <c r="L10337" s="1257"/>
      <c r="P10337" s="1255"/>
    </row>
    <row r="10338" spans="6:16">
      <c r="F10338" s="1256"/>
      <c r="G10338" s="1257"/>
      <c r="I10338" s="1255"/>
      <c r="K10338" s="1257"/>
      <c r="L10338" s="1257"/>
      <c r="P10338" s="1255"/>
    </row>
    <row r="10339" spans="6:16">
      <c r="F10339" s="1256"/>
      <c r="G10339" s="1257"/>
      <c r="I10339" s="1255"/>
      <c r="K10339" s="1257"/>
      <c r="L10339" s="1257"/>
      <c r="P10339" s="1255"/>
    </row>
    <row r="10340" spans="6:16">
      <c r="F10340" s="1256"/>
      <c r="G10340" s="1257"/>
      <c r="I10340" s="1255"/>
      <c r="K10340" s="1257"/>
      <c r="L10340" s="1257"/>
      <c r="P10340" s="1255"/>
    </row>
    <row r="10341" spans="6:16">
      <c r="F10341" s="1256"/>
      <c r="G10341" s="1257"/>
      <c r="I10341" s="1255"/>
      <c r="K10341" s="1257"/>
      <c r="L10341" s="1257"/>
      <c r="P10341" s="1255"/>
    </row>
    <row r="10342" spans="6:16">
      <c r="F10342" s="1256"/>
      <c r="G10342" s="1257"/>
      <c r="I10342" s="1255"/>
      <c r="K10342" s="1257"/>
      <c r="L10342" s="1257"/>
      <c r="P10342" s="1255"/>
    </row>
    <row r="10343" spans="6:16">
      <c r="F10343" s="1256"/>
      <c r="G10343" s="1257"/>
      <c r="I10343" s="1255"/>
      <c r="K10343" s="1257"/>
      <c r="L10343" s="1257"/>
      <c r="P10343" s="1255"/>
    </row>
    <row r="10344" spans="6:16">
      <c r="F10344" s="1256"/>
      <c r="G10344" s="1257"/>
      <c r="I10344" s="1255"/>
      <c r="K10344" s="1257"/>
      <c r="L10344" s="1257"/>
      <c r="P10344" s="1255"/>
    </row>
    <row r="10345" spans="6:16">
      <c r="F10345" s="1256"/>
      <c r="G10345" s="1257"/>
      <c r="I10345" s="1255"/>
      <c r="K10345" s="1257"/>
      <c r="L10345" s="1257"/>
      <c r="P10345" s="1255"/>
    </row>
    <row r="10346" spans="6:16">
      <c r="F10346" s="1256"/>
      <c r="G10346" s="1257"/>
      <c r="I10346" s="1255"/>
      <c r="K10346" s="1257"/>
      <c r="L10346" s="1257"/>
      <c r="P10346" s="1255"/>
    </row>
    <row r="10347" spans="6:16">
      <c r="F10347" s="1256"/>
      <c r="G10347" s="1257"/>
      <c r="I10347" s="1255"/>
      <c r="K10347" s="1257"/>
      <c r="L10347" s="1257"/>
      <c r="P10347" s="1255"/>
    </row>
    <row r="10348" spans="6:16">
      <c r="F10348" s="1256"/>
      <c r="G10348" s="1257"/>
      <c r="I10348" s="1255"/>
      <c r="K10348" s="1257"/>
      <c r="L10348" s="1257"/>
      <c r="P10348" s="1255"/>
    </row>
    <row r="10349" spans="6:16">
      <c r="F10349" s="1256"/>
      <c r="G10349" s="1257"/>
      <c r="I10349" s="1255"/>
      <c r="K10349" s="1257"/>
      <c r="L10349" s="1257"/>
      <c r="P10349" s="1255"/>
    </row>
    <row r="10350" spans="6:16">
      <c r="F10350" s="1256"/>
      <c r="G10350" s="1257"/>
      <c r="I10350" s="1255"/>
      <c r="K10350" s="1257"/>
      <c r="L10350" s="1257"/>
      <c r="P10350" s="1255"/>
    </row>
    <row r="10351" spans="6:16">
      <c r="F10351" s="1256"/>
      <c r="G10351" s="1257"/>
      <c r="I10351" s="1255"/>
      <c r="K10351" s="1257"/>
      <c r="L10351" s="1257"/>
      <c r="P10351" s="1255"/>
    </row>
    <row r="10352" spans="6:16">
      <c r="F10352" s="1256"/>
      <c r="G10352" s="1257"/>
      <c r="I10352" s="1255"/>
      <c r="K10352" s="1257"/>
      <c r="L10352" s="1257"/>
      <c r="P10352" s="1255"/>
    </row>
    <row r="10353" spans="6:16">
      <c r="F10353" s="1256"/>
      <c r="G10353" s="1257"/>
      <c r="I10353" s="1255"/>
      <c r="K10353" s="1257"/>
      <c r="L10353" s="1257"/>
      <c r="P10353" s="1255"/>
    </row>
    <row r="10354" spans="6:16">
      <c r="F10354" s="1256"/>
      <c r="G10354" s="1257"/>
      <c r="I10354" s="1255"/>
      <c r="K10354" s="1257"/>
      <c r="L10354" s="1257"/>
      <c r="P10354" s="1255"/>
    </row>
    <row r="10355" spans="6:16">
      <c r="F10355" s="1256"/>
      <c r="G10355" s="1257"/>
      <c r="I10355" s="1255"/>
      <c r="K10355" s="1257"/>
      <c r="L10355" s="1257"/>
      <c r="P10355" s="1255"/>
    </row>
    <row r="10356" spans="6:16">
      <c r="F10356" s="1256"/>
      <c r="G10356" s="1257"/>
      <c r="I10356" s="1255"/>
      <c r="K10356" s="1257"/>
      <c r="L10356" s="1257"/>
      <c r="P10356" s="1255"/>
    </row>
    <row r="10357" spans="6:16">
      <c r="F10357" s="1256"/>
      <c r="G10357" s="1257"/>
      <c r="I10357" s="1255"/>
      <c r="K10357" s="1257"/>
      <c r="L10357" s="1257"/>
      <c r="P10357" s="1255"/>
    </row>
    <row r="10358" spans="6:16">
      <c r="F10358" s="1256"/>
      <c r="G10358" s="1257"/>
      <c r="I10358" s="1255"/>
      <c r="K10358" s="1257"/>
      <c r="L10358" s="1257"/>
      <c r="P10358" s="1255"/>
    </row>
    <row r="10359" spans="6:16">
      <c r="F10359" s="1256"/>
      <c r="G10359" s="1257"/>
      <c r="I10359" s="1255"/>
      <c r="K10359" s="1257"/>
      <c r="L10359" s="1257"/>
      <c r="P10359" s="1255"/>
    </row>
    <row r="10360" spans="6:16">
      <c r="F10360" s="1256"/>
      <c r="G10360" s="1257"/>
      <c r="I10360" s="1255"/>
      <c r="K10360" s="1257"/>
      <c r="L10360" s="1257"/>
      <c r="P10360" s="1255"/>
    </row>
    <row r="10361" spans="6:16">
      <c r="F10361" s="1256"/>
      <c r="G10361" s="1257"/>
      <c r="I10361" s="1255"/>
      <c r="K10361" s="1257"/>
      <c r="L10361" s="1257"/>
      <c r="P10361" s="1255"/>
    </row>
    <row r="10362" spans="6:16">
      <c r="F10362" s="1256"/>
      <c r="G10362" s="1257"/>
      <c r="I10362" s="1255"/>
      <c r="K10362" s="1257"/>
      <c r="L10362" s="1257"/>
      <c r="P10362" s="1255"/>
    </row>
    <row r="10363" spans="6:16">
      <c r="F10363" s="1256"/>
      <c r="G10363" s="1257"/>
      <c r="I10363" s="1255"/>
      <c r="K10363" s="1257"/>
      <c r="L10363" s="1257"/>
      <c r="P10363" s="1255"/>
    </row>
    <row r="10364" spans="6:16">
      <c r="F10364" s="1256"/>
      <c r="G10364" s="1257"/>
      <c r="I10364" s="1255"/>
      <c r="K10364" s="1257"/>
      <c r="L10364" s="1257"/>
      <c r="P10364" s="1255"/>
    </row>
    <row r="10365" spans="6:16">
      <c r="F10365" s="1256"/>
      <c r="G10365" s="1257"/>
      <c r="I10365" s="1255"/>
      <c r="K10365" s="1257"/>
      <c r="L10365" s="1257"/>
      <c r="P10365" s="1255"/>
    </row>
    <row r="10366" spans="6:16">
      <c r="F10366" s="1256"/>
      <c r="G10366" s="1257"/>
      <c r="I10366" s="1255"/>
      <c r="K10366" s="1257"/>
      <c r="L10366" s="1257"/>
      <c r="P10366" s="1255"/>
    </row>
    <row r="10367" spans="6:16">
      <c r="F10367" s="1256"/>
      <c r="G10367" s="1257"/>
      <c r="I10367" s="1255"/>
      <c r="K10367" s="1257"/>
      <c r="L10367" s="1257"/>
      <c r="P10367" s="1255"/>
    </row>
    <row r="10368" spans="6:16">
      <c r="F10368" s="1256"/>
      <c r="G10368" s="1257"/>
      <c r="I10368" s="1255"/>
      <c r="K10368" s="1257"/>
      <c r="L10368" s="1257"/>
      <c r="P10368" s="1255"/>
    </row>
    <row r="10369" spans="6:16">
      <c r="F10369" s="1256"/>
      <c r="G10369" s="1257"/>
      <c r="I10369" s="1255"/>
      <c r="K10369" s="1257"/>
      <c r="L10369" s="1257"/>
      <c r="P10369" s="1255"/>
    </row>
    <row r="10370" spans="6:16">
      <c r="F10370" s="1256"/>
      <c r="G10370" s="1257"/>
      <c r="I10370" s="1255"/>
      <c r="K10370" s="1257"/>
      <c r="L10370" s="1257"/>
      <c r="P10370" s="1255"/>
    </row>
    <row r="10371" spans="6:16">
      <c r="F10371" s="1256"/>
      <c r="G10371" s="1257"/>
      <c r="I10371" s="1255"/>
      <c r="K10371" s="1257"/>
      <c r="L10371" s="1257"/>
      <c r="P10371" s="1255"/>
    </row>
    <row r="10372" spans="6:16">
      <c r="F10372" s="1256"/>
      <c r="G10372" s="1257"/>
      <c r="I10372" s="1255"/>
      <c r="K10372" s="1257"/>
      <c r="L10372" s="1257"/>
      <c r="P10372" s="1255"/>
    </row>
    <row r="10373" spans="6:16">
      <c r="F10373" s="1256"/>
      <c r="G10373" s="1257"/>
      <c r="I10373" s="1255"/>
      <c r="K10373" s="1257"/>
      <c r="L10373" s="1257"/>
      <c r="P10373" s="1255"/>
    </row>
    <row r="10374" spans="6:16">
      <c r="F10374" s="1256"/>
      <c r="G10374" s="1257"/>
      <c r="I10374" s="1255"/>
      <c r="K10374" s="1257"/>
      <c r="L10374" s="1257"/>
      <c r="P10374" s="1255"/>
    </row>
    <row r="10375" spans="6:16">
      <c r="F10375" s="1256"/>
      <c r="G10375" s="1257"/>
      <c r="I10375" s="1255"/>
      <c r="K10375" s="1257"/>
      <c r="L10375" s="1257"/>
      <c r="P10375" s="1255"/>
    </row>
    <row r="10376" spans="6:16">
      <c r="F10376" s="1256"/>
      <c r="G10376" s="1257"/>
      <c r="I10376" s="1255"/>
      <c r="K10376" s="1257"/>
      <c r="L10376" s="1257"/>
      <c r="P10376" s="1255"/>
    </row>
    <row r="10377" spans="6:16">
      <c r="F10377" s="1256"/>
      <c r="G10377" s="1257"/>
      <c r="I10377" s="1255"/>
      <c r="K10377" s="1257"/>
      <c r="L10377" s="1257"/>
      <c r="P10377" s="1255"/>
    </row>
    <row r="10378" spans="6:16">
      <c r="F10378" s="1256"/>
      <c r="G10378" s="1257"/>
      <c r="I10378" s="1255"/>
      <c r="K10378" s="1257"/>
      <c r="L10378" s="1257"/>
      <c r="P10378" s="1255"/>
    </row>
    <row r="10379" spans="6:16">
      <c r="F10379" s="1256"/>
      <c r="G10379" s="1257"/>
      <c r="I10379" s="1255"/>
      <c r="K10379" s="1257"/>
      <c r="L10379" s="1257"/>
      <c r="P10379" s="1255"/>
    </row>
    <row r="10380" spans="6:16">
      <c r="F10380" s="1256"/>
      <c r="G10380" s="1257"/>
      <c r="I10380" s="1255"/>
      <c r="K10380" s="1257"/>
      <c r="L10380" s="1257"/>
      <c r="P10380" s="1255"/>
    </row>
    <row r="10381" spans="6:16">
      <c r="F10381" s="1256"/>
      <c r="G10381" s="1257"/>
      <c r="I10381" s="1255"/>
      <c r="K10381" s="1257"/>
      <c r="L10381" s="1257"/>
      <c r="P10381" s="1255"/>
    </row>
    <row r="10382" spans="6:16">
      <c r="F10382" s="1256"/>
      <c r="G10382" s="1257"/>
      <c r="I10382" s="1255"/>
      <c r="K10382" s="1257"/>
      <c r="L10382" s="1257"/>
      <c r="P10382" s="1255"/>
    </row>
    <row r="10383" spans="6:16">
      <c r="F10383" s="1256"/>
      <c r="G10383" s="1257"/>
      <c r="I10383" s="1255"/>
      <c r="K10383" s="1257"/>
      <c r="L10383" s="1257"/>
      <c r="P10383" s="1255"/>
    </row>
    <row r="10384" spans="6:16">
      <c r="F10384" s="1256"/>
      <c r="G10384" s="1257"/>
      <c r="I10384" s="1255"/>
      <c r="K10384" s="1257"/>
      <c r="L10384" s="1257"/>
      <c r="P10384" s="1255"/>
    </row>
    <row r="10385" spans="6:16">
      <c r="F10385" s="1256"/>
      <c r="G10385" s="1257"/>
      <c r="I10385" s="1255"/>
      <c r="K10385" s="1257"/>
      <c r="L10385" s="1257"/>
      <c r="P10385" s="1255"/>
    </row>
    <row r="10386" spans="6:16">
      <c r="F10386" s="1256"/>
      <c r="G10386" s="1257"/>
      <c r="I10386" s="1255"/>
      <c r="K10386" s="1257"/>
      <c r="L10386" s="1257"/>
      <c r="P10386" s="1255"/>
    </row>
    <row r="10387" spans="6:16">
      <c r="F10387" s="1256"/>
      <c r="G10387" s="1257"/>
      <c r="I10387" s="1255"/>
      <c r="K10387" s="1257"/>
      <c r="L10387" s="1257"/>
      <c r="P10387" s="1255"/>
    </row>
    <row r="10388" spans="6:16">
      <c r="F10388" s="1256"/>
      <c r="G10388" s="1257"/>
      <c r="I10388" s="1255"/>
      <c r="K10388" s="1257"/>
      <c r="L10388" s="1257"/>
      <c r="P10388" s="1255"/>
    </row>
    <row r="10389" spans="6:16">
      <c r="F10389" s="1256"/>
      <c r="G10389" s="1257"/>
      <c r="I10389" s="1255"/>
      <c r="K10389" s="1257"/>
      <c r="L10389" s="1257"/>
      <c r="P10389" s="1255"/>
    </row>
    <row r="10390" spans="6:16">
      <c r="F10390" s="1256"/>
      <c r="G10390" s="1257"/>
      <c r="I10390" s="1255"/>
      <c r="K10390" s="1257"/>
      <c r="L10390" s="1257"/>
      <c r="P10390" s="1255"/>
    </row>
    <row r="10391" spans="6:16">
      <c r="F10391" s="1256"/>
      <c r="G10391" s="1257"/>
      <c r="I10391" s="1255"/>
      <c r="K10391" s="1257"/>
      <c r="L10391" s="1257"/>
      <c r="P10391" s="1255"/>
    </row>
    <row r="10392" spans="6:16">
      <c r="F10392" s="1256"/>
      <c r="G10392" s="1257"/>
      <c r="I10392" s="1255"/>
      <c r="K10392" s="1257"/>
      <c r="L10392" s="1257"/>
      <c r="P10392" s="1255"/>
    </row>
    <row r="10393" spans="6:16">
      <c r="F10393" s="1256"/>
      <c r="G10393" s="1257"/>
      <c r="I10393" s="1255"/>
      <c r="K10393" s="1257"/>
      <c r="L10393" s="1257"/>
      <c r="P10393" s="1255"/>
    </row>
    <row r="10394" spans="6:16">
      <c r="F10394" s="1256"/>
      <c r="G10394" s="1257"/>
      <c r="I10394" s="1255"/>
      <c r="K10394" s="1257"/>
      <c r="L10394" s="1257"/>
      <c r="P10394" s="1255"/>
    </row>
    <row r="10395" spans="6:16">
      <c r="F10395" s="1256"/>
      <c r="G10395" s="1257"/>
      <c r="I10395" s="1255"/>
      <c r="K10395" s="1257"/>
      <c r="L10395" s="1257"/>
      <c r="P10395" s="1255"/>
    </row>
    <row r="10396" spans="6:16">
      <c r="F10396" s="1256"/>
      <c r="G10396" s="1257"/>
      <c r="I10396" s="1255"/>
      <c r="K10396" s="1257"/>
      <c r="L10396" s="1257"/>
      <c r="P10396" s="1255"/>
    </row>
    <row r="10397" spans="6:16">
      <c r="F10397" s="1256"/>
      <c r="G10397" s="1257"/>
      <c r="I10397" s="1255"/>
      <c r="K10397" s="1257"/>
      <c r="L10397" s="1257"/>
      <c r="P10397" s="1255"/>
    </row>
    <row r="10398" spans="6:16">
      <c r="F10398" s="1256"/>
      <c r="G10398" s="1257"/>
      <c r="I10398" s="1255"/>
      <c r="K10398" s="1257"/>
      <c r="L10398" s="1257"/>
      <c r="P10398" s="1255"/>
    </row>
    <row r="10399" spans="6:16">
      <c r="F10399" s="1256"/>
      <c r="G10399" s="1257"/>
      <c r="I10399" s="1255"/>
      <c r="K10399" s="1257"/>
      <c r="L10399" s="1257"/>
      <c r="P10399" s="1255"/>
    </row>
    <row r="10400" spans="6:16">
      <c r="F10400" s="1256"/>
      <c r="G10400" s="1257"/>
      <c r="I10400" s="1255"/>
      <c r="K10400" s="1257"/>
      <c r="L10400" s="1257"/>
      <c r="P10400" s="1255"/>
    </row>
    <row r="10401" spans="6:16">
      <c r="F10401" s="1256"/>
      <c r="G10401" s="1257"/>
      <c r="I10401" s="1255"/>
      <c r="K10401" s="1257"/>
      <c r="L10401" s="1257"/>
      <c r="P10401" s="1255"/>
    </row>
    <row r="10402" spans="6:16">
      <c r="F10402" s="1256"/>
      <c r="G10402" s="1257"/>
      <c r="I10402" s="1255"/>
      <c r="K10402" s="1257"/>
      <c r="L10402" s="1257"/>
      <c r="P10402" s="1255"/>
    </row>
    <row r="10403" spans="6:16">
      <c r="F10403" s="1256"/>
      <c r="G10403" s="1257"/>
      <c r="I10403" s="1255"/>
      <c r="K10403" s="1257"/>
      <c r="L10403" s="1257"/>
      <c r="P10403" s="1255"/>
    </row>
    <row r="10404" spans="6:16">
      <c r="F10404" s="1256"/>
      <c r="G10404" s="1257"/>
      <c r="I10404" s="1255"/>
      <c r="K10404" s="1257"/>
      <c r="L10404" s="1257"/>
      <c r="P10404" s="1255"/>
    </row>
    <row r="10405" spans="6:16">
      <c r="F10405" s="1256"/>
      <c r="G10405" s="1257"/>
      <c r="I10405" s="1255"/>
      <c r="K10405" s="1257"/>
      <c r="L10405" s="1257"/>
      <c r="P10405" s="1255"/>
    </row>
    <row r="10406" spans="6:16">
      <c r="F10406" s="1256"/>
      <c r="G10406" s="1257"/>
      <c r="I10406" s="1255"/>
      <c r="K10406" s="1257"/>
      <c r="L10406" s="1257"/>
      <c r="P10406" s="1255"/>
    </row>
    <row r="10407" spans="6:16">
      <c r="F10407" s="1256"/>
      <c r="G10407" s="1257"/>
      <c r="I10407" s="1255"/>
      <c r="K10407" s="1257"/>
      <c r="L10407" s="1257"/>
      <c r="P10407" s="1255"/>
    </row>
    <row r="10408" spans="6:16">
      <c r="F10408" s="1256"/>
      <c r="G10408" s="1257"/>
      <c r="I10408" s="1255"/>
      <c r="K10408" s="1257"/>
      <c r="L10408" s="1257"/>
      <c r="P10408" s="1255"/>
    </row>
    <row r="10409" spans="6:16">
      <c r="F10409" s="1256"/>
      <c r="G10409" s="1257"/>
      <c r="I10409" s="1255"/>
      <c r="K10409" s="1257"/>
      <c r="L10409" s="1257"/>
      <c r="P10409" s="1255"/>
    </row>
    <row r="10410" spans="6:16">
      <c r="F10410" s="1256"/>
      <c r="G10410" s="1257"/>
      <c r="I10410" s="1255"/>
      <c r="K10410" s="1257"/>
      <c r="L10410" s="1257"/>
      <c r="P10410" s="1255"/>
    </row>
    <row r="10411" spans="6:16">
      <c r="F10411" s="1256"/>
      <c r="G10411" s="1257"/>
      <c r="I10411" s="1255"/>
      <c r="K10411" s="1257"/>
      <c r="L10411" s="1257"/>
      <c r="P10411" s="1255"/>
    </row>
    <row r="10412" spans="6:16">
      <c r="F10412" s="1256"/>
      <c r="G10412" s="1257"/>
      <c r="I10412" s="1255"/>
      <c r="K10412" s="1257"/>
      <c r="L10412" s="1257"/>
      <c r="P10412" s="1255"/>
    </row>
    <row r="10413" spans="6:16">
      <c r="F10413" s="1256"/>
      <c r="G10413" s="1257"/>
      <c r="I10413" s="1255"/>
      <c r="K10413" s="1257"/>
      <c r="L10413" s="1257"/>
      <c r="P10413" s="1255"/>
    </row>
    <row r="10414" spans="6:16">
      <c r="F10414" s="1256"/>
      <c r="G10414" s="1257"/>
      <c r="I10414" s="1255"/>
      <c r="K10414" s="1257"/>
      <c r="L10414" s="1257"/>
      <c r="P10414" s="1255"/>
    </row>
    <row r="10415" spans="6:16">
      <c r="F10415" s="1256"/>
      <c r="G10415" s="1257"/>
      <c r="I10415" s="1255"/>
      <c r="K10415" s="1257"/>
      <c r="L10415" s="1257"/>
      <c r="P10415" s="1255"/>
    </row>
    <row r="10416" spans="6:16">
      <c r="F10416" s="1256"/>
      <c r="G10416" s="1257"/>
      <c r="I10416" s="1255"/>
      <c r="K10416" s="1257"/>
      <c r="L10416" s="1257"/>
      <c r="P10416" s="1255"/>
    </row>
    <row r="10417" spans="6:16">
      <c r="F10417" s="1256"/>
      <c r="G10417" s="1257"/>
      <c r="I10417" s="1255"/>
      <c r="K10417" s="1257"/>
      <c r="L10417" s="1257"/>
      <c r="P10417" s="1255"/>
    </row>
    <row r="10418" spans="6:16">
      <c r="F10418" s="1256"/>
      <c r="G10418" s="1257"/>
      <c r="I10418" s="1255"/>
      <c r="K10418" s="1257"/>
      <c r="L10418" s="1257"/>
      <c r="P10418" s="1255"/>
    </row>
    <row r="10419" spans="6:16">
      <c r="F10419" s="1256"/>
      <c r="G10419" s="1257"/>
      <c r="I10419" s="1255"/>
      <c r="K10419" s="1257"/>
      <c r="L10419" s="1257"/>
      <c r="P10419" s="1255"/>
    </row>
    <row r="10420" spans="6:16">
      <c r="F10420" s="1256"/>
      <c r="G10420" s="1257"/>
      <c r="I10420" s="1255"/>
      <c r="K10420" s="1257"/>
      <c r="L10420" s="1257"/>
      <c r="P10420" s="1255"/>
    </row>
    <row r="10421" spans="6:16">
      <c r="F10421" s="1256"/>
      <c r="G10421" s="1257"/>
      <c r="I10421" s="1255"/>
      <c r="K10421" s="1257"/>
      <c r="L10421" s="1257"/>
      <c r="P10421" s="1255"/>
    </row>
    <row r="10422" spans="6:16">
      <c r="F10422" s="1256"/>
      <c r="G10422" s="1257"/>
      <c r="I10422" s="1255"/>
      <c r="K10422" s="1257"/>
      <c r="L10422" s="1257"/>
      <c r="P10422" s="1255"/>
    </row>
    <row r="10423" spans="6:16">
      <c r="F10423" s="1256"/>
      <c r="G10423" s="1257"/>
      <c r="I10423" s="1255"/>
      <c r="K10423" s="1257"/>
      <c r="L10423" s="1257"/>
      <c r="P10423" s="1255"/>
    </row>
    <row r="10424" spans="6:16">
      <c r="F10424" s="1256"/>
      <c r="G10424" s="1257"/>
      <c r="I10424" s="1255"/>
      <c r="K10424" s="1257"/>
      <c r="L10424" s="1257"/>
      <c r="P10424" s="1255"/>
    </row>
    <row r="10425" spans="6:16">
      <c r="F10425" s="1256"/>
      <c r="G10425" s="1257"/>
      <c r="I10425" s="1255"/>
      <c r="K10425" s="1257"/>
      <c r="L10425" s="1257"/>
      <c r="P10425" s="1255"/>
    </row>
    <row r="10426" spans="6:16">
      <c r="F10426" s="1256"/>
      <c r="G10426" s="1257"/>
      <c r="I10426" s="1255"/>
      <c r="K10426" s="1257"/>
      <c r="L10426" s="1257"/>
      <c r="P10426" s="1255"/>
    </row>
    <row r="10427" spans="6:16">
      <c r="F10427" s="1256"/>
      <c r="G10427" s="1257"/>
      <c r="I10427" s="1255"/>
      <c r="K10427" s="1257"/>
      <c r="L10427" s="1257"/>
      <c r="P10427" s="1255"/>
    </row>
    <row r="10428" spans="6:16">
      <c r="F10428" s="1256"/>
      <c r="G10428" s="1257"/>
      <c r="I10428" s="1255"/>
      <c r="K10428" s="1257"/>
      <c r="L10428" s="1257"/>
      <c r="P10428" s="1255"/>
    </row>
    <row r="10429" spans="6:16">
      <c r="F10429" s="1256"/>
      <c r="G10429" s="1257"/>
      <c r="I10429" s="1255"/>
      <c r="K10429" s="1257"/>
      <c r="L10429" s="1257"/>
      <c r="P10429" s="1255"/>
    </row>
    <row r="10430" spans="6:16">
      <c r="F10430" s="1256"/>
      <c r="G10430" s="1257"/>
      <c r="I10430" s="1255"/>
      <c r="K10430" s="1257"/>
      <c r="L10430" s="1257"/>
      <c r="P10430" s="1255"/>
    </row>
    <row r="10431" spans="6:16">
      <c r="F10431" s="1256"/>
      <c r="G10431" s="1257"/>
      <c r="I10431" s="1255"/>
      <c r="K10431" s="1257"/>
      <c r="L10431" s="1257"/>
      <c r="P10431" s="1255"/>
    </row>
    <row r="10432" spans="6:16">
      <c r="F10432" s="1256"/>
      <c r="G10432" s="1257"/>
      <c r="I10432" s="1255"/>
      <c r="K10432" s="1257"/>
      <c r="L10432" s="1257"/>
      <c r="P10432" s="1255"/>
    </row>
    <row r="10433" spans="6:16">
      <c r="F10433" s="1256"/>
      <c r="G10433" s="1257"/>
      <c r="I10433" s="1255"/>
      <c r="K10433" s="1257"/>
      <c r="L10433" s="1257"/>
      <c r="P10433" s="1255"/>
    </row>
    <row r="10434" spans="6:16">
      <c r="F10434" s="1256"/>
      <c r="G10434" s="1257"/>
      <c r="I10434" s="1255"/>
      <c r="K10434" s="1257"/>
      <c r="L10434" s="1257"/>
      <c r="P10434" s="1255"/>
    </row>
    <row r="10435" spans="6:16">
      <c r="F10435" s="1256"/>
      <c r="G10435" s="1257"/>
      <c r="I10435" s="1255"/>
      <c r="K10435" s="1257"/>
      <c r="L10435" s="1257"/>
      <c r="P10435" s="1255"/>
    </row>
    <row r="10436" spans="6:16">
      <c r="F10436" s="1256"/>
      <c r="G10436" s="1257"/>
      <c r="I10436" s="1255"/>
      <c r="K10436" s="1257"/>
      <c r="L10436" s="1257"/>
      <c r="P10436" s="1255"/>
    </row>
    <row r="10437" spans="6:16">
      <c r="F10437" s="1256"/>
      <c r="G10437" s="1257"/>
      <c r="I10437" s="1255"/>
      <c r="K10437" s="1257"/>
      <c r="L10437" s="1257"/>
      <c r="P10437" s="1255"/>
    </row>
    <row r="10438" spans="6:16">
      <c r="F10438" s="1256"/>
      <c r="G10438" s="1257"/>
      <c r="I10438" s="1255"/>
      <c r="K10438" s="1257"/>
      <c r="L10438" s="1257"/>
      <c r="P10438" s="1255"/>
    </row>
    <row r="10439" spans="6:16">
      <c r="F10439" s="1256"/>
      <c r="G10439" s="1257"/>
      <c r="I10439" s="1255"/>
      <c r="K10439" s="1257"/>
      <c r="L10439" s="1257"/>
      <c r="P10439" s="1255"/>
    </row>
    <row r="10440" spans="6:16">
      <c r="F10440" s="1256"/>
      <c r="G10440" s="1257"/>
      <c r="I10440" s="1255"/>
      <c r="K10440" s="1257"/>
      <c r="L10440" s="1257"/>
      <c r="P10440" s="1255"/>
    </row>
    <row r="10441" spans="6:16">
      <c r="F10441" s="1256"/>
      <c r="G10441" s="1257"/>
      <c r="I10441" s="1255"/>
      <c r="K10441" s="1257"/>
      <c r="L10441" s="1257"/>
      <c r="P10441" s="1255"/>
    </row>
    <row r="10442" spans="6:16">
      <c r="F10442" s="1256"/>
      <c r="G10442" s="1257"/>
      <c r="I10442" s="1255"/>
      <c r="K10442" s="1257"/>
      <c r="L10442" s="1257"/>
      <c r="P10442" s="1255"/>
    </row>
    <row r="10443" spans="6:16">
      <c r="F10443" s="1256"/>
      <c r="G10443" s="1257"/>
      <c r="I10443" s="1255"/>
      <c r="K10443" s="1257"/>
      <c r="L10443" s="1257"/>
      <c r="P10443" s="1255"/>
    </row>
    <row r="10444" spans="6:16">
      <c r="F10444" s="1256"/>
      <c r="G10444" s="1257"/>
      <c r="I10444" s="1255"/>
      <c r="K10444" s="1257"/>
      <c r="L10444" s="1257"/>
      <c r="P10444" s="1255"/>
    </row>
    <row r="10445" spans="6:16">
      <c r="F10445" s="1256"/>
      <c r="G10445" s="1257"/>
      <c r="I10445" s="1255"/>
      <c r="K10445" s="1257"/>
      <c r="L10445" s="1257"/>
      <c r="P10445" s="1255"/>
    </row>
    <row r="10446" spans="6:16">
      <c r="F10446" s="1256"/>
      <c r="G10446" s="1257"/>
      <c r="I10446" s="1255"/>
      <c r="K10446" s="1257"/>
      <c r="L10446" s="1257"/>
      <c r="P10446" s="1255"/>
    </row>
    <row r="10447" spans="6:16">
      <c r="F10447" s="1256"/>
      <c r="G10447" s="1257"/>
      <c r="I10447" s="1255"/>
      <c r="K10447" s="1257"/>
      <c r="L10447" s="1257"/>
      <c r="P10447" s="1255"/>
    </row>
    <row r="10448" spans="6:16">
      <c r="F10448" s="1256"/>
      <c r="G10448" s="1257"/>
      <c r="I10448" s="1255"/>
      <c r="K10448" s="1257"/>
      <c r="L10448" s="1257"/>
      <c r="P10448" s="1255"/>
    </row>
    <row r="10449" spans="6:16">
      <c r="F10449" s="1256"/>
      <c r="G10449" s="1257"/>
      <c r="I10449" s="1255"/>
      <c r="K10449" s="1257"/>
      <c r="L10449" s="1257"/>
      <c r="P10449" s="1255"/>
    </row>
    <row r="10450" spans="6:16">
      <c r="F10450" s="1256"/>
      <c r="G10450" s="1257"/>
      <c r="I10450" s="1255"/>
      <c r="K10450" s="1257"/>
      <c r="L10450" s="1257"/>
      <c r="P10450" s="1255"/>
    </row>
    <row r="10451" spans="6:16">
      <c r="F10451" s="1256"/>
      <c r="G10451" s="1257"/>
      <c r="I10451" s="1255"/>
      <c r="K10451" s="1257"/>
      <c r="L10451" s="1257"/>
      <c r="P10451" s="1255"/>
    </row>
    <row r="10452" spans="6:16">
      <c r="F10452" s="1256"/>
      <c r="G10452" s="1257"/>
      <c r="I10452" s="1255"/>
      <c r="K10452" s="1257"/>
      <c r="L10452" s="1257"/>
      <c r="P10452" s="1255"/>
    </row>
    <row r="10453" spans="6:16">
      <c r="F10453" s="1256"/>
      <c r="G10453" s="1257"/>
      <c r="I10453" s="1255"/>
      <c r="K10453" s="1257"/>
      <c r="L10453" s="1257"/>
      <c r="P10453" s="1255"/>
    </row>
    <row r="10454" spans="6:16">
      <c r="F10454" s="1256"/>
      <c r="G10454" s="1257"/>
      <c r="I10454" s="1255"/>
      <c r="K10454" s="1257"/>
      <c r="L10454" s="1257"/>
      <c r="P10454" s="1255"/>
    </row>
    <row r="10455" spans="6:16">
      <c r="F10455" s="1256"/>
      <c r="G10455" s="1257"/>
      <c r="I10455" s="1255"/>
      <c r="K10455" s="1257"/>
      <c r="L10455" s="1257"/>
      <c r="P10455" s="1255"/>
    </row>
    <row r="10456" spans="6:16">
      <c r="F10456" s="1256"/>
      <c r="G10456" s="1257"/>
      <c r="I10456" s="1255"/>
      <c r="K10456" s="1257"/>
      <c r="L10456" s="1257"/>
      <c r="P10456" s="1255"/>
    </row>
    <row r="10457" spans="6:16">
      <c r="F10457" s="1256"/>
      <c r="G10457" s="1257"/>
      <c r="I10457" s="1255"/>
      <c r="K10457" s="1257"/>
      <c r="L10457" s="1257"/>
      <c r="P10457" s="1255"/>
    </row>
    <row r="10458" spans="6:16">
      <c r="F10458" s="1256"/>
      <c r="G10458" s="1257"/>
      <c r="I10458" s="1255"/>
      <c r="K10458" s="1257"/>
      <c r="L10458" s="1257"/>
      <c r="P10458" s="1255"/>
    </row>
    <row r="10459" spans="6:16">
      <c r="F10459" s="1256"/>
      <c r="G10459" s="1257"/>
      <c r="I10459" s="1255"/>
      <c r="K10459" s="1257"/>
      <c r="L10459" s="1257"/>
      <c r="P10459" s="1255"/>
    </row>
    <row r="10460" spans="6:16">
      <c r="F10460" s="1256"/>
      <c r="G10460" s="1257"/>
      <c r="I10460" s="1255"/>
      <c r="K10460" s="1257"/>
      <c r="L10460" s="1257"/>
      <c r="P10460" s="1255"/>
    </row>
    <row r="10461" spans="6:16">
      <c r="F10461" s="1256"/>
      <c r="G10461" s="1257"/>
      <c r="I10461" s="1255"/>
      <c r="K10461" s="1257"/>
      <c r="L10461" s="1257"/>
      <c r="P10461" s="1255"/>
    </row>
    <row r="10462" spans="6:16">
      <c r="F10462" s="1256"/>
      <c r="G10462" s="1257"/>
      <c r="I10462" s="1255"/>
      <c r="K10462" s="1257"/>
      <c r="L10462" s="1257"/>
      <c r="P10462" s="1255"/>
    </row>
    <row r="10463" spans="6:16">
      <c r="F10463" s="1256"/>
      <c r="G10463" s="1257"/>
      <c r="I10463" s="1255"/>
      <c r="K10463" s="1257"/>
      <c r="L10463" s="1257"/>
      <c r="P10463" s="1255"/>
    </row>
    <row r="10464" spans="6:16">
      <c r="F10464" s="1256"/>
      <c r="G10464" s="1257"/>
      <c r="I10464" s="1255"/>
      <c r="K10464" s="1257"/>
      <c r="L10464" s="1257"/>
      <c r="P10464" s="1255"/>
    </row>
    <row r="10465" spans="6:16">
      <c r="F10465" s="1256"/>
      <c r="G10465" s="1257"/>
      <c r="I10465" s="1255"/>
      <c r="K10465" s="1257"/>
      <c r="L10465" s="1257"/>
      <c r="P10465" s="1255"/>
    </row>
    <row r="10466" spans="6:16">
      <c r="F10466" s="1256"/>
      <c r="G10466" s="1257"/>
      <c r="I10466" s="1255"/>
      <c r="K10466" s="1257"/>
      <c r="L10466" s="1257"/>
      <c r="P10466" s="1255"/>
    </row>
    <row r="10467" spans="6:16">
      <c r="F10467" s="1256"/>
      <c r="G10467" s="1257"/>
      <c r="I10467" s="1255"/>
      <c r="K10467" s="1257"/>
      <c r="L10467" s="1257"/>
      <c r="P10467" s="1255"/>
    </row>
    <row r="10468" spans="6:16">
      <c r="F10468" s="1256"/>
      <c r="G10468" s="1257"/>
      <c r="I10468" s="1255"/>
      <c r="K10468" s="1257"/>
      <c r="L10468" s="1257"/>
      <c r="P10468" s="1255"/>
    </row>
    <row r="10469" spans="6:16">
      <c r="F10469" s="1256"/>
      <c r="G10469" s="1257"/>
      <c r="I10469" s="1255"/>
      <c r="K10469" s="1257"/>
      <c r="L10469" s="1257"/>
      <c r="P10469" s="1255"/>
    </row>
    <row r="10470" spans="6:16">
      <c r="F10470" s="1256"/>
      <c r="G10470" s="1257"/>
      <c r="I10470" s="1255"/>
      <c r="K10470" s="1257"/>
      <c r="L10470" s="1257"/>
      <c r="P10470" s="1255"/>
    </row>
    <row r="10471" spans="6:16">
      <c r="F10471" s="1256"/>
      <c r="G10471" s="1257"/>
      <c r="I10471" s="1255"/>
      <c r="K10471" s="1257"/>
      <c r="L10471" s="1257"/>
      <c r="P10471" s="1255"/>
    </row>
    <row r="10472" spans="6:16">
      <c r="F10472" s="1256"/>
      <c r="G10472" s="1257"/>
      <c r="I10472" s="1255"/>
      <c r="K10472" s="1257"/>
      <c r="L10472" s="1257"/>
      <c r="P10472" s="1255"/>
    </row>
    <row r="10473" spans="6:16">
      <c r="F10473" s="1256"/>
      <c r="G10473" s="1257"/>
      <c r="I10473" s="1255"/>
      <c r="K10473" s="1257"/>
      <c r="L10473" s="1257"/>
      <c r="P10473" s="1255"/>
    </row>
    <row r="10474" spans="6:16">
      <c r="F10474" s="1256"/>
      <c r="G10474" s="1257"/>
      <c r="I10474" s="1255"/>
      <c r="K10474" s="1257"/>
      <c r="L10474" s="1257"/>
      <c r="P10474" s="1255"/>
    </row>
    <row r="10475" spans="6:16">
      <c r="F10475" s="1256"/>
      <c r="G10475" s="1257"/>
      <c r="I10475" s="1255"/>
      <c r="K10475" s="1257"/>
      <c r="L10475" s="1257"/>
      <c r="P10475" s="1255"/>
    </row>
    <row r="10476" spans="6:16">
      <c r="F10476" s="1256"/>
      <c r="G10476" s="1257"/>
      <c r="I10476" s="1255"/>
      <c r="K10476" s="1257"/>
      <c r="L10476" s="1257"/>
      <c r="P10476" s="1255"/>
    </row>
    <row r="10477" spans="6:16">
      <c r="F10477" s="1256"/>
      <c r="G10477" s="1257"/>
      <c r="I10477" s="1255"/>
      <c r="K10477" s="1257"/>
      <c r="L10477" s="1257"/>
      <c r="P10477" s="1255"/>
    </row>
    <row r="10478" spans="6:16">
      <c r="F10478" s="1256"/>
      <c r="G10478" s="1257"/>
      <c r="I10478" s="1255"/>
      <c r="K10478" s="1257"/>
      <c r="L10478" s="1257"/>
      <c r="P10478" s="1255"/>
    </row>
    <row r="10479" spans="6:16">
      <c r="F10479" s="1256"/>
      <c r="G10479" s="1257"/>
      <c r="I10479" s="1255"/>
      <c r="K10479" s="1257"/>
      <c r="L10479" s="1257"/>
      <c r="P10479" s="1255"/>
    </row>
    <row r="10480" spans="6:16">
      <c r="F10480" s="1256"/>
      <c r="G10480" s="1257"/>
      <c r="I10480" s="1255"/>
      <c r="K10480" s="1257"/>
      <c r="L10480" s="1257"/>
      <c r="P10480" s="1255"/>
    </row>
    <row r="10481" spans="6:16">
      <c r="F10481" s="1256"/>
      <c r="G10481" s="1257"/>
      <c r="I10481" s="1255"/>
      <c r="K10481" s="1257"/>
      <c r="L10481" s="1257"/>
      <c r="P10481" s="1255"/>
    </row>
    <row r="10482" spans="6:16">
      <c r="F10482" s="1256"/>
      <c r="G10482" s="1257"/>
      <c r="I10482" s="1255"/>
      <c r="K10482" s="1257"/>
      <c r="L10482" s="1257"/>
      <c r="P10482" s="1255"/>
    </row>
    <row r="10483" spans="6:16">
      <c r="F10483" s="1256"/>
      <c r="G10483" s="1257"/>
      <c r="I10483" s="1255"/>
      <c r="K10483" s="1257"/>
      <c r="L10483" s="1257"/>
      <c r="P10483" s="1255"/>
    </row>
    <row r="10484" spans="6:16">
      <c r="F10484" s="1256"/>
      <c r="G10484" s="1257"/>
      <c r="I10484" s="1255"/>
      <c r="K10484" s="1257"/>
      <c r="L10484" s="1257"/>
      <c r="P10484" s="1255"/>
    </row>
    <row r="10485" spans="6:16">
      <c r="F10485" s="1256"/>
      <c r="G10485" s="1257"/>
      <c r="I10485" s="1255"/>
      <c r="K10485" s="1257"/>
      <c r="L10485" s="1257"/>
      <c r="P10485" s="1255"/>
    </row>
    <row r="10486" spans="6:16">
      <c r="F10486" s="1256"/>
      <c r="G10486" s="1257"/>
      <c r="I10486" s="1255"/>
      <c r="K10486" s="1257"/>
      <c r="L10486" s="1257"/>
      <c r="P10486" s="1255"/>
    </row>
    <row r="10487" spans="6:16">
      <c r="F10487" s="1256"/>
      <c r="G10487" s="1257"/>
      <c r="I10487" s="1255"/>
      <c r="K10487" s="1257"/>
      <c r="L10487" s="1257"/>
      <c r="P10487" s="1255"/>
    </row>
    <row r="10488" spans="6:16">
      <c r="F10488" s="1256"/>
      <c r="G10488" s="1257"/>
      <c r="I10488" s="1255"/>
      <c r="K10488" s="1257"/>
      <c r="L10488" s="1257"/>
      <c r="P10488" s="1255"/>
    </row>
    <row r="10489" spans="6:16">
      <c r="F10489" s="1256"/>
      <c r="G10489" s="1257"/>
      <c r="I10489" s="1255"/>
      <c r="K10489" s="1257"/>
      <c r="L10489" s="1257"/>
      <c r="P10489" s="1255"/>
    </row>
    <row r="10490" spans="6:16">
      <c r="F10490" s="1256"/>
      <c r="G10490" s="1257"/>
      <c r="I10490" s="1255"/>
      <c r="K10490" s="1257"/>
      <c r="L10490" s="1257"/>
      <c r="P10490" s="1255"/>
    </row>
    <row r="10491" spans="6:16">
      <c r="F10491" s="1256"/>
      <c r="G10491" s="1257"/>
      <c r="I10491" s="1255"/>
      <c r="K10491" s="1257"/>
      <c r="L10491" s="1257"/>
      <c r="P10491" s="1255"/>
    </row>
    <row r="10492" spans="6:16">
      <c r="F10492" s="1256"/>
      <c r="G10492" s="1257"/>
      <c r="I10492" s="1255"/>
      <c r="K10492" s="1257"/>
      <c r="L10492" s="1257"/>
      <c r="P10492" s="1255"/>
    </row>
    <row r="10493" spans="6:16">
      <c r="F10493" s="1256"/>
      <c r="G10493" s="1257"/>
      <c r="I10493" s="1255"/>
      <c r="K10493" s="1257"/>
      <c r="L10493" s="1257"/>
      <c r="P10493" s="1255"/>
    </row>
    <row r="10494" spans="6:16">
      <c r="F10494" s="1256"/>
      <c r="G10494" s="1257"/>
      <c r="I10494" s="1255"/>
      <c r="K10494" s="1257"/>
      <c r="L10494" s="1257"/>
      <c r="P10494" s="1255"/>
    </row>
    <row r="10495" spans="6:16">
      <c r="F10495" s="1256"/>
      <c r="G10495" s="1257"/>
      <c r="I10495" s="1255"/>
      <c r="K10495" s="1257"/>
      <c r="L10495" s="1257"/>
      <c r="P10495" s="1255"/>
    </row>
    <row r="10496" spans="6:16">
      <c r="F10496" s="1256"/>
      <c r="G10496" s="1257"/>
      <c r="I10496" s="1255"/>
      <c r="K10496" s="1257"/>
      <c r="L10496" s="1257"/>
      <c r="P10496" s="1255"/>
    </row>
    <row r="10497" spans="6:16">
      <c r="F10497" s="1256"/>
      <c r="G10497" s="1257"/>
      <c r="I10497" s="1255"/>
      <c r="K10497" s="1257"/>
      <c r="L10497" s="1257"/>
      <c r="P10497" s="1255"/>
    </row>
    <row r="10498" spans="6:16">
      <c r="F10498" s="1256"/>
      <c r="G10498" s="1257"/>
      <c r="I10498" s="1255"/>
      <c r="K10498" s="1257"/>
      <c r="L10498" s="1257"/>
      <c r="P10498" s="1255"/>
    </row>
    <row r="10499" spans="6:16">
      <c r="F10499" s="1256"/>
      <c r="G10499" s="1257"/>
      <c r="I10499" s="1255"/>
      <c r="K10499" s="1257"/>
      <c r="L10499" s="1257"/>
      <c r="P10499" s="1255"/>
    </row>
    <row r="10500" spans="6:16">
      <c r="F10500" s="1256"/>
      <c r="G10500" s="1257"/>
      <c r="I10500" s="1255"/>
      <c r="K10500" s="1257"/>
      <c r="L10500" s="1257"/>
      <c r="P10500" s="1255"/>
    </row>
    <row r="10501" spans="6:16">
      <c r="F10501" s="1256"/>
      <c r="G10501" s="1257"/>
      <c r="I10501" s="1255"/>
      <c r="K10501" s="1257"/>
      <c r="L10501" s="1257"/>
      <c r="P10501" s="1255"/>
    </row>
    <row r="10502" spans="6:16">
      <c r="F10502" s="1256"/>
      <c r="G10502" s="1257"/>
      <c r="I10502" s="1255"/>
      <c r="K10502" s="1257"/>
      <c r="L10502" s="1257"/>
      <c r="P10502" s="1255"/>
    </row>
    <row r="10503" spans="6:16">
      <c r="F10503" s="1256"/>
      <c r="G10503" s="1257"/>
      <c r="I10503" s="1255"/>
      <c r="K10503" s="1257"/>
      <c r="L10503" s="1257"/>
      <c r="P10503" s="1255"/>
    </row>
    <row r="10504" spans="6:16">
      <c r="F10504" s="1256"/>
      <c r="G10504" s="1257"/>
      <c r="I10504" s="1255"/>
      <c r="K10504" s="1257"/>
      <c r="L10504" s="1257"/>
      <c r="P10504" s="1255"/>
    </row>
    <row r="10505" spans="6:16">
      <c r="F10505" s="1256"/>
      <c r="G10505" s="1257"/>
      <c r="I10505" s="1255"/>
      <c r="K10505" s="1257"/>
      <c r="L10505" s="1257"/>
      <c r="P10505" s="1255"/>
    </row>
    <row r="10506" spans="6:16">
      <c r="F10506" s="1256"/>
      <c r="G10506" s="1257"/>
      <c r="I10506" s="1255"/>
      <c r="K10506" s="1257"/>
      <c r="L10506" s="1257"/>
      <c r="P10506" s="1255"/>
    </row>
    <row r="10507" spans="6:16">
      <c r="F10507" s="1256"/>
      <c r="G10507" s="1257"/>
      <c r="I10507" s="1255"/>
      <c r="K10507" s="1257"/>
      <c r="L10507" s="1257"/>
      <c r="P10507" s="1255"/>
    </row>
    <row r="10508" spans="6:16">
      <c r="F10508" s="1256"/>
      <c r="G10508" s="1257"/>
      <c r="I10508" s="1255"/>
      <c r="K10508" s="1257"/>
      <c r="L10508" s="1257"/>
      <c r="P10508" s="1255"/>
    </row>
    <row r="10509" spans="6:16">
      <c r="F10509" s="1256"/>
      <c r="G10509" s="1257"/>
      <c r="I10509" s="1255"/>
      <c r="K10509" s="1257"/>
      <c r="L10509" s="1257"/>
      <c r="P10509" s="1255"/>
    </row>
    <row r="10510" spans="6:16">
      <c r="F10510" s="1256"/>
      <c r="G10510" s="1257"/>
      <c r="I10510" s="1255"/>
      <c r="K10510" s="1257"/>
      <c r="L10510" s="1257"/>
      <c r="P10510" s="1255"/>
    </row>
    <row r="10511" spans="6:16">
      <c r="F10511" s="1256"/>
      <c r="G10511" s="1257"/>
      <c r="I10511" s="1255"/>
      <c r="K10511" s="1257"/>
      <c r="L10511" s="1257"/>
      <c r="P10511" s="1255"/>
    </row>
    <row r="10512" spans="6:16">
      <c r="F10512" s="1256"/>
      <c r="G10512" s="1257"/>
      <c r="I10512" s="1255"/>
      <c r="K10512" s="1257"/>
      <c r="L10512" s="1257"/>
      <c r="P10512" s="1255"/>
    </row>
    <row r="10513" spans="6:16">
      <c r="F10513" s="1256"/>
      <c r="G10513" s="1257"/>
      <c r="I10513" s="1255"/>
      <c r="K10513" s="1257"/>
      <c r="L10513" s="1257"/>
      <c r="P10513" s="1255"/>
    </row>
    <row r="10514" spans="6:16">
      <c r="F10514" s="1256"/>
      <c r="G10514" s="1257"/>
      <c r="I10514" s="1255"/>
      <c r="K10514" s="1257"/>
      <c r="L10514" s="1257"/>
      <c r="P10514" s="1255"/>
    </row>
    <row r="10515" spans="6:16">
      <c r="F10515" s="1256"/>
      <c r="G10515" s="1257"/>
      <c r="I10515" s="1255"/>
      <c r="K10515" s="1257"/>
      <c r="L10515" s="1257"/>
      <c r="P10515" s="1255"/>
    </row>
    <row r="10516" spans="6:16">
      <c r="F10516" s="1256"/>
      <c r="G10516" s="1257"/>
      <c r="I10516" s="1255"/>
      <c r="K10516" s="1257"/>
      <c r="L10516" s="1257"/>
      <c r="P10516" s="1255"/>
    </row>
    <row r="10517" spans="6:16">
      <c r="F10517" s="1256"/>
      <c r="G10517" s="1257"/>
      <c r="I10517" s="1255"/>
      <c r="K10517" s="1257"/>
      <c r="L10517" s="1257"/>
      <c r="P10517" s="1255"/>
    </row>
    <row r="10518" spans="6:16">
      <c r="F10518" s="1256"/>
      <c r="G10518" s="1257"/>
      <c r="I10518" s="1255"/>
      <c r="K10518" s="1257"/>
      <c r="L10518" s="1257"/>
      <c r="P10518" s="1255"/>
    </row>
    <row r="10519" spans="6:16">
      <c r="F10519" s="1256"/>
      <c r="G10519" s="1257"/>
      <c r="I10519" s="1255"/>
      <c r="K10519" s="1257"/>
      <c r="L10519" s="1257"/>
      <c r="P10519" s="1255"/>
    </row>
    <row r="10520" spans="6:16">
      <c r="F10520" s="1256"/>
      <c r="G10520" s="1257"/>
      <c r="I10520" s="1255"/>
      <c r="K10520" s="1257"/>
      <c r="L10520" s="1257"/>
      <c r="P10520" s="1255"/>
    </row>
    <row r="10521" spans="6:16">
      <c r="F10521" s="1256"/>
      <c r="G10521" s="1257"/>
      <c r="I10521" s="1255"/>
      <c r="K10521" s="1257"/>
      <c r="L10521" s="1257"/>
      <c r="P10521" s="1255"/>
    </row>
    <row r="10522" spans="6:16">
      <c r="F10522" s="1256"/>
      <c r="G10522" s="1257"/>
      <c r="I10522" s="1255"/>
      <c r="K10522" s="1257"/>
      <c r="L10522" s="1257"/>
      <c r="P10522" s="1255"/>
    </row>
    <row r="10523" spans="6:16">
      <c r="F10523" s="1256"/>
      <c r="G10523" s="1257"/>
      <c r="I10523" s="1255"/>
      <c r="K10523" s="1257"/>
      <c r="L10523" s="1257"/>
      <c r="P10523" s="1255"/>
    </row>
    <row r="10524" spans="6:16">
      <c r="F10524" s="1256"/>
      <c r="G10524" s="1257"/>
      <c r="I10524" s="1255"/>
      <c r="K10524" s="1257"/>
      <c r="L10524" s="1257"/>
      <c r="P10524" s="1255"/>
    </row>
    <row r="10525" spans="6:16">
      <c r="F10525" s="1256"/>
      <c r="G10525" s="1257"/>
      <c r="I10525" s="1255"/>
      <c r="K10525" s="1257"/>
      <c r="L10525" s="1257"/>
      <c r="P10525" s="1255"/>
    </row>
    <row r="10526" spans="6:16">
      <c r="F10526" s="1256"/>
      <c r="G10526" s="1257"/>
      <c r="I10526" s="1255"/>
      <c r="K10526" s="1257"/>
      <c r="L10526" s="1257"/>
      <c r="P10526" s="1255"/>
    </row>
    <row r="10527" spans="6:16">
      <c r="F10527" s="1256"/>
      <c r="G10527" s="1257"/>
      <c r="I10527" s="1255"/>
      <c r="K10527" s="1257"/>
      <c r="L10527" s="1257"/>
      <c r="P10527" s="1255"/>
    </row>
    <row r="10528" spans="6:16">
      <c r="F10528" s="1256"/>
      <c r="G10528" s="1257"/>
      <c r="I10528" s="1255"/>
      <c r="K10528" s="1257"/>
      <c r="L10528" s="1257"/>
      <c r="P10528" s="1255"/>
    </row>
    <row r="10529" spans="6:16">
      <c r="F10529" s="1256"/>
      <c r="G10529" s="1257"/>
      <c r="I10529" s="1255"/>
      <c r="K10529" s="1257"/>
      <c r="L10529" s="1257"/>
      <c r="P10529" s="1255"/>
    </row>
    <row r="10530" spans="6:16">
      <c r="F10530" s="1256"/>
      <c r="G10530" s="1257"/>
      <c r="I10530" s="1255"/>
      <c r="K10530" s="1257"/>
      <c r="L10530" s="1257"/>
      <c r="P10530" s="1255"/>
    </row>
    <row r="10531" spans="6:16">
      <c r="F10531" s="1256"/>
      <c r="G10531" s="1257"/>
      <c r="I10531" s="1255"/>
      <c r="K10531" s="1257"/>
      <c r="L10531" s="1257"/>
      <c r="P10531" s="1255"/>
    </row>
    <row r="10532" spans="6:16">
      <c r="F10532" s="1256"/>
      <c r="G10532" s="1257"/>
      <c r="I10532" s="1255"/>
      <c r="K10532" s="1257"/>
      <c r="L10532" s="1257"/>
      <c r="P10532" s="1255"/>
    </row>
    <row r="10533" spans="6:16">
      <c r="F10533" s="1256"/>
      <c r="G10533" s="1257"/>
      <c r="I10533" s="1255"/>
      <c r="K10533" s="1257"/>
      <c r="L10533" s="1257"/>
      <c r="P10533" s="1255"/>
    </row>
    <row r="10534" spans="6:16">
      <c r="F10534" s="1256"/>
      <c r="G10534" s="1257"/>
      <c r="I10534" s="1255"/>
      <c r="K10534" s="1257"/>
      <c r="L10534" s="1257"/>
      <c r="P10534" s="1255"/>
    </row>
    <row r="10535" spans="6:16">
      <c r="F10535" s="1256"/>
      <c r="G10535" s="1257"/>
      <c r="I10535" s="1255"/>
      <c r="K10535" s="1257"/>
      <c r="L10535" s="1257"/>
      <c r="P10535" s="1255"/>
    </row>
    <row r="10536" spans="6:16">
      <c r="F10536" s="1256"/>
      <c r="G10536" s="1257"/>
      <c r="I10536" s="1255"/>
      <c r="K10536" s="1257"/>
      <c r="L10536" s="1257"/>
      <c r="P10536" s="1255"/>
    </row>
    <row r="10537" spans="6:16">
      <c r="F10537" s="1256"/>
      <c r="G10537" s="1257"/>
      <c r="I10537" s="1255"/>
      <c r="K10537" s="1257"/>
      <c r="L10537" s="1257"/>
      <c r="P10537" s="1255"/>
    </row>
    <row r="10538" spans="6:16">
      <c r="F10538" s="1256"/>
      <c r="G10538" s="1257"/>
      <c r="I10538" s="1255"/>
      <c r="K10538" s="1257"/>
      <c r="L10538" s="1257"/>
      <c r="P10538" s="1255"/>
    </row>
    <row r="10539" spans="6:16">
      <c r="F10539" s="1256"/>
      <c r="G10539" s="1257"/>
      <c r="I10539" s="1255"/>
      <c r="K10539" s="1257"/>
      <c r="L10539" s="1257"/>
      <c r="P10539" s="1255"/>
    </row>
    <row r="10540" spans="6:16">
      <c r="F10540" s="1256"/>
      <c r="G10540" s="1257"/>
      <c r="I10540" s="1255"/>
      <c r="K10540" s="1257"/>
      <c r="L10540" s="1257"/>
      <c r="P10540" s="1255"/>
    </row>
    <row r="10541" spans="6:16">
      <c r="F10541" s="1256"/>
      <c r="G10541" s="1257"/>
      <c r="I10541" s="1255"/>
      <c r="K10541" s="1257"/>
      <c r="L10541" s="1257"/>
      <c r="P10541" s="1255"/>
    </row>
    <row r="10542" spans="6:16">
      <c r="F10542" s="1256"/>
      <c r="G10542" s="1257"/>
      <c r="I10542" s="1255"/>
      <c r="K10542" s="1257"/>
      <c r="L10542" s="1257"/>
      <c r="P10542" s="1255"/>
    </row>
    <row r="10543" spans="6:16">
      <c r="F10543" s="1256"/>
      <c r="G10543" s="1257"/>
      <c r="I10543" s="1255"/>
      <c r="K10543" s="1257"/>
      <c r="L10543" s="1257"/>
      <c r="P10543" s="1255"/>
    </row>
    <row r="10544" spans="6:16">
      <c r="F10544" s="1256"/>
      <c r="G10544" s="1257"/>
      <c r="I10544" s="1255"/>
      <c r="K10544" s="1257"/>
      <c r="L10544" s="1257"/>
      <c r="P10544" s="1255"/>
    </row>
    <row r="10545" spans="6:16">
      <c r="F10545" s="1256"/>
      <c r="G10545" s="1257"/>
      <c r="I10545" s="1255"/>
      <c r="K10545" s="1257"/>
      <c r="L10545" s="1257"/>
      <c r="P10545" s="1255"/>
    </row>
    <row r="10546" spans="6:16">
      <c r="F10546" s="1256"/>
      <c r="G10546" s="1257"/>
      <c r="I10546" s="1255"/>
      <c r="K10546" s="1257"/>
      <c r="L10546" s="1257"/>
      <c r="P10546" s="1255"/>
    </row>
    <row r="10547" spans="6:16">
      <c r="F10547" s="1256"/>
      <c r="G10547" s="1257"/>
      <c r="I10547" s="1255"/>
      <c r="K10547" s="1257"/>
      <c r="L10547" s="1257"/>
      <c r="P10547" s="1255"/>
    </row>
    <row r="10548" spans="6:16">
      <c r="F10548" s="1256"/>
      <c r="G10548" s="1257"/>
      <c r="I10548" s="1255"/>
      <c r="K10548" s="1257"/>
      <c r="L10548" s="1257"/>
      <c r="P10548" s="1255"/>
    </row>
    <row r="10549" spans="6:16">
      <c r="F10549" s="1256"/>
      <c r="G10549" s="1257"/>
      <c r="I10549" s="1255"/>
      <c r="K10549" s="1257"/>
      <c r="L10549" s="1257"/>
      <c r="P10549" s="1255"/>
    </row>
    <row r="10550" spans="6:16">
      <c r="F10550" s="1256"/>
      <c r="G10550" s="1257"/>
      <c r="I10550" s="1255"/>
      <c r="K10550" s="1257"/>
      <c r="L10550" s="1257"/>
      <c r="P10550" s="1255"/>
    </row>
    <row r="10551" spans="6:16">
      <c r="F10551" s="1256"/>
      <c r="G10551" s="1257"/>
      <c r="I10551" s="1255"/>
      <c r="K10551" s="1257"/>
      <c r="L10551" s="1257"/>
      <c r="P10551" s="1255"/>
    </row>
    <row r="10552" spans="6:16">
      <c r="F10552" s="1256"/>
      <c r="G10552" s="1257"/>
      <c r="I10552" s="1255"/>
      <c r="K10552" s="1257"/>
      <c r="L10552" s="1257"/>
      <c r="P10552" s="1255"/>
    </row>
    <row r="10553" spans="6:16">
      <c r="F10553" s="1256"/>
      <c r="G10553" s="1257"/>
      <c r="I10553" s="1255"/>
      <c r="K10553" s="1257"/>
      <c r="L10553" s="1257"/>
      <c r="P10553" s="1255"/>
    </row>
    <row r="10554" spans="6:16">
      <c r="F10554" s="1256"/>
      <c r="G10554" s="1257"/>
      <c r="I10554" s="1255"/>
      <c r="K10554" s="1257"/>
      <c r="L10554" s="1257"/>
      <c r="P10554" s="1255"/>
    </row>
    <row r="10555" spans="6:16">
      <c r="F10555" s="1256"/>
      <c r="G10555" s="1257"/>
      <c r="I10555" s="1255"/>
      <c r="K10555" s="1257"/>
      <c r="L10555" s="1257"/>
      <c r="P10555" s="1255"/>
    </row>
    <row r="10556" spans="6:16">
      <c r="F10556" s="1256"/>
      <c r="G10556" s="1257"/>
      <c r="I10556" s="1255"/>
      <c r="K10556" s="1257"/>
      <c r="L10556" s="1257"/>
      <c r="P10556" s="1255"/>
    </row>
    <row r="10557" spans="6:16">
      <c r="F10557" s="1256"/>
      <c r="G10557" s="1257"/>
      <c r="I10557" s="1255"/>
      <c r="K10557" s="1257"/>
      <c r="L10557" s="1257"/>
      <c r="P10557" s="1255"/>
    </row>
    <row r="10558" spans="6:16">
      <c r="F10558" s="1256"/>
      <c r="G10558" s="1257"/>
      <c r="I10558" s="1255"/>
      <c r="K10558" s="1257"/>
      <c r="L10558" s="1257"/>
      <c r="P10558" s="1255"/>
    </row>
    <row r="10559" spans="6:16">
      <c r="F10559" s="1256"/>
      <c r="G10559" s="1257"/>
      <c r="I10559" s="1255"/>
      <c r="K10559" s="1257"/>
      <c r="L10559" s="1257"/>
      <c r="P10559" s="1255"/>
    </row>
    <row r="10560" spans="6:16">
      <c r="F10560" s="1256"/>
      <c r="G10560" s="1257"/>
      <c r="I10560" s="1255"/>
      <c r="K10560" s="1257"/>
      <c r="L10560" s="1257"/>
      <c r="P10560" s="1255"/>
    </row>
    <row r="10561" spans="6:16">
      <c r="F10561" s="1256"/>
      <c r="G10561" s="1257"/>
      <c r="I10561" s="1255"/>
      <c r="K10561" s="1257"/>
      <c r="L10561" s="1257"/>
      <c r="P10561" s="1255"/>
    </row>
    <row r="10562" spans="6:16">
      <c r="F10562" s="1256"/>
      <c r="G10562" s="1257"/>
      <c r="I10562" s="1255"/>
      <c r="K10562" s="1257"/>
      <c r="L10562" s="1257"/>
      <c r="P10562" s="1255"/>
    </row>
    <row r="10563" spans="6:16">
      <c r="F10563" s="1256"/>
      <c r="G10563" s="1257"/>
      <c r="I10563" s="1255"/>
      <c r="K10563" s="1257"/>
      <c r="L10563" s="1257"/>
      <c r="P10563" s="1255"/>
    </row>
    <row r="10564" spans="6:16">
      <c r="F10564" s="1256"/>
      <c r="G10564" s="1257"/>
      <c r="I10564" s="1255"/>
      <c r="K10564" s="1257"/>
      <c r="L10564" s="1257"/>
      <c r="P10564" s="1255"/>
    </row>
    <row r="10565" spans="6:16">
      <c r="F10565" s="1256"/>
      <c r="G10565" s="1257"/>
      <c r="I10565" s="1255"/>
      <c r="K10565" s="1257"/>
      <c r="L10565" s="1257"/>
      <c r="P10565" s="1255"/>
    </row>
    <row r="10566" spans="6:16">
      <c r="F10566" s="1256"/>
      <c r="G10566" s="1257"/>
      <c r="I10566" s="1255"/>
      <c r="K10566" s="1257"/>
      <c r="L10566" s="1257"/>
      <c r="P10566" s="1255"/>
    </row>
    <row r="10567" spans="6:16">
      <c r="F10567" s="1256"/>
      <c r="G10567" s="1257"/>
      <c r="I10567" s="1255"/>
      <c r="K10567" s="1257"/>
      <c r="L10567" s="1257"/>
      <c r="P10567" s="1255"/>
    </row>
    <row r="10568" spans="6:16">
      <c r="F10568" s="1256"/>
      <c r="G10568" s="1257"/>
      <c r="I10568" s="1255"/>
      <c r="K10568" s="1257"/>
      <c r="L10568" s="1257"/>
      <c r="P10568" s="1255"/>
    </row>
    <row r="10569" spans="6:16">
      <c r="F10569" s="1256"/>
      <c r="G10569" s="1257"/>
      <c r="I10569" s="1255"/>
      <c r="K10569" s="1257"/>
      <c r="L10569" s="1257"/>
      <c r="P10569" s="1255"/>
    </row>
    <row r="10570" spans="6:16">
      <c r="F10570" s="1256"/>
      <c r="G10570" s="1257"/>
      <c r="I10570" s="1255"/>
      <c r="K10570" s="1257"/>
      <c r="L10570" s="1257"/>
      <c r="P10570" s="1255"/>
    </row>
    <row r="10571" spans="6:16">
      <c r="F10571" s="1256"/>
      <c r="G10571" s="1257"/>
      <c r="I10571" s="1255"/>
      <c r="K10571" s="1257"/>
      <c r="L10571" s="1257"/>
      <c r="P10571" s="1255"/>
    </row>
    <row r="10572" spans="6:16">
      <c r="F10572" s="1256"/>
      <c r="G10572" s="1257"/>
      <c r="I10572" s="1255"/>
      <c r="K10572" s="1257"/>
      <c r="L10572" s="1257"/>
      <c r="P10572" s="1255"/>
    </row>
    <row r="10573" spans="6:16">
      <c r="F10573" s="1256"/>
      <c r="G10573" s="1257"/>
      <c r="I10573" s="1255"/>
      <c r="K10573" s="1257"/>
      <c r="L10573" s="1257"/>
      <c r="P10573" s="1255"/>
    </row>
    <row r="10574" spans="6:16">
      <c r="F10574" s="1256"/>
      <c r="G10574" s="1257"/>
      <c r="I10574" s="1255"/>
      <c r="K10574" s="1257"/>
      <c r="L10574" s="1257"/>
      <c r="P10574" s="1255"/>
    </row>
    <row r="10575" spans="6:16">
      <c r="F10575" s="1256"/>
      <c r="G10575" s="1257"/>
      <c r="I10575" s="1255"/>
      <c r="K10575" s="1257"/>
      <c r="L10575" s="1257"/>
      <c r="P10575" s="1255"/>
    </row>
    <row r="10576" spans="6:16">
      <c r="F10576" s="1256"/>
      <c r="G10576" s="1257"/>
      <c r="I10576" s="1255"/>
      <c r="K10576" s="1257"/>
      <c r="L10576" s="1257"/>
      <c r="P10576" s="1255"/>
    </row>
    <row r="10577" spans="6:16">
      <c r="F10577" s="1256"/>
      <c r="G10577" s="1257"/>
      <c r="I10577" s="1255"/>
      <c r="K10577" s="1257"/>
      <c r="L10577" s="1257"/>
      <c r="P10577" s="1255"/>
    </row>
    <row r="10578" spans="6:16">
      <c r="F10578" s="1256"/>
      <c r="G10578" s="1257"/>
      <c r="I10578" s="1255"/>
      <c r="K10578" s="1257"/>
      <c r="L10578" s="1257"/>
      <c r="P10578" s="1255"/>
    </row>
    <row r="10579" spans="6:16">
      <c r="F10579" s="1256"/>
      <c r="G10579" s="1257"/>
      <c r="I10579" s="1255"/>
      <c r="K10579" s="1257"/>
      <c r="L10579" s="1257"/>
      <c r="P10579" s="1255"/>
    </row>
    <row r="10580" spans="6:16">
      <c r="F10580" s="1256"/>
      <c r="G10580" s="1257"/>
      <c r="I10580" s="1255"/>
      <c r="K10580" s="1257"/>
      <c r="L10580" s="1257"/>
      <c r="P10580" s="1255"/>
    </row>
    <row r="10581" spans="6:16">
      <c r="F10581" s="1256"/>
      <c r="G10581" s="1257"/>
      <c r="I10581" s="1255"/>
      <c r="K10581" s="1257"/>
      <c r="L10581" s="1257"/>
      <c r="P10581" s="1255"/>
    </row>
    <row r="10582" spans="6:16">
      <c r="F10582" s="1256"/>
      <c r="G10582" s="1257"/>
      <c r="I10582" s="1255"/>
      <c r="K10582" s="1257"/>
      <c r="L10582" s="1257"/>
      <c r="P10582" s="1255"/>
    </row>
    <row r="10583" spans="6:16">
      <c r="F10583" s="1256"/>
      <c r="G10583" s="1257"/>
      <c r="I10583" s="1255"/>
      <c r="K10583" s="1257"/>
      <c r="L10583" s="1257"/>
      <c r="P10583" s="1255"/>
    </row>
    <row r="10584" spans="6:16">
      <c r="F10584" s="1256"/>
      <c r="G10584" s="1257"/>
      <c r="I10584" s="1255"/>
      <c r="K10584" s="1257"/>
      <c r="L10584" s="1257"/>
      <c r="P10584" s="1255"/>
    </row>
    <row r="10585" spans="6:16">
      <c r="F10585" s="1256"/>
      <c r="G10585" s="1257"/>
      <c r="I10585" s="1255"/>
      <c r="K10585" s="1257"/>
      <c r="L10585" s="1257"/>
      <c r="P10585" s="1255"/>
    </row>
    <row r="10586" spans="6:16">
      <c r="F10586" s="1256"/>
      <c r="G10586" s="1257"/>
      <c r="I10586" s="1255"/>
      <c r="K10586" s="1257"/>
      <c r="L10586" s="1257"/>
      <c r="P10586" s="1255"/>
    </row>
    <row r="10587" spans="6:16">
      <c r="F10587" s="1256"/>
      <c r="G10587" s="1257"/>
      <c r="I10587" s="1255"/>
      <c r="K10587" s="1257"/>
      <c r="L10587" s="1257"/>
      <c r="P10587" s="1255"/>
    </row>
    <row r="10588" spans="6:16">
      <c r="F10588" s="1256"/>
      <c r="G10588" s="1257"/>
      <c r="I10588" s="1255"/>
      <c r="K10588" s="1257"/>
      <c r="L10588" s="1257"/>
      <c r="P10588" s="1255"/>
    </row>
    <row r="10589" spans="6:16">
      <c r="F10589" s="1256"/>
      <c r="G10589" s="1257"/>
      <c r="I10589" s="1255"/>
      <c r="K10589" s="1257"/>
      <c r="L10589" s="1257"/>
      <c r="P10589" s="1255"/>
    </row>
    <row r="10590" spans="6:16">
      <c r="F10590" s="1256"/>
      <c r="G10590" s="1257"/>
      <c r="I10590" s="1255"/>
      <c r="K10590" s="1257"/>
      <c r="L10590" s="1257"/>
      <c r="P10590" s="1255"/>
    </row>
    <row r="10591" spans="6:16">
      <c r="F10591" s="1256"/>
      <c r="G10591" s="1257"/>
      <c r="I10591" s="1255"/>
      <c r="K10591" s="1257"/>
      <c r="L10591" s="1257"/>
      <c r="P10591" s="1255"/>
    </row>
    <row r="10592" spans="6:16">
      <c r="F10592" s="1256"/>
      <c r="G10592" s="1257"/>
      <c r="I10592" s="1255"/>
      <c r="K10592" s="1257"/>
      <c r="L10592" s="1257"/>
      <c r="P10592" s="1255"/>
    </row>
    <row r="10593" spans="6:16">
      <c r="F10593" s="1256"/>
      <c r="G10593" s="1257"/>
      <c r="I10593" s="1255"/>
      <c r="K10593" s="1257"/>
      <c r="L10593" s="1257"/>
      <c r="P10593" s="1255"/>
    </row>
    <row r="10594" spans="6:16">
      <c r="F10594" s="1256"/>
      <c r="G10594" s="1257"/>
      <c r="I10594" s="1255"/>
      <c r="K10594" s="1257"/>
      <c r="L10594" s="1257"/>
      <c r="P10594" s="1255"/>
    </row>
    <row r="10595" spans="6:16">
      <c r="F10595" s="1256"/>
      <c r="G10595" s="1257"/>
      <c r="I10595" s="1255"/>
      <c r="K10595" s="1257"/>
      <c r="L10595" s="1257"/>
      <c r="P10595" s="1255"/>
    </row>
    <row r="10596" spans="6:16">
      <c r="F10596" s="1256"/>
      <c r="G10596" s="1257"/>
      <c r="I10596" s="1255"/>
      <c r="K10596" s="1257"/>
      <c r="L10596" s="1257"/>
      <c r="P10596" s="1255"/>
    </row>
    <row r="10597" spans="6:16">
      <c r="F10597" s="1256"/>
      <c r="G10597" s="1257"/>
      <c r="I10597" s="1255"/>
      <c r="K10597" s="1257"/>
      <c r="L10597" s="1257"/>
      <c r="P10597" s="1255"/>
    </row>
    <row r="10598" spans="6:16">
      <c r="F10598" s="1256"/>
      <c r="G10598" s="1257"/>
      <c r="I10598" s="1255"/>
      <c r="K10598" s="1257"/>
      <c r="L10598" s="1257"/>
      <c r="P10598" s="1255"/>
    </row>
    <row r="10599" spans="6:16">
      <c r="F10599" s="1256"/>
      <c r="G10599" s="1257"/>
      <c r="I10599" s="1255"/>
      <c r="K10599" s="1257"/>
      <c r="L10599" s="1257"/>
      <c r="P10599" s="1255"/>
    </row>
    <row r="10600" spans="6:16">
      <c r="F10600" s="1256"/>
      <c r="G10600" s="1257"/>
      <c r="I10600" s="1255"/>
      <c r="K10600" s="1257"/>
      <c r="L10600" s="1257"/>
      <c r="P10600" s="1255"/>
    </row>
    <row r="10601" spans="6:16">
      <c r="F10601" s="1256"/>
      <c r="G10601" s="1257"/>
      <c r="I10601" s="1255"/>
      <c r="K10601" s="1257"/>
      <c r="L10601" s="1257"/>
      <c r="P10601" s="1255"/>
    </row>
    <row r="10602" spans="6:16">
      <c r="F10602" s="1256"/>
      <c r="G10602" s="1257"/>
      <c r="I10602" s="1255"/>
      <c r="K10602" s="1257"/>
      <c r="L10602" s="1257"/>
      <c r="P10602" s="1255"/>
    </row>
    <row r="10603" spans="6:16">
      <c r="F10603" s="1256"/>
      <c r="G10603" s="1257"/>
      <c r="I10603" s="1255"/>
      <c r="K10603" s="1257"/>
      <c r="L10603" s="1257"/>
      <c r="P10603" s="1255"/>
    </row>
    <row r="10604" spans="6:16">
      <c r="F10604" s="1256"/>
      <c r="G10604" s="1257"/>
      <c r="I10604" s="1255"/>
      <c r="K10604" s="1257"/>
      <c r="L10604" s="1257"/>
      <c r="P10604" s="1255"/>
    </row>
    <row r="10605" spans="6:16">
      <c r="F10605" s="1256"/>
      <c r="G10605" s="1257"/>
      <c r="I10605" s="1255"/>
      <c r="K10605" s="1257"/>
      <c r="L10605" s="1257"/>
      <c r="P10605" s="1255"/>
    </row>
    <row r="10606" spans="6:16">
      <c r="F10606" s="1256"/>
      <c r="G10606" s="1257"/>
      <c r="I10606" s="1255"/>
      <c r="K10606" s="1257"/>
      <c r="L10606" s="1257"/>
      <c r="P10606" s="1255"/>
    </row>
    <row r="10607" spans="6:16">
      <c r="F10607" s="1256"/>
      <c r="G10607" s="1257"/>
      <c r="I10607" s="1255"/>
      <c r="K10607" s="1257"/>
      <c r="L10607" s="1257"/>
      <c r="P10607" s="1255"/>
    </row>
    <row r="10608" spans="6:16">
      <c r="F10608" s="1256"/>
      <c r="G10608" s="1257"/>
      <c r="I10608" s="1255"/>
      <c r="K10608" s="1257"/>
      <c r="L10608" s="1257"/>
      <c r="P10608" s="1255"/>
    </row>
    <row r="10609" spans="6:16">
      <c r="F10609" s="1256"/>
      <c r="G10609" s="1257"/>
      <c r="I10609" s="1255"/>
      <c r="K10609" s="1257"/>
      <c r="L10609" s="1257"/>
      <c r="P10609" s="1255"/>
    </row>
    <row r="10610" spans="6:16">
      <c r="F10610" s="1256"/>
      <c r="G10610" s="1257"/>
      <c r="I10610" s="1255"/>
      <c r="K10610" s="1257"/>
      <c r="L10610" s="1257"/>
      <c r="P10610" s="1255"/>
    </row>
    <row r="10611" spans="6:16">
      <c r="F10611" s="1256"/>
      <c r="G10611" s="1257"/>
      <c r="I10611" s="1255"/>
      <c r="K10611" s="1257"/>
      <c r="L10611" s="1257"/>
      <c r="P10611" s="1255"/>
    </row>
    <row r="10612" spans="6:16">
      <c r="F10612" s="1256"/>
      <c r="G10612" s="1257"/>
      <c r="I10612" s="1255"/>
      <c r="K10612" s="1257"/>
      <c r="L10612" s="1257"/>
      <c r="P10612" s="1255"/>
    </row>
    <row r="10613" spans="6:16">
      <c r="F10613" s="1256"/>
      <c r="G10613" s="1257"/>
      <c r="I10613" s="1255"/>
      <c r="K10613" s="1257"/>
      <c r="L10613" s="1257"/>
      <c r="P10613" s="1255"/>
    </row>
    <row r="10614" spans="6:16">
      <c r="F10614" s="1256"/>
      <c r="G10614" s="1257"/>
      <c r="I10614" s="1255"/>
      <c r="K10614" s="1257"/>
      <c r="L10614" s="1257"/>
      <c r="P10614" s="1255"/>
    </row>
    <row r="10615" spans="6:16">
      <c r="F10615" s="1256"/>
      <c r="G10615" s="1257"/>
      <c r="I10615" s="1255"/>
      <c r="K10615" s="1257"/>
      <c r="L10615" s="1257"/>
      <c r="P10615" s="1255"/>
    </row>
    <row r="10616" spans="6:16">
      <c r="F10616" s="1256"/>
      <c r="G10616" s="1257"/>
      <c r="I10616" s="1255"/>
      <c r="K10616" s="1257"/>
      <c r="L10616" s="1257"/>
      <c r="P10616" s="1255"/>
    </row>
    <row r="10617" spans="6:16">
      <c r="F10617" s="1256"/>
      <c r="G10617" s="1257"/>
      <c r="I10617" s="1255"/>
      <c r="K10617" s="1257"/>
      <c r="L10617" s="1257"/>
      <c r="P10617" s="1255"/>
    </row>
    <row r="10618" spans="6:16">
      <c r="F10618" s="1256"/>
      <c r="G10618" s="1257"/>
      <c r="I10618" s="1255"/>
      <c r="K10618" s="1257"/>
      <c r="L10618" s="1257"/>
      <c r="P10618" s="1255"/>
    </row>
    <row r="10619" spans="6:16">
      <c r="F10619" s="1256"/>
      <c r="G10619" s="1257"/>
      <c r="I10619" s="1255"/>
      <c r="K10619" s="1257"/>
      <c r="L10619" s="1257"/>
      <c r="P10619" s="1255"/>
    </row>
    <row r="10620" spans="6:16">
      <c r="F10620" s="1256"/>
      <c r="G10620" s="1257"/>
      <c r="I10620" s="1255"/>
      <c r="K10620" s="1257"/>
      <c r="L10620" s="1257"/>
      <c r="P10620" s="1255"/>
    </row>
    <row r="10621" spans="6:16">
      <c r="F10621" s="1256"/>
      <c r="G10621" s="1257"/>
      <c r="I10621" s="1255"/>
      <c r="K10621" s="1257"/>
      <c r="L10621" s="1257"/>
      <c r="P10621" s="1255"/>
    </row>
    <row r="10622" spans="6:16">
      <c r="F10622" s="1256"/>
      <c r="G10622" s="1257"/>
      <c r="I10622" s="1255"/>
      <c r="K10622" s="1257"/>
      <c r="L10622" s="1257"/>
      <c r="P10622" s="1255"/>
    </row>
    <row r="10623" spans="6:16">
      <c r="F10623" s="1256"/>
      <c r="G10623" s="1257"/>
      <c r="I10623" s="1255"/>
      <c r="K10623" s="1257"/>
      <c r="L10623" s="1257"/>
      <c r="P10623" s="1255"/>
    </row>
    <row r="10624" spans="6:16">
      <c r="F10624" s="1256"/>
      <c r="G10624" s="1257"/>
      <c r="I10624" s="1255"/>
      <c r="K10624" s="1257"/>
      <c r="L10624" s="1257"/>
      <c r="P10624" s="1255"/>
    </row>
    <row r="10625" spans="6:16">
      <c r="F10625" s="1256"/>
      <c r="G10625" s="1257"/>
      <c r="I10625" s="1255"/>
      <c r="K10625" s="1257"/>
      <c r="L10625" s="1257"/>
      <c r="P10625" s="1255"/>
    </row>
    <row r="10626" spans="6:16">
      <c r="F10626" s="1256"/>
      <c r="G10626" s="1257"/>
      <c r="I10626" s="1255"/>
      <c r="K10626" s="1257"/>
      <c r="L10626" s="1257"/>
      <c r="P10626" s="1255"/>
    </row>
    <row r="10627" spans="6:16">
      <c r="F10627" s="1256"/>
      <c r="G10627" s="1257"/>
      <c r="I10627" s="1255"/>
      <c r="K10627" s="1257"/>
      <c r="L10627" s="1257"/>
      <c r="P10627" s="1255"/>
    </row>
    <row r="10628" spans="6:16">
      <c r="F10628" s="1256"/>
      <c r="G10628" s="1257"/>
      <c r="I10628" s="1255"/>
      <c r="K10628" s="1257"/>
      <c r="L10628" s="1257"/>
      <c r="P10628" s="1255"/>
    </row>
    <row r="10629" spans="6:16">
      <c r="F10629" s="1256"/>
      <c r="G10629" s="1257"/>
      <c r="I10629" s="1255"/>
      <c r="K10629" s="1257"/>
      <c r="L10629" s="1257"/>
      <c r="P10629" s="1255"/>
    </row>
    <row r="10630" spans="6:16">
      <c r="F10630" s="1256"/>
      <c r="G10630" s="1257"/>
      <c r="I10630" s="1255"/>
      <c r="K10630" s="1257"/>
      <c r="L10630" s="1257"/>
      <c r="P10630" s="1255"/>
    </row>
    <row r="10631" spans="6:16">
      <c r="F10631" s="1256"/>
      <c r="G10631" s="1257"/>
      <c r="I10631" s="1255"/>
      <c r="K10631" s="1257"/>
      <c r="L10631" s="1257"/>
      <c r="P10631" s="1255"/>
    </row>
    <row r="10632" spans="6:16">
      <c r="F10632" s="1256"/>
      <c r="G10632" s="1257"/>
      <c r="I10632" s="1255"/>
      <c r="K10632" s="1257"/>
      <c r="L10632" s="1257"/>
      <c r="P10632" s="1255"/>
    </row>
    <row r="10633" spans="6:16">
      <c r="F10633" s="1256"/>
      <c r="G10633" s="1257"/>
      <c r="I10633" s="1255"/>
      <c r="K10633" s="1257"/>
      <c r="L10633" s="1257"/>
      <c r="P10633" s="1255"/>
    </row>
    <row r="10634" spans="6:16">
      <c r="F10634" s="1256"/>
      <c r="G10634" s="1257"/>
      <c r="I10634" s="1255"/>
      <c r="K10634" s="1257"/>
      <c r="L10634" s="1257"/>
      <c r="P10634" s="1255"/>
    </row>
    <row r="10635" spans="6:16">
      <c r="F10635" s="1256"/>
      <c r="G10635" s="1257"/>
      <c r="I10635" s="1255"/>
      <c r="K10635" s="1257"/>
      <c r="L10635" s="1257"/>
      <c r="P10635" s="1255"/>
    </row>
    <row r="10636" spans="6:16">
      <c r="F10636" s="1256"/>
      <c r="G10636" s="1257"/>
      <c r="I10636" s="1255"/>
      <c r="K10636" s="1257"/>
      <c r="L10636" s="1257"/>
      <c r="P10636" s="1255"/>
    </row>
    <row r="10637" spans="6:16">
      <c r="F10637" s="1256"/>
      <c r="G10637" s="1257"/>
      <c r="I10637" s="1255"/>
      <c r="K10637" s="1257"/>
      <c r="L10637" s="1257"/>
      <c r="P10637" s="1255"/>
    </row>
    <row r="10638" spans="6:16">
      <c r="F10638" s="1256"/>
      <c r="G10638" s="1257"/>
      <c r="I10638" s="1255"/>
      <c r="K10638" s="1257"/>
      <c r="L10638" s="1257"/>
      <c r="P10638" s="1255"/>
    </row>
    <row r="10639" spans="6:16">
      <c r="F10639" s="1256"/>
      <c r="G10639" s="1257"/>
      <c r="I10639" s="1255"/>
      <c r="K10639" s="1257"/>
      <c r="L10639" s="1257"/>
      <c r="P10639" s="1255"/>
    </row>
    <row r="10640" spans="6:16">
      <c r="F10640" s="1256"/>
      <c r="G10640" s="1257"/>
      <c r="I10640" s="1255"/>
      <c r="K10640" s="1257"/>
      <c r="L10640" s="1257"/>
      <c r="P10640" s="1255"/>
    </row>
    <row r="10641" spans="6:16">
      <c r="F10641" s="1256"/>
      <c r="G10641" s="1257"/>
      <c r="I10641" s="1255"/>
      <c r="K10641" s="1257"/>
      <c r="L10641" s="1257"/>
      <c r="P10641" s="1255"/>
    </row>
    <row r="10642" spans="6:16">
      <c r="F10642" s="1256"/>
      <c r="G10642" s="1257"/>
      <c r="I10642" s="1255"/>
      <c r="K10642" s="1257"/>
      <c r="L10642" s="1257"/>
      <c r="P10642" s="1255"/>
    </row>
    <row r="10643" spans="6:16">
      <c r="F10643" s="1256"/>
      <c r="G10643" s="1257"/>
      <c r="I10643" s="1255"/>
      <c r="K10643" s="1257"/>
      <c r="L10643" s="1257"/>
      <c r="P10643" s="1255"/>
    </row>
    <row r="10644" spans="6:16">
      <c r="F10644" s="1256"/>
      <c r="G10644" s="1257"/>
      <c r="I10644" s="1255"/>
      <c r="K10644" s="1257"/>
      <c r="L10644" s="1257"/>
      <c r="P10644" s="1255"/>
    </row>
    <row r="10645" spans="6:16">
      <c r="F10645" s="1256"/>
      <c r="G10645" s="1257"/>
      <c r="I10645" s="1255"/>
      <c r="K10645" s="1257"/>
      <c r="L10645" s="1257"/>
      <c r="P10645" s="1255"/>
    </row>
    <row r="10646" spans="6:16">
      <c r="F10646" s="1256"/>
      <c r="G10646" s="1257"/>
      <c r="I10646" s="1255"/>
      <c r="K10646" s="1257"/>
      <c r="L10646" s="1257"/>
      <c r="P10646" s="1255"/>
    </row>
    <row r="10647" spans="6:16">
      <c r="F10647" s="1256"/>
      <c r="G10647" s="1257"/>
      <c r="I10647" s="1255"/>
      <c r="K10647" s="1257"/>
      <c r="L10647" s="1257"/>
      <c r="P10647" s="1255"/>
    </row>
    <row r="10648" spans="6:16">
      <c r="F10648" s="1256"/>
      <c r="G10648" s="1257"/>
      <c r="I10648" s="1255"/>
      <c r="K10648" s="1257"/>
      <c r="L10648" s="1257"/>
      <c r="P10648" s="1255"/>
    </row>
    <row r="10649" spans="6:16">
      <c r="F10649" s="1256"/>
      <c r="G10649" s="1257"/>
      <c r="I10649" s="1255"/>
      <c r="K10649" s="1257"/>
      <c r="L10649" s="1257"/>
      <c r="P10649" s="1255"/>
    </row>
    <row r="10650" spans="6:16">
      <c r="F10650" s="1256"/>
      <c r="G10650" s="1257"/>
      <c r="I10650" s="1255"/>
      <c r="K10650" s="1257"/>
      <c r="L10650" s="1257"/>
      <c r="P10650" s="1255"/>
    </row>
    <row r="10651" spans="6:16">
      <c r="F10651" s="1256"/>
      <c r="G10651" s="1257"/>
      <c r="I10651" s="1255"/>
      <c r="K10651" s="1257"/>
      <c r="L10651" s="1257"/>
      <c r="P10651" s="1255"/>
    </row>
    <row r="10652" spans="6:16">
      <c r="F10652" s="1256"/>
      <c r="G10652" s="1257"/>
      <c r="I10652" s="1255"/>
      <c r="K10652" s="1257"/>
      <c r="L10652" s="1257"/>
      <c r="P10652" s="1255"/>
    </row>
    <row r="10653" spans="6:16">
      <c r="F10653" s="1256"/>
      <c r="G10653" s="1257"/>
      <c r="I10653" s="1255"/>
      <c r="K10653" s="1257"/>
      <c r="L10653" s="1257"/>
      <c r="P10653" s="1255"/>
    </row>
    <row r="10654" spans="6:16">
      <c r="F10654" s="1256"/>
      <c r="G10654" s="1257"/>
      <c r="I10654" s="1255"/>
      <c r="K10654" s="1257"/>
      <c r="L10654" s="1257"/>
      <c r="P10654" s="1255"/>
    </row>
    <row r="10655" spans="6:16">
      <c r="F10655" s="1256"/>
      <c r="G10655" s="1257"/>
      <c r="I10655" s="1255"/>
      <c r="K10655" s="1257"/>
      <c r="L10655" s="1257"/>
      <c r="P10655" s="1255"/>
    </row>
    <row r="10656" spans="6:16">
      <c r="F10656" s="1256"/>
      <c r="G10656" s="1257"/>
      <c r="I10656" s="1255"/>
      <c r="K10656" s="1257"/>
      <c r="L10656" s="1257"/>
      <c r="P10656" s="1255"/>
    </row>
    <row r="10657" spans="6:16">
      <c r="F10657" s="1256"/>
      <c r="G10657" s="1257"/>
      <c r="I10657" s="1255"/>
      <c r="K10657" s="1257"/>
      <c r="L10657" s="1257"/>
      <c r="P10657" s="1255"/>
    </row>
    <row r="10658" spans="6:16">
      <c r="F10658" s="1256"/>
      <c r="G10658" s="1257"/>
      <c r="I10658" s="1255"/>
      <c r="K10658" s="1257"/>
      <c r="L10658" s="1257"/>
      <c r="P10658" s="1255"/>
    </row>
    <row r="10659" spans="6:16">
      <c r="F10659" s="1256"/>
      <c r="G10659" s="1257"/>
      <c r="I10659" s="1255"/>
      <c r="K10659" s="1257"/>
      <c r="L10659" s="1257"/>
      <c r="P10659" s="1255"/>
    </row>
    <row r="10660" spans="6:16">
      <c r="F10660" s="1256"/>
      <c r="G10660" s="1257"/>
      <c r="I10660" s="1255"/>
      <c r="K10660" s="1257"/>
      <c r="L10660" s="1257"/>
      <c r="P10660" s="1255"/>
    </row>
    <row r="10661" spans="6:16">
      <c r="F10661" s="1256"/>
      <c r="G10661" s="1257"/>
      <c r="I10661" s="1255"/>
      <c r="K10661" s="1257"/>
      <c r="L10661" s="1257"/>
      <c r="P10661" s="1255"/>
    </row>
    <row r="10662" spans="6:16">
      <c r="F10662" s="1256"/>
      <c r="G10662" s="1257"/>
      <c r="I10662" s="1255"/>
      <c r="K10662" s="1257"/>
      <c r="L10662" s="1257"/>
      <c r="P10662" s="1255"/>
    </row>
    <row r="10663" spans="6:16">
      <c r="F10663" s="1256"/>
      <c r="G10663" s="1257"/>
      <c r="I10663" s="1255"/>
      <c r="K10663" s="1257"/>
      <c r="L10663" s="1257"/>
      <c r="P10663" s="1255"/>
    </row>
    <row r="10664" spans="6:16">
      <c r="F10664" s="1256"/>
      <c r="G10664" s="1257"/>
      <c r="I10664" s="1255"/>
      <c r="K10664" s="1257"/>
      <c r="L10664" s="1257"/>
      <c r="P10664" s="1255"/>
    </row>
    <row r="10665" spans="6:16">
      <c r="F10665" s="1256"/>
      <c r="G10665" s="1257"/>
      <c r="I10665" s="1255"/>
      <c r="K10665" s="1257"/>
      <c r="L10665" s="1257"/>
      <c r="P10665" s="1255"/>
    </row>
    <row r="10666" spans="6:16">
      <c r="F10666" s="1256"/>
      <c r="G10666" s="1257"/>
      <c r="I10666" s="1255"/>
      <c r="K10666" s="1257"/>
      <c r="L10666" s="1257"/>
      <c r="P10666" s="1255"/>
    </row>
    <row r="10667" spans="6:16">
      <c r="F10667" s="1256"/>
      <c r="G10667" s="1257"/>
      <c r="I10667" s="1255"/>
      <c r="K10667" s="1257"/>
      <c r="L10667" s="1257"/>
      <c r="P10667" s="1255"/>
    </row>
    <row r="10668" spans="6:16">
      <c r="F10668" s="1256"/>
      <c r="G10668" s="1257"/>
      <c r="I10668" s="1255"/>
      <c r="K10668" s="1257"/>
      <c r="L10668" s="1257"/>
      <c r="P10668" s="1255"/>
    </row>
    <row r="10669" spans="6:16">
      <c r="F10669" s="1256"/>
      <c r="G10669" s="1257"/>
      <c r="I10669" s="1255"/>
      <c r="K10669" s="1257"/>
      <c r="L10669" s="1257"/>
      <c r="P10669" s="1255"/>
    </row>
    <row r="10670" spans="6:16">
      <c r="F10670" s="1256"/>
      <c r="G10670" s="1257"/>
      <c r="I10670" s="1255"/>
      <c r="K10670" s="1257"/>
      <c r="L10670" s="1257"/>
      <c r="P10670" s="1255"/>
    </row>
    <row r="10671" spans="6:16">
      <c r="F10671" s="1256"/>
      <c r="G10671" s="1257"/>
      <c r="I10671" s="1255"/>
      <c r="K10671" s="1257"/>
      <c r="L10671" s="1257"/>
      <c r="P10671" s="1255"/>
    </row>
    <row r="10672" spans="6:16">
      <c r="F10672" s="1256"/>
      <c r="G10672" s="1257"/>
      <c r="I10672" s="1255"/>
      <c r="K10672" s="1257"/>
      <c r="L10672" s="1257"/>
      <c r="P10672" s="1255"/>
    </row>
    <row r="10673" spans="6:16">
      <c r="F10673" s="1256"/>
      <c r="G10673" s="1257"/>
      <c r="I10673" s="1255"/>
      <c r="K10673" s="1257"/>
      <c r="L10673" s="1257"/>
      <c r="P10673" s="1255"/>
    </row>
    <row r="10674" spans="6:16">
      <c r="F10674" s="1256"/>
      <c r="G10674" s="1257"/>
      <c r="I10674" s="1255"/>
      <c r="K10674" s="1257"/>
      <c r="L10674" s="1257"/>
      <c r="P10674" s="1255"/>
    </row>
    <row r="10675" spans="6:16">
      <c r="F10675" s="1256"/>
      <c r="G10675" s="1257"/>
      <c r="I10675" s="1255"/>
      <c r="K10675" s="1257"/>
      <c r="L10675" s="1257"/>
      <c r="P10675" s="1255"/>
    </row>
    <row r="10676" spans="6:16">
      <c r="F10676" s="1256"/>
      <c r="G10676" s="1257"/>
      <c r="I10676" s="1255"/>
      <c r="K10676" s="1257"/>
      <c r="L10676" s="1257"/>
      <c r="P10676" s="1255"/>
    </row>
    <row r="10677" spans="6:16">
      <c r="F10677" s="1256"/>
      <c r="G10677" s="1257"/>
      <c r="I10677" s="1255"/>
      <c r="K10677" s="1257"/>
      <c r="L10677" s="1257"/>
      <c r="P10677" s="1255"/>
    </row>
    <row r="10678" spans="6:16">
      <c r="F10678" s="1256"/>
      <c r="G10678" s="1257"/>
      <c r="I10678" s="1255"/>
      <c r="K10678" s="1257"/>
      <c r="L10678" s="1257"/>
      <c r="P10678" s="1255"/>
    </row>
    <row r="10679" spans="6:16">
      <c r="F10679" s="1256"/>
      <c r="G10679" s="1257"/>
      <c r="I10679" s="1255"/>
      <c r="K10679" s="1257"/>
      <c r="L10679" s="1257"/>
      <c r="P10679" s="1255"/>
    </row>
    <row r="10680" spans="6:16">
      <c r="F10680" s="1256"/>
      <c r="G10680" s="1257"/>
      <c r="I10680" s="1255"/>
      <c r="K10680" s="1257"/>
      <c r="L10680" s="1257"/>
      <c r="P10680" s="1255"/>
    </row>
    <row r="10681" spans="6:16">
      <c r="F10681" s="1256"/>
      <c r="G10681" s="1257"/>
      <c r="I10681" s="1255"/>
      <c r="K10681" s="1257"/>
      <c r="L10681" s="1257"/>
      <c r="P10681" s="1255"/>
    </row>
    <row r="10682" spans="6:16">
      <c r="F10682" s="1256"/>
      <c r="G10682" s="1257"/>
      <c r="I10682" s="1255"/>
      <c r="K10682" s="1257"/>
      <c r="L10682" s="1257"/>
      <c r="P10682" s="1255"/>
    </row>
    <row r="10683" spans="6:16">
      <c r="F10683" s="1256"/>
      <c r="G10683" s="1257"/>
      <c r="I10683" s="1255"/>
      <c r="K10683" s="1257"/>
      <c r="L10683" s="1257"/>
      <c r="P10683" s="1255"/>
    </row>
    <row r="10684" spans="6:16">
      <c r="F10684" s="1256"/>
      <c r="G10684" s="1257"/>
      <c r="I10684" s="1255"/>
      <c r="K10684" s="1257"/>
      <c r="L10684" s="1257"/>
      <c r="P10684" s="1255"/>
    </row>
    <row r="10685" spans="6:16">
      <c r="F10685" s="1256"/>
      <c r="G10685" s="1257"/>
      <c r="I10685" s="1255"/>
      <c r="K10685" s="1257"/>
      <c r="L10685" s="1257"/>
      <c r="P10685" s="1255"/>
    </row>
    <row r="10686" spans="6:16">
      <c r="F10686" s="1256"/>
      <c r="G10686" s="1257"/>
      <c r="I10686" s="1255"/>
      <c r="K10686" s="1257"/>
      <c r="L10686" s="1257"/>
      <c r="P10686" s="1255"/>
    </row>
    <row r="10687" spans="6:16">
      <c r="F10687" s="1256"/>
      <c r="G10687" s="1257"/>
      <c r="I10687" s="1255"/>
      <c r="K10687" s="1257"/>
      <c r="L10687" s="1257"/>
      <c r="P10687" s="1255"/>
    </row>
    <row r="10688" spans="6:16">
      <c r="F10688" s="1256"/>
      <c r="G10688" s="1257"/>
      <c r="I10688" s="1255"/>
      <c r="K10688" s="1257"/>
      <c r="L10688" s="1257"/>
      <c r="P10688" s="1255"/>
    </row>
    <row r="10689" spans="6:16">
      <c r="F10689" s="1256"/>
      <c r="G10689" s="1257"/>
      <c r="I10689" s="1255"/>
      <c r="K10689" s="1257"/>
      <c r="L10689" s="1257"/>
      <c r="P10689" s="1255"/>
    </row>
    <row r="10690" spans="6:16">
      <c r="F10690" s="1256"/>
      <c r="G10690" s="1257"/>
      <c r="I10690" s="1255"/>
      <c r="K10690" s="1257"/>
      <c r="L10690" s="1257"/>
      <c r="P10690" s="1255"/>
    </row>
    <row r="10691" spans="6:16">
      <c r="F10691" s="1256"/>
      <c r="G10691" s="1257"/>
      <c r="I10691" s="1255"/>
      <c r="K10691" s="1257"/>
      <c r="L10691" s="1257"/>
      <c r="P10691" s="1255"/>
    </row>
    <row r="10692" spans="6:16">
      <c r="F10692" s="1256"/>
      <c r="G10692" s="1257"/>
      <c r="I10692" s="1255"/>
      <c r="K10692" s="1257"/>
      <c r="L10692" s="1257"/>
      <c r="P10692" s="1255"/>
    </row>
    <row r="10693" spans="6:16">
      <c r="F10693" s="1256"/>
      <c r="G10693" s="1257"/>
      <c r="I10693" s="1255"/>
      <c r="K10693" s="1257"/>
      <c r="L10693" s="1257"/>
      <c r="P10693" s="1255"/>
    </row>
    <row r="10694" spans="6:16">
      <c r="F10694" s="1256"/>
      <c r="G10694" s="1257"/>
      <c r="I10694" s="1255"/>
      <c r="K10694" s="1257"/>
      <c r="L10694" s="1257"/>
      <c r="P10694" s="1255"/>
    </row>
    <row r="10695" spans="6:16">
      <c r="F10695" s="1256"/>
      <c r="G10695" s="1257"/>
      <c r="I10695" s="1255"/>
      <c r="K10695" s="1257"/>
      <c r="L10695" s="1257"/>
      <c r="P10695" s="1255"/>
    </row>
    <row r="10696" spans="6:16">
      <c r="F10696" s="1256"/>
      <c r="G10696" s="1257"/>
      <c r="I10696" s="1255"/>
      <c r="K10696" s="1257"/>
      <c r="L10696" s="1257"/>
      <c r="P10696" s="1255"/>
    </row>
    <row r="10697" spans="6:16">
      <c r="F10697" s="1256"/>
      <c r="G10697" s="1257"/>
      <c r="I10697" s="1255"/>
      <c r="K10697" s="1257"/>
      <c r="L10697" s="1257"/>
      <c r="P10697" s="1255"/>
    </row>
    <row r="10698" spans="6:16">
      <c r="F10698" s="1256"/>
      <c r="G10698" s="1257"/>
      <c r="I10698" s="1255"/>
      <c r="K10698" s="1257"/>
      <c r="L10698" s="1257"/>
      <c r="P10698" s="1255"/>
    </row>
    <row r="10699" spans="6:16">
      <c r="F10699" s="1256"/>
      <c r="G10699" s="1257"/>
      <c r="I10699" s="1255"/>
      <c r="K10699" s="1257"/>
      <c r="L10699" s="1257"/>
      <c r="P10699" s="1255"/>
    </row>
    <row r="10700" spans="6:16">
      <c r="F10700" s="1256"/>
      <c r="G10700" s="1257"/>
      <c r="I10700" s="1255"/>
      <c r="K10700" s="1257"/>
      <c r="L10700" s="1257"/>
      <c r="P10700" s="1255"/>
    </row>
    <row r="10701" spans="6:16">
      <c r="F10701" s="1256"/>
      <c r="G10701" s="1257"/>
      <c r="I10701" s="1255"/>
      <c r="K10701" s="1257"/>
      <c r="L10701" s="1257"/>
      <c r="P10701" s="1255"/>
    </row>
    <row r="10702" spans="6:16">
      <c r="F10702" s="1256"/>
      <c r="G10702" s="1257"/>
      <c r="I10702" s="1255"/>
      <c r="K10702" s="1257"/>
      <c r="L10702" s="1257"/>
      <c r="P10702" s="1255"/>
    </row>
    <row r="10703" spans="6:16">
      <c r="F10703" s="1256"/>
      <c r="G10703" s="1257"/>
      <c r="I10703" s="1255"/>
      <c r="K10703" s="1257"/>
      <c r="L10703" s="1257"/>
      <c r="P10703" s="1255"/>
    </row>
    <row r="10704" spans="6:16">
      <c r="F10704" s="1256"/>
      <c r="G10704" s="1257"/>
      <c r="I10704" s="1255"/>
      <c r="K10704" s="1257"/>
      <c r="L10704" s="1257"/>
      <c r="P10704" s="1255"/>
    </row>
    <row r="10705" spans="6:16">
      <c r="F10705" s="1256"/>
      <c r="G10705" s="1257"/>
      <c r="I10705" s="1255"/>
      <c r="K10705" s="1257"/>
      <c r="L10705" s="1257"/>
      <c r="P10705" s="1255"/>
    </row>
    <row r="10706" spans="6:16">
      <c r="F10706" s="1256"/>
      <c r="G10706" s="1257"/>
      <c r="I10706" s="1255"/>
      <c r="K10706" s="1257"/>
      <c r="L10706" s="1257"/>
      <c r="P10706" s="1255"/>
    </row>
    <row r="10707" spans="6:16">
      <c r="F10707" s="1256"/>
      <c r="G10707" s="1257"/>
      <c r="I10707" s="1255"/>
      <c r="K10707" s="1257"/>
      <c r="L10707" s="1257"/>
      <c r="P10707" s="1255"/>
    </row>
    <row r="10708" spans="6:16">
      <c r="F10708" s="1256"/>
      <c r="G10708" s="1257"/>
      <c r="I10708" s="1255"/>
      <c r="K10708" s="1257"/>
      <c r="L10708" s="1257"/>
      <c r="P10708" s="1255"/>
    </row>
    <row r="10709" spans="6:16">
      <c r="F10709" s="1256"/>
      <c r="G10709" s="1257"/>
      <c r="I10709" s="1255"/>
      <c r="K10709" s="1257"/>
      <c r="L10709" s="1257"/>
      <c r="P10709" s="1255"/>
    </row>
    <row r="10710" spans="6:16">
      <c r="F10710" s="1256"/>
      <c r="G10710" s="1257"/>
      <c r="I10710" s="1255"/>
      <c r="K10710" s="1257"/>
      <c r="L10710" s="1257"/>
      <c r="P10710" s="1255"/>
    </row>
    <row r="10711" spans="6:16">
      <c r="F10711" s="1256"/>
      <c r="G10711" s="1257"/>
      <c r="I10711" s="1255"/>
      <c r="K10711" s="1257"/>
      <c r="L10711" s="1257"/>
      <c r="P10711" s="1255"/>
    </row>
    <row r="10712" spans="6:16">
      <c r="F10712" s="1256"/>
      <c r="G10712" s="1257"/>
      <c r="I10712" s="1255"/>
      <c r="K10712" s="1257"/>
      <c r="L10712" s="1257"/>
      <c r="P10712" s="1255"/>
    </row>
    <row r="10713" spans="6:16">
      <c r="F10713" s="1256"/>
      <c r="G10713" s="1257"/>
      <c r="I10713" s="1255"/>
      <c r="K10713" s="1257"/>
      <c r="L10713" s="1257"/>
      <c r="P10713" s="1255"/>
    </row>
    <row r="10714" spans="6:16">
      <c r="F10714" s="1256"/>
      <c r="G10714" s="1257"/>
      <c r="I10714" s="1255"/>
      <c r="K10714" s="1257"/>
      <c r="L10714" s="1257"/>
      <c r="P10714" s="1255"/>
    </row>
    <row r="10715" spans="6:16">
      <c r="F10715" s="1256"/>
      <c r="G10715" s="1257"/>
      <c r="I10715" s="1255"/>
      <c r="K10715" s="1257"/>
      <c r="L10715" s="1257"/>
      <c r="P10715" s="1255"/>
    </row>
    <row r="10716" spans="6:16">
      <c r="F10716" s="1256"/>
      <c r="G10716" s="1257"/>
      <c r="I10716" s="1255"/>
      <c r="K10716" s="1257"/>
      <c r="L10716" s="1257"/>
      <c r="P10716" s="1255"/>
    </row>
    <row r="10717" spans="6:16">
      <c r="F10717" s="1256"/>
      <c r="G10717" s="1257"/>
      <c r="I10717" s="1255"/>
      <c r="K10717" s="1257"/>
      <c r="L10717" s="1257"/>
      <c r="P10717" s="1255"/>
    </row>
    <row r="10718" spans="6:16">
      <c r="F10718" s="1256"/>
      <c r="G10718" s="1257"/>
      <c r="I10718" s="1255"/>
      <c r="K10718" s="1257"/>
      <c r="L10718" s="1257"/>
      <c r="P10718" s="1255"/>
    </row>
    <row r="10719" spans="6:16">
      <c r="F10719" s="1256"/>
      <c r="G10719" s="1257"/>
      <c r="I10719" s="1255"/>
      <c r="K10719" s="1257"/>
      <c r="L10719" s="1257"/>
      <c r="P10719" s="1255"/>
    </row>
    <row r="10720" spans="6:16">
      <c r="F10720" s="1256"/>
      <c r="G10720" s="1257"/>
      <c r="I10720" s="1255"/>
      <c r="K10720" s="1257"/>
      <c r="L10720" s="1257"/>
      <c r="P10720" s="1255"/>
    </row>
    <row r="10721" spans="6:16">
      <c r="F10721" s="1256"/>
      <c r="G10721" s="1257"/>
      <c r="I10721" s="1255"/>
      <c r="K10721" s="1257"/>
      <c r="L10721" s="1257"/>
      <c r="P10721" s="1255"/>
    </row>
    <row r="10722" spans="6:16">
      <c r="F10722" s="1256"/>
      <c r="G10722" s="1257"/>
      <c r="I10722" s="1255"/>
      <c r="K10722" s="1257"/>
      <c r="L10722" s="1257"/>
      <c r="P10722" s="1255"/>
    </row>
    <row r="10723" spans="6:16">
      <c r="F10723" s="1256"/>
      <c r="G10723" s="1257"/>
      <c r="I10723" s="1255"/>
      <c r="K10723" s="1257"/>
      <c r="L10723" s="1257"/>
      <c r="P10723" s="1255"/>
    </row>
    <row r="10724" spans="6:16">
      <c r="F10724" s="1256"/>
      <c r="G10724" s="1257"/>
      <c r="I10724" s="1255"/>
      <c r="K10724" s="1257"/>
      <c r="L10724" s="1257"/>
      <c r="P10724" s="1255"/>
    </row>
    <row r="10725" spans="6:16">
      <c r="F10725" s="1256"/>
      <c r="G10725" s="1257"/>
      <c r="I10725" s="1255"/>
      <c r="K10725" s="1257"/>
      <c r="L10725" s="1257"/>
      <c r="P10725" s="1255"/>
    </row>
    <row r="10726" spans="6:16">
      <c r="F10726" s="1256"/>
      <c r="G10726" s="1257"/>
      <c r="I10726" s="1255"/>
      <c r="K10726" s="1257"/>
      <c r="L10726" s="1257"/>
      <c r="P10726" s="1255"/>
    </row>
    <row r="10727" spans="6:16">
      <c r="F10727" s="1256"/>
      <c r="G10727" s="1257"/>
      <c r="I10727" s="1255"/>
      <c r="K10727" s="1257"/>
      <c r="L10727" s="1257"/>
      <c r="P10727" s="1255"/>
    </row>
    <row r="10728" spans="6:16">
      <c r="F10728" s="1256"/>
      <c r="G10728" s="1257"/>
      <c r="I10728" s="1255"/>
      <c r="K10728" s="1257"/>
      <c r="L10728" s="1257"/>
      <c r="P10728" s="1255"/>
    </row>
    <row r="10729" spans="6:16">
      <c r="F10729" s="1256"/>
      <c r="G10729" s="1257"/>
      <c r="I10729" s="1255"/>
      <c r="K10729" s="1257"/>
      <c r="L10729" s="1257"/>
      <c r="P10729" s="1255"/>
    </row>
    <row r="10730" spans="6:16">
      <c r="F10730" s="1256"/>
      <c r="G10730" s="1257"/>
      <c r="I10730" s="1255"/>
      <c r="K10730" s="1257"/>
      <c r="L10730" s="1257"/>
      <c r="P10730" s="1255"/>
    </row>
    <row r="10731" spans="6:16">
      <c r="F10731" s="1256"/>
      <c r="G10731" s="1257"/>
      <c r="I10731" s="1255"/>
      <c r="K10731" s="1257"/>
      <c r="L10731" s="1257"/>
      <c r="P10731" s="1255"/>
    </row>
    <row r="10732" spans="6:16">
      <c r="F10732" s="1256"/>
      <c r="G10732" s="1257"/>
      <c r="I10732" s="1255"/>
      <c r="K10732" s="1257"/>
      <c r="L10732" s="1257"/>
      <c r="P10732" s="1255"/>
    </row>
    <row r="10733" spans="6:16">
      <c r="F10733" s="1256"/>
      <c r="G10733" s="1257"/>
      <c r="I10733" s="1255"/>
      <c r="K10733" s="1257"/>
      <c r="L10733" s="1257"/>
      <c r="P10733" s="1255"/>
    </row>
    <row r="10734" spans="6:16">
      <c r="F10734" s="1256"/>
      <c r="G10734" s="1257"/>
      <c r="I10734" s="1255"/>
      <c r="K10734" s="1257"/>
      <c r="L10734" s="1257"/>
      <c r="P10734" s="1255"/>
    </row>
    <row r="10735" spans="6:16">
      <c r="F10735" s="1256"/>
      <c r="G10735" s="1257"/>
      <c r="I10735" s="1255"/>
      <c r="K10735" s="1257"/>
      <c r="L10735" s="1257"/>
      <c r="P10735" s="1255"/>
    </row>
    <row r="10736" spans="6:16">
      <c r="F10736" s="1256"/>
      <c r="G10736" s="1257"/>
      <c r="I10736" s="1255"/>
      <c r="K10736" s="1257"/>
      <c r="L10736" s="1257"/>
      <c r="P10736" s="1255"/>
    </row>
    <row r="10737" spans="6:16">
      <c r="F10737" s="1256"/>
      <c r="G10737" s="1257"/>
      <c r="I10737" s="1255"/>
      <c r="K10737" s="1257"/>
      <c r="L10737" s="1257"/>
      <c r="P10737" s="1255"/>
    </row>
    <row r="10738" spans="6:16">
      <c r="F10738" s="1256"/>
      <c r="G10738" s="1257"/>
      <c r="I10738" s="1255"/>
      <c r="K10738" s="1257"/>
      <c r="L10738" s="1257"/>
      <c r="P10738" s="1255"/>
    </row>
    <row r="10739" spans="6:16">
      <c r="F10739" s="1256"/>
      <c r="G10739" s="1257"/>
      <c r="I10739" s="1255"/>
      <c r="K10739" s="1257"/>
      <c r="L10739" s="1257"/>
      <c r="P10739" s="1255"/>
    </row>
    <row r="10740" spans="6:16">
      <c r="F10740" s="1256"/>
      <c r="G10740" s="1257"/>
      <c r="I10740" s="1255"/>
      <c r="K10740" s="1257"/>
      <c r="L10740" s="1257"/>
      <c r="P10740" s="1255"/>
    </row>
    <row r="10741" spans="6:16">
      <c r="F10741" s="1256"/>
      <c r="G10741" s="1257"/>
      <c r="I10741" s="1255"/>
      <c r="K10741" s="1257"/>
      <c r="L10741" s="1257"/>
      <c r="P10741" s="1255"/>
    </row>
    <row r="10742" spans="6:16">
      <c r="F10742" s="1256"/>
      <c r="G10742" s="1257"/>
      <c r="I10742" s="1255"/>
      <c r="K10742" s="1257"/>
      <c r="L10742" s="1257"/>
      <c r="P10742" s="1255"/>
    </row>
    <row r="10743" spans="6:16">
      <c r="F10743" s="1256"/>
      <c r="G10743" s="1257"/>
      <c r="I10743" s="1255"/>
      <c r="K10743" s="1257"/>
      <c r="L10743" s="1257"/>
      <c r="P10743" s="1255"/>
    </row>
    <row r="10744" spans="6:16">
      <c r="F10744" s="1256"/>
      <c r="G10744" s="1257"/>
      <c r="I10744" s="1255"/>
      <c r="K10744" s="1257"/>
      <c r="L10744" s="1257"/>
      <c r="P10744" s="1255"/>
    </row>
    <row r="10745" spans="6:16">
      <c r="F10745" s="1256"/>
      <c r="G10745" s="1257"/>
      <c r="I10745" s="1255"/>
      <c r="K10745" s="1257"/>
      <c r="L10745" s="1257"/>
      <c r="P10745" s="1255"/>
    </row>
    <row r="10746" spans="6:16">
      <c r="F10746" s="1256"/>
      <c r="G10746" s="1257"/>
      <c r="I10746" s="1255"/>
      <c r="K10746" s="1257"/>
      <c r="L10746" s="1257"/>
      <c r="P10746" s="1255"/>
    </row>
    <row r="10747" spans="6:16">
      <c r="F10747" s="1256"/>
      <c r="G10747" s="1257"/>
      <c r="I10747" s="1255"/>
      <c r="K10747" s="1257"/>
      <c r="L10747" s="1257"/>
      <c r="P10747" s="1255"/>
    </row>
    <row r="10748" spans="6:16">
      <c r="F10748" s="1256"/>
      <c r="G10748" s="1257"/>
      <c r="I10748" s="1255"/>
      <c r="K10748" s="1257"/>
      <c r="L10748" s="1257"/>
      <c r="P10748" s="1255"/>
    </row>
    <row r="10749" spans="6:16">
      <c r="F10749" s="1256"/>
      <c r="G10749" s="1257"/>
      <c r="I10749" s="1255"/>
      <c r="K10749" s="1257"/>
      <c r="L10749" s="1257"/>
      <c r="P10749" s="1255"/>
    </row>
    <row r="10750" spans="6:16">
      <c r="F10750" s="1256"/>
      <c r="G10750" s="1257"/>
      <c r="I10750" s="1255"/>
      <c r="K10750" s="1257"/>
      <c r="L10750" s="1257"/>
      <c r="P10750" s="1255"/>
    </row>
    <row r="10751" spans="6:16">
      <c r="F10751" s="1256"/>
      <c r="G10751" s="1257"/>
      <c r="I10751" s="1255"/>
      <c r="K10751" s="1257"/>
      <c r="L10751" s="1257"/>
      <c r="P10751" s="1255"/>
    </row>
    <row r="10752" spans="6:16">
      <c r="F10752" s="1256"/>
      <c r="G10752" s="1257"/>
      <c r="I10752" s="1255"/>
      <c r="K10752" s="1257"/>
      <c r="L10752" s="1257"/>
      <c r="P10752" s="1255"/>
    </row>
    <row r="10753" spans="6:16">
      <c r="F10753" s="1256"/>
      <c r="G10753" s="1257"/>
      <c r="I10753" s="1255"/>
      <c r="K10753" s="1257"/>
      <c r="L10753" s="1257"/>
      <c r="P10753" s="1255"/>
    </row>
    <row r="10754" spans="6:16">
      <c r="F10754" s="1256"/>
      <c r="G10754" s="1257"/>
      <c r="I10754" s="1255"/>
      <c r="K10754" s="1257"/>
      <c r="L10754" s="1257"/>
      <c r="P10754" s="1255"/>
    </row>
    <row r="10755" spans="6:16">
      <c r="F10755" s="1256"/>
      <c r="G10755" s="1257"/>
      <c r="I10755" s="1255"/>
      <c r="K10755" s="1257"/>
      <c r="L10755" s="1257"/>
      <c r="P10755" s="1255"/>
    </row>
    <row r="10756" spans="6:16">
      <c r="F10756" s="1256"/>
      <c r="G10756" s="1257"/>
      <c r="I10756" s="1255"/>
      <c r="K10756" s="1257"/>
      <c r="L10756" s="1257"/>
      <c r="P10756" s="1255"/>
    </row>
    <row r="10757" spans="6:16">
      <c r="F10757" s="1256"/>
      <c r="G10757" s="1257"/>
      <c r="I10757" s="1255"/>
      <c r="K10757" s="1257"/>
      <c r="L10757" s="1257"/>
      <c r="P10757" s="1255"/>
    </row>
    <row r="10758" spans="6:16">
      <c r="F10758" s="1256"/>
      <c r="G10758" s="1257"/>
      <c r="I10758" s="1255"/>
      <c r="K10758" s="1257"/>
      <c r="L10758" s="1257"/>
      <c r="P10758" s="1255"/>
    </row>
    <row r="10759" spans="6:16">
      <c r="F10759" s="1256"/>
      <c r="G10759" s="1257"/>
      <c r="I10759" s="1255"/>
      <c r="K10759" s="1257"/>
      <c r="L10759" s="1257"/>
      <c r="P10759" s="1255"/>
    </row>
    <row r="10760" spans="6:16">
      <c r="F10760" s="1256"/>
      <c r="G10760" s="1257"/>
      <c r="I10760" s="1255"/>
      <c r="K10760" s="1257"/>
      <c r="L10760" s="1257"/>
      <c r="P10760" s="1255"/>
    </row>
    <row r="10761" spans="6:16">
      <c r="F10761" s="1256"/>
      <c r="G10761" s="1257"/>
      <c r="I10761" s="1255"/>
      <c r="K10761" s="1257"/>
      <c r="L10761" s="1257"/>
      <c r="P10761" s="1255"/>
    </row>
    <row r="10762" spans="6:16">
      <c r="F10762" s="1256"/>
      <c r="G10762" s="1257"/>
      <c r="I10762" s="1255"/>
      <c r="K10762" s="1257"/>
      <c r="L10762" s="1257"/>
      <c r="P10762" s="1255"/>
    </row>
    <row r="10763" spans="6:16">
      <c r="F10763" s="1256"/>
      <c r="G10763" s="1257"/>
      <c r="I10763" s="1255"/>
      <c r="K10763" s="1257"/>
      <c r="L10763" s="1257"/>
      <c r="P10763" s="1255"/>
    </row>
    <row r="10764" spans="6:16">
      <c r="F10764" s="1256"/>
      <c r="G10764" s="1257"/>
      <c r="I10764" s="1255"/>
      <c r="K10764" s="1257"/>
      <c r="L10764" s="1257"/>
      <c r="P10764" s="1255"/>
    </row>
    <row r="10765" spans="6:16">
      <c r="F10765" s="1256"/>
      <c r="G10765" s="1257"/>
      <c r="I10765" s="1255"/>
      <c r="K10765" s="1257"/>
      <c r="L10765" s="1257"/>
      <c r="P10765" s="1255"/>
    </row>
    <row r="10766" spans="6:16">
      <c r="F10766" s="1256"/>
      <c r="G10766" s="1257"/>
      <c r="I10766" s="1255"/>
      <c r="K10766" s="1257"/>
      <c r="L10766" s="1257"/>
      <c r="P10766" s="1255"/>
    </row>
    <row r="10767" spans="6:16">
      <c r="F10767" s="1256"/>
      <c r="G10767" s="1257"/>
      <c r="I10767" s="1255"/>
      <c r="K10767" s="1257"/>
      <c r="L10767" s="1257"/>
      <c r="P10767" s="1255"/>
    </row>
    <row r="10768" spans="6:16">
      <c r="F10768" s="1256"/>
      <c r="G10768" s="1257"/>
      <c r="I10768" s="1255"/>
      <c r="K10768" s="1257"/>
      <c r="L10768" s="1257"/>
      <c r="P10768" s="1255"/>
    </row>
    <row r="10769" spans="6:16">
      <c r="F10769" s="1256"/>
      <c r="G10769" s="1257"/>
      <c r="I10769" s="1255"/>
      <c r="K10769" s="1257"/>
      <c r="L10769" s="1257"/>
      <c r="P10769" s="1255"/>
    </row>
    <row r="10770" spans="6:16">
      <c r="F10770" s="1256"/>
      <c r="G10770" s="1257"/>
      <c r="I10770" s="1255"/>
      <c r="K10770" s="1257"/>
      <c r="L10770" s="1257"/>
      <c r="P10770" s="1255"/>
    </row>
    <row r="10771" spans="6:16">
      <c r="F10771" s="1256"/>
      <c r="G10771" s="1257"/>
      <c r="I10771" s="1255"/>
      <c r="K10771" s="1257"/>
      <c r="L10771" s="1257"/>
      <c r="P10771" s="1255"/>
    </row>
    <row r="10772" spans="6:16">
      <c r="F10772" s="1256"/>
      <c r="G10772" s="1257"/>
      <c r="I10772" s="1255"/>
      <c r="K10772" s="1257"/>
      <c r="L10772" s="1257"/>
      <c r="P10772" s="1255"/>
    </row>
    <row r="10773" spans="6:16">
      <c r="F10773" s="1256"/>
      <c r="G10773" s="1257"/>
      <c r="I10773" s="1255"/>
      <c r="K10773" s="1257"/>
      <c r="L10773" s="1257"/>
      <c r="P10773" s="1255"/>
    </row>
    <row r="10774" spans="6:16">
      <c r="F10774" s="1256"/>
      <c r="G10774" s="1257"/>
      <c r="I10774" s="1255"/>
      <c r="K10774" s="1257"/>
      <c r="L10774" s="1257"/>
      <c r="P10774" s="1255"/>
    </row>
    <row r="10775" spans="6:16">
      <c r="F10775" s="1256"/>
      <c r="G10775" s="1257"/>
      <c r="I10775" s="1255"/>
      <c r="K10775" s="1257"/>
      <c r="L10775" s="1257"/>
      <c r="P10775" s="1255"/>
    </row>
    <row r="10776" spans="6:16">
      <c r="F10776" s="1256"/>
      <c r="G10776" s="1257"/>
      <c r="I10776" s="1255"/>
      <c r="K10776" s="1257"/>
      <c r="L10776" s="1257"/>
      <c r="P10776" s="1255"/>
    </row>
    <row r="10777" spans="6:16">
      <c r="F10777" s="1256"/>
      <c r="G10777" s="1257"/>
      <c r="I10777" s="1255"/>
      <c r="K10777" s="1257"/>
      <c r="L10777" s="1257"/>
      <c r="P10777" s="1255"/>
    </row>
    <row r="10778" spans="6:16">
      <c r="F10778" s="1256"/>
      <c r="G10778" s="1257"/>
      <c r="I10778" s="1255"/>
      <c r="K10778" s="1257"/>
      <c r="L10778" s="1257"/>
      <c r="P10778" s="1255"/>
    </row>
    <row r="10779" spans="6:16">
      <c r="F10779" s="1256"/>
      <c r="G10779" s="1257"/>
      <c r="I10779" s="1255"/>
      <c r="K10779" s="1257"/>
      <c r="L10779" s="1257"/>
      <c r="P10779" s="1255"/>
    </row>
    <row r="10780" spans="6:16">
      <c r="F10780" s="1256"/>
      <c r="G10780" s="1257"/>
      <c r="I10780" s="1255"/>
      <c r="K10780" s="1257"/>
      <c r="L10780" s="1257"/>
      <c r="P10780" s="1255"/>
    </row>
    <row r="10781" spans="6:16">
      <c r="F10781" s="1256"/>
      <c r="G10781" s="1257"/>
      <c r="I10781" s="1255"/>
      <c r="K10781" s="1257"/>
      <c r="L10781" s="1257"/>
      <c r="P10781" s="1255"/>
    </row>
    <row r="10782" spans="6:16">
      <c r="F10782" s="1256"/>
      <c r="G10782" s="1257"/>
      <c r="I10782" s="1255"/>
      <c r="K10782" s="1257"/>
      <c r="L10782" s="1257"/>
      <c r="P10782" s="1255"/>
    </row>
    <row r="10783" spans="6:16">
      <c r="F10783" s="1256"/>
      <c r="G10783" s="1257"/>
      <c r="I10783" s="1255"/>
      <c r="K10783" s="1257"/>
      <c r="L10783" s="1257"/>
      <c r="P10783" s="1255"/>
    </row>
    <row r="10784" spans="6:16">
      <c r="F10784" s="1256"/>
      <c r="G10784" s="1257"/>
      <c r="I10784" s="1255"/>
      <c r="K10784" s="1257"/>
      <c r="L10784" s="1257"/>
      <c r="P10784" s="1255"/>
    </row>
    <row r="10785" spans="6:16">
      <c r="F10785" s="1256"/>
      <c r="G10785" s="1257"/>
      <c r="I10785" s="1255"/>
      <c r="K10785" s="1257"/>
      <c r="L10785" s="1257"/>
      <c r="P10785" s="1255"/>
    </row>
    <row r="10786" spans="6:16">
      <c r="F10786" s="1256"/>
      <c r="G10786" s="1257"/>
      <c r="I10786" s="1255"/>
      <c r="K10786" s="1257"/>
      <c r="L10786" s="1257"/>
      <c r="P10786" s="1255"/>
    </row>
    <row r="10787" spans="6:16">
      <c r="F10787" s="1256"/>
      <c r="G10787" s="1257"/>
      <c r="I10787" s="1255"/>
      <c r="K10787" s="1257"/>
      <c r="L10787" s="1257"/>
      <c r="P10787" s="1255"/>
    </row>
    <row r="10788" spans="6:16">
      <c r="F10788" s="1256"/>
      <c r="G10788" s="1257"/>
      <c r="I10788" s="1255"/>
      <c r="K10788" s="1257"/>
      <c r="L10788" s="1257"/>
      <c r="P10788" s="1255"/>
    </row>
    <row r="10789" spans="6:16">
      <c r="F10789" s="1256"/>
      <c r="G10789" s="1257"/>
      <c r="I10789" s="1255"/>
      <c r="K10789" s="1257"/>
      <c r="L10789" s="1257"/>
      <c r="P10789" s="1255"/>
    </row>
    <row r="10790" spans="6:16">
      <c r="F10790" s="1256"/>
      <c r="G10790" s="1257"/>
      <c r="I10790" s="1255"/>
      <c r="K10790" s="1257"/>
      <c r="L10790" s="1257"/>
      <c r="P10790" s="1255"/>
    </row>
    <row r="10791" spans="6:16">
      <c r="F10791" s="1256"/>
      <c r="G10791" s="1257"/>
      <c r="I10791" s="1255"/>
      <c r="K10791" s="1257"/>
      <c r="L10791" s="1257"/>
      <c r="P10791" s="1255"/>
    </row>
    <row r="10792" spans="6:16">
      <c r="F10792" s="1256"/>
      <c r="G10792" s="1257"/>
      <c r="I10792" s="1255"/>
      <c r="K10792" s="1257"/>
      <c r="L10792" s="1257"/>
      <c r="P10792" s="1255"/>
    </row>
    <row r="10793" spans="6:16">
      <c r="F10793" s="1256"/>
      <c r="G10793" s="1257"/>
      <c r="I10793" s="1255"/>
      <c r="K10793" s="1257"/>
      <c r="L10793" s="1257"/>
      <c r="P10793" s="1255"/>
    </row>
    <row r="10794" spans="6:16">
      <c r="F10794" s="1256"/>
      <c r="G10794" s="1257"/>
      <c r="I10794" s="1255"/>
      <c r="K10794" s="1257"/>
      <c r="L10794" s="1257"/>
      <c r="P10794" s="1255"/>
    </row>
    <row r="10795" spans="6:16">
      <c r="F10795" s="1256"/>
      <c r="G10795" s="1257"/>
      <c r="I10795" s="1255"/>
      <c r="K10795" s="1257"/>
      <c r="L10795" s="1257"/>
      <c r="P10795" s="1255"/>
    </row>
    <row r="10796" spans="6:16">
      <c r="F10796" s="1256"/>
      <c r="G10796" s="1257"/>
      <c r="I10796" s="1255"/>
      <c r="K10796" s="1257"/>
      <c r="L10796" s="1257"/>
      <c r="P10796" s="1255"/>
    </row>
    <row r="10797" spans="6:16">
      <c r="F10797" s="1256"/>
      <c r="G10797" s="1257"/>
      <c r="I10797" s="1255"/>
      <c r="K10797" s="1257"/>
      <c r="L10797" s="1257"/>
      <c r="P10797" s="1255"/>
    </row>
    <row r="10798" spans="6:16">
      <c r="F10798" s="1256"/>
      <c r="G10798" s="1257"/>
      <c r="I10798" s="1255"/>
      <c r="K10798" s="1257"/>
      <c r="L10798" s="1257"/>
      <c r="P10798" s="1255"/>
    </row>
    <row r="10799" spans="6:16">
      <c r="F10799" s="1256"/>
      <c r="G10799" s="1257"/>
      <c r="I10799" s="1255"/>
      <c r="K10799" s="1257"/>
      <c r="L10799" s="1257"/>
      <c r="P10799" s="1255"/>
    </row>
    <row r="10800" spans="6:16">
      <c r="F10800" s="1256"/>
      <c r="G10800" s="1257"/>
      <c r="I10800" s="1255"/>
      <c r="K10800" s="1257"/>
      <c r="L10800" s="1257"/>
      <c r="P10800" s="1255"/>
    </row>
    <row r="10801" spans="6:16">
      <c r="F10801" s="1256"/>
      <c r="G10801" s="1257"/>
      <c r="I10801" s="1255"/>
      <c r="K10801" s="1257"/>
      <c r="L10801" s="1257"/>
      <c r="P10801" s="1255"/>
    </row>
    <row r="10802" spans="6:16">
      <c r="F10802" s="1256"/>
      <c r="G10802" s="1257"/>
      <c r="I10802" s="1255"/>
      <c r="K10802" s="1257"/>
      <c r="L10802" s="1257"/>
      <c r="P10802" s="1255"/>
    </row>
    <row r="10803" spans="6:16">
      <c r="F10803" s="1256"/>
      <c r="G10803" s="1257"/>
      <c r="I10803" s="1255"/>
      <c r="K10803" s="1257"/>
      <c r="L10803" s="1257"/>
      <c r="P10803" s="1255"/>
    </row>
    <row r="10804" spans="6:16">
      <c r="F10804" s="1256"/>
      <c r="G10804" s="1257"/>
      <c r="I10804" s="1255"/>
      <c r="K10804" s="1257"/>
      <c r="L10804" s="1257"/>
      <c r="P10804" s="1255"/>
    </row>
    <row r="10805" spans="6:16">
      <c r="F10805" s="1256"/>
      <c r="G10805" s="1257"/>
      <c r="I10805" s="1255"/>
      <c r="K10805" s="1257"/>
      <c r="L10805" s="1257"/>
      <c r="P10805" s="1255"/>
    </row>
    <row r="10806" spans="6:16">
      <c r="F10806" s="1256"/>
      <c r="G10806" s="1257"/>
      <c r="I10806" s="1255"/>
      <c r="K10806" s="1257"/>
      <c r="L10806" s="1257"/>
      <c r="P10806" s="1255"/>
    </row>
    <row r="10807" spans="6:16">
      <c r="F10807" s="1256"/>
      <c r="G10807" s="1257"/>
      <c r="I10807" s="1255"/>
      <c r="K10807" s="1257"/>
      <c r="L10807" s="1257"/>
      <c r="P10807" s="1255"/>
    </row>
    <row r="10808" spans="6:16">
      <c r="F10808" s="1256"/>
      <c r="G10808" s="1257"/>
      <c r="I10808" s="1255"/>
      <c r="K10808" s="1257"/>
      <c r="L10808" s="1257"/>
      <c r="P10808" s="1255"/>
    </row>
    <row r="10809" spans="6:16">
      <c r="F10809" s="1256"/>
      <c r="G10809" s="1257"/>
      <c r="I10809" s="1255"/>
      <c r="K10809" s="1257"/>
      <c r="L10809" s="1257"/>
      <c r="P10809" s="1255"/>
    </row>
    <row r="10810" spans="6:16">
      <c r="F10810" s="1256"/>
      <c r="G10810" s="1257"/>
      <c r="I10810" s="1255"/>
      <c r="K10810" s="1257"/>
      <c r="L10810" s="1257"/>
      <c r="P10810" s="1255"/>
    </row>
    <row r="10811" spans="6:16">
      <c r="F10811" s="1256"/>
      <c r="G10811" s="1257"/>
      <c r="I10811" s="1255"/>
      <c r="K10811" s="1257"/>
      <c r="L10811" s="1257"/>
      <c r="P10811" s="1255"/>
    </row>
    <row r="10812" spans="6:16">
      <c r="F10812" s="1256"/>
      <c r="G10812" s="1257"/>
      <c r="I10812" s="1255"/>
      <c r="K10812" s="1257"/>
      <c r="L10812" s="1257"/>
      <c r="P10812" s="1255"/>
    </row>
    <row r="10813" spans="6:16">
      <c r="F10813" s="1256"/>
      <c r="G10813" s="1257"/>
      <c r="I10813" s="1255"/>
      <c r="K10813" s="1257"/>
      <c r="L10813" s="1257"/>
      <c r="P10813" s="1255"/>
    </row>
    <row r="10814" spans="6:16">
      <c r="F10814" s="1256"/>
      <c r="G10814" s="1257"/>
      <c r="I10814" s="1255"/>
      <c r="K10814" s="1257"/>
      <c r="L10814" s="1257"/>
      <c r="P10814" s="1255"/>
    </row>
    <row r="10815" spans="6:16">
      <c r="F10815" s="1256"/>
      <c r="G10815" s="1257"/>
      <c r="I10815" s="1255"/>
      <c r="K10815" s="1257"/>
      <c r="L10815" s="1257"/>
      <c r="P10815" s="1255"/>
    </row>
    <row r="10816" spans="6:16">
      <c r="F10816" s="1256"/>
      <c r="G10816" s="1257"/>
      <c r="I10816" s="1255"/>
      <c r="K10816" s="1257"/>
      <c r="L10816" s="1257"/>
      <c r="P10816" s="1255"/>
    </row>
    <row r="10817" spans="6:16">
      <c r="F10817" s="1256"/>
      <c r="G10817" s="1257"/>
      <c r="I10817" s="1255"/>
      <c r="K10817" s="1257"/>
      <c r="L10817" s="1257"/>
      <c r="P10817" s="1255"/>
    </row>
    <row r="10818" spans="6:16">
      <c r="F10818" s="1256"/>
      <c r="G10818" s="1257"/>
      <c r="I10818" s="1255"/>
      <c r="K10818" s="1257"/>
      <c r="L10818" s="1257"/>
      <c r="P10818" s="1255"/>
    </row>
    <row r="10819" spans="6:16">
      <c r="F10819" s="1256"/>
      <c r="G10819" s="1257"/>
      <c r="I10819" s="1255"/>
      <c r="K10819" s="1257"/>
      <c r="L10819" s="1257"/>
      <c r="P10819" s="1255"/>
    </row>
    <row r="10820" spans="6:16">
      <c r="F10820" s="1256"/>
      <c r="G10820" s="1257"/>
      <c r="I10820" s="1255"/>
      <c r="K10820" s="1257"/>
      <c r="L10820" s="1257"/>
      <c r="P10820" s="1255"/>
    </row>
    <row r="10821" spans="6:16">
      <c r="F10821" s="1256"/>
      <c r="G10821" s="1257"/>
      <c r="I10821" s="1255"/>
      <c r="K10821" s="1257"/>
      <c r="L10821" s="1257"/>
      <c r="P10821" s="1255"/>
    </row>
    <row r="10822" spans="6:16">
      <c r="F10822" s="1256"/>
      <c r="G10822" s="1257"/>
      <c r="I10822" s="1255"/>
      <c r="K10822" s="1257"/>
      <c r="L10822" s="1257"/>
      <c r="P10822" s="1255"/>
    </row>
    <row r="10823" spans="6:16">
      <c r="F10823" s="1256"/>
      <c r="G10823" s="1257"/>
      <c r="I10823" s="1255"/>
      <c r="K10823" s="1257"/>
      <c r="L10823" s="1257"/>
      <c r="P10823" s="1255"/>
    </row>
    <row r="10824" spans="6:16">
      <c r="F10824" s="1256"/>
      <c r="G10824" s="1257"/>
      <c r="I10824" s="1255"/>
      <c r="K10824" s="1257"/>
      <c r="L10824" s="1257"/>
      <c r="P10824" s="1255"/>
    </row>
    <row r="10825" spans="6:16">
      <c r="F10825" s="1256"/>
      <c r="G10825" s="1257"/>
      <c r="I10825" s="1255"/>
      <c r="K10825" s="1257"/>
      <c r="L10825" s="1257"/>
      <c r="P10825" s="1255"/>
    </row>
    <row r="10826" spans="6:16">
      <c r="F10826" s="1256"/>
      <c r="G10826" s="1257"/>
      <c r="I10826" s="1255"/>
      <c r="K10826" s="1257"/>
      <c r="L10826" s="1257"/>
      <c r="P10826" s="1255"/>
    </row>
    <row r="10827" spans="6:16">
      <c r="F10827" s="1256"/>
      <c r="G10827" s="1257"/>
      <c r="I10827" s="1255"/>
      <c r="K10827" s="1257"/>
      <c r="L10827" s="1257"/>
      <c r="P10827" s="1255"/>
    </row>
    <row r="10828" spans="6:16">
      <c r="F10828" s="1256"/>
      <c r="G10828" s="1257"/>
      <c r="I10828" s="1255"/>
      <c r="K10828" s="1257"/>
      <c r="L10828" s="1257"/>
      <c r="P10828" s="1255"/>
    </row>
    <row r="10829" spans="6:16">
      <c r="F10829" s="1256"/>
      <c r="G10829" s="1257"/>
      <c r="I10829" s="1255"/>
      <c r="K10829" s="1257"/>
      <c r="L10829" s="1257"/>
      <c r="P10829" s="1255"/>
    </row>
    <row r="10830" spans="6:16">
      <c r="F10830" s="1256"/>
      <c r="G10830" s="1257"/>
      <c r="I10830" s="1255"/>
      <c r="K10830" s="1257"/>
      <c r="L10830" s="1257"/>
      <c r="P10830" s="1255"/>
    </row>
    <row r="10831" spans="6:16">
      <c r="F10831" s="1256"/>
      <c r="G10831" s="1257"/>
      <c r="I10831" s="1255"/>
      <c r="K10831" s="1257"/>
      <c r="L10831" s="1257"/>
      <c r="P10831" s="1255"/>
    </row>
    <row r="10832" spans="6:16">
      <c r="F10832" s="1256"/>
      <c r="G10832" s="1257"/>
      <c r="I10832" s="1255"/>
      <c r="K10832" s="1257"/>
      <c r="L10832" s="1257"/>
      <c r="P10832" s="1255"/>
    </row>
    <row r="10833" spans="6:16">
      <c r="F10833" s="1256"/>
      <c r="G10833" s="1257"/>
      <c r="I10833" s="1255"/>
      <c r="K10833" s="1257"/>
      <c r="L10833" s="1257"/>
      <c r="P10833" s="1255"/>
    </row>
    <row r="10834" spans="6:16">
      <c r="F10834" s="1256"/>
      <c r="G10834" s="1257"/>
      <c r="I10834" s="1255"/>
      <c r="K10834" s="1257"/>
      <c r="L10834" s="1257"/>
      <c r="P10834" s="1255"/>
    </row>
    <row r="10835" spans="6:16">
      <c r="F10835" s="1256"/>
      <c r="G10835" s="1257"/>
      <c r="I10835" s="1255"/>
      <c r="K10835" s="1257"/>
      <c r="L10835" s="1257"/>
      <c r="P10835" s="1255"/>
    </row>
    <row r="10836" spans="6:16">
      <c r="F10836" s="1256"/>
      <c r="G10836" s="1257"/>
      <c r="I10836" s="1255"/>
      <c r="K10836" s="1257"/>
      <c r="L10836" s="1257"/>
      <c r="P10836" s="1255"/>
    </row>
    <row r="10837" spans="6:16">
      <c r="F10837" s="1256"/>
      <c r="G10837" s="1257"/>
      <c r="I10837" s="1255"/>
      <c r="K10837" s="1257"/>
      <c r="L10837" s="1257"/>
      <c r="P10837" s="1255"/>
    </row>
    <row r="10838" spans="6:16">
      <c r="F10838" s="1256"/>
      <c r="G10838" s="1257"/>
      <c r="I10838" s="1255"/>
      <c r="K10838" s="1257"/>
      <c r="L10838" s="1257"/>
      <c r="P10838" s="1255"/>
    </row>
    <row r="10839" spans="6:16">
      <c r="F10839" s="1256"/>
      <c r="G10839" s="1257"/>
      <c r="I10839" s="1255"/>
      <c r="K10839" s="1257"/>
      <c r="L10839" s="1257"/>
      <c r="P10839" s="1255"/>
    </row>
    <row r="10840" spans="6:16">
      <c r="F10840" s="1256"/>
      <c r="G10840" s="1257"/>
      <c r="I10840" s="1255"/>
      <c r="K10840" s="1257"/>
      <c r="L10840" s="1257"/>
      <c r="P10840" s="1255"/>
    </row>
    <row r="10841" spans="6:16">
      <c r="F10841" s="1256"/>
      <c r="G10841" s="1257"/>
      <c r="I10841" s="1255"/>
      <c r="K10841" s="1257"/>
      <c r="L10841" s="1257"/>
      <c r="P10841" s="1255"/>
    </row>
    <row r="10842" spans="6:16">
      <c r="F10842" s="1256"/>
      <c r="G10842" s="1257"/>
      <c r="I10842" s="1255"/>
      <c r="K10842" s="1257"/>
      <c r="L10842" s="1257"/>
      <c r="P10842" s="1255"/>
    </row>
    <row r="10843" spans="6:16">
      <c r="F10843" s="1256"/>
      <c r="G10843" s="1257"/>
      <c r="I10843" s="1255"/>
      <c r="K10843" s="1257"/>
      <c r="L10843" s="1257"/>
      <c r="P10843" s="1255"/>
    </row>
    <row r="10844" spans="6:16">
      <c r="F10844" s="1256"/>
      <c r="G10844" s="1257"/>
      <c r="I10844" s="1255"/>
      <c r="K10844" s="1257"/>
      <c r="L10844" s="1257"/>
      <c r="P10844" s="1255"/>
    </row>
    <row r="10845" spans="6:16">
      <c r="F10845" s="1256"/>
      <c r="G10845" s="1257"/>
      <c r="I10845" s="1255"/>
      <c r="K10845" s="1257"/>
      <c r="L10845" s="1257"/>
      <c r="P10845" s="1255"/>
    </row>
    <row r="10846" spans="6:16">
      <c r="F10846" s="1256"/>
      <c r="G10846" s="1257"/>
      <c r="I10846" s="1255"/>
      <c r="K10846" s="1257"/>
      <c r="L10846" s="1257"/>
      <c r="P10846" s="1255"/>
    </row>
    <row r="10847" spans="6:16">
      <c r="F10847" s="1256"/>
      <c r="G10847" s="1257"/>
      <c r="I10847" s="1255"/>
      <c r="K10847" s="1257"/>
      <c r="L10847" s="1257"/>
      <c r="P10847" s="1255"/>
    </row>
    <row r="10848" spans="6:16">
      <c r="F10848" s="1256"/>
      <c r="G10848" s="1257"/>
      <c r="I10848" s="1255"/>
      <c r="K10848" s="1257"/>
      <c r="L10848" s="1257"/>
      <c r="P10848" s="1255"/>
    </row>
    <row r="10849" spans="6:16">
      <c r="F10849" s="1256"/>
      <c r="G10849" s="1257"/>
      <c r="I10849" s="1255"/>
      <c r="K10849" s="1257"/>
      <c r="L10849" s="1257"/>
      <c r="P10849" s="1255"/>
    </row>
    <row r="10850" spans="6:16">
      <c r="F10850" s="1256"/>
      <c r="G10850" s="1257"/>
      <c r="I10850" s="1255"/>
      <c r="K10850" s="1257"/>
      <c r="L10850" s="1257"/>
      <c r="P10850" s="1255"/>
    </row>
    <row r="10851" spans="6:16">
      <c r="F10851" s="1256"/>
      <c r="G10851" s="1257"/>
      <c r="I10851" s="1255"/>
      <c r="K10851" s="1257"/>
      <c r="L10851" s="1257"/>
      <c r="P10851" s="1255"/>
    </row>
    <row r="10852" spans="6:16">
      <c r="F10852" s="1256"/>
      <c r="G10852" s="1257"/>
      <c r="I10852" s="1255"/>
      <c r="K10852" s="1257"/>
      <c r="L10852" s="1257"/>
      <c r="P10852" s="1255"/>
    </row>
    <row r="10853" spans="6:16">
      <c r="F10853" s="1256"/>
      <c r="G10853" s="1257"/>
      <c r="I10853" s="1255"/>
      <c r="K10853" s="1257"/>
      <c r="L10853" s="1257"/>
      <c r="P10853" s="1255"/>
    </row>
    <row r="10854" spans="6:16">
      <c r="F10854" s="1256"/>
      <c r="G10854" s="1257"/>
      <c r="I10854" s="1255"/>
      <c r="K10854" s="1257"/>
      <c r="L10854" s="1257"/>
      <c r="P10854" s="1255"/>
    </row>
    <row r="10855" spans="6:16">
      <c r="F10855" s="1256"/>
      <c r="G10855" s="1257"/>
      <c r="I10855" s="1255"/>
      <c r="K10855" s="1257"/>
      <c r="L10855" s="1257"/>
      <c r="P10855" s="1255"/>
    </row>
    <row r="10856" spans="6:16">
      <c r="F10856" s="1256"/>
      <c r="G10856" s="1257"/>
      <c r="I10856" s="1255"/>
      <c r="K10856" s="1257"/>
      <c r="L10856" s="1257"/>
      <c r="P10856" s="1255"/>
    </row>
    <row r="10857" spans="6:16">
      <c r="F10857" s="1256"/>
      <c r="G10857" s="1257"/>
      <c r="I10857" s="1255"/>
      <c r="K10857" s="1257"/>
      <c r="L10857" s="1257"/>
      <c r="P10857" s="1255"/>
    </row>
    <row r="10858" spans="6:16">
      <c r="F10858" s="1256"/>
      <c r="G10858" s="1257"/>
      <c r="I10858" s="1255"/>
      <c r="K10858" s="1257"/>
      <c r="L10858" s="1257"/>
      <c r="P10858" s="1255"/>
    </row>
    <row r="10859" spans="6:16">
      <c r="F10859" s="1256"/>
      <c r="G10859" s="1257"/>
      <c r="I10859" s="1255"/>
      <c r="K10859" s="1257"/>
      <c r="L10859" s="1257"/>
      <c r="P10859" s="1255"/>
    </row>
    <row r="10860" spans="6:16">
      <c r="F10860" s="1256"/>
      <c r="G10860" s="1257"/>
      <c r="I10860" s="1255"/>
      <c r="K10860" s="1257"/>
      <c r="L10860" s="1257"/>
      <c r="P10860" s="1255"/>
    </row>
    <row r="10861" spans="6:16">
      <c r="F10861" s="1256"/>
      <c r="G10861" s="1257"/>
      <c r="I10861" s="1255"/>
      <c r="K10861" s="1257"/>
      <c r="L10861" s="1257"/>
      <c r="P10861" s="1255"/>
    </row>
    <row r="10862" spans="6:16">
      <c r="F10862" s="1256"/>
      <c r="G10862" s="1257"/>
      <c r="I10862" s="1255"/>
      <c r="K10862" s="1257"/>
      <c r="L10862" s="1257"/>
      <c r="P10862" s="1255"/>
    </row>
    <row r="10863" spans="6:16">
      <c r="F10863" s="1256"/>
      <c r="G10863" s="1257"/>
      <c r="I10863" s="1255"/>
      <c r="K10863" s="1257"/>
      <c r="L10863" s="1257"/>
      <c r="P10863" s="1255"/>
    </row>
    <row r="10864" spans="6:16">
      <c r="F10864" s="1256"/>
      <c r="G10864" s="1257"/>
      <c r="I10864" s="1255"/>
      <c r="K10864" s="1257"/>
      <c r="L10864" s="1257"/>
      <c r="P10864" s="1255"/>
    </row>
    <row r="10865" spans="6:16">
      <c r="F10865" s="1256"/>
      <c r="G10865" s="1257"/>
      <c r="I10865" s="1255"/>
      <c r="K10865" s="1257"/>
      <c r="L10865" s="1257"/>
      <c r="P10865" s="1255"/>
    </row>
    <row r="10866" spans="6:16">
      <c r="F10866" s="1256"/>
      <c r="G10866" s="1257"/>
      <c r="I10866" s="1255"/>
      <c r="K10866" s="1257"/>
      <c r="L10866" s="1257"/>
      <c r="P10866" s="1255"/>
    </row>
    <row r="10867" spans="6:16">
      <c r="F10867" s="1256"/>
      <c r="G10867" s="1257"/>
      <c r="I10867" s="1255"/>
      <c r="K10867" s="1257"/>
      <c r="L10867" s="1257"/>
      <c r="P10867" s="1255"/>
    </row>
    <row r="10868" spans="6:16">
      <c r="F10868" s="1256"/>
      <c r="G10868" s="1257"/>
      <c r="I10868" s="1255"/>
      <c r="K10868" s="1257"/>
      <c r="L10868" s="1257"/>
      <c r="P10868" s="1255"/>
    </row>
    <row r="10869" spans="6:16">
      <c r="F10869" s="1256"/>
      <c r="G10869" s="1257"/>
      <c r="I10869" s="1255"/>
      <c r="K10869" s="1257"/>
      <c r="L10869" s="1257"/>
      <c r="P10869" s="1255"/>
    </row>
    <row r="10870" spans="6:16">
      <c r="F10870" s="1256"/>
      <c r="G10870" s="1257"/>
      <c r="I10870" s="1255"/>
      <c r="K10870" s="1257"/>
      <c r="L10870" s="1257"/>
      <c r="P10870" s="1255"/>
    </row>
    <row r="10871" spans="6:16">
      <c r="F10871" s="1256"/>
      <c r="G10871" s="1257"/>
      <c r="I10871" s="1255"/>
      <c r="K10871" s="1257"/>
      <c r="L10871" s="1257"/>
      <c r="P10871" s="1255"/>
    </row>
    <row r="10872" spans="6:16">
      <c r="F10872" s="1256"/>
      <c r="G10872" s="1257"/>
      <c r="I10872" s="1255"/>
      <c r="K10872" s="1257"/>
      <c r="L10872" s="1257"/>
      <c r="P10872" s="1255"/>
    </row>
    <row r="10873" spans="6:16">
      <c r="F10873" s="1256"/>
      <c r="G10873" s="1257"/>
      <c r="I10873" s="1255"/>
      <c r="K10873" s="1257"/>
      <c r="L10873" s="1257"/>
      <c r="P10873" s="1255"/>
    </row>
    <row r="10874" spans="6:16">
      <c r="F10874" s="1256"/>
      <c r="G10874" s="1257"/>
      <c r="I10874" s="1255"/>
      <c r="K10874" s="1257"/>
      <c r="L10874" s="1257"/>
      <c r="P10874" s="1255"/>
    </row>
    <row r="10875" spans="6:16">
      <c r="F10875" s="1256"/>
      <c r="G10875" s="1257"/>
      <c r="I10875" s="1255"/>
      <c r="K10875" s="1257"/>
      <c r="L10875" s="1257"/>
      <c r="P10875" s="1255"/>
    </row>
    <row r="10876" spans="6:16">
      <c r="F10876" s="1256"/>
      <c r="G10876" s="1257"/>
      <c r="I10876" s="1255"/>
      <c r="K10876" s="1257"/>
      <c r="L10876" s="1257"/>
      <c r="P10876" s="1255"/>
    </row>
    <row r="10877" spans="6:16">
      <c r="F10877" s="1256"/>
      <c r="G10877" s="1257"/>
      <c r="I10877" s="1255"/>
      <c r="K10877" s="1257"/>
      <c r="L10877" s="1257"/>
      <c r="P10877" s="1255"/>
    </row>
    <row r="10878" spans="6:16">
      <c r="F10878" s="1256"/>
      <c r="G10878" s="1257"/>
      <c r="I10878" s="1255"/>
      <c r="K10878" s="1257"/>
      <c r="L10878" s="1257"/>
      <c r="P10878" s="1255"/>
    </row>
    <row r="10879" spans="6:16">
      <c r="F10879" s="1256"/>
      <c r="G10879" s="1257"/>
      <c r="I10879" s="1255"/>
      <c r="K10879" s="1257"/>
      <c r="L10879" s="1257"/>
      <c r="P10879" s="1255"/>
    </row>
    <row r="10880" spans="6:16">
      <c r="F10880" s="1256"/>
      <c r="G10880" s="1257"/>
      <c r="I10880" s="1255"/>
      <c r="K10880" s="1257"/>
      <c r="L10880" s="1257"/>
      <c r="P10880" s="1255"/>
    </row>
    <row r="10881" spans="6:16">
      <c r="F10881" s="1256"/>
      <c r="G10881" s="1257"/>
      <c r="I10881" s="1255"/>
      <c r="K10881" s="1257"/>
      <c r="L10881" s="1257"/>
      <c r="P10881" s="1255"/>
    </row>
    <row r="10882" spans="6:16">
      <c r="F10882" s="1256"/>
      <c r="G10882" s="1257"/>
      <c r="I10882" s="1255"/>
      <c r="K10882" s="1257"/>
      <c r="L10882" s="1257"/>
      <c r="P10882" s="1255"/>
    </row>
    <row r="10883" spans="6:16">
      <c r="F10883" s="1256"/>
      <c r="G10883" s="1257"/>
      <c r="I10883" s="1255"/>
      <c r="K10883" s="1257"/>
      <c r="L10883" s="1257"/>
      <c r="P10883" s="1255"/>
    </row>
    <row r="10884" spans="6:16">
      <c r="F10884" s="1256"/>
      <c r="G10884" s="1257"/>
      <c r="I10884" s="1255"/>
      <c r="K10884" s="1257"/>
      <c r="L10884" s="1257"/>
      <c r="P10884" s="1255"/>
    </row>
    <row r="10885" spans="6:16">
      <c r="F10885" s="1256"/>
      <c r="G10885" s="1257"/>
      <c r="I10885" s="1255"/>
      <c r="K10885" s="1257"/>
      <c r="L10885" s="1257"/>
      <c r="P10885" s="1255"/>
    </row>
    <row r="10886" spans="6:16">
      <c r="F10886" s="1256"/>
      <c r="G10886" s="1257"/>
      <c r="I10886" s="1255"/>
      <c r="K10886" s="1257"/>
      <c r="L10886" s="1257"/>
      <c r="P10886" s="1255"/>
    </row>
    <row r="10887" spans="6:16">
      <c r="F10887" s="1256"/>
      <c r="G10887" s="1257"/>
      <c r="I10887" s="1255"/>
      <c r="K10887" s="1257"/>
      <c r="L10887" s="1257"/>
      <c r="P10887" s="1255"/>
    </row>
    <row r="10888" spans="6:16">
      <c r="F10888" s="1256"/>
      <c r="G10888" s="1257"/>
      <c r="I10888" s="1255"/>
      <c r="K10888" s="1257"/>
      <c r="L10888" s="1257"/>
      <c r="P10888" s="1255"/>
    </row>
    <row r="10889" spans="6:16">
      <c r="F10889" s="1256"/>
      <c r="G10889" s="1257"/>
      <c r="I10889" s="1255"/>
      <c r="K10889" s="1257"/>
      <c r="L10889" s="1257"/>
      <c r="P10889" s="1255"/>
    </row>
    <row r="10890" spans="6:16">
      <c r="F10890" s="1256"/>
      <c r="G10890" s="1257"/>
      <c r="I10890" s="1255"/>
      <c r="K10890" s="1257"/>
      <c r="L10890" s="1257"/>
      <c r="P10890" s="1255"/>
    </row>
    <row r="10891" spans="6:16">
      <c r="F10891" s="1256"/>
      <c r="G10891" s="1257"/>
      <c r="I10891" s="1255"/>
      <c r="K10891" s="1257"/>
      <c r="L10891" s="1257"/>
      <c r="P10891" s="1255"/>
    </row>
    <row r="10892" spans="6:16">
      <c r="F10892" s="1256"/>
      <c r="G10892" s="1257"/>
      <c r="I10892" s="1255"/>
      <c r="K10892" s="1257"/>
      <c r="L10892" s="1257"/>
      <c r="P10892" s="1255"/>
    </row>
    <row r="10893" spans="6:16">
      <c r="F10893" s="1256"/>
      <c r="G10893" s="1257"/>
      <c r="I10893" s="1255"/>
      <c r="K10893" s="1257"/>
      <c r="L10893" s="1257"/>
      <c r="P10893" s="1255"/>
    </row>
    <row r="10894" spans="6:16">
      <c r="F10894" s="1256"/>
      <c r="G10894" s="1257"/>
      <c r="I10894" s="1255"/>
      <c r="K10894" s="1257"/>
      <c r="L10894" s="1257"/>
      <c r="P10894" s="1255"/>
    </row>
    <row r="10895" spans="6:16">
      <c r="F10895" s="1256"/>
      <c r="G10895" s="1257"/>
      <c r="I10895" s="1255"/>
      <c r="K10895" s="1257"/>
      <c r="L10895" s="1257"/>
      <c r="P10895" s="1255"/>
    </row>
    <row r="10896" spans="6:16">
      <c r="F10896" s="1256"/>
      <c r="G10896" s="1257"/>
      <c r="I10896" s="1255"/>
      <c r="K10896" s="1257"/>
      <c r="L10896" s="1257"/>
      <c r="P10896" s="1255"/>
    </row>
    <row r="10897" spans="6:16">
      <c r="F10897" s="1256"/>
      <c r="G10897" s="1257"/>
      <c r="I10897" s="1255"/>
      <c r="K10897" s="1257"/>
      <c r="L10897" s="1257"/>
      <c r="P10897" s="1255"/>
    </row>
    <row r="10898" spans="6:16">
      <c r="F10898" s="1256"/>
      <c r="G10898" s="1257"/>
      <c r="I10898" s="1255"/>
      <c r="K10898" s="1257"/>
      <c r="L10898" s="1257"/>
      <c r="P10898" s="1255"/>
    </row>
    <row r="10899" spans="6:16">
      <c r="F10899" s="1256"/>
      <c r="G10899" s="1257"/>
      <c r="I10899" s="1255"/>
      <c r="K10899" s="1257"/>
      <c r="L10899" s="1257"/>
      <c r="P10899" s="1255"/>
    </row>
    <row r="10900" spans="6:16">
      <c r="F10900" s="1256"/>
      <c r="G10900" s="1257"/>
      <c r="I10900" s="1255"/>
      <c r="K10900" s="1257"/>
      <c r="L10900" s="1257"/>
      <c r="P10900" s="1255"/>
    </row>
    <row r="10901" spans="6:16">
      <c r="F10901" s="1256"/>
      <c r="G10901" s="1257"/>
      <c r="I10901" s="1255"/>
      <c r="K10901" s="1257"/>
      <c r="L10901" s="1257"/>
      <c r="P10901" s="1255"/>
    </row>
    <row r="10902" spans="6:16">
      <c r="F10902" s="1256"/>
      <c r="G10902" s="1257"/>
      <c r="I10902" s="1255"/>
      <c r="K10902" s="1257"/>
      <c r="L10902" s="1257"/>
      <c r="P10902" s="1255"/>
    </row>
    <row r="10903" spans="6:16">
      <c r="F10903" s="1256"/>
      <c r="G10903" s="1257"/>
      <c r="I10903" s="1255"/>
      <c r="K10903" s="1257"/>
      <c r="L10903" s="1257"/>
      <c r="P10903" s="1255"/>
    </row>
    <row r="10904" spans="6:16">
      <c r="F10904" s="1256"/>
      <c r="G10904" s="1257"/>
      <c r="I10904" s="1255"/>
      <c r="K10904" s="1257"/>
      <c r="L10904" s="1257"/>
      <c r="P10904" s="1255"/>
    </row>
    <row r="10905" spans="6:16">
      <c r="F10905" s="1256"/>
      <c r="G10905" s="1257"/>
      <c r="I10905" s="1255"/>
      <c r="K10905" s="1257"/>
      <c r="L10905" s="1257"/>
      <c r="P10905" s="1255"/>
    </row>
    <row r="10906" spans="6:16">
      <c r="F10906" s="1256"/>
      <c r="G10906" s="1257"/>
      <c r="I10906" s="1255"/>
      <c r="K10906" s="1257"/>
      <c r="L10906" s="1257"/>
      <c r="P10906" s="1255"/>
    </row>
    <row r="10907" spans="6:16">
      <c r="F10907" s="1256"/>
      <c r="G10907" s="1257"/>
      <c r="I10907" s="1255"/>
      <c r="K10907" s="1257"/>
      <c r="L10907" s="1257"/>
      <c r="P10907" s="1255"/>
    </row>
    <row r="10908" spans="6:16">
      <c r="F10908" s="1256"/>
      <c r="G10908" s="1257"/>
      <c r="I10908" s="1255"/>
      <c r="K10908" s="1257"/>
      <c r="L10908" s="1257"/>
      <c r="P10908" s="1255"/>
    </row>
    <row r="10909" spans="6:16">
      <c r="F10909" s="1256"/>
      <c r="G10909" s="1257"/>
      <c r="I10909" s="1255"/>
      <c r="K10909" s="1257"/>
      <c r="L10909" s="1257"/>
      <c r="P10909" s="1255"/>
    </row>
    <row r="10910" spans="6:16">
      <c r="F10910" s="1256"/>
      <c r="G10910" s="1257"/>
      <c r="I10910" s="1255"/>
      <c r="K10910" s="1257"/>
      <c r="L10910" s="1257"/>
      <c r="P10910" s="1255"/>
    </row>
    <row r="10911" spans="6:16">
      <c r="F10911" s="1256"/>
      <c r="G10911" s="1257"/>
      <c r="I10911" s="1255"/>
      <c r="K10911" s="1257"/>
      <c r="L10911" s="1257"/>
      <c r="P10911" s="1255"/>
    </row>
    <row r="10912" spans="6:16">
      <c r="F10912" s="1256"/>
      <c r="G10912" s="1257"/>
      <c r="I10912" s="1255"/>
      <c r="K10912" s="1257"/>
      <c r="L10912" s="1257"/>
      <c r="P10912" s="1255"/>
    </row>
    <row r="10913" spans="6:16">
      <c r="F10913" s="1256"/>
      <c r="G10913" s="1257"/>
      <c r="I10913" s="1255"/>
      <c r="K10913" s="1257"/>
      <c r="L10913" s="1257"/>
      <c r="P10913" s="1255"/>
    </row>
    <row r="10914" spans="6:16">
      <c r="F10914" s="1256"/>
      <c r="G10914" s="1257"/>
      <c r="I10914" s="1255"/>
      <c r="K10914" s="1257"/>
      <c r="L10914" s="1257"/>
      <c r="P10914" s="1255"/>
    </row>
    <row r="10915" spans="6:16">
      <c r="F10915" s="1256"/>
      <c r="G10915" s="1257"/>
      <c r="I10915" s="1255"/>
      <c r="K10915" s="1257"/>
      <c r="L10915" s="1257"/>
      <c r="P10915" s="1255"/>
    </row>
    <row r="10916" spans="6:16">
      <c r="F10916" s="1256"/>
      <c r="G10916" s="1257"/>
      <c r="I10916" s="1255"/>
      <c r="K10916" s="1257"/>
      <c r="L10916" s="1257"/>
      <c r="P10916" s="1255"/>
    </row>
    <row r="10917" spans="6:16">
      <c r="F10917" s="1256"/>
      <c r="G10917" s="1257"/>
      <c r="I10917" s="1255"/>
      <c r="K10917" s="1257"/>
      <c r="L10917" s="1257"/>
      <c r="P10917" s="1255"/>
    </row>
    <row r="10918" spans="6:16">
      <c r="F10918" s="1256"/>
      <c r="G10918" s="1257"/>
      <c r="I10918" s="1255"/>
      <c r="K10918" s="1257"/>
      <c r="L10918" s="1257"/>
      <c r="P10918" s="1255"/>
    </row>
    <row r="10919" spans="6:16">
      <c r="F10919" s="1256"/>
      <c r="G10919" s="1257"/>
      <c r="I10919" s="1255"/>
      <c r="K10919" s="1257"/>
      <c r="L10919" s="1257"/>
      <c r="P10919" s="1255"/>
    </row>
    <row r="10920" spans="6:16">
      <c r="F10920" s="1256"/>
      <c r="G10920" s="1257"/>
      <c r="I10920" s="1255"/>
      <c r="K10920" s="1257"/>
      <c r="L10920" s="1257"/>
      <c r="P10920" s="1255"/>
    </row>
    <row r="10921" spans="6:16">
      <c r="F10921" s="1256"/>
      <c r="G10921" s="1257"/>
      <c r="I10921" s="1255"/>
      <c r="K10921" s="1257"/>
      <c r="L10921" s="1257"/>
      <c r="P10921" s="1255"/>
    </row>
    <row r="10922" spans="6:16">
      <c r="F10922" s="1256"/>
      <c r="G10922" s="1257"/>
      <c r="I10922" s="1255"/>
      <c r="K10922" s="1257"/>
      <c r="L10922" s="1257"/>
      <c r="P10922" s="1255"/>
    </row>
    <row r="10923" spans="6:16">
      <c r="F10923" s="1256"/>
      <c r="G10923" s="1257"/>
      <c r="I10923" s="1255"/>
      <c r="K10923" s="1257"/>
      <c r="L10923" s="1257"/>
      <c r="P10923" s="1255"/>
    </row>
    <row r="10924" spans="6:16">
      <c r="F10924" s="1256"/>
      <c r="G10924" s="1257"/>
      <c r="I10924" s="1255"/>
      <c r="K10924" s="1257"/>
      <c r="L10924" s="1257"/>
      <c r="P10924" s="1255"/>
    </row>
    <row r="10925" spans="6:16">
      <c r="F10925" s="1256"/>
      <c r="G10925" s="1257"/>
      <c r="I10925" s="1255"/>
      <c r="K10925" s="1257"/>
      <c r="L10925" s="1257"/>
      <c r="P10925" s="1255"/>
    </row>
    <row r="10926" spans="6:16">
      <c r="F10926" s="1256"/>
      <c r="G10926" s="1257"/>
      <c r="I10926" s="1255"/>
      <c r="K10926" s="1257"/>
      <c r="L10926" s="1257"/>
      <c r="P10926" s="1255"/>
    </row>
    <row r="10927" spans="6:16">
      <c r="F10927" s="1256"/>
      <c r="G10927" s="1257"/>
      <c r="I10927" s="1255"/>
      <c r="K10927" s="1257"/>
      <c r="L10927" s="1257"/>
      <c r="P10927" s="1255"/>
    </row>
    <row r="10928" spans="6:16">
      <c r="F10928" s="1256"/>
      <c r="G10928" s="1257"/>
      <c r="I10928" s="1255"/>
      <c r="K10928" s="1257"/>
      <c r="L10928" s="1257"/>
      <c r="P10928" s="1255"/>
    </row>
    <row r="10929" spans="6:16">
      <c r="F10929" s="1256"/>
      <c r="G10929" s="1257"/>
      <c r="I10929" s="1255"/>
      <c r="K10929" s="1257"/>
      <c r="L10929" s="1257"/>
      <c r="P10929" s="1255"/>
    </row>
    <row r="10930" spans="6:16">
      <c r="F10930" s="1256"/>
      <c r="G10930" s="1257"/>
      <c r="I10930" s="1255"/>
      <c r="K10930" s="1257"/>
      <c r="L10930" s="1257"/>
      <c r="P10930" s="1255"/>
    </row>
    <row r="10931" spans="6:16">
      <c r="F10931" s="1256"/>
      <c r="G10931" s="1257"/>
      <c r="I10931" s="1255"/>
      <c r="K10931" s="1257"/>
      <c r="L10931" s="1257"/>
      <c r="P10931" s="1255"/>
    </row>
    <row r="10932" spans="6:16">
      <c r="F10932" s="1256"/>
      <c r="G10932" s="1257"/>
      <c r="I10932" s="1255"/>
      <c r="K10932" s="1257"/>
      <c r="L10932" s="1257"/>
      <c r="P10932" s="1255"/>
    </row>
    <row r="10933" spans="6:16">
      <c r="F10933" s="1256"/>
      <c r="G10933" s="1257"/>
      <c r="I10933" s="1255"/>
      <c r="K10933" s="1257"/>
      <c r="L10933" s="1257"/>
      <c r="P10933" s="1255"/>
    </row>
    <row r="10934" spans="6:16">
      <c r="F10934" s="1256"/>
      <c r="G10934" s="1257"/>
      <c r="I10934" s="1255"/>
      <c r="K10934" s="1257"/>
      <c r="L10934" s="1257"/>
      <c r="P10934" s="1255"/>
    </row>
    <row r="10935" spans="6:16">
      <c r="F10935" s="1256"/>
      <c r="G10935" s="1257"/>
      <c r="I10935" s="1255"/>
      <c r="K10935" s="1257"/>
      <c r="L10935" s="1257"/>
      <c r="P10935" s="1255"/>
    </row>
    <row r="10936" spans="6:16">
      <c r="F10936" s="1256"/>
      <c r="G10936" s="1257"/>
      <c r="I10936" s="1255"/>
      <c r="K10936" s="1257"/>
      <c r="L10936" s="1257"/>
      <c r="P10936" s="1255"/>
    </row>
    <row r="10937" spans="6:16">
      <c r="F10937" s="1256"/>
      <c r="G10937" s="1257"/>
      <c r="I10937" s="1255"/>
      <c r="K10937" s="1257"/>
      <c r="L10937" s="1257"/>
      <c r="P10937" s="1255"/>
    </row>
    <row r="10938" spans="6:16">
      <c r="F10938" s="1256"/>
      <c r="G10938" s="1257"/>
      <c r="I10938" s="1255"/>
      <c r="K10938" s="1257"/>
      <c r="L10938" s="1257"/>
      <c r="P10938" s="1255"/>
    </row>
    <row r="10939" spans="6:16">
      <c r="F10939" s="1256"/>
      <c r="G10939" s="1257"/>
      <c r="I10939" s="1255"/>
      <c r="K10939" s="1257"/>
      <c r="L10939" s="1257"/>
      <c r="P10939" s="1255"/>
    </row>
    <row r="10940" spans="6:16">
      <c r="F10940" s="1256"/>
      <c r="G10940" s="1257"/>
      <c r="I10940" s="1255"/>
      <c r="K10940" s="1257"/>
      <c r="L10940" s="1257"/>
      <c r="P10940" s="1255"/>
    </row>
    <row r="10941" spans="6:16">
      <c r="F10941" s="1256"/>
      <c r="G10941" s="1257"/>
      <c r="I10941" s="1255"/>
      <c r="K10941" s="1257"/>
      <c r="L10941" s="1257"/>
      <c r="P10941" s="1255"/>
    </row>
    <row r="10942" spans="6:16">
      <c r="F10942" s="1256"/>
      <c r="G10942" s="1257"/>
      <c r="I10942" s="1255"/>
      <c r="K10942" s="1257"/>
      <c r="L10942" s="1257"/>
      <c r="P10942" s="1255"/>
    </row>
    <row r="10943" spans="6:16">
      <c r="F10943" s="1256"/>
      <c r="G10943" s="1257"/>
      <c r="I10943" s="1255"/>
      <c r="K10943" s="1257"/>
      <c r="L10943" s="1257"/>
      <c r="P10943" s="1255"/>
    </row>
    <row r="10944" spans="6:16">
      <c r="F10944" s="1256"/>
      <c r="G10944" s="1257"/>
      <c r="I10944" s="1255"/>
      <c r="K10944" s="1257"/>
      <c r="L10944" s="1257"/>
      <c r="P10944" s="1255"/>
    </row>
    <row r="10945" spans="6:16">
      <c r="F10945" s="1256"/>
      <c r="G10945" s="1257"/>
      <c r="I10945" s="1255"/>
      <c r="K10945" s="1257"/>
      <c r="L10945" s="1257"/>
      <c r="P10945" s="1255"/>
    </row>
    <row r="10946" spans="6:16">
      <c r="F10946" s="1256"/>
      <c r="G10946" s="1257"/>
      <c r="I10946" s="1255"/>
      <c r="K10946" s="1257"/>
      <c r="L10946" s="1257"/>
      <c r="P10946" s="1255"/>
    </row>
    <row r="10947" spans="6:16">
      <c r="F10947" s="1256"/>
      <c r="G10947" s="1257"/>
      <c r="I10947" s="1255"/>
      <c r="K10947" s="1257"/>
      <c r="L10947" s="1257"/>
      <c r="P10947" s="1255"/>
    </row>
    <row r="10948" spans="6:16">
      <c r="F10948" s="1256"/>
      <c r="G10948" s="1257"/>
      <c r="I10948" s="1255"/>
      <c r="K10948" s="1257"/>
      <c r="L10948" s="1257"/>
      <c r="P10948" s="1255"/>
    </row>
    <row r="10949" spans="6:16">
      <c r="F10949" s="1256"/>
      <c r="G10949" s="1257"/>
      <c r="I10949" s="1255"/>
      <c r="K10949" s="1257"/>
      <c r="L10949" s="1257"/>
      <c r="P10949" s="1255"/>
    </row>
    <row r="10950" spans="6:16">
      <c r="F10950" s="1256"/>
      <c r="G10950" s="1257"/>
      <c r="I10950" s="1255"/>
      <c r="K10950" s="1257"/>
      <c r="L10950" s="1257"/>
      <c r="P10950" s="1255"/>
    </row>
    <row r="10951" spans="6:16">
      <c r="F10951" s="1256"/>
      <c r="G10951" s="1257"/>
      <c r="I10951" s="1255"/>
      <c r="K10951" s="1257"/>
      <c r="L10951" s="1257"/>
      <c r="P10951" s="1255"/>
    </row>
    <row r="10952" spans="6:16">
      <c r="F10952" s="1256"/>
      <c r="G10952" s="1257"/>
      <c r="I10952" s="1255"/>
      <c r="K10952" s="1257"/>
      <c r="L10952" s="1257"/>
      <c r="P10952" s="1255"/>
    </row>
    <row r="10953" spans="6:16">
      <c r="F10953" s="1256"/>
      <c r="G10953" s="1257"/>
      <c r="I10953" s="1255"/>
      <c r="K10953" s="1257"/>
      <c r="L10953" s="1257"/>
      <c r="P10953" s="1255"/>
    </row>
    <row r="10954" spans="6:16">
      <c r="F10954" s="1256"/>
      <c r="G10954" s="1257"/>
      <c r="I10954" s="1255"/>
      <c r="K10954" s="1257"/>
      <c r="L10954" s="1257"/>
      <c r="P10954" s="1255"/>
    </row>
    <row r="10955" spans="6:16">
      <c r="F10955" s="1256"/>
      <c r="G10955" s="1257"/>
      <c r="I10955" s="1255"/>
      <c r="K10955" s="1257"/>
      <c r="L10955" s="1257"/>
      <c r="P10955" s="1255"/>
    </row>
    <row r="10956" spans="6:16">
      <c r="F10956" s="1256"/>
      <c r="G10956" s="1257"/>
      <c r="I10956" s="1255"/>
      <c r="K10956" s="1257"/>
      <c r="L10956" s="1257"/>
      <c r="P10956" s="1255"/>
    </row>
    <row r="10957" spans="6:16">
      <c r="F10957" s="1256"/>
      <c r="G10957" s="1257"/>
      <c r="I10957" s="1255"/>
      <c r="K10957" s="1257"/>
      <c r="L10957" s="1257"/>
      <c r="P10957" s="1255"/>
    </row>
    <row r="10958" spans="6:16">
      <c r="F10958" s="1256"/>
      <c r="G10958" s="1257"/>
      <c r="I10958" s="1255"/>
      <c r="K10958" s="1257"/>
      <c r="L10958" s="1257"/>
      <c r="P10958" s="1255"/>
    </row>
    <row r="10959" spans="6:16">
      <c r="F10959" s="1256"/>
      <c r="G10959" s="1257"/>
      <c r="I10959" s="1255"/>
      <c r="K10959" s="1257"/>
      <c r="L10959" s="1257"/>
      <c r="P10959" s="1255"/>
    </row>
    <row r="10960" spans="6:16">
      <c r="F10960" s="1256"/>
      <c r="G10960" s="1257"/>
      <c r="I10960" s="1255"/>
      <c r="K10960" s="1257"/>
      <c r="L10960" s="1257"/>
      <c r="P10960" s="1255"/>
    </row>
    <row r="10961" spans="6:16">
      <c r="F10961" s="1256"/>
      <c r="G10961" s="1257"/>
      <c r="I10961" s="1255"/>
      <c r="K10961" s="1257"/>
      <c r="L10961" s="1257"/>
      <c r="P10961" s="1255"/>
    </row>
    <row r="10962" spans="6:16">
      <c r="F10962" s="1256"/>
      <c r="G10962" s="1257"/>
      <c r="I10962" s="1255"/>
      <c r="K10962" s="1257"/>
      <c r="L10962" s="1257"/>
      <c r="P10962" s="1255"/>
    </row>
    <row r="10963" spans="6:16">
      <c r="F10963" s="1256"/>
      <c r="G10963" s="1257"/>
      <c r="I10963" s="1255"/>
      <c r="K10963" s="1257"/>
      <c r="L10963" s="1257"/>
      <c r="P10963" s="1255"/>
    </row>
    <row r="10964" spans="6:16">
      <c r="F10964" s="1256"/>
      <c r="G10964" s="1257"/>
      <c r="I10964" s="1255"/>
      <c r="K10964" s="1257"/>
      <c r="L10964" s="1257"/>
      <c r="P10964" s="1255"/>
    </row>
    <row r="10965" spans="6:16">
      <c r="F10965" s="1256"/>
      <c r="G10965" s="1257"/>
      <c r="I10965" s="1255"/>
      <c r="K10965" s="1257"/>
      <c r="L10965" s="1257"/>
      <c r="P10965" s="1255"/>
    </row>
    <row r="10966" spans="6:16">
      <c r="F10966" s="1256"/>
      <c r="G10966" s="1257"/>
      <c r="I10966" s="1255"/>
      <c r="K10966" s="1257"/>
      <c r="L10966" s="1257"/>
      <c r="P10966" s="1255"/>
    </row>
    <row r="10967" spans="6:16">
      <c r="F10967" s="1256"/>
      <c r="G10967" s="1257"/>
      <c r="I10967" s="1255"/>
      <c r="K10967" s="1257"/>
      <c r="L10967" s="1257"/>
      <c r="P10967" s="1255"/>
    </row>
    <row r="10968" spans="6:16">
      <c r="F10968" s="1256"/>
      <c r="G10968" s="1257"/>
      <c r="I10968" s="1255"/>
      <c r="K10968" s="1257"/>
      <c r="L10968" s="1257"/>
      <c r="P10968" s="1255"/>
    </row>
    <row r="10969" spans="6:16">
      <c r="F10969" s="1256"/>
      <c r="G10969" s="1257"/>
      <c r="I10969" s="1255"/>
      <c r="K10969" s="1257"/>
      <c r="L10969" s="1257"/>
      <c r="P10969" s="1255"/>
    </row>
    <row r="10970" spans="6:16">
      <c r="F10970" s="1256"/>
      <c r="G10970" s="1257"/>
      <c r="I10970" s="1255"/>
      <c r="K10970" s="1257"/>
      <c r="L10970" s="1257"/>
      <c r="P10970" s="1255"/>
    </row>
    <row r="10971" spans="6:16">
      <c r="F10971" s="1256"/>
      <c r="G10971" s="1257"/>
      <c r="I10971" s="1255"/>
      <c r="K10971" s="1257"/>
      <c r="L10971" s="1257"/>
      <c r="P10971" s="1255"/>
    </row>
    <row r="10972" spans="6:16">
      <c r="F10972" s="1256"/>
      <c r="G10972" s="1257"/>
      <c r="I10972" s="1255"/>
      <c r="K10972" s="1257"/>
      <c r="L10972" s="1257"/>
      <c r="P10972" s="1255"/>
    </row>
    <row r="10973" spans="6:16">
      <c r="F10973" s="1256"/>
      <c r="G10973" s="1257"/>
      <c r="I10973" s="1255"/>
      <c r="K10973" s="1257"/>
      <c r="L10973" s="1257"/>
      <c r="P10973" s="1255"/>
    </row>
    <row r="10974" spans="6:16">
      <c r="F10974" s="1256"/>
      <c r="G10974" s="1257"/>
      <c r="I10974" s="1255"/>
      <c r="K10974" s="1257"/>
      <c r="L10974" s="1257"/>
      <c r="P10974" s="1255"/>
    </row>
    <row r="10975" spans="6:16">
      <c r="F10975" s="1256"/>
      <c r="G10975" s="1257"/>
      <c r="I10975" s="1255"/>
      <c r="K10975" s="1257"/>
      <c r="L10975" s="1257"/>
      <c r="P10975" s="1255"/>
    </row>
    <row r="10976" spans="6:16">
      <c r="F10976" s="1256"/>
      <c r="G10976" s="1257"/>
      <c r="I10976" s="1255"/>
      <c r="K10976" s="1257"/>
      <c r="L10976" s="1257"/>
      <c r="P10976" s="1255"/>
    </row>
    <row r="10977" spans="6:16">
      <c r="F10977" s="1256"/>
      <c r="G10977" s="1257"/>
      <c r="I10977" s="1255"/>
      <c r="K10977" s="1257"/>
      <c r="L10977" s="1257"/>
      <c r="P10977" s="1255"/>
    </row>
    <row r="10978" spans="6:16">
      <c r="F10978" s="1256"/>
      <c r="G10978" s="1257"/>
      <c r="I10978" s="1255"/>
      <c r="K10978" s="1257"/>
      <c r="L10978" s="1257"/>
      <c r="P10978" s="1255"/>
    </row>
    <row r="10979" spans="6:16">
      <c r="F10979" s="1256"/>
      <c r="G10979" s="1257"/>
      <c r="I10979" s="1255"/>
      <c r="K10979" s="1257"/>
      <c r="L10979" s="1257"/>
      <c r="P10979" s="1255"/>
    </row>
    <row r="10980" spans="6:16">
      <c r="F10980" s="1256"/>
      <c r="G10980" s="1257"/>
      <c r="I10980" s="1255"/>
      <c r="K10980" s="1257"/>
      <c r="L10980" s="1257"/>
      <c r="P10980" s="1255"/>
    </row>
    <row r="10981" spans="6:16">
      <c r="F10981" s="1256"/>
      <c r="G10981" s="1257"/>
      <c r="I10981" s="1255"/>
      <c r="K10981" s="1257"/>
      <c r="L10981" s="1257"/>
      <c r="P10981" s="1255"/>
    </row>
    <row r="10982" spans="6:16">
      <c r="F10982" s="1256"/>
      <c r="G10982" s="1257"/>
      <c r="I10982" s="1255"/>
      <c r="K10982" s="1257"/>
      <c r="L10982" s="1257"/>
      <c r="P10982" s="1255"/>
    </row>
    <row r="10983" spans="6:16">
      <c r="F10983" s="1256"/>
      <c r="G10983" s="1257"/>
      <c r="I10983" s="1255"/>
      <c r="K10983" s="1257"/>
      <c r="L10983" s="1257"/>
      <c r="P10983" s="1255"/>
    </row>
    <row r="10984" spans="6:16">
      <c r="F10984" s="1256"/>
      <c r="G10984" s="1257"/>
      <c r="I10984" s="1255"/>
      <c r="K10984" s="1257"/>
      <c r="L10984" s="1257"/>
      <c r="P10984" s="1255"/>
    </row>
    <row r="10985" spans="6:16">
      <c r="F10985" s="1256"/>
      <c r="G10985" s="1257"/>
      <c r="I10985" s="1255"/>
      <c r="K10985" s="1257"/>
      <c r="L10985" s="1257"/>
      <c r="P10985" s="1255"/>
    </row>
    <row r="10986" spans="6:16">
      <c r="F10986" s="1256"/>
      <c r="G10986" s="1257"/>
      <c r="I10986" s="1255"/>
      <c r="K10986" s="1257"/>
      <c r="L10986" s="1257"/>
      <c r="P10986" s="1255"/>
    </row>
    <row r="10987" spans="6:16">
      <c r="F10987" s="1256"/>
      <c r="G10987" s="1257"/>
      <c r="I10987" s="1255"/>
      <c r="K10987" s="1257"/>
      <c r="L10987" s="1257"/>
      <c r="P10987" s="1255"/>
    </row>
    <row r="10988" spans="6:16">
      <c r="F10988" s="1256"/>
      <c r="G10988" s="1257"/>
      <c r="I10988" s="1255"/>
      <c r="K10988" s="1257"/>
      <c r="L10988" s="1257"/>
      <c r="P10988" s="1255"/>
    </row>
    <row r="10989" spans="6:16">
      <c r="F10989" s="1256"/>
      <c r="G10989" s="1257"/>
      <c r="I10989" s="1255"/>
      <c r="K10989" s="1257"/>
      <c r="L10989" s="1257"/>
      <c r="P10989" s="1255"/>
    </row>
    <row r="10990" spans="6:16">
      <c r="F10990" s="1256"/>
      <c r="G10990" s="1257"/>
      <c r="I10990" s="1255"/>
      <c r="K10990" s="1257"/>
      <c r="L10990" s="1257"/>
      <c r="P10990" s="1255"/>
    </row>
    <row r="10991" spans="6:16">
      <c r="F10991" s="1256"/>
      <c r="G10991" s="1257"/>
      <c r="I10991" s="1255"/>
      <c r="K10991" s="1257"/>
      <c r="L10991" s="1257"/>
      <c r="P10991" s="1255"/>
    </row>
    <row r="10992" spans="6:16">
      <c r="F10992" s="1256"/>
      <c r="G10992" s="1257"/>
      <c r="I10992" s="1255"/>
      <c r="K10992" s="1257"/>
      <c r="L10992" s="1257"/>
      <c r="P10992" s="1255"/>
    </row>
    <row r="10993" spans="6:16">
      <c r="F10993" s="1256"/>
      <c r="G10993" s="1257"/>
      <c r="I10993" s="1255"/>
      <c r="K10993" s="1257"/>
      <c r="L10993" s="1257"/>
      <c r="P10993" s="1255"/>
    </row>
    <row r="10994" spans="6:16">
      <c r="F10994" s="1256"/>
      <c r="G10994" s="1257"/>
      <c r="I10994" s="1255"/>
      <c r="K10994" s="1257"/>
      <c r="L10994" s="1257"/>
      <c r="P10994" s="1255"/>
    </row>
    <row r="10995" spans="6:16">
      <c r="F10995" s="1256"/>
      <c r="G10995" s="1257"/>
      <c r="I10995" s="1255"/>
      <c r="K10995" s="1257"/>
      <c r="L10995" s="1257"/>
      <c r="P10995" s="1255"/>
    </row>
    <row r="10996" spans="6:16">
      <c r="F10996" s="1256"/>
      <c r="G10996" s="1257"/>
      <c r="I10996" s="1255"/>
      <c r="K10996" s="1257"/>
      <c r="L10996" s="1257"/>
      <c r="P10996" s="1255"/>
    </row>
    <row r="10997" spans="6:16">
      <c r="F10997" s="1256"/>
      <c r="G10997" s="1257"/>
      <c r="I10997" s="1255"/>
      <c r="K10997" s="1257"/>
      <c r="L10997" s="1257"/>
      <c r="P10997" s="1255"/>
    </row>
    <row r="10998" spans="6:16">
      <c r="F10998" s="1256"/>
      <c r="G10998" s="1257"/>
      <c r="I10998" s="1255"/>
      <c r="K10998" s="1257"/>
      <c r="L10998" s="1257"/>
      <c r="P10998" s="1255"/>
    </row>
    <row r="10999" spans="6:16">
      <c r="F10999" s="1256"/>
      <c r="G10999" s="1257"/>
      <c r="I10999" s="1255"/>
      <c r="K10999" s="1257"/>
      <c r="L10999" s="1257"/>
      <c r="P10999" s="1255"/>
    </row>
    <row r="11000" spans="6:16">
      <c r="F11000" s="1256"/>
      <c r="G11000" s="1257"/>
      <c r="I11000" s="1255"/>
      <c r="K11000" s="1257"/>
      <c r="L11000" s="1257"/>
      <c r="P11000" s="1255"/>
    </row>
    <row r="11001" spans="6:16">
      <c r="F11001" s="1256"/>
      <c r="G11001" s="1257"/>
      <c r="I11001" s="1255"/>
      <c r="K11001" s="1257"/>
      <c r="L11001" s="1257"/>
      <c r="P11001" s="1255"/>
    </row>
    <row r="11002" spans="6:16">
      <c r="F11002" s="1256"/>
      <c r="G11002" s="1257"/>
      <c r="I11002" s="1255"/>
      <c r="K11002" s="1257"/>
      <c r="L11002" s="1257"/>
      <c r="P11002" s="1255"/>
    </row>
    <row r="11003" spans="6:16">
      <c r="F11003" s="1256"/>
      <c r="G11003" s="1257"/>
      <c r="I11003" s="1255"/>
      <c r="K11003" s="1257"/>
      <c r="L11003" s="1257"/>
      <c r="P11003" s="1255"/>
    </row>
    <row r="11004" spans="6:16">
      <c r="F11004" s="1256"/>
      <c r="G11004" s="1257"/>
      <c r="I11004" s="1255"/>
      <c r="K11004" s="1257"/>
      <c r="L11004" s="1257"/>
      <c r="P11004" s="1255"/>
    </row>
    <row r="11005" spans="6:16">
      <c r="F11005" s="1256"/>
      <c r="G11005" s="1257"/>
      <c r="I11005" s="1255"/>
      <c r="K11005" s="1257"/>
      <c r="L11005" s="1257"/>
      <c r="P11005" s="1255"/>
    </row>
    <row r="11006" spans="6:16">
      <c r="F11006" s="1256"/>
      <c r="G11006" s="1257"/>
      <c r="I11006" s="1255"/>
      <c r="K11006" s="1257"/>
      <c r="L11006" s="1257"/>
      <c r="P11006" s="1255"/>
    </row>
    <row r="11007" spans="6:16">
      <c r="F11007" s="1256"/>
      <c r="G11007" s="1257"/>
      <c r="I11007" s="1255"/>
      <c r="K11007" s="1257"/>
      <c r="L11007" s="1257"/>
      <c r="P11007" s="1255"/>
    </row>
    <row r="11008" spans="6:16">
      <c r="F11008" s="1256"/>
      <c r="G11008" s="1257"/>
      <c r="I11008" s="1255"/>
      <c r="K11008" s="1257"/>
      <c r="L11008" s="1257"/>
      <c r="P11008" s="1255"/>
    </row>
    <row r="11009" spans="6:16">
      <c r="F11009" s="1256"/>
      <c r="G11009" s="1257"/>
      <c r="I11009" s="1255"/>
      <c r="K11009" s="1257"/>
      <c r="L11009" s="1257"/>
      <c r="P11009" s="1255"/>
    </row>
    <row r="11010" spans="6:16">
      <c r="F11010" s="1256"/>
      <c r="G11010" s="1257"/>
      <c r="I11010" s="1255"/>
      <c r="K11010" s="1257"/>
      <c r="L11010" s="1257"/>
      <c r="P11010" s="1255"/>
    </row>
    <row r="11011" spans="6:16">
      <c r="F11011" s="1256"/>
      <c r="G11011" s="1257"/>
      <c r="I11011" s="1255"/>
      <c r="K11011" s="1257"/>
      <c r="L11011" s="1257"/>
      <c r="P11011" s="1255"/>
    </row>
    <row r="11012" spans="6:16">
      <c r="F11012" s="1256"/>
      <c r="G11012" s="1257"/>
      <c r="I11012" s="1255"/>
      <c r="K11012" s="1257"/>
      <c r="L11012" s="1257"/>
      <c r="P11012" s="1255"/>
    </row>
    <row r="11013" spans="6:16">
      <c r="F11013" s="1256"/>
      <c r="G11013" s="1257"/>
      <c r="I11013" s="1255"/>
      <c r="K11013" s="1257"/>
      <c r="L11013" s="1257"/>
      <c r="P11013" s="1255"/>
    </row>
    <row r="11014" spans="6:16">
      <c r="F11014" s="1256"/>
      <c r="G11014" s="1257"/>
      <c r="I11014" s="1255"/>
      <c r="K11014" s="1257"/>
      <c r="L11014" s="1257"/>
      <c r="P11014" s="1255"/>
    </row>
    <row r="11015" spans="6:16">
      <c r="F11015" s="1256"/>
      <c r="G11015" s="1257"/>
      <c r="I11015" s="1255"/>
      <c r="K11015" s="1257"/>
      <c r="L11015" s="1257"/>
      <c r="P11015" s="1255"/>
    </row>
    <row r="11016" spans="6:16">
      <c r="F11016" s="1256"/>
      <c r="G11016" s="1257"/>
      <c r="I11016" s="1255"/>
      <c r="K11016" s="1257"/>
      <c r="L11016" s="1257"/>
      <c r="P11016" s="1255"/>
    </row>
    <row r="11017" spans="6:16">
      <c r="F11017" s="1256"/>
      <c r="G11017" s="1257"/>
      <c r="I11017" s="1255"/>
      <c r="K11017" s="1257"/>
      <c r="L11017" s="1257"/>
      <c r="P11017" s="1255"/>
    </row>
    <row r="11018" spans="6:16">
      <c r="F11018" s="1256"/>
      <c r="G11018" s="1257"/>
      <c r="I11018" s="1255"/>
      <c r="K11018" s="1257"/>
      <c r="L11018" s="1257"/>
      <c r="P11018" s="1255"/>
    </row>
    <row r="11019" spans="6:16">
      <c r="F11019" s="1256"/>
      <c r="G11019" s="1257"/>
      <c r="I11019" s="1255"/>
      <c r="K11019" s="1257"/>
      <c r="L11019" s="1257"/>
      <c r="P11019" s="1255"/>
    </row>
    <row r="11020" spans="6:16">
      <c r="F11020" s="1256"/>
      <c r="G11020" s="1257"/>
      <c r="I11020" s="1255"/>
      <c r="K11020" s="1257"/>
      <c r="L11020" s="1257"/>
      <c r="P11020" s="1255"/>
    </row>
    <row r="11021" spans="6:16">
      <c r="F11021" s="1256"/>
      <c r="G11021" s="1257"/>
      <c r="I11021" s="1255"/>
      <c r="K11021" s="1257"/>
      <c r="L11021" s="1257"/>
      <c r="P11021" s="1255"/>
    </row>
    <row r="11022" spans="6:16">
      <c r="F11022" s="1256"/>
      <c r="G11022" s="1257"/>
      <c r="I11022" s="1255"/>
      <c r="K11022" s="1257"/>
      <c r="L11022" s="1257"/>
      <c r="P11022" s="1255"/>
    </row>
    <row r="11023" spans="6:16">
      <c r="F11023" s="1256"/>
      <c r="G11023" s="1257"/>
      <c r="I11023" s="1255"/>
      <c r="K11023" s="1257"/>
      <c r="L11023" s="1257"/>
      <c r="P11023" s="1255"/>
    </row>
    <row r="11024" spans="6:16">
      <c r="F11024" s="1256"/>
      <c r="G11024" s="1257"/>
      <c r="I11024" s="1255"/>
      <c r="K11024" s="1257"/>
      <c r="L11024" s="1257"/>
      <c r="P11024" s="1255"/>
    </row>
    <row r="11025" spans="6:16">
      <c r="F11025" s="1256"/>
      <c r="G11025" s="1257"/>
      <c r="I11025" s="1255"/>
      <c r="K11025" s="1257"/>
      <c r="L11025" s="1257"/>
      <c r="P11025" s="1255"/>
    </row>
    <row r="11026" spans="6:16">
      <c r="F11026" s="1256"/>
      <c r="G11026" s="1257"/>
      <c r="I11026" s="1255"/>
      <c r="K11026" s="1257"/>
      <c r="L11026" s="1257"/>
      <c r="P11026" s="1255"/>
    </row>
    <row r="11027" spans="6:16">
      <c r="F11027" s="1256"/>
      <c r="G11027" s="1257"/>
      <c r="I11027" s="1255"/>
      <c r="K11027" s="1257"/>
      <c r="L11027" s="1257"/>
      <c r="P11027" s="1255"/>
    </row>
    <row r="11028" spans="6:16">
      <c r="F11028" s="1256"/>
      <c r="G11028" s="1257"/>
      <c r="I11028" s="1255"/>
      <c r="K11028" s="1257"/>
      <c r="L11028" s="1257"/>
      <c r="P11028" s="1255"/>
    </row>
    <row r="11029" spans="6:16">
      <c r="F11029" s="1256"/>
      <c r="G11029" s="1257"/>
      <c r="I11029" s="1255"/>
      <c r="K11029" s="1257"/>
      <c r="L11029" s="1257"/>
      <c r="P11029" s="1255"/>
    </row>
    <row r="11030" spans="6:16">
      <c r="F11030" s="1256"/>
      <c r="G11030" s="1257"/>
      <c r="I11030" s="1255"/>
      <c r="K11030" s="1257"/>
      <c r="L11030" s="1257"/>
      <c r="P11030" s="1255"/>
    </row>
    <row r="11031" spans="6:16">
      <c r="F11031" s="1256"/>
      <c r="G11031" s="1257"/>
      <c r="I11031" s="1255"/>
      <c r="K11031" s="1257"/>
      <c r="L11031" s="1257"/>
      <c r="P11031" s="1255"/>
    </row>
    <row r="11032" spans="6:16">
      <c r="F11032" s="1256"/>
      <c r="G11032" s="1257"/>
      <c r="I11032" s="1255"/>
      <c r="K11032" s="1257"/>
      <c r="L11032" s="1257"/>
      <c r="P11032" s="1255"/>
    </row>
    <row r="11033" spans="6:16">
      <c r="F11033" s="1256"/>
      <c r="G11033" s="1257"/>
      <c r="I11033" s="1255"/>
      <c r="K11033" s="1257"/>
      <c r="L11033" s="1257"/>
      <c r="P11033" s="1255"/>
    </row>
    <row r="11034" spans="6:16">
      <c r="F11034" s="1256"/>
      <c r="G11034" s="1257"/>
      <c r="I11034" s="1255"/>
      <c r="K11034" s="1257"/>
      <c r="L11034" s="1257"/>
      <c r="P11034" s="1255"/>
    </row>
    <row r="11035" spans="6:16">
      <c r="F11035" s="1256"/>
      <c r="G11035" s="1257"/>
      <c r="I11035" s="1255"/>
      <c r="K11035" s="1257"/>
      <c r="L11035" s="1257"/>
      <c r="P11035" s="1255"/>
    </row>
    <row r="11036" spans="6:16">
      <c r="F11036" s="1256"/>
      <c r="G11036" s="1257"/>
      <c r="I11036" s="1255"/>
      <c r="K11036" s="1257"/>
      <c r="L11036" s="1257"/>
      <c r="P11036" s="1255"/>
    </row>
    <row r="11037" spans="6:16">
      <c r="F11037" s="1256"/>
      <c r="G11037" s="1257"/>
      <c r="I11037" s="1255"/>
      <c r="K11037" s="1257"/>
      <c r="L11037" s="1257"/>
      <c r="P11037" s="1255"/>
    </row>
    <row r="11038" spans="6:16">
      <c r="F11038" s="1256"/>
      <c r="G11038" s="1257"/>
      <c r="I11038" s="1255"/>
      <c r="K11038" s="1257"/>
      <c r="L11038" s="1257"/>
      <c r="P11038" s="1255"/>
    </row>
    <row r="11039" spans="6:16">
      <c r="F11039" s="1256"/>
      <c r="G11039" s="1257"/>
      <c r="I11039" s="1255"/>
      <c r="K11039" s="1257"/>
      <c r="L11039" s="1257"/>
      <c r="P11039" s="1255"/>
    </row>
    <row r="11040" spans="6:16">
      <c r="F11040" s="1256"/>
      <c r="G11040" s="1257"/>
      <c r="I11040" s="1255"/>
      <c r="K11040" s="1257"/>
      <c r="L11040" s="1257"/>
      <c r="P11040" s="1255"/>
    </row>
    <row r="11041" spans="6:16">
      <c r="F11041" s="1256"/>
      <c r="G11041" s="1257"/>
      <c r="I11041" s="1255"/>
      <c r="K11041" s="1257"/>
      <c r="L11041" s="1257"/>
      <c r="P11041" s="1255"/>
    </row>
    <row r="11042" spans="6:16">
      <c r="F11042" s="1256"/>
      <c r="G11042" s="1257"/>
      <c r="I11042" s="1255"/>
      <c r="K11042" s="1257"/>
      <c r="L11042" s="1257"/>
      <c r="P11042" s="1255"/>
    </row>
    <row r="11043" spans="6:16">
      <c r="F11043" s="1256"/>
      <c r="G11043" s="1257"/>
      <c r="I11043" s="1255"/>
      <c r="K11043" s="1257"/>
      <c r="L11043" s="1257"/>
      <c r="P11043" s="1255"/>
    </row>
    <row r="11044" spans="6:16">
      <c r="F11044" s="1256"/>
      <c r="G11044" s="1257"/>
      <c r="I11044" s="1255"/>
      <c r="K11044" s="1257"/>
      <c r="L11044" s="1257"/>
      <c r="P11044" s="1255"/>
    </row>
    <row r="11045" spans="6:16">
      <c r="F11045" s="1256"/>
      <c r="G11045" s="1257"/>
      <c r="I11045" s="1255"/>
      <c r="K11045" s="1257"/>
      <c r="L11045" s="1257"/>
      <c r="P11045" s="1255"/>
    </row>
    <row r="11046" spans="6:16">
      <c r="F11046" s="1256"/>
      <c r="G11046" s="1257"/>
      <c r="I11046" s="1255"/>
      <c r="K11046" s="1257"/>
      <c r="L11046" s="1257"/>
      <c r="P11046" s="1255"/>
    </row>
    <row r="11047" spans="6:16">
      <c r="F11047" s="1256"/>
      <c r="G11047" s="1257"/>
      <c r="I11047" s="1255"/>
      <c r="K11047" s="1257"/>
      <c r="L11047" s="1257"/>
      <c r="P11047" s="1255"/>
    </row>
    <row r="11048" spans="6:16">
      <c r="F11048" s="1256"/>
      <c r="G11048" s="1257"/>
      <c r="I11048" s="1255"/>
      <c r="K11048" s="1257"/>
      <c r="L11048" s="1257"/>
      <c r="P11048" s="1255"/>
    </row>
    <row r="11049" spans="6:16">
      <c r="F11049" s="1256"/>
      <c r="G11049" s="1257"/>
      <c r="I11049" s="1255"/>
      <c r="K11049" s="1257"/>
      <c r="L11049" s="1257"/>
      <c r="P11049" s="1255"/>
    </row>
    <row r="11050" spans="6:16">
      <c r="F11050" s="1256"/>
      <c r="G11050" s="1257"/>
      <c r="I11050" s="1255"/>
      <c r="K11050" s="1257"/>
      <c r="L11050" s="1257"/>
      <c r="P11050" s="1255"/>
    </row>
    <row r="11051" spans="6:16">
      <c r="F11051" s="1256"/>
      <c r="G11051" s="1257"/>
      <c r="I11051" s="1255"/>
      <c r="K11051" s="1257"/>
      <c r="L11051" s="1257"/>
      <c r="P11051" s="1255"/>
    </row>
    <row r="11052" spans="6:16">
      <c r="F11052" s="1256"/>
      <c r="G11052" s="1257"/>
      <c r="I11052" s="1255"/>
      <c r="K11052" s="1257"/>
      <c r="L11052" s="1257"/>
      <c r="P11052" s="1255"/>
    </row>
    <row r="11053" spans="6:16">
      <c r="F11053" s="1256"/>
      <c r="G11053" s="1257"/>
      <c r="I11053" s="1255"/>
      <c r="K11053" s="1257"/>
      <c r="L11053" s="1257"/>
      <c r="P11053" s="1255"/>
    </row>
    <row r="11054" spans="6:16">
      <c r="F11054" s="1256"/>
      <c r="G11054" s="1257"/>
      <c r="I11054" s="1255"/>
      <c r="K11054" s="1257"/>
      <c r="L11054" s="1257"/>
      <c r="P11054" s="1255"/>
    </row>
    <row r="11055" spans="6:16">
      <c r="F11055" s="1256"/>
      <c r="G11055" s="1257"/>
      <c r="I11055" s="1255"/>
      <c r="K11055" s="1257"/>
      <c r="L11055" s="1257"/>
      <c r="P11055" s="1255"/>
    </row>
    <row r="11056" spans="6:16">
      <c r="F11056" s="1256"/>
      <c r="G11056" s="1257"/>
      <c r="I11056" s="1255"/>
      <c r="K11056" s="1257"/>
      <c r="L11056" s="1257"/>
      <c r="P11056" s="1255"/>
    </row>
    <row r="11057" spans="6:16">
      <c r="F11057" s="1256"/>
      <c r="G11057" s="1257"/>
      <c r="I11057" s="1255"/>
      <c r="K11057" s="1257"/>
      <c r="L11057" s="1257"/>
      <c r="P11057" s="1255"/>
    </row>
    <row r="11058" spans="6:16">
      <c r="F11058" s="1256"/>
      <c r="G11058" s="1257"/>
      <c r="I11058" s="1255"/>
      <c r="K11058" s="1257"/>
      <c r="L11058" s="1257"/>
      <c r="P11058" s="1255"/>
    </row>
    <row r="11059" spans="6:16">
      <c r="F11059" s="1256"/>
      <c r="G11059" s="1257"/>
      <c r="I11059" s="1255"/>
      <c r="K11059" s="1257"/>
      <c r="L11059" s="1257"/>
      <c r="P11059" s="1255"/>
    </row>
    <row r="11060" spans="6:16">
      <c r="F11060" s="1256"/>
      <c r="G11060" s="1257"/>
      <c r="I11060" s="1255"/>
      <c r="K11060" s="1257"/>
      <c r="L11060" s="1257"/>
      <c r="P11060" s="1255"/>
    </row>
    <row r="11061" spans="6:16">
      <c r="F11061" s="1256"/>
      <c r="G11061" s="1257"/>
      <c r="I11061" s="1255"/>
      <c r="K11061" s="1257"/>
      <c r="L11061" s="1257"/>
      <c r="P11061" s="1255"/>
    </row>
    <row r="11062" spans="6:16">
      <c r="F11062" s="1256"/>
      <c r="G11062" s="1257"/>
      <c r="I11062" s="1255"/>
      <c r="K11062" s="1257"/>
      <c r="L11062" s="1257"/>
      <c r="P11062" s="1255"/>
    </row>
    <row r="11063" spans="6:16">
      <c r="F11063" s="1256"/>
      <c r="G11063" s="1257"/>
      <c r="I11063" s="1255"/>
      <c r="K11063" s="1257"/>
      <c r="L11063" s="1257"/>
      <c r="P11063" s="1255"/>
    </row>
    <row r="11064" spans="6:16">
      <c r="F11064" s="1256"/>
      <c r="G11064" s="1257"/>
      <c r="I11064" s="1255"/>
      <c r="K11064" s="1257"/>
      <c r="L11064" s="1257"/>
      <c r="P11064" s="1255"/>
    </row>
    <row r="11065" spans="6:16">
      <c r="F11065" s="1256"/>
      <c r="G11065" s="1257"/>
      <c r="I11065" s="1255"/>
      <c r="K11065" s="1257"/>
      <c r="L11065" s="1257"/>
      <c r="P11065" s="1255"/>
    </row>
    <row r="11066" spans="6:16">
      <c r="F11066" s="1256"/>
      <c r="G11066" s="1257"/>
      <c r="I11066" s="1255"/>
      <c r="K11066" s="1257"/>
      <c r="L11066" s="1257"/>
      <c r="P11066" s="1255"/>
    </row>
    <row r="11067" spans="6:16">
      <c r="F11067" s="1256"/>
      <c r="G11067" s="1257"/>
      <c r="I11067" s="1255"/>
      <c r="K11067" s="1257"/>
      <c r="L11067" s="1257"/>
      <c r="P11067" s="1255"/>
    </row>
    <row r="11068" spans="6:16">
      <c r="F11068" s="1256"/>
      <c r="G11068" s="1257"/>
      <c r="I11068" s="1255"/>
      <c r="K11068" s="1257"/>
      <c r="L11068" s="1257"/>
      <c r="P11068" s="1255"/>
    </row>
    <row r="11069" spans="6:16">
      <c r="F11069" s="1256"/>
      <c r="G11069" s="1257"/>
      <c r="I11069" s="1255"/>
      <c r="K11069" s="1257"/>
      <c r="L11069" s="1257"/>
      <c r="P11069" s="1255"/>
    </row>
    <row r="11070" spans="6:16">
      <c r="F11070" s="1256"/>
      <c r="G11070" s="1257"/>
      <c r="I11070" s="1255"/>
      <c r="K11070" s="1257"/>
      <c r="L11070" s="1257"/>
      <c r="P11070" s="1255"/>
    </row>
    <row r="11071" spans="6:16">
      <c r="F11071" s="1256"/>
      <c r="G11071" s="1257"/>
      <c r="I11071" s="1255"/>
      <c r="K11071" s="1257"/>
      <c r="L11071" s="1257"/>
      <c r="P11071" s="1255"/>
    </row>
    <row r="11072" spans="6:16">
      <c r="F11072" s="1256"/>
      <c r="G11072" s="1257"/>
      <c r="I11072" s="1255"/>
      <c r="K11072" s="1257"/>
      <c r="L11072" s="1257"/>
      <c r="P11072" s="1255"/>
    </row>
    <row r="11073" spans="6:16">
      <c r="F11073" s="1256"/>
      <c r="G11073" s="1257"/>
      <c r="I11073" s="1255"/>
      <c r="K11073" s="1257"/>
      <c r="L11073" s="1257"/>
      <c r="P11073" s="1255"/>
    </row>
    <row r="11074" spans="6:16">
      <c r="F11074" s="1256"/>
      <c r="G11074" s="1257"/>
      <c r="I11074" s="1255"/>
      <c r="K11074" s="1257"/>
      <c r="L11074" s="1257"/>
      <c r="P11074" s="1255"/>
    </row>
    <row r="11075" spans="6:16">
      <c r="F11075" s="1256"/>
      <c r="G11075" s="1257"/>
      <c r="I11075" s="1255"/>
      <c r="K11075" s="1257"/>
      <c r="L11075" s="1257"/>
      <c r="P11075" s="1255"/>
    </row>
    <row r="11076" spans="6:16">
      <c r="F11076" s="1256"/>
      <c r="G11076" s="1257"/>
      <c r="I11076" s="1255"/>
      <c r="K11076" s="1257"/>
      <c r="L11076" s="1257"/>
      <c r="P11076" s="1255"/>
    </row>
    <row r="11077" spans="6:16">
      <c r="F11077" s="1256"/>
      <c r="G11077" s="1257"/>
      <c r="I11077" s="1255"/>
      <c r="K11077" s="1257"/>
      <c r="L11077" s="1257"/>
      <c r="P11077" s="1255"/>
    </row>
    <row r="11078" spans="6:16">
      <c r="F11078" s="1256"/>
      <c r="G11078" s="1257"/>
      <c r="I11078" s="1255"/>
      <c r="K11078" s="1257"/>
      <c r="L11078" s="1257"/>
      <c r="P11078" s="1255"/>
    </row>
    <row r="11079" spans="6:16">
      <c r="F11079" s="1256"/>
      <c r="G11079" s="1257"/>
      <c r="I11079" s="1255"/>
      <c r="K11079" s="1257"/>
      <c r="L11079" s="1257"/>
      <c r="P11079" s="1255"/>
    </row>
    <row r="11080" spans="6:16">
      <c r="F11080" s="1256"/>
      <c r="G11080" s="1257"/>
      <c r="I11080" s="1255"/>
      <c r="K11080" s="1257"/>
      <c r="L11080" s="1257"/>
      <c r="P11080" s="1255"/>
    </row>
    <row r="11081" spans="6:16">
      <c r="F11081" s="1256"/>
      <c r="G11081" s="1257"/>
      <c r="I11081" s="1255"/>
      <c r="K11081" s="1257"/>
      <c r="L11081" s="1257"/>
      <c r="P11081" s="1255"/>
    </row>
    <row r="11082" spans="6:16">
      <c r="F11082" s="1256"/>
      <c r="G11082" s="1257"/>
      <c r="I11082" s="1255"/>
      <c r="K11082" s="1257"/>
      <c r="L11082" s="1257"/>
      <c r="P11082" s="1255"/>
    </row>
    <row r="11083" spans="6:16">
      <c r="F11083" s="1256"/>
      <c r="G11083" s="1257"/>
      <c r="I11083" s="1255"/>
      <c r="K11083" s="1257"/>
      <c r="L11083" s="1257"/>
      <c r="P11083" s="1255"/>
    </row>
    <row r="11084" spans="6:16">
      <c r="F11084" s="1256"/>
      <c r="G11084" s="1257"/>
      <c r="I11084" s="1255"/>
      <c r="K11084" s="1257"/>
      <c r="L11084" s="1257"/>
      <c r="P11084" s="1255"/>
    </row>
    <row r="11085" spans="6:16">
      <c r="F11085" s="1256"/>
      <c r="G11085" s="1257"/>
      <c r="I11085" s="1255"/>
      <c r="K11085" s="1257"/>
      <c r="L11085" s="1257"/>
      <c r="P11085" s="1255"/>
    </row>
    <row r="11086" spans="6:16">
      <c r="F11086" s="1256"/>
      <c r="G11086" s="1257"/>
      <c r="I11086" s="1255"/>
      <c r="K11086" s="1257"/>
      <c r="L11086" s="1257"/>
      <c r="P11086" s="1255"/>
    </row>
    <row r="11087" spans="6:16">
      <c r="F11087" s="1256"/>
      <c r="G11087" s="1257"/>
      <c r="I11087" s="1255"/>
      <c r="K11087" s="1257"/>
      <c r="L11087" s="1257"/>
      <c r="P11087" s="1255"/>
    </row>
    <row r="11088" spans="6:16">
      <c r="F11088" s="1256"/>
      <c r="G11088" s="1257"/>
      <c r="I11088" s="1255"/>
      <c r="K11088" s="1257"/>
      <c r="L11088" s="1257"/>
      <c r="P11088" s="1255"/>
    </row>
    <row r="11089" spans="6:16">
      <c r="F11089" s="1256"/>
      <c r="G11089" s="1257"/>
      <c r="I11089" s="1255"/>
      <c r="K11089" s="1257"/>
      <c r="L11089" s="1257"/>
      <c r="P11089" s="1255"/>
    </row>
    <row r="11090" spans="6:16">
      <c r="F11090" s="1256"/>
      <c r="G11090" s="1257"/>
      <c r="I11090" s="1255"/>
      <c r="K11090" s="1257"/>
      <c r="L11090" s="1257"/>
      <c r="P11090" s="1255"/>
    </row>
    <row r="11091" spans="6:16">
      <c r="F11091" s="1256"/>
      <c r="G11091" s="1257"/>
      <c r="I11091" s="1255"/>
      <c r="K11091" s="1257"/>
      <c r="L11091" s="1257"/>
      <c r="P11091" s="1255"/>
    </row>
    <row r="11092" spans="6:16">
      <c r="F11092" s="1256"/>
      <c r="G11092" s="1257"/>
      <c r="I11092" s="1255"/>
      <c r="K11092" s="1257"/>
      <c r="L11092" s="1257"/>
      <c r="P11092" s="1255"/>
    </row>
    <row r="11093" spans="6:16">
      <c r="F11093" s="1256"/>
      <c r="G11093" s="1257"/>
      <c r="I11093" s="1255"/>
      <c r="K11093" s="1257"/>
      <c r="L11093" s="1257"/>
      <c r="P11093" s="1255"/>
    </row>
    <row r="11094" spans="6:16">
      <c r="F11094" s="1256"/>
      <c r="G11094" s="1257"/>
      <c r="I11094" s="1255"/>
      <c r="K11094" s="1257"/>
      <c r="L11094" s="1257"/>
      <c r="P11094" s="1255"/>
    </row>
    <row r="11095" spans="6:16">
      <c r="F11095" s="1256"/>
      <c r="G11095" s="1257"/>
      <c r="I11095" s="1255"/>
      <c r="K11095" s="1257"/>
      <c r="L11095" s="1257"/>
      <c r="P11095" s="1255"/>
    </row>
    <row r="11096" spans="6:16">
      <c r="F11096" s="1256"/>
      <c r="G11096" s="1257"/>
      <c r="I11096" s="1255"/>
      <c r="K11096" s="1257"/>
      <c r="L11096" s="1257"/>
      <c r="P11096" s="1255"/>
    </row>
    <row r="11097" spans="6:16">
      <c r="F11097" s="1256"/>
      <c r="G11097" s="1257"/>
      <c r="I11097" s="1255"/>
      <c r="K11097" s="1257"/>
      <c r="L11097" s="1257"/>
      <c r="P11097" s="1255"/>
    </row>
    <row r="11098" spans="6:16">
      <c r="F11098" s="1256"/>
      <c r="G11098" s="1257"/>
      <c r="I11098" s="1255"/>
      <c r="K11098" s="1257"/>
      <c r="L11098" s="1257"/>
      <c r="P11098" s="1255"/>
    </row>
    <row r="11099" spans="6:16">
      <c r="F11099" s="1256"/>
      <c r="G11099" s="1257"/>
      <c r="I11099" s="1255"/>
      <c r="K11099" s="1257"/>
      <c r="L11099" s="1257"/>
      <c r="P11099" s="1255"/>
    </row>
    <row r="11100" spans="6:16">
      <c r="F11100" s="1256"/>
      <c r="G11100" s="1257"/>
      <c r="I11100" s="1255"/>
      <c r="K11100" s="1257"/>
      <c r="L11100" s="1257"/>
      <c r="P11100" s="1255"/>
    </row>
    <row r="11101" spans="6:16">
      <c r="F11101" s="1256"/>
      <c r="G11101" s="1257"/>
      <c r="I11101" s="1255"/>
      <c r="K11101" s="1257"/>
      <c r="L11101" s="1257"/>
      <c r="P11101" s="1255"/>
    </row>
    <row r="11102" spans="6:16">
      <c r="F11102" s="1256"/>
      <c r="G11102" s="1257"/>
      <c r="I11102" s="1255"/>
      <c r="K11102" s="1257"/>
      <c r="L11102" s="1257"/>
      <c r="P11102" s="1255"/>
    </row>
    <row r="11103" spans="6:16">
      <c r="F11103" s="1256"/>
      <c r="G11103" s="1257"/>
      <c r="I11103" s="1255"/>
      <c r="K11103" s="1257"/>
      <c r="L11103" s="1257"/>
      <c r="P11103" s="1255"/>
    </row>
    <row r="11104" spans="6:16">
      <c r="F11104" s="1256"/>
      <c r="G11104" s="1257"/>
      <c r="I11104" s="1255"/>
      <c r="K11104" s="1257"/>
      <c r="L11104" s="1257"/>
      <c r="P11104" s="1255"/>
    </row>
    <row r="11105" spans="6:16">
      <c r="F11105" s="1256"/>
      <c r="G11105" s="1257"/>
      <c r="I11105" s="1255"/>
      <c r="K11105" s="1257"/>
      <c r="L11105" s="1257"/>
      <c r="P11105" s="1255"/>
    </row>
    <row r="11106" spans="6:16">
      <c r="F11106" s="1256"/>
      <c r="G11106" s="1257"/>
      <c r="I11106" s="1255"/>
      <c r="K11106" s="1257"/>
      <c r="L11106" s="1257"/>
      <c r="P11106" s="1255"/>
    </row>
    <row r="11107" spans="6:16">
      <c r="F11107" s="1256"/>
      <c r="G11107" s="1257"/>
      <c r="I11107" s="1255"/>
      <c r="K11107" s="1257"/>
      <c r="L11107" s="1257"/>
      <c r="P11107" s="1255"/>
    </row>
    <row r="11108" spans="6:16">
      <c r="F11108" s="1256"/>
      <c r="G11108" s="1257"/>
      <c r="I11108" s="1255"/>
      <c r="K11108" s="1257"/>
      <c r="L11108" s="1257"/>
      <c r="P11108" s="1255"/>
    </row>
    <row r="11109" spans="6:16">
      <c r="F11109" s="1256"/>
      <c r="G11109" s="1257"/>
      <c r="I11109" s="1255"/>
      <c r="K11109" s="1257"/>
      <c r="L11109" s="1257"/>
      <c r="P11109" s="1255"/>
    </row>
    <row r="11110" spans="6:16">
      <c r="F11110" s="1256"/>
      <c r="G11110" s="1257"/>
      <c r="I11110" s="1255"/>
      <c r="K11110" s="1257"/>
      <c r="L11110" s="1257"/>
      <c r="P11110" s="1255"/>
    </row>
    <row r="11111" spans="6:16">
      <c r="F11111" s="1256"/>
      <c r="G11111" s="1257"/>
      <c r="I11111" s="1255"/>
      <c r="K11111" s="1257"/>
      <c r="L11111" s="1257"/>
      <c r="P11111" s="1255"/>
    </row>
    <row r="11112" spans="6:16">
      <c r="F11112" s="1256"/>
      <c r="G11112" s="1257"/>
      <c r="I11112" s="1255"/>
      <c r="K11112" s="1257"/>
      <c r="L11112" s="1257"/>
      <c r="P11112" s="1255"/>
    </row>
    <row r="11113" spans="6:16">
      <c r="F11113" s="1256"/>
      <c r="G11113" s="1257"/>
      <c r="I11113" s="1255"/>
      <c r="K11113" s="1257"/>
      <c r="L11113" s="1257"/>
      <c r="P11113" s="1255"/>
    </row>
    <row r="11114" spans="6:16">
      <c r="F11114" s="1256"/>
      <c r="G11114" s="1257"/>
      <c r="I11114" s="1255"/>
      <c r="K11114" s="1257"/>
      <c r="L11114" s="1257"/>
      <c r="P11114" s="1255"/>
    </row>
    <row r="11115" spans="6:16">
      <c r="F11115" s="1256"/>
      <c r="G11115" s="1257"/>
      <c r="I11115" s="1255"/>
      <c r="K11115" s="1257"/>
      <c r="L11115" s="1257"/>
      <c r="P11115" s="1255"/>
    </row>
    <row r="11116" spans="6:16">
      <c r="F11116" s="1256"/>
      <c r="G11116" s="1257"/>
      <c r="I11116" s="1255"/>
      <c r="K11116" s="1257"/>
      <c r="L11116" s="1257"/>
      <c r="P11116" s="1255"/>
    </row>
    <row r="11117" spans="6:16">
      <c r="F11117" s="1256"/>
      <c r="G11117" s="1257"/>
      <c r="I11117" s="1255"/>
      <c r="K11117" s="1257"/>
      <c r="L11117" s="1257"/>
      <c r="P11117" s="1255"/>
    </row>
    <row r="11118" spans="6:16">
      <c r="F11118" s="1256"/>
      <c r="G11118" s="1257"/>
      <c r="I11118" s="1255"/>
      <c r="K11118" s="1257"/>
      <c r="L11118" s="1257"/>
      <c r="P11118" s="1255"/>
    </row>
    <row r="11119" spans="6:16">
      <c r="F11119" s="1256"/>
      <c r="G11119" s="1257"/>
      <c r="I11119" s="1255"/>
      <c r="K11119" s="1257"/>
      <c r="L11119" s="1257"/>
      <c r="P11119" s="1255"/>
    </row>
    <row r="11120" spans="6:16">
      <c r="F11120" s="1256"/>
      <c r="G11120" s="1257"/>
      <c r="I11120" s="1255"/>
      <c r="K11120" s="1257"/>
      <c r="L11120" s="1257"/>
      <c r="P11120" s="1255"/>
    </row>
    <row r="11121" spans="6:16">
      <c r="F11121" s="1256"/>
      <c r="G11121" s="1257"/>
      <c r="I11121" s="1255"/>
      <c r="K11121" s="1257"/>
      <c r="L11121" s="1257"/>
      <c r="P11121" s="1255"/>
    </row>
    <row r="11122" spans="6:16">
      <c r="F11122" s="1256"/>
      <c r="G11122" s="1257"/>
      <c r="I11122" s="1255"/>
      <c r="K11122" s="1257"/>
      <c r="L11122" s="1257"/>
      <c r="P11122" s="1255"/>
    </row>
    <row r="11123" spans="6:16">
      <c r="F11123" s="1256"/>
      <c r="G11123" s="1257"/>
      <c r="I11123" s="1255"/>
      <c r="K11123" s="1257"/>
      <c r="L11123" s="1257"/>
      <c r="P11123" s="1255"/>
    </row>
    <row r="11124" spans="6:16">
      <c r="F11124" s="1256"/>
      <c r="G11124" s="1257"/>
      <c r="I11124" s="1255"/>
      <c r="K11124" s="1257"/>
      <c r="L11124" s="1257"/>
      <c r="P11124" s="1255"/>
    </row>
    <row r="11125" spans="6:16">
      <c r="F11125" s="1256"/>
      <c r="G11125" s="1257"/>
      <c r="I11125" s="1255"/>
      <c r="K11125" s="1257"/>
      <c r="L11125" s="1257"/>
      <c r="P11125" s="1255"/>
    </row>
    <row r="11126" spans="6:16">
      <c r="F11126" s="1256"/>
      <c r="G11126" s="1257"/>
      <c r="I11126" s="1255"/>
      <c r="K11126" s="1257"/>
      <c r="L11126" s="1257"/>
      <c r="P11126" s="1255"/>
    </row>
    <row r="11127" spans="6:16">
      <c r="F11127" s="1256"/>
      <c r="G11127" s="1257"/>
      <c r="I11127" s="1255"/>
      <c r="K11127" s="1257"/>
      <c r="L11127" s="1257"/>
      <c r="P11127" s="1255"/>
    </row>
    <row r="11128" spans="6:16">
      <c r="F11128" s="1256"/>
      <c r="G11128" s="1257"/>
      <c r="I11128" s="1255"/>
      <c r="K11128" s="1257"/>
      <c r="L11128" s="1257"/>
      <c r="P11128" s="1255"/>
    </row>
    <row r="11129" spans="6:16">
      <c r="F11129" s="1256"/>
      <c r="G11129" s="1257"/>
      <c r="I11129" s="1255"/>
      <c r="K11129" s="1257"/>
      <c r="L11129" s="1257"/>
      <c r="P11129" s="1255"/>
    </row>
    <row r="11130" spans="6:16">
      <c r="F11130" s="1256"/>
      <c r="G11130" s="1257"/>
      <c r="I11130" s="1255"/>
      <c r="K11130" s="1257"/>
      <c r="L11130" s="1257"/>
      <c r="P11130" s="1255"/>
    </row>
    <row r="11131" spans="6:16">
      <c r="F11131" s="1256"/>
      <c r="G11131" s="1257"/>
      <c r="I11131" s="1255"/>
      <c r="K11131" s="1257"/>
      <c r="L11131" s="1257"/>
      <c r="P11131" s="1255"/>
    </row>
    <row r="11132" spans="6:16">
      <c r="F11132" s="1256"/>
      <c r="G11132" s="1257"/>
      <c r="I11132" s="1255"/>
      <c r="K11132" s="1257"/>
      <c r="L11132" s="1257"/>
      <c r="P11132" s="1255"/>
    </row>
    <row r="11133" spans="6:16">
      <c r="F11133" s="1256"/>
      <c r="G11133" s="1257"/>
      <c r="I11133" s="1255"/>
      <c r="K11133" s="1257"/>
      <c r="L11133" s="1257"/>
      <c r="P11133" s="1255"/>
    </row>
    <row r="11134" spans="6:16">
      <c r="F11134" s="1256"/>
      <c r="G11134" s="1257"/>
      <c r="I11134" s="1255"/>
      <c r="K11134" s="1257"/>
      <c r="L11134" s="1257"/>
      <c r="P11134" s="1255"/>
    </row>
    <row r="11135" spans="6:16">
      <c r="F11135" s="1256"/>
      <c r="G11135" s="1257"/>
      <c r="I11135" s="1255"/>
      <c r="K11135" s="1257"/>
      <c r="L11135" s="1257"/>
      <c r="P11135" s="1255"/>
    </row>
    <row r="11136" spans="6:16">
      <c r="F11136" s="1256"/>
      <c r="G11136" s="1257"/>
      <c r="I11136" s="1255"/>
      <c r="K11136" s="1257"/>
      <c r="L11136" s="1257"/>
      <c r="P11136" s="1255"/>
    </row>
    <row r="11137" spans="6:16">
      <c r="F11137" s="1256"/>
      <c r="G11137" s="1257"/>
      <c r="I11137" s="1255"/>
      <c r="K11137" s="1257"/>
      <c r="L11137" s="1257"/>
      <c r="P11137" s="1255"/>
    </row>
    <row r="11138" spans="6:16">
      <c r="F11138" s="1256"/>
      <c r="G11138" s="1257"/>
      <c r="I11138" s="1255"/>
      <c r="K11138" s="1257"/>
      <c r="L11138" s="1257"/>
      <c r="P11138" s="1255"/>
    </row>
    <row r="11139" spans="6:16">
      <c r="F11139" s="1256"/>
      <c r="G11139" s="1257"/>
      <c r="I11139" s="1255"/>
      <c r="K11139" s="1257"/>
      <c r="L11139" s="1257"/>
      <c r="P11139" s="1255"/>
    </row>
    <row r="11140" spans="6:16">
      <c r="F11140" s="1256"/>
      <c r="G11140" s="1257"/>
      <c r="I11140" s="1255"/>
      <c r="K11140" s="1257"/>
      <c r="L11140" s="1257"/>
      <c r="P11140" s="1255"/>
    </row>
    <row r="11141" spans="6:16">
      <c r="F11141" s="1256"/>
      <c r="G11141" s="1257"/>
      <c r="I11141" s="1255"/>
      <c r="K11141" s="1257"/>
      <c r="L11141" s="1257"/>
      <c r="P11141" s="1255"/>
    </row>
    <row r="11142" spans="6:16">
      <c r="F11142" s="1256"/>
      <c r="G11142" s="1257"/>
      <c r="I11142" s="1255"/>
      <c r="K11142" s="1257"/>
      <c r="L11142" s="1257"/>
      <c r="P11142" s="1255"/>
    </row>
    <row r="11143" spans="6:16">
      <c r="F11143" s="1256"/>
      <c r="G11143" s="1257"/>
      <c r="I11143" s="1255"/>
      <c r="K11143" s="1257"/>
      <c r="L11143" s="1257"/>
      <c r="P11143" s="1255"/>
    </row>
    <row r="11144" spans="6:16">
      <c r="F11144" s="1256"/>
      <c r="G11144" s="1257"/>
      <c r="I11144" s="1255"/>
      <c r="K11144" s="1257"/>
      <c r="L11144" s="1257"/>
      <c r="P11144" s="1255"/>
    </row>
    <row r="11145" spans="6:16">
      <c r="F11145" s="1256"/>
      <c r="G11145" s="1257"/>
      <c r="I11145" s="1255"/>
      <c r="K11145" s="1257"/>
      <c r="L11145" s="1257"/>
      <c r="P11145" s="1255"/>
    </row>
    <row r="11146" spans="6:16">
      <c r="F11146" s="1256"/>
      <c r="G11146" s="1257"/>
      <c r="I11146" s="1255"/>
      <c r="K11146" s="1257"/>
      <c r="L11146" s="1257"/>
      <c r="P11146" s="1255"/>
    </row>
    <row r="11147" spans="6:16">
      <c r="F11147" s="1256"/>
      <c r="G11147" s="1257"/>
      <c r="I11147" s="1255"/>
      <c r="K11147" s="1257"/>
      <c r="L11147" s="1257"/>
      <c r="P11147" s="1255"/>
    </row>
    <row r="11148" spans="6:16">
      <c r="F11148" s="1256"/>
      <c r="G11148" s="1257"/>
      <c r="I11148" s="1255"/>
      <c r="K11148" s="1257"/>
      <c r="L11148" s="1257"/>
      <c r="P11148" s="1255"/>
    </row>
    <row r="11149" spans="6:16">
      <c r="F11149" s="1256"/>
      <c r="G11149" s="1257"/>
      <c r="I11149" s="1255"/>
      <c r="K11149" s="1257"/>
      <c r="L11149" s="1257"/>
      <c r="P11149" s="1255"/>
    </row>
    <row r="11150" spans="6:16">
      <c r="F11150" s="1256"/>
      <c r="G11150" s="1257"/>
      <c r="I11150" s="1255"/>
      <c r="K11150" s="1257"/>
      <c r="L11150" s="1257"/>
      <c r="P11150" s="1255"/>
    </row>
    <row r="11151" spans="6:16">
      <c r="F11151" s="1256"/>
      <c r="G11151" s="1257"/>
      <c r="I11151" s="1255"/>
      <c r="K11151" s="1257"/>
      <c r="L11151" s="1257"/>
      <c r="P11151" s="1255"/>
    </row>
    <row r="11152" spans="6:16">
      <c r="F11152" s="1256"/>
      <c r="G11152" s="1257"/>
      <c r="I11152" s="1255"/>
      <c r="K11152" s="1257"/>
      <c r="L11152" s="1257"/>
      <c r="P11152" s="1255"/>
    </row>
    <row r="11153" spans="6:16">
      <c r="F11153" s="1256"/>
      <c r="G11153" s="1257"/>
      <c r="I11153" s="1255"/>
      <c r="K11153" s="1257"/>
      <c r="L11153" s="1257"/>
      <c r="P11153" s="1255"/>
    </row>
    <row r="11154" spans="6:16">
      <c r="F11154" s="1256"/>
      <c r="G11154" s="1257"/>
      <c r="I11154" s="1255"/>
      <c r="K11154" s="1257"/>
      <c r="L11154" s="1257"/>
      <c r="P11154" s="1255"/>
    </row>
    <row r="11155" spans="6:16">
      <c r="F11155" s="1256"/>
      <c r="G11155" s="1257"/>
      <c r="I11155" s="1255"/>
      <c r="K11155" s="1257"/>
      <c r="L11155" s="1257"/>
      <c r="P11155" s="1255"/>
    </row>
    <row r="11156" spans="6:16">
      <c r="F11156" s="1256"/>
      <c r="G11156" s="1257"/>
      <c r="I11156" s="1255"/>
      <c r="K11156" s="1257"/>
      <c r="L11156" s="1257"/>
      <c r="P11156" s="1255"/>
    </row>
    <row r="11157" spans="6:16">
      <c r="F11157" s="1256"/>
      <c r="G11157" s="1257"/>
      <c r="I11157" s="1255"/>
      <c r="K11157" s="1257"/>
      <c r="L11157" s="1257"/>
      <c r="P11157" s="1255"/>
    </row>
    <row r="11158" spans="6:16">
      <c r="F11158" s="1256"/>
      <c r="G11158" s="1257"/>
      <c r="I11158" s="1255"/>
      <c r="K11158" s="1257"/>
      <c r="L11158" s="1257"/>
      <c r="P11158" s="1255"/>
    </row>
    <row r="11159" spans="6:16">
      <c r="F11159" s="1256"/>
      <c r="G11159" s="1257"/>
      <c r="I11159" s="1255"/>
      <c r="K11159" s="1257"/>
      <c r="L11159" s="1257"/>
      <c r="P11159" s="1255"/>
    </row>
    <row r="11160" spans="6:16">
      <c r="F11160" s="1256"/>
      <c r="G11160" s="1257"/>
      <c r="I11160" s="1255"/>
      <c r="K11160" s="1257"/>
      <c r="L11160" s="1257"/>
      <c r="P11160" s="1255"/>
    </row>
    <row r="11161" spans="6:16">
      <c r="F11161" s="1256"/>
      <c r="G11161" s="1257"/>
      <c r="I11161" s="1255"/>
      <c r="K11161" s="1257"/>
      <c r="L11161" s="1257"/>
      <c r="P11161" s="1255"/>
    </row>
    <row r="11162" spans="6:16">
      <c r="F11162" s="1256"/>
      <c r="G11162" s="1257"/>
      <c r="I11162" s="1255"/>
      <c r="K11162" s="1257"/>
      <c r="L11162" s="1257"/>
      <c r="P11162" s="1255"/>
    </row>
    <row r="11163" spans="6:16">
      <c r="F11163" s="1256"/>
      <c r="G11163" s="1257"/>
      <c r="I11163" s="1255"/>
      <c r="K11163" s="1257"/>
      <c r="L11163" s="1257"/>
      <c r="P11163" s="1255"/>
    </row>
    <row r="11164" spans="6:16">
      <c r="F11164" s="1256"/>
      <c r="G11164" s="1257"/>
      <c r="I11164" s="1255"/>
      <c r="K11164" s="1257"/>
      <c r="L11164" s="1257"/>
      <c r="P11164" s="1255"/>
    </row>
    <row r="11165" spans="6:16">
      <c r="F11165" s="1256"/>
      <c r="G11165" s="1257"/>
      <c r="I11165" s="1255"/>
      <c r="K11165" s="1257"/>
      <c r="L11165" s="1257"/>
      <c r="P11165" s="1255"/>
    </row>
    <row r="11166" spans="6:16">
      <c r="F11166" s="1256"/>
      <c r="G11166" s="1257"/>
      <c r="I11166" s="1255"/>
      <c r="K11166" s="1257"/>
      <c r="L11166" s="1257"/>
      <c r="P11166" s="1255"/>
    </row>
    <row r="11167" spans="6:16">
      <c r="F11167" s="1256"/>
      <c r="G11167" s="1257"/>
      <c r="I11167" s="1255"/>
      <c r="K11167" s="1257"/>
      <c r="L11167" s="1257"/>
      <c r="P11167" s="1255"/>
    </row>
    <row r="11168" spans="6:16">
      <c r="F11168" s="1256"/>
      <c r="G11168" s="1257"/>
      <c r="I11168" s="1255"/>
      <c r="K11168" s="1257"/>
      <c r="L11168" s="1257"/>
      <c r="P11168" s="1255"/>
    </row>
    <row r="11169" spans="6:16">
      <c r="F11169" s="1256"/>
      <c r="G11169" s="1257"/>
      <c r="I11169" s="1255"/>
      <c r="K11169" s="1257"/>
      <c r="L11169" s="1257"/>
      <c r="P11169" s="1255"/>
    </row>
    <row r="11170" spans="6:16">
      <c r="F11170" s="1256"/>
      <c r="G11170" s="1257"/>
      <c r="I11170" s="1255"/>
      <c r="K11170" s="1257"/>
      <c r="L11170" s="1257"/>
      <c r="P11170" s="1255"/>
    </row>
    <row r="11171" spans="6:16">
      <c r="F11171" s="1256"/>
      <c r="G11171" s="1257"/>
      <c r="I11171" s="1255"/>
      <c r="K11171" s="1257"/>
      <c r="L11171" s="1257"/>
      <c r="P11171" s="1255"/>
    </row>
    <row r="11172" spans="6:16">
      <c r="F11172" s="1256"/>
      <c r="G11172" s="1257"/>
      <c r="I11172" s="1255"/>
      <c r="K11172" s="1257"/>
      <c r="L11172" s="1257"/>
      <c r="P11172" s="1255"/>
    </row>
    <row r="11173" spans="6:16">
      <c r="F11173" s="1256"/>
      <c r="G11173" s="1257"/>
      <c r="I11173" s="1255"/>
      <c r="K11173" s="1257"/>
      <c r="L11173" s="1257"/>
      <c r="P11173" s="1255"/>
    </row>
    <row r="11174" spans="6:16">
      <c r="F11174" s="1256"/>
      <c r="G11174" s="1257"/>
      <c r="I11174" s="1255"/>
      <c r="K11174" s="1257"/>
      <c r="L11174" s="1257"/>
      <c r="P11174" s="1255"/>
    </row>
    <row r="11175" spans="6:16">
      <c r="F11175" s="1256"/>
      <c r="G11175" s="1257"/>
      <c r="I11175" s="1255"/>
      <c r="K11175" s="1257"/>
      <c r="L11175" s="1257"/>
      <c r="P11175" s="1255"/>
    </row>
    <row r="11176" spans="6:16">
      <c r="F11176" s="1256"/>
      <c r="G11176" s="1257"/>
      <c r="I11176" s="1255"/>
      <c r="K11176" s="1257"/>
      <c r="L11176" s="1257"/>
      <c r="P11176" s="1255"/>
    </row>
    <row r="11177" spans="6:16">
      <c r="F11177" s="1256"/>
      <c r="G11177" s="1257"/>
      <c r="I11177" s="1255"/>
      <c r="K11177" s="1257"/>
      <c r="L11177" s="1257"/>
      <c r="P11177" s="1255"/>
    </row>
    <row r="11178" spans="6:16">
      <c r="F11178" s="1256"/>
      <c r="G11178" s="1257"/>
      <c r="I11178" s="1255"/>
      <c r="K11178" s="1257"/>
      <c r="L11178" s="1257"/>
      <c r="P11178" s="1255"/>
    </row>
    <row r="11179" spans="6:16">
      <c r="F11179" s="1256"/>
      <c r="G11179" s="1257"/>
      <c r="I11179" s="1255"/>
      <c r="K11179" s="1257"/>
      <c r="L11179" s="1257"/>
      <c r="P11179" s="1255"/>
    </row>
    <row r="11180" spans="6:16">
      <c r="F11180" s="1256"/>
      <c r="G11180" s="1257"/>
      <c r="I11180" s="1255"/>
      <c r="K11180" s="1257"/>
      <c r="L11180" s="1257"/>
      <c r="P11180" s="1255"/>
    </row>
    <row r="11181" spans="6:16">
      <c r="F11181" s="1256"/>
      <c r="G11181" s="1257"/>
      <c r="I11181" s="1255"/>
      <c r="K11181" s="1257"/>
      <c r="L11181" s="1257"/>
      <c r="P11181" s="1255"/>
    </row>
    <row r="11182" spans="6:16">
      <c r="F11182" s="1256"/>
      <c r="G11182" s="1257"/>
      <c r="I11182" s="1255"/>
      <c r="K11182" s="1257"/>
      <c r="L11182" s="1257"/>
      <c r="P11182" s="1255"/>
    </row>
    <row r="11183" spans="6:16">
      <c r="F11183" s="1256"/>
      <c r="G11183" s="1257"/>
      <c r="I11183" s="1255"/>
      <c r="K11183" s="1257"/>
      <c r="L11183" s="1257"/>
      <c r="P11183" s="1255"/>
    </row>
    <row r="11184" spans="6:16">
      <c r="F11184" s="1256"/>
      <c r="G11184" s="1257"/>
      <c r="I11184" s="1255"/>
      <c r="K11184" s="1257"/>
      <c r="L11184" s="1257"/>
      <c r="P11184" s="1255"/>
    </row>
    <row r="11185" spans="6:16">
      <c r="F11185" s="1256"/>
      <c r="G11185" s="1257"/>
      <c r="I11185" s="1255"/>
      <c r="K11185" s="1257"/>
      <c r="L11185" s="1257"/>
      <c r="P11185" s="1255"/>
    </row>
    <row r="11186" spans="6:16">
      <c r="F11186" s="1256"/>
      <c r="G11186" s="1257"/>
      <c r="I11186" s="1255"/>
      <c r="K11186" s="1257"/>
      <c r="L11186" s="1257"/>
      <c r="P11186" s="1255"/>
    </row>
    <row r="11187" spans="6:16">
      <c r="F11187" s="1256"/>
      <c r="G11187" s="1257"/>
      <c r="I11187" s="1255"/>
      <c r="K11187" s="1257"/>
      <c r="L11187" s="1257"/>
      <c r="P11187" s="1255"/>
    </row>
    <row r="11188" spans="6:16">
      <c r="F11188" s="1256"/>
      <c r="G11188" s="1257"/>
      <c r="I11188" s="1255"/>
      <c r="K11188" s="1257"/>
      <c r="L11188" s="1257"/>
      <c r="P11188" s="1255"/>
    </row>
    <row r="11189" spans="6:16">
      <c r="F11189" s="1256"/>
      <c r="G11189" s="1257"/>
      <c r="I11189" s="1255"/>
      <c r="K11189" s="1257"/>
      <c r="L11189" s="1257"/>
      <c r="P11189" s="1255"/>
    </row>
    <row r="11190" spans="6:16">
      <c r="F11190" s="1256"/>
      <c r="G11190" s="1257"/>
      <c r="I11190" s="1255"/>
      <c r="K11190" s="1257"/>
      <c r="L11190" s="1257"/>
      <c r="P11190" s="1255"/>
    </row>
    <row r="11191" spans="6:16">
      <c r="F11191" s="1256"/>
      <c r="G11191" s="1257"/>
      <c r="I11191" s="1255"/>
      <c r="K11191" s="1257"/>
      <c r="L11191" s="1257"/>
      <c r="P11191" s="1255"/>
    </row>
    <row r="11192" spans="6:16">
      <c r="F11192" s="1256"/>
      <c r="G11192" s="1257"/>
      <c r="I11192" s="1255"/>
      <c r="K11192" s="1257"/>
      <c r="L11192" s="1257"/>
      <c r="P11192" s="1255"/>
    </row>
    <row r="11193" spans="6:16">
      <c r="F11193" s="1256"/>
      <c r="G11193" s="1257"/>
      <c r="I11193" s="1255"/>
      <c r="K11193" s="1257"/>
      <c r="L11193" s="1257"/>
      <c r="P11193" s="1255"/>
    </row>
    <row r="11194" spans="6:16">
      <c r="F11194" s="1256"/>
      <c r="G11194" s="1257"/>
      <c r="I11194" s="1255"/>
      <c r="K11194" s="1257"/>
      <c r="L11194" s="1257"/>
      <c r="P11194" s="1255"/>
    </row>
    <row r="11195" spans="6:16">
      <c r="F11195" s="1256"/>
      <c r="G11195" s="1257"/>
      <c r="I11195" s="1255"/>
      <c r="K11195" s="1257"/>
      <c r="L11195" s="1257"/>
      <c r="P11195" s="1255"/>
    </row>
    <row r="11196" spans="6:16">
      <c r="F11196" s="1256"/>
      <c r="G11196" s="1257"/>
      <c r="I11196" s="1255"/>
      <c r="K11196" s="1257"/>
      <c r="L11196" s="1257"/>
      <c r="P11196" s="1255"/>
    </row>
    <row r="11197" spans="6:16">
      <c r="F11197" s="1256"/>
      <c r="G11197" s="1257"/>
      <c r="I11197" s="1255"/>
      <c r="K11197" s="1257"/>
      <c r="L11197" s="1257"/>
      <c r="P11197" s="1255"/>
    </row>
    <row r="11198" spans="6:16">
      <c r="F11198" s="1256"/>
      <c r="G11198" s="1257"/>
      <c r="I11198" s="1255"/>
      <c r="K11198" s="1257"/>
      <c r="L11198" s="1257"/>
      <c r="P11198" s="1255"/>
    </row>
    <row r="11199" spans="6:16">
      <c r="F11199" s="1256"/>
      <c r="G11199" s="1257"/>
      <c r="I11199" s="1255"/>
      <c r="K11199" s="1257"/>
      <c r="L11199" s="1257"/>
      <c r="P11199" s="1255"/>
    </row>
    <row r="11200" spans="6:16">
      <c r="F11200" s="1256"/>
      <c r="G11200" s="1257"/>
      <c r="I11200" s="1255"/>
      <c r="K11200" s="1257"/>
      <c r="L11200" s="1257"/>
      <c r="P11200" s="1255"/>
    </row>
    <row r="11201" spans="6:16">
      <c r="F11201" s="1256"/>
      <c r="G11201" s="1257"/>
      <c r="I11201" s="1255"/>
      <c r="K11201" s="1257"/>
      <c r="L11201" s="1257"/>
      <c r="P11201" s="1255"/>
    </row>
    <row r="11202" spans="6:16">
      <c r="F11202" s="1256"/>
      <c r="G11202" s="1257"/>
      <c r="I11202" s="1255"/>
      <c r="K11202" s="1257"/>
      <c r="L11202" s="1257"/>
      <c r="P11202" s="1255"/>
    </row>
    <row r="11203" spans="6:16">
      <c r="F11203" s="1256"/>
      <c r="G11203" s="1257"/>
      <c r="I11203" s="1255"/>
      <c r="K11203" s="1257"/>
      <c r="L11203" s="1257"/>
      <c r="P11203" s="1255"/>
    </row>
    <row r="11204" spans="6:16">
      <c r="F11204" s="1256"/>
      <c r="G11204" s="1257"/>
      <c r="I11204" s="1255"/>
      <c r="K11204" s="1257"/>
      <c r="L11204" s="1257"/>
      <c r="P11204" s="1255"/>
    </row>
    <row r="11205" spans="6:16">
      <c r="F11205" s="1256"/>
      <c r="G11205" s="1257"/>
      <c r="I11205" s="1255"/>
      <c r="K11205" s="1257"/>
      <c r="L11205" s="1257"/>
      <c r="P11205" s="1255"/>
    </row>
    <row r="11206" spans="6:16">
      <c r="F11206" s="1256"/>
      <c r="G11206" s="1257"/>
      <c r="I11206" s="1255"/>
      <c r="K11206" s="1257"/>
      <c r="L11206" s="1257"/>
      <c r="P11206" s="1255"/>
    </row>
    <row r="11207" spans="6:16">
      <c r="F11207" s="1256"/>
      <c r="G11207" s="1257"/>
      <c r="I11207" s="1255"/>
      <c r="K11207" s="1257"/>
      <c r="L11207" s="1257"/>
      <c r="P11207" s="1255"/>
    </row>
    <row r="11208" spans="6:16">
      <c r="F11208" s="1256"/>
      <c r="G11208" s="1257"/>
      <c r="I11208" s="1255"/>
      <c r="K11208" s="1257"/>
      <c r="L11208" s="1257"/>
      <c r="P11208" s="1255"/>
    </row>
    <row r="11209" spans="6:16">
      <c r="F11209" s="1256"/>
      <c r="G11209" s="1257"/>
      <c r="I11209" s="1255"/>
      <c r="K11209" s="1257"/>
      <c r="L11209" s="1257"/>
      <c r="P11209" s="1255"/>
    </row>
    <row r="11210" spans="6:16">
      <c r="F11210" s="1256"/>
      <c r="G11210" s="1257"/>
      <c r="I11210" s="1255"/>
      <c r="K11210" s="1257"/>
      <c r="L11210" s="1257"/>
      <c r="P11210" s="1255"/>
    </row>
    <row r="11211" spans="6:16">
      <c r="F11211" s="1256"/>
      <c r="G11211" s="1257"/>
      <c r="I11211" s="1255"/>
      <c r="K11211" s="1257"/>
      <c r="L11211" s="1257"/>
      <c r="P11211" s="1255"/>
    </row>
    <row r="11212" spans="6:16">
      <c r="F11212" s="1256"/>
      <c r="G11212" s="1257"/>
      <c r="I11212" s="1255"/>
      <c r="K11212" s="1257"/>
      <c r="L11212" s="1257"/>
      <c r="P11212" s="1255"/>
    </row>
    <row r="11213" spans="6:16">
      <c r="F11213" s="1256"/>
      <c r="G11213" s="1257"/>
      <c r="I11213" s="1255"/>
      <c r="K11213" s="1257"/>
      <c r="L11213" s="1257"/>
      <c r="P11213" s="1255"/>
    </row>
    <row r="11214" spans="6:16">
      <c r="F11214" s="1256"/>
      <c r="G11214" s="1257"/>
      <c r="I11214" s="1255"/>
      <c r="K11214" s="1257"/>
      <c r="L11214" s="1257"/>
      <c r="P11214" s="1255"/>
    </row>
    <row r="11215" spans="6:16">
      <c r="F11215" s="1256"/>
      <c r="G11215" s="1257"/>
      <c r="I11215" s="1255"/>
      <c r="K11215" s="1257"/>
      <c r="L11215" s="1257"/>
      <c r="P11215" s="1255"/>
    </row>
    <row r="11216" spans="6:16">
      <c r="F11216" s="1256"/>
      <c r="G11216" s="1257"/>
      <c r="I11216" s="1255"/>
      <c r="K11216" s="1257"/>
      <c r="L11216" s="1257"/>
      <c r="P11216" s="1255"/>
    </row>
    <row r="11217" spans="6:16">
      <c r="F11217" s="1256"/>
      <c r="G11217" s="1257"/>
      <c r="I11217" s="1255"/>
      <c r="K11217" s="1257"/>
      <c r="L11217" s="1257"/>
      <c r="P11217" s="1255"/>
    </row>
    <row r="11218" spans="6:16">
      <c r="F11218" s="1256"/>
      <c r="G11218" s="1257"/>
      <c r="I11218" s="1255"/>
      <c r="K11218" s="1257"/>
      <c r="L11218" s="1257"/>
      <c r="P11218" s="1255"/>
    </row>
    <row r="11219" spans="6:16">
      <c r="F11219" s="1256"/>
      <c r="G11219" s="1257"/>
      <c r="I11219" s="1255"/>
      <c r="K11219" s="1257"/>
      <c r="L11219" s="1257"/>
      <c r="P11219" s="1255"/>
    </row>
    <row r="11220" spans="6:16">
      <c r="F11220" s="1256"/>
      <c r="G11220" s="1257"/>
      <c r="I11220" s="1255"/>
      <c r="K11220" s="1257"/>
      <c r="L11220" s="1257"/>
      <c r="P11220" s="1255"/>
    </row>
    <row r="11221" spans="6:16">
      <c r="F11221" s="1256"/>
      <c r="G11221" s="1257"/>
      <c r="I11221" s="1255"/>
      <c r="K11221" s="1257"/>
      <c r="L11221" s="1257"/>
      <c r="P11221" s="1255"/>
    </row>
    <row r="11222" spans="6:16">
      <c r="F11222" s="1256"/>
      <c r="G11222" s="1257"/>
      <c r="I11222" s="1255"/>
      <c r="K11222" s="1257"/>
      <c r="L11222" s="1257"/>
      <c r="P11222" s="1255"/>
    </row>
    <row r="11223" spans="6:16">
      <c r="F11223" s="1256"/>
      <c r="G11223" s="1257"/>
      <c r="I11223" s="1255"/>
      <c r="K11223" s="1257"/>
      <c r="L11223" s="1257"/>
      <c r="P11223" s="1255"/>
    </row>
    <row r="11224" spans="6:16">
      <c r="F11224" s="1256"/>
      <c r="G11224" s="1257"/>
      <c r="I11224" s="1255"/>
      <c r="K11224" s="1257"/>
      <c r="L11224" s="1257"/>
      <c r="P11224" s="1255"/>
    </row>
    <row r="11225" spans="6:16">
      <c r="F11225" s="1256"/>
      <c r="G11225" s="1257"/>
      <c r="I11225" s="1255"/>
      <c r="K11225" s="1257"/>
      <c r="L11225" s="1257"/>
      <c r="P11225" s="1255"/>
    </row>
    <row r="11226" spans="6:16">
      <c r="F11226" s="1256"/>
      <c r="G11226" s="1257"/>
      <c r="I11226" s="1255"/>
      <c r="K11226" s="1257"/>
      <c r="L11226" s="1257"/>
      <c r="P11226" s="1255"/>
    </row>
    <row r="11227" spans="6:16">
      <c r="F11227" s="1256"/>
      <c r="G11227" s="1257"/>
      <c r="I11227" s="1255"/>
      <c r="K11227" s="1257"/>
      <c r="L11227" s="1257"/>
      <c r="P11227" s="1255"/>
    </row>
    <row r="11228" spans="6:16">
      <c r="F11228" s="1256"/>
      <c r="G11228" s="1257"/>
      <c r="I11228" s="1255"/>
      <c r="K11228" s="1257"/>
      <c r="L11228" s="1257"/>
      <c r="P11228" s="1255"/>
    </row>
    <row r="11229" spans="6:16">
      <c r="F11229" s="1256"/>
      <c r="G11229" s="1257"/>
      <c r="I11229" s="1255"/>
      <c r="K11229" s="1257"/>
      <c r="L11229" s="1257"/>
      <c r="P11229" s="1255"/>
    </row>
    <row r="11230" spans="6:16">
      <c r="F11230" s="1256"/>
      <c r="G11230" s="1257"/>
      <c r="I11230" s="1255"/>
      <c r="K11230" s="1257"/>
      <c r="L11230" s="1257"/>
      <c r="P11230" s="1255"/>
    </row>
    <row r="11231" spans="6:16">
      <c r="F11231" s="1256"/>
      <c r="G11231" s="1257"/>
      <c r="I11231" s="1255"/>
      <c r="K11231" s="1257"/>
      <c r="L11231" s="1257"/>
      <c r="P11231" s="1255"/>
    </row>
    <row r="11232" spans="6:16">
      <c r="F11232" s="1256"/>
      <c r="G11232" s="1257"/>
      <c r="I11232" s="1255"/>
      <c r="K11232" s="1257"/>
      <c r="L11232" s="1257"/>
      <c r="P11232" s="1255"/>
    </row>
    <row r="11233" spans="6:16">
      <c r="F11233" s="1256"/>
      <c r="G11233" s="1257"/>
      <c r="I11233" s="1255"/>
      <c r="K11233" s="1257"/>
      <c r="L11233" s="1257"/>
      <c r="P11233" s="1255"/>
    </row>
    <row r="11234" spans="6:16">
      <c r="F11234" s="1256"/>
      <c r="G11234" s="1257"/>
      <c r="I11234" s="1255"/>
      <c r="K11234" s="1257"/>
      <c r="L11234" s="1257"/>
      <c r="P11234" s="1255"/>
    </row>
    <row r="11235" spans="6:16">
      <c r="F11235" s="1256"/>
      <c r="G11235" s="1257"/>
      <c r="I11235" s="1255"/>
      <c r="K11235" s="1257"/>
      <c r="L11235" s="1257"/>
      <c r="P11235" s="1255"/>
    </row>
    <row r="11236" spans="6:16">
      <c r="F11236" s="1256"/>
      <c r="G11236" s="1257"/>
      <c r="I11236" s="1255"/>
      <c r="K11236" s="1257"/>
      <c r="L11236" s="1257"/>
      <c r="P11236" s="1255"/>
    </row>
    <row r="11237" spans="6:16">
      <c r="F11237" s="1256"/>
      <c r="G11237" s="1257"/>
      <c r="I11237" s="1255"/>
      <c r="K11237" s="1257"/>
      <c r="L11237" s="1257"/>
      <c r="P11237" s="1255"/>
    </row>
    <row r="11238" spans="6:16">
      <c r="F11238" s="1256"/>
      <c r="G11238" s="1257"/>
      <c r="I11238" s="1255"/>
      <c r="K11238" s="1257"/>
      <c r="L11238" s="1257"/>
      <c r="P11238" s="1255"/>
    </row>
    <row r="11239" spans="6:16">
      <c r="F11239" s="1256"/>
      <c r="G11239" s="1257"/>
      <c r="I11239" s="1255"/>
      <c r="K11239" s="1257"/>
      <c r="L11239" s="1257"/>
      <c r="P11239" s="1255"/>
    </row>
    <row r="11240" spans="6:16">
      <c r="F11240" s="1256"/>
      <c r="G11240" s="1257"/>
      <c r="I11240" s="1255"/>
      <c r="K11240" s="1257"/>
      <c r="L11240" s="1257"/>
      <c r="P11240" s="1255"/>
    </row>
    <row r="11241" spans="6:16">
      <c r="F11241" s="1256"/>
      <c r="G11241" s="1257"/>
      <c r="I11241" s="1255"/>
      <c r="K11241" s="1257"/>
      <c r="L11241" s="1257"/>
      <c r="P11241" s="1255"/>
    </row>
    <row r="11242" spans="6:16">
      <c r="F11242" s="1256"/>
      <c r="G11242" s="1257"/>
      <c r="I11242" s="1255"/>
      <c r="K11242" s="1257"/>
      <c r="L11242" s="1257"/>
      <c r="P11242" s="1255"/>
    </row>
    <row r="11243" spans="6:16">
      <c r="F11243" s="1256"/>
      <c r="G11243" s="1257"/>
      <c r="I11243" s="1255"/>
      <c r="K11243" s="1257"/>
      <c r="L11243" s="1257"/>
      <c r="P11243" s="1255"/>
    </row>
    <row r="11244" spans="6:16">
      <c r="F11244" s="1256"/>
      <c r="G11244" s="1257"/>
      <c r="I11244" s="1255"/>
      <c r="K11244" s="1257"/>
      <c r="L11244" s="1257"/>
      <c r="P11244" s="1255"/>
    </row>
    <row r="11245" spans="6:16">
      <c r="F11245" s="1256"/>
      <c r="G11245" s="1257"/>
      <c r="I11245" s="1255"/>
      <c r="K11245" s="1257"/>
      <c r="L11245" s="1257"/>
      <c r="P11245" s="1255"/>
    </row>
    <row r="11246" spans="6:16">
      <c r="F11246" s="1256"/>
      <c r="G11246" s="1257"/>
      <c r="I11246" s="1255"/>
      <c r="K11246" s="1257"/>
      <c r="L11246" s="1257"/>
      <c r="P11246" s="1255"/>
    </row>
    <row r="11247" spans="6:16">
      <c r="F11247" s="1256"/>
      <c r="G11247" s="1257"/>
      <c r="I11247" s="1255"/>
      <c r="K11247" s="1257"/>
      <c r="L11247" s="1257"/>
      <c r="P11247" s="1255"/>
    </row>
    <row r="11248" spans="6:16">
      <c r="F11248" s="1256"/>
      <c r="G11248" s="1257"/>
      <c r="I11248" s="1255"/>
      <c r="K11248" s="1257"/>
      <c r="L11248" s="1257"/>
      <c r="P11248" s="1255"/>
    </row>
    <row r="11249" spans="6:16">
      <c r="F11249" s="1256"/>
      <c r="G11249" s="1257"/>
      <c r="I11249" s="1255"/>
      <c r="K11249" s="1257"/>
      <c r="L11249" s="1257"/>
      <c r="P11249" s="1255"/>
    </row>
    <row r="11250" spans="6:16">
      <c r="F11250" s="1256"/>
      <c r="G11250" s="1257"/>
      <c r="I11250" s="1255"/>
      <c r="K11250" s="1257"/>
      <c r="L11250" s="1257"/>
      <c r="P11250" s="1255"/>
    </row>
    <row r="11251" spans="6:16">
      <c r="F11251" s="1256"/>
      <c r="G11251" s="1257"/>
      <c r="I11251" s="1255"/>
      <c r="K11251" s="1257"/>
      <c r="L11251" s="1257"/>
      <c r="P11251" s="1255"/>
    </row>
    <row r="11252" spans="6:16">
      <c r="F11252" s="1256"/>
      <c r="G11252" s="1257"/>
      <c r="I11252" s="1255"/>
      <c r="K11252" s="1257"/>
      <c r="L11252" s="1257"/>
      <c r="P11252" s="1255"/>
    </row>
    <row r="11253" spans="6:16">
      <c r="F11253" s="1256"/>
      <c r="G11253" s="1257"/>
      <c r="I11253" s="1255"/>
      <c r="K11253" s="1257"/>
      <c r="L11253" s="1257"/>
      <c r="P11253" s="1255"/>
    </row>
    <row r="11254" spans="6:16">
      <c r="F11254" s="1256"/>
      <c r="G11254" s="1257"/>
      <c r="I11254" s="1255"/>
      <c r="K11254" s="1257"/>
      <c r="L11254" s="1257"/>
      <c r="P11254" s="1255"/>
    </row>
    <row r="11255" spans="6:16">
      <c r="F11255" s="1256"/>
      <c r="G11255" s="1257"/>
      <c r="I11255" s="1255"/>
      <c r="K11255" s="1257"/>
      <c r="L11255" s="1257"/>
      <c r="P11255" s="1255"/>
    </row>
    <row r="11256" spans="6:16">
      <c r="F11256" s="1256"/>
      <c r="G11256" s="1257"/>
      <c r="I11256" s="1255"/>
      <c r="K11256" s="1257"/>
      <c r="L11256" s="1257"/>
      <c r="P11256" s="1255"/>
    </row>
    <row r="11257" spans="6:16">
      <c r="F11257" s="1256"/>
      <c r="G11257" s="1257"/>
      <c r="I11257" s="1255"/>
      <c r="K11257" s="1257"/>
      <c r="L11257" s="1257"/>
      <c r="P11257" s="1255"/>
    </row>
    <row r="11258" spans="6:16">
      <c r="F11258" s="1256"/>
      <c r="G11258" s="1257"/>
      <c r="I11258" s="1255"/>
      <c r="K11258" s="1257"/>
      <c r="L11258" s="1257"/>
      <c r="P11258" s="1255"/>
    </row>
    <row r="11259" spans="6:16">
      <c r="F11259" s="1256"/>
      <c r="G11259" s="1257"/>
      <c r="I11259" s="1255"/>
      <c r="K11259" s="1257"/>
      <c r="L11259" s="1257"/>
      <c r="P11259" s="1255"/>
    </row>
    <row r="11260" spans="6:16">
      <c r="F11260" s="1256"/>
      <c r="G11260" s="1257"/>
      <c r="I11260" s="1255"/>
      <c r="K11260" s="1257"/>
      <c r="L11260" s="1257"/>
      <c r="P11260" s="1255"/>
    </row>
    <row r="11261" spans="6:16">
      <c r="F11261" s="1256"/>
      <c r="G11261" s="1257"/>
      <c r="I11261" s="1255"/>
      <c r="K11261" s="1257"/>
      <c r="L11261" s="1257"/>
      <c r="P11261" s="1255"/>
    </row>
    <row r="11262" spans="6:16">
      <c r="F11262" s="1256"/>
      <c r="G11262" s="1257"/>
      <c r="I11262" s="1255"/>
      <c r="K11262" s="1257"/>
      <c r="L11262" s="1257"/>
      <c r="P11262" s="1255"/>
    </row>
    <row r="11263" spans="6:16">
      <c r="F11263" s="1256"/>
      <c r="G11263" s="1257"/>
      <c r="I11263" s="1255"/>
      <c r="K11263" s="1257"/>
      <c r="L11263" s="1257"/>
      <c r="P11263" s="1255"/>
    </row>
    <row r="11264" spans="6:16">
      <c r="F11264" s="1256"/>
      <c r="G11264" s="1257"/>
      <c r="I11264" s="1255"/>
      <c r="K11264" s="1257"/>
      <c r="L11264" s="1257"/>
      <c r="P11264" s="1255"/>
    </row>
    <row r="11265" spans="6:16">
      <c r="F11265" s="1256"/>
      <c r="G11265" s="1257"/>
      <c r="I11265" s="1255"/>
      <c r="K11265" s="1257"/>
      <c r="L11265" s="1257"/>
      <c r="P11265" s="1255"/>
    </row>
    <row r="11266" spans="6:16">
      <c r="F11266" s="1256"/>
      <c r="G11266" s="1257"/>
      <c r="I11266" s="1255"/>
      <c r="K11266" s="1257"/>
      <c r="L11266" s="1257"/>
      <c r="P11266" s="1255"/>
    </row>
    <row r="11267" spans="6:16">
      <c r="F11267" s="1256"/>
      <c r="G11267" s="1257"/>
      <c r="I11267" s="1255"/>
      <c r="K11267" s="1257"/>
      <c r="L11267" s="1257"/>
      <c r="P11267" s="1255"/>
    </row>
    <row r="11268" spans="6:16">
      <c r="F11268" s="1256"/>
      <c r="G11268" s="1257"/>
      <c r="I11268" s="1255"/>
      <c r="K11268" s="1257"/>
      <c r="L11268" s="1257"/>
      <c r="P11268" s="1255"/>
    </row>
    <row r="11269" spans="6:16">
      <c r="F11269" s="1256"/>
      <c r="G11269" s="1257"/>
      <c r="I11269" s="1255"/>
      <c r="K11269" s="1257"/>
      <c r="L11269" s="1257"/>
      <c r="P11269" s="1255"/>
    </row>
    <row r="11270" spans="6:16">
      <c r="F11270" s="1256"/>
      <c r="G11270" s="1257"/>
      <c r="I11270" s="1255"/>
      <c r="K11270" s="1257"/>
      <c r="L11270" s="1257"/>
      <c r="P11270" s="1255"/>
    </row>
    <row r="11271" spans="6:16">
      <c r="F11271" s="1256"/>
      <c r="G11271" s="1257"/>
      <c r="I11271" s="1255"/>
      <c r="K11271" s="1257"/>
      <c r="L11271" s="1257"/>
      <c r="P11271" s="1255"/>
    </row>
    <row r="11272" spans="6:16">
      <c r="F11272" s="1256"/>
      <c r="G11272" s="1257"/>
      <c r="I11272" s="1255"/>
      <c r="K11272" s="1257"/>
      <c r="L11272" s="1257"/>
      <c r="P11272" s="1255"/>
    </row>
    <row r="11273" spans="6:16">
      <c r="F11273" s="1256"/>
      <c r="G11273" s="1257"/>
      <c r="I11273" s="1255"/>
      <c r="K11273" s="1257"/>
      <c r="L11273" s="1257"/>
      <c r="P11273" s="1255"/>
    </row>
    <row r="11274" spans="6:16">
      <c r="F11274" s="1256"/>
      <c r="G11274" s="1257"/>
      <c r="I11274" s="1255"/>
      <c r="K11274" s="1257"/>
      <c r="L11274" s="1257"/>
      <c r="P11274" s="1255"/>
    </row>
    <row r="11275" spans="6:16">
      <c r="F11275" s="1256"/>
      <c r="G11275" s="1257"/>
      <c r="I11275" s="1255"/>
      <c r="K11275" s="1257"/>
      <c r="L11275" s="1257"/>
      <c r="P11275" s="1255"/>
    </row>
    <row r="11276" spans="6:16">
      <c r="F11276" s="1256"/>
      <c r="G11276" s="1257"/>
      <c r="I11276" s="1255"/>
      <c r="K11276" s="1257"/>
      <c r="L11276" s="1257"/>
      <c r="P11276" s="1255"/>
    </row>
    <row r="11277" spans="6:16">
      <c r="F11277" s="1256"/>
      <c r="G11277" s="1257"/>
      <c r="I11277" s="1255"/>
      <c r="K11277" s="1257"/>
      <c r="L11277" s="1257"/>
      <c r="P11277" s="1255"/>
    </row>
    <row r="11278" spans="6:16">
      <c r="F11278" s="1256"/>
      <c r="G11278" s="1257"/>
      <c r="I11278" s="1255"/>
      <c r="K11278" s="1257"/>
      <c r="L11278" s="1257"/>
      <c r="P11278" s="1255"/>
    </row>
    <row r="11279" spans="6:16">
      <c r="F11279" s="1256"/>
      <c r="G11279" s="1257"/>
      <c r="I11279" s="1255"/>
      <c r="K11279" s="1257"/>
      <c r="L11279" s="1257"/>
      <c r="P11279" s="1255"/>
    </row>
    <row r="11280" spans="6:16">
      <c r="F11280" s="1256"/>
      <c r="G11280" s="1257"/>
      <c r="I11280" s="1255"/>
      <c r="K11280" s="1257"/>
      <c r="L11280" s="1257"/>
      <c r="P11280" s="1255"/>
    </row>
    <row r="11281" spans="6:16">
      <c r="F11281" s="1256"/>
      <c r="G11281" s="1257"/>
      <c r="I11281" s="1255"/>
      <c r="K11281" s="1257"/>
      <c r="L11281" s="1257"/>
      <c r="P11281" s="1255"/>
    </row>
    <row r="11282" spans="6:16">
      <c r="F11282" s="1256"/>
      <c r="G11282" s="1257"/>
      <c r="I11282" s="1255"/>
      <c r="K11282" s="1257"/>
      <c r="L11282" s="1257"/>
      <c r="P11282" s="1255"/>
    </row>
    <row r="11283" spans="6:16">
      <c r="F11283" s="1256"/>
      <c r="G11283" s="1257"/>
      <c r="I11283" s="1255"/>
      <c r="K11283" s="1257"/>
      <c r="L11283" s="1257"/>
      <c r="P11283" s="1255"/>
    </row>
    <row r="11284" spans="6:16">
      <c r="F11284" s="1256"/>
      <c r="G11284" s="1257"/>
      <c r="I11284" s="1255"/>
      <c r="K11284" s="1257"/>
      <c r="L11284" s="1257"/>
      <c r="P11284" s="1255"/>
    </row>
    <row r="11285" spans="6:16">
      <c r="F11285" s="1256"/>
      <c r="G11285" s="1257"/>
      <c r="I11285" s="1255"/>
      <c r="K11285" s="1257"/>
      <c r="L11285" s="1257"/>
      <c r="P11285" s="1255"/>
    </row>
    <row r="11286" spans="6:16">
      <c r="F11286" s="1256"/>
      <c r="G11286" s="1257"/>
      <c r="I11286" s="1255"/>
      <c r="K11286" s="1257"/>
      <c r="L11286" s="1257"/>
      <c r="P11286" s="1255"/>
    </row>
    <row r="11287" spans="6:16">
      <c r="F11287" s="1256"/>
      <c r="G11287" s="1257"/>
      <c r="I11287" s="1255"/>
      <c r="K11287" s="1257"/>
      <c r="L11287" s="1257"/>
      <c r="P11287" s="1255"/>
    </row>
    <row r="11288" spans="6:16">
      <c r="F11288" s="1256"/>
      <c r="G11288" s="1257"/>
      <c r="I11288" s="1255"/>
      <c r="K11288" s="1257"/>
      <c r="L11288" s="1257"/>
      <c r="P11288" s="1255"/>
    </row>
    <row r="11289" spans="6:16">
      <c r="F11289" s="1256"/>
      <c r="G11289" s="1257"/>
      <c r="I11289" s="1255"/>
      <c r="K11289" s="1257"/>
      <c r="L11289" s="1257"/>
      <c r="P11289" s="1255"/>
    </row>
    <row r="11290" spans="6:16">
      <c r="F11290" s="1256"/>
      <c r="G11290" s="1257"/>
      <c r="I11290" s="1255"/>
      <c r="K11290" s="1257"/>
      <c r="L11290" s="1257"/>
      <c r="P11290" s="1255"/>
    </row>
    <row r="11291" spans="6:16">
      <c r="F11291" s="1256"/>
      <c r="G11291" s="1257"/>
      <c r="I11291" s="1255"/>
      <c r="K11291" s="1257"/>
      <c r="L11291" s="1257"/>
      <c r="P11291" s="1255"/>
    </row>
    <row r="11292" spans="6:16">
      <c r="F11292" s="1256"/>
      <c r="G11292" s="1257"/>
      <c r="I11292" s="1255"/>
      <c r="K11292" s="1257"/>
      <c r="L11292" s="1257"/>
      <c r="P11292" s="1255"/>
    </row>
    <row r="11293" spans="6:16">
      <c r="F11293" s="1256"/>
      <c r="G11293" s="1257"/>
      <c r="I11293" s="1255"/>
      <c r="K11293" s="1257"/>
      <c r="L11293" s="1257"/>
      <c r="P11293" s="1255"/>
    </row>
    <row r="11294" spans="6:16">
      <c r="F11294" s="1256"/>
      <c r="G11294" s="1257"/>
      <c r="I11294" s="1255"/>
      <c r="K11294" s="1257"/>
      <c r="L11294" s="1257"/>
      <c r="P11294" s="1255"/>
    </row>
    <row r="11295" spans="6:16">
      <c r="F11295" s="1256"/>
      <c r="G11295" s="1257"/>
      <c r="I11295" s="1255"/>
      <c r="K11295" s="1257"/>
      <c r="L11295" s="1257"/>
      <c r="P11295" s="1255"/>
    </row>
    <row r="11296" spans="6:16">
      <c r="F11296" s="1256"/>
      <c r="G11296" s="1257"/>
      <c r="I11296" s="1255"/>
      <c r="K11296" s="1257"/>
      <c r="L11296" s="1257"/>
      <c r="P11296" s="1255"/>
    </row>
    <row r="11297" spans="6:16">
      <c r="F11297" s="1256"/>
      <c r="G11297" s="1257"/>
      <c r="I11297" s="1255"/>
      <c r="K11297" s="1257"/>
      <c r="L11297" s="1257"/>
      <c r="P11297" s="1255"/>
    </row>
    <row r="11298" spans="6:16">
      <c r="F11298" s="1256"/>
      <c r="G11298" s="1257"/>
      <c r="I11298" s="1255"/>
      <c r="K11298" s="1257"/>
      <c r="L11298" s="1257"/>
      <c r="P11298" s="1255"/>
    </row>
    <row r="11299" spans="6:16">
      <c r="F11299" s="1256"/>
      <c r="G11299" s="1257"/>
      <c r="I11299" s="1255"/>
      <c r="K11299" s="1257"/>
      <c r="L11299" s="1257"/>
      <c r="P11299" s="1255"/>
    </row>
    <row r="11300" spans="6:16">
      <c r="F11300" s="1256"/>
      <c r="G11300" s="1257"/>
      <c r="I11300" s="1255"/>
      <c r="K11300" s="1257"/>
      <c r="L11300" s="1257"/>
      <c r="P11300" s="1255"/>
    </row>
    <row r="11301" spans="6:16">
      <c r="F11301" s="1256"/>
      <c r="G11301" s="1257"/>
      <c r="I11301" s="1255"/>
      <c r="K11301" s="1257"/>
      <c r="L11301" s="1257"/>
      <c r="P11301" s="1255"/>
    </row>
    <row r="11302" spans="6:16">
      <c r="F11302" s="1256"/>
      <c r="G11302" s="1257"/>
      <c r="I11302" s="1255"/>
      <c r="K11302" s="1257"/>
      <c r="L11302" s="1257"/>
      <c r="P11302" s="1255"/>
    </row>
    <row r="11303" spans="6:16">
      <c r="F11303" s="1256"/>
      <c r="G11303" s="1257"/>
      <c r="I11303" s="1255"/>
      <c r="K11303" s="1257"/>
      <c r="L11303" s="1257"/>
      <c r="P11303" s="1255"/>
    </row>
    <row r="11304" spans="6:16">
      <c r="F11304" s="1256"/>
      <c r="G11304" s="1257"/>
      <c r="I11304" s="1255"/>
      <c r="K11304" s="1257"/>
      <c r="L11304" s="1257"/>
      <c r="P11304" s="1255"/>
    </row>
    <row r="11305" spans="6:16">
      <c r="F11305" s="1256"/>
      <c r="G11305" s="1257"/>
      <c r="I11305" s="1255"/>
      <c r="K11305" s="1257"/>
      <c r="L11305" s="1257"/>
      <c r="P11305" s="1255"/>
    </row>
    <row r="11306" spans="6:16">
      <c r="F11306" s="1256"/>
      <c r="G11306" s="1257"/>
      <c r="I11306" s="1255"/>
      <c r="K11306" s="1257"/>
      <c r="L11306" s="1257"/>
      <c r="P11306" s="1255"/>
    </row>
    <row r="11307" spans="6:16">
      <c r="F11307" s="1256"/>
      <c r="G11307" s="1257"/>
      <c r="I11307" s="1255"/>
      <c r="K11307" s="1257"/>
      <c r="L11307" s="1257"/>
      <c r="P11307" s="1255"/>
    </row>
    <row r="11308" spans="6:16">
      <c r="F11308" s="1256"/>
      <c r="G11308" s="1257"/>
      <c r="I11308" s="1255"/>
      <c r="K11308" s="1257"/>
      <c r="L11308" s="1257"/>
      <c r="P11308" s="1255"/>
    </row>
    <row r="11309" spans="6:16">
      <c r="F11309" s="1256"/>
      <c r="G11309" s="1257"/>
      <c r="I11309" s="1255"/>
      <c r="K11309" s="1257"/>
      <c r="L11309" s="1257"/>
      <c r="P11309" s="1255"/>
    </row>
    <row r="11310" spans="6:16">
      <c r="F11310" s="1256"/>
      <c r="G11310" s="1257"/>
      <c r="I11310" s="1255"/>
      <c r="K11310" s="1257"/>
      <c r="L11310" s="1257"/>
      <c r="P11310" s="1255"/>
    </row>
    <row r="11311" spans="6:16">
      <c r="F11311" s="1256"/>
      <c r="G11311" s="1257"/>
      <c r="I11311" s="1255"/>
      <c r="K11311" s="1257"/>
      <c r="L11311" s="1257"/>
      <c r="P11311" s="1255"/>
    </row>
    <row r="11312" spans="6:16">
      <c r="F11312" s="1256"/>
      <c r="G11312" s="1257"/>
      <c r="I11312" s="1255"/>
      <c r="K11312" s="1257"/>
      <c r="L11312" s="1257"/>
      <c r="P11312" s="1255"/>
    </row>
    <row r="11313" spans="6:16">
      <c r="F11313" s="1256"/>
      <c r="G11313" s="1257"/>
      <c r="I11313" s="1255"/>
      <c r="K11313" s="1257"/>
      <c r="L11313" s="1257"/>
      <c r="P11313" s="1255"/>
    </row>
    <row r="11314" spans="6:16">
      <c r="F11314" s="1256"/>
      <c r="G11314" s="1257"/>
      <c r="I11314" s="1255"/>
      <c r="K11314" s="1257"/>
      <c r="L11314" s="1257"/>
      <c r="P11314" s="1255"/>
    </row>
    <row r="11315" spans="6:16">
      <c r="F11315" s="1256"/>
      <c r="G11315" s="1257"/>
      <c r="I11315" s="1255"/>
      <c r="K11315" s="1257"/>
      <c r="L11315" s="1257"/>
      <c r="P11315" s="1255"/>
    </row>
    <row r="11316" spans="6:16">
      <c r="F11316" s="1256"/>
      <c r="G11316" s="1257"/>
      <c r="I11316" s="1255"/>
      <c r="K11316" s="1257"/>
      <c r="L11316" s="1257"/>
      <c r="P11316" s="1255"/>
    </row>
    <row r="11317" spans="6:16">
      <c r="F11317" s="1256"/>
      <c r="G11317" s="1257"/>
      <c r="I11317" s="1255"/>
      <c r="K11317" s="1257"/>
      <c r="L11317" s="1257"/>
      <c r="P11317" s="1255"/>
    </row>
    <row r="11318" spans="6:16">
      <c r="F11318" s="1256"/>
      <c r="G11318" s="1257"/>
      <c r="I11318" s="1255"/>
      <c r="K11318" s="1257"/>
      <c r="L11318" s="1257"/>
      <c r="P11318" s="1255"/>
    </row>
    <row r="11319" spans="6:16">
      <c r="F11319" s="1256"/>
      <c r="G11319" s="1257"/>
      <c r="I11319" s="1255"/>
      <c r="K11319" s="1257"/>
      <c r="L11319" s="1257"/>
      <c r="P11319" s="1255"/>
    </row>
    <row r="11320" spans="6:16">
      <c r="F11320" s="1256"/>
      <c r="G11320" s="1257"/>
      <c r="I11320" s="1255"/>
      <c r="K11320" s="1257"/>
      <c r="L11320" s="1257"/>
      <c r="P11320" s="1255"/>
    </row>
    <row r="11321" spans="6:16">
      <c r="F11321" s="1256"/>
      <c r="G11321" s="1257"/>
      <c r="I11321" s="1255"/>
      <c r="K11321" s="1257"/>
      <c r="L11321" s="1257"/>
      <c r="P11321" s="1255"/>
    </row>
    <row r="11322" spans="6:16">
      <c r="F11322" s="1256"/>
      <c r="G11322" s="1257"/>
      <c r="I11322" s="1255"/>
      <c r="K11322" s="1257"/>
      <c r="L11322" s="1257"/>
      <c r="P11322" s="1255"/>
    </row>
    <row r="11323" spans="6:16">
      <c r="F11323" s="1256"/>
      <c r="G11323" s="1257"/>
      <c r="I11323" s="1255"/>
      <c r="K11323" s="1257"/>
      <c r="L11323" s="1257"/>
      <c r="P11323" s="1255"/>
    </row>
    <row r="11324" spans="6:16">
      <c r="F11324" s="1256"/>
      <c r="G11324" s="1257"/>
      <c r="I11324" s="1255"/>
      <c r="K11324" s="1257"/>
      <c r="L11324" s="1257"/>
      <c r="P11324" s="1255"/>
    </row>
    <row r="11325" spans="6:16">
      <c r="F11325" s="1256"/>
      <c r="G11325" s="1257"/>
      <c r="I11325" s="1255"/>
      <c r="K11325" s="1257"/>
      <c r="L11325" s="1257"/>
      <c r="P11325" s="1255"/>
    </row>
    <row r="11326" spans="6:16">
      <c r="F11326" s="1256"/>
      <c r="G11326" s="1257"/>
      <c r="I11326" s="1255"/>
      <c r="K11326" s="1257"/>
      <c r="L11326" s="1257"/>
      <c r="P11326" s="1255"/>
    </row>
    <row r="11327" spans="6:16">
      <c r="F11327" s="1256"/>
      <c r="G11327" s="1257"/>
      <c r="I11327" s="1255"/>
      <c r="K11327" s="1257"/>
      <c r="L11327" s="1257"/>
      <c r="P11327" s="1255"/>
    </row>
    <row r="11328" spans="6:16">
      <c r="F11328" s="1256"/>
      <c r="G11328" s="1257"/>
      <c r="I11328" s="1255"/>
      <c r="K11328" s="1257"/>
      <c r="L11328" s="1257"/>
      <c r="P11328" s="1255"/>
    </row>
    <row r="11329" spans="6:16">
      <c r="F11329" s="1256"/>
      <c r="G11329" s="1257"/>
      <c r="I11329" s="1255"/>
      <c r="K11329" s="1257"/>
      <c r="L11329" s="1257"/>
      <c r="P11329" s="1255"/>
    </row>
    <row r="11330" spans="6:16">
      <c r="F11330" s="1256"/>
      <c r="G11330" s="1257"/>
      <c r="I11330" s="1255"/>
      <c r="K11330" s="1257"/>
      <c r="L11330" s="1257"/>
      <c r="P11330" s="1255"/>
    </row>
    <row r="11331" spans="6:16">
      <c r="F11331" s="1256"/>
      <c r="G11331" s="1257"/>
      <c r="I11331" s="1255"/>
      <c r="K11331" s="1257"/>
      <c r="L11331" s="1257"/>
      <c r="P11331" s="1255"/>
    </row>
    <row r="11332" spans="6:16">
      <c r="F11332" s="1256"/>
      <c r="G11332" s="1257"/>
      <c r="I11332" s="1255"/>
      <c r="K11332" s="1257"/>
      <c r="L11332" s="1257"/>
      <c r="P11332" s="1255"/>
    </row>
    <row r="11333" spans="6:16">
      <c r="F11333" s="1256"/>
      <c r="G11333" s="1257"/>
      <c r="I11333" s="1255"/>
      <c r="K11333" s="1257"/>
      <c r="L11333" s="1257"/>
      <c r="P11333" s="1255"/>
    </row>
    <row r="11334" spans="6:16">
      <c r="F11334" s="1256"/>
      <c r="G11334" s="1257"/>
      <c r="I11334" s="1255"/>
      <c r="K11334" s="1257"/>
      <c r="L11334" s="1257"/>
      <c r="P11334" s="1255"/>
    </row>
    <row r="11335" spans="6:16">
      <c r="F11335" s="1256"/>
      <c r="G11335" s="1257"/>
      <c r="I11335" s="1255"/>
      <c r="K11335" s="1257"/>
      <c r="L11335" s="1257"/>
      <c r="P11335" s="1255"/>
    </row>
    <row r="11336" spans="6:16">
      <c r="F11336" s="1256"/>
      <c r="G11336" s="1257"/>
      <c r="I11336" s="1255"/>
      <c r="K11336" s="1257"/>
      <c r="L11336" s="1257"/>
      <c r="P11336" s="1255"/>
    </row>
    <row r="11337" spans="6:16">
      <c r="F11337" s="1256"/>
      <c r="G11337" s="1257"/>
      <c r="I11337" s="1255"/>
      <c r="K11337" s="1257"/>
      <c r="L11337" s="1257"/>
      <c r="P11337" s="1255"/>
    </row>
    <row r="11338" spans="6:16">
      <c r="F11338" s="1256"/>
      <c r="G11338" s="1257"/>
      <c r="I11338" s="1255"/>
      <c r="K11338" s="1257"/>
      <c r="L11338" s="1257"/>
      <c r="P11338" s="1255"/>
    </row>
    <row r="11339" spans="6:16">
      <c r="F11339" s="1256"/>
      <c r="G11339" s="1257"/>
      <c r="I11339" s="1255"/>
      <c r="K11339" s="1257"/>
      <c r="L11339" s="1257"/>
      <c r="P11339" s="1255"/>
    </row>
    <row r="11340" spans="6:16">
      <c r="F11340" s="1256"/>
      <c r="G11340" s="1257"/>
      <c r="I11340" s="1255"/>
      <c r="K11340" s="1257"/>
      <c r="L11340" s="1257"/>
      <c r="P11340" s="1255"/>
    </row>
    <row r="11341" spans="6:16">
      <c r="F11341" s="1256"/>
      <c r="G11341" s="1257"/>
      <c r="I11341" s="1255"/>
      <c r="K11341" s="1257"/>
      <c r="L11341" s="1257"/>
      <c r="P11341" s="1255"/>
    </row>
    <row r="11342" spans="6:16">
      <c r="F11342" s="1256"/>
      <c r="G11342" s="1257"/>
      <c r="I11342" s="1255"/>
      <c r="K11342" s="1257"/>
      <c r="L11342" s="1257"/>
      <c r="P11342" s="1255"/>
    </row>
    <row r="11343" spans="6:16">
      <c r="F11343" s="1256"/>
      <c r="G11343" s="1257"/>
      <c r="I11343" s="1255"/>
      <c r="K11343" s="1257"/>
      <c r="L11343" s="1257"/>
      <c r="P11343" s="1255"/>
    </row>
    <row r="11344" spans="6:16">
      <c r="F11344" s="1256"/>
      <c r="G11344" s="1257"/>
      <c r="I11344" s="1255"/>
      <c r="K11344" s="1257"/>
      <c r="L11344" s="1257"/>
      <c r="P11344" s="1255"/>
    </row>
    <row r="11345" spans="6:16">
      <c r="F11345" s="1256"/>
      <c r="G11345" s="1257"/>
      <c r="I11345" s="1255"/>
      <c r="K11345" s="1257"/>
      <c r="L11345" s="1257"/>
      <c r="P11345" s="1255"/>
    </row>
    <row r="11346" spans="6:16">
      <c r="F11346" s="1256"/>
      <c r="G11346" s="1257"/>
      <c r="I11346" s="1255"/>
      <c r="K11346" s="1257"/>
      <c r="L11346" s="1257"/>
      <c r="P11346" s="1255"/>
    </row>
    <row r="11347" spans="6:16">
      <c r="F11347" s="1256"/>
      <c r="G11347" s="1257"/>
      <c r="I11347" s="1255"/>
      <c r="K11347" s="1257"/>
      <c r="L11347" s="1257"/>
      <c r="P11347" s="1255"/>
    </row>
    <row r="11348" spans="6:16">
      <c r="F11348" s="1256"/>
      <c r="G11348" s="1257"/>
      <c r="I11348" s="1255"/>
      <c r="K11348" s="1257"/>
      <c r="L11348" s="1257"/>
      <c r="P11348" s="1255"/>
    </row>
    <row r="11349" spans="6:16">
      <c r="F11349" s="1256"/>
      <c r="G11349" s="1257"/>
      <c r="I11349" s="1255"/>
      <c r="K11349" s="1257"/>
      <c r="L11349" s="1257"/>
      <c r="P11349" s="1255"/>
    </row>
    <row r="11350" spans="6:16">
      <c r="F11350" s="1256"/>
      <c r="G11350" s="1257"/>
      <c r="I11350" s="1255"/>
      <c r="K11350" s="1257"/>
      <c r="L11350" s="1257"/>
      <c r="P11350" s="1255"/>
    </row>
    <row r="11351" spans="6:16">
      <c r="F11351" s="1256"/>
      <c r="G11351" s="1257"/>
      <c r="I11351" s="1255"/>
      <c r="K11351" s="1257"/>
      <c r="L11351" s="1257"/>
      <c r="P11351" s="1255"/>
    </row>
    <row r="11352" spans="6:16">
      <c r="F11352" s="1256"/>
      <c r="G11352" s="1257"/>
      <c r="I11352" s="1255"/>
      <c r="K11352" s="1257"/>
      <c r="L11352" s="1257"/>
      <c r="P11352" s="1255"/>
    </row>
    <row r="11353" spans="6:16">
      <c r="F11353" s="1256"/>
      <c r="G11353" s="1257"/>
      <c r="I11353" s="1255"/>
      <c r="K11353" s="1257"/>
      <c r="L11353" s="1257"/>
      <c r="P11353" s="1255"/>
    </row>
    <row r="11354" spans="6:16">
      <c r="F11354" s="1256"/>
      <c r="G11354" s="1257"/>
      <c r="I11354" s="1255"/>
      <c r="K11354" s="1257"/>
      <c r="L11354" s="1257"/>
      <c r="P11354" s="1255"/>
    </row>
    <row r="11355" spans="6:16">
      <c r="F11355" s="1256"/>
      <c r="G11355" s="1257"/>
      <c r="I11355" s="1255"/>
      <c r="K11355" s="1257"/>
      <c r="L11355" s="1257"/>
      <c r="P11355" s="1255"/>
    </row>
    <row r="11356" spans="6:16">
      <c r="F11356" s="1256"/>
      <c r="G11356" s="1257"/>
      <c r="I11356" s="1255"/>
      <c r="K11356" s="1257"/>
      <c r="L11356" s="1257"/>
      <c r="P11356" s="1255"/>
    </row>
    <row r="11357" spans="6:16">
      <c r="F11357" s="1256"/>
      <c r="G11357" s="1257"/>
      <c r="I11357" s="1255"/>
      <c r="K11357" s="1257"/>
      <c r="L11357" s="1257"/>
      <c r="P11357" s="1255"/>
    </row>
    <row r="11358" spans="6:16">
      <c r="F11358" s="1256"/>
      <c r="G11358" s="1257"/>
      <c r="I11358" s="1255"/>
      <c r="K11358" s="1257"/>
      <c r="L11358" s="1257"/>
      <c r="P11358" s="1255"/>
    </row>
    <row r="11359" spans="6:16">
      <c r="F11359" s="1256"/>
      <c r="G11359" s="1257"/>
      <c r="I11359" s="1255"/>
      <c r="K11359" s="1257"/>
      <c r="L11359" s="1257"/>
      <c r="P11359" s="1255"/>
    </row>
    <row r="11360" spans="6:16">
      <c r="F11360" s="1256"/>
      <c r="G11360" s="1257"/>
      <c r="I11360" s="1255"/>
      <c r="K11360" s="1257"/>
      <c r="L11360" s="1257"/>
      <c r="P11360" s="1255"/>
    </row>
    <row r="11361" spans="6:16">
      <c r="F11361" s="1256"/>
      <c r="G11361" s="1257"/>
      <c r="I11361" s="1255"/>
      <c r="K11361" s="1257"/>
      <c r="L11361" s="1257"/>
      <c r="P11361" s="1255"/>
    </row>
    <row r="11362" spans="6:16">
      <c r="F11362" s="1256"/>
      <c r="G11362" s="1257"/>
      <c r="I11362" s="1255"/>
      <c r="K11362" s="1257"/>
      <c r="L11362" s="1257"/>
      <c r="P11362" s="1255"/>
    </row>
    <row r="11363" spans="6:16">
      <c r="F11363" s="1256"/>
      <c r="G11363" s="1257"/>
      <c r="I11363" s="1255"/>
      <c r="K11363" s="1257"/>
      <c r="L11363" s="1257"/>
      <c r="P11363" s="1255"/>
    </row>
    <row r="11364" spans="6:16">
      <c r="F11364" s="1256"/>
      <c r="G11364" s="1257"/>
      <c r="I11364" s="1255"/>
      <c r="K11364" s="1257"/>
      <c r="L11364" s="1257"/>
      <c r="P11364" s="1255"/>
    </row>
    <row r="11365" spans="6:16">
      <c r="F11365" s="1256"/>
      <c r="G11365" s="1257"/>
      <c r="I11365" s="1255"/>
      <c r="K11365" s="1257"/>
      <c r="L11365" s="1257"/>
      <c r="P11365" s="1255"/>
    </row>
    <row r="11366" spans="6:16">
      <c r="F11366" s="1256"/>
      <c r="G11366" s="1257"/>
      <c r="I11366" s="1255"/>
      <c r="K11366" s="1257"/>
      <c r="L11366" s="1257"/>
      <c r="P11366" s="1255"/>
    </row>
    <row r="11367" spans="6:16">
      <c r="F11367" s="1256"/>
      <c r="G11367" s="1257"/>
      <c r="I11367" s="1255"/>
      <c r="K11367" s="1257"/>
      <c r="L11367" s="1257"/>
      <c r="P11367" s="1255"/>
    </row>
    <row r="11368" spans="6:16">
      <c r="F11368" s="1256"/>
      <c r="G11368" s="1257"/>
      <c r="I11368" s="1255"/>
      <c r="K11368" s="1257"/>
      <c r="L11368" s="1257"/>
      <c r="P11368" s="1255"/>
    </row>
    <row r="11369" spans="6:16">
      <c r="F11369" s="1256"/>
      <c r="G11369" s="1257"/>
      <c r="I11369" s="1255"/>
      <c r="K11369" s="1257"/>
      <c r="L11369" s="1257"/>
      <c r="P11369" s="1255"/>
    </row>
    <row r="11370" spans="6:16">
      <c r="F11370" s="1256"/>
      <c r="G11370" s="1257"/>
      <c r="I11370" s="1255"/>
      <c r="K11370" s="1257"/>
      <c r="L11370" s="1257"/>
      <c r="P11370" s="1255"/>
    </row>
    <row r="11371" spans="6:16">
      <c r="F11371" s="1256"/>
      <c r="G11371" s="1257"/>
      <c r="I11371" s="1255"/>
      <c r="K11371" s="1257"/>
      <c r="L11371" s="1257"/>
      <c r="P11371" s="1255"/>
    </row>
    <row r="11372" spans="6:16">
      <c r="F11372" s="1256"/>
      <c r="G11372" s="1257"/>
      <c r="I11372" s="1255"/>
      <c r="K11372" s="1257"/>
      <c r="L11372" s="1257"/>
      <c r="P11372" s="1255"/>
    </row>
    <row r="11373" spans="6:16">
      <c r="F11373" s="1256"/>
      <c r="G11373" s="1257"/>
      <c r="I11373" s="1255"/>
      <c r="K11373" s="1257"/>
      <c r="L11373" s="1257"/>
      <c r="P11373" s="1255"/>
    </row>
    <row r="11374" spans="6:16">
      <c r="F11374" s="1256"/>
      <c r="G11374" s="1257"/>
      <c r="I11374" s="1255"/>
      <c r="K11374" s="1257"/>
      <c r="L11374" s="1257"/>
      <c r="P11374" s="1255"/>
    </row>
    <row r="11375" spans="6:16">
      <c r="F11375" s="1256"/>
      <c r="G11375" s="1257"/>
      <c r="I11375" s="1255"/>
      <c r="K11375" s="1257"/>
      <c r="L11375" s="1257"/>
      <c r="P11375" s="1255"/>
    </row>
    <row r="11376" spans="6:16">
      <c r="F11376" s="1256"/>
      <c r="G11376" s="1257"/>
      <c r="I11376" s="1255"/>
      <c r="K11376" s="1257"/>
      <c r="L11376" s="1257"/>
      <c r="P11376" s="1255"/>
    </row>
    <row r="11377" spans="6:16">
      <c r="F11377" s="1256"/>
      <c r="G11377" s="1257"/>
      <c r="I11377" s="1255"/>
      <c r="K11377" s="1257"/>
      <c r="L11377" s="1257"/>
      <c r="P11377" s="1255"/>
    </row>
    <row r="11378" spans="6:16">
      <c r="F11378" s="1256"/>
      <c r="G11378" s="1257"/>
      <c r="I11378" s="1255"/>
      <c r="K11378" s="1257"/>
      <c r="L11378" s="1257"/>
      <c r="P11378" s="1255"/>
    </row>
    <row r="11379" spans="6:16">
      <c r="F11379" s="1256"/>
      <c r="G11379" s="1257"/>
      <c r="I11379" s="1255"/>
      <c r="K11379" s="1257"/>
      <c r="L11379" s="1257"/>
      <c r="P11379" s="1255"/>
    </row>
    <row r="11380" spans="6:16">
      <c r="F11380" s="1256"/>
      <c r="G11380" s="1257"/>
      <c r="I11380" s="1255"/>
      <c r="K11380" s="1257"/>
      <c r="L11380" s="1257"/>
      <c r="P11380" s="1255"/>
    </row>
    <row r="11381" spans="6:16">
      <c r="F11381" s="1256"/>
      <c r="G11381" s="1257"/>
      <c r="I11381" s="1255"/>
      <c r="K11381" s="1257"/>
      <c r="L11381" s="1257"/>
      <c r="P11381" s="1255"/>
    </row>
    <row r="11382" spans="6:16">
      <c r="F11382" s="1256"/>
      <c r="G11382" s="1257"/>
      <c r="I11382" s="1255"/>
      <c r="K11382" s="1257"/>
      <c r="L11382" s="1257"/>
      <c r="P11382" s="1255"/>
    </row>
    <row r="11383" spans="6:16">
      <c r="F11383" s="1256"/>
      <c r="G11383" s="1257"/>
      <c r="I11383" s="1255"/>
      <c r="K11383" s="1257"/>
      <c r="L11383" s="1257"/>
      <c r="P11383" s="1255"/>
    </row>
    <row r="11384" spans="6:16">
      <c r="F11384" s="1256"/>
      <c r="G11384" s="1257"/>
      <c r="I11384" s="1255"/>
      <c r="K11384" s="1257"/>
      <c r="L11384" s="1257"/>
      <c r="P11384" s="1255"/>
    </row>
    <row r="11385" spans="6:16">
      <c r="F11385" s="1256"/>
      <c r="G11385" s="1257"/>
      <c r="I11385" s="1255"/>
      <c r="K11385" s="1257"/>
      <c r="L11385" s="1257"/>
      <c r="P11385" s="1255"/>
    </row>
    <row r="11386" spans="6:16">
      <c r="F11386" s="1256"/>
      <c r="G11386" s="1257"/>
      <c r="I11386" s="1255"/>
      <c r="K11386" s="1257"/>
      <c r="L11386" s="1257"/>
      <c r="P11386" s="1255"/>
    </row>
    <row r="11387" spans="6:16">
      <c r="F11387" s="1256"/>
      <c r="G11387" s="1257"/>
      <c r="I11387" s="1255"/>
      <c r="K11387" s="1257"/>
      <c r="L11387" s="1257"/>
      <c r="P11387" s="1255"/>
    </row>
    <row r="11388" spans="6:16">
      <c r="F11388" s="1256"/>
      <c r="G11388" s="1257"/>
      <c r="I11388" s="1255"/>
      <c r="K11388" s="1257"/>
      <c r="L11388" s="1257"/>
      <c r="P11388" s="1255"/>
    </row>
    <row r="11389" spans="6:16">
      <c r="F11389" s="1256"/>
      <c r="G11389" s="1257"/>
      <c r="I11389" s="1255"/>
      <c r="K11389" s="1257"/>
      <c r="L11389" s="1257"/>
      <c r="P11389" s="1255"/>
    </row>
    <row r="11390" spans="6:16">
      <c r="F11390" s="1256"/>
      <c r="G11390" s="1257"/>
      <c r="I11390" s="1255"/>
      <c r="K11390" s="1257"/>
      <c r="L11390" s="1257"/>
      <c r="P11390" s="1255"/>
    </row>
    <row r="11391" spans="6:16">
      <c r="F11391" s="1256"/>
      <c r="G11391" s="1257"/>
      <c r="I11391" s="1255"/>
      <c r="K11391" s="1257"/>
      <c r="L11391" s="1257"/>
      <c r="P11391" s="1255"/>
    </row>
    <row r="11392" spans="6:16">
      <c r="F11392" s="1256"/>
      <c r="G11392" s="1257"/>
      <c r="I11392" s="1255"/>
      <c r="K11392" s="1257"/>
      <c r="L11392" s="1257"/>
      <c r="P11392" s="1255"/>
    </row>
    <row r="11393" spans="6:16">
      <c r="F11393" s="1256"/>
      <c r="G11393" s="1257"/>
      <c r="I11393" s="1255"/>
      <c r="K11393" s="1257"/>
      <c r="L11393" s="1257"/>
      <c r="P11393" s="1255"/>
    </row>
    <row r="11394" spans="6:16">
      <c r="F11394" s="1256"/>
      <c r="G11394" s="1257"/>
      <c r="I11394" s="1255"/>
      <c r="K11394" s="1257"/>
      <c r="L11394" s="1257"/>
      <c r="P11394" s="1255"/>
    </row>
    <row r="11395" spans="6:16">
      <c r="F11395" s="1256"/>
      <c r="G11395" s="1257"/>
      <c r="I11395" s="1255"/>
      <c r="K11395" s="1257"/>
      <c r="L11395" s="1257"/>
      <c r="P11395" s="1255"/>
    </row>
    <row r="11396" spans="6:16">
      <c r="F11396" s="1256"/>
      <c r="G11396" s="1257"/>
      <c r="I11396" s="1255"/>
      <c r="K11396" s="1257"/>
      <c r="L11396" s="1257"/>
      <c r="P11396" s="1255"/>
    </row>
    <row r="11397" spans="6:16">
      <c r="F11397" s="1256"/>
      <c r="G11397" s="1257"/>
      <c r="I11397" s="1255"/>
      <c r="K11397" s="1257"/>
      <c r="L11397" s="1257"/>
      <c r="P11397" s="1255"/>
    </row>
    <row r="11398" spans="6:16">
      <c r="F11398" s="1256"/>
      <c r="G11398" s="1257"/>
      <c r="I11398" s="1255"/>
      <c r="K11398" s="1257"/>
      <c r="L11398" s="1257"/>
      <c r="P11398" s="1255"/>
    </row>
    <row r="11399" spans="6:16">
      <c r="F11399" s="1256"/>
      <c r="G11399" s="1257"/>
      <c r="I11399" s="1255"/>
      <c r="K11399" s="1257"/>
      <c r="L11399" s="1257"/>
      <c r="P11399" s="1255"/>
    </row>
    <row r="11400" spans="6:16">
      <c r="F11400" s="1256"/>
      <c r="G11400" s="1257"/>
      <c r="I11400" s="1255"/>
      <c r="K11400" s="1257"/>
      <c r="L11400" s="1257"/>
      <c r="P11400" s="1255"/>
    </row>
    <row r="11401" spans="6:16">
      <c r="F11401" s="1256"/>
      <c r="G11401" s="1257"/>
      <c r="I11401" s="1255"/>
      <c r="K11401" s="1257"/>
      <c r="L11401" s="1257"/>
      <c r="P11401" s="1255"/>
    </row>
    <row r="11402" spans="6:16">
      <c r="F11402" s="1256"/>
      <c r="G11402" s="1257"/>
      <c r="I11402" s="1255"/>
      <c r="K11402" s="1257"/>
      <c r="L11402" s="1257"/>
      <c r="P11402" s="1255"/>
    </row>
    <row r="11403" spans="6:16">
      <c r="F11403" s="1256"/>
      <c r="G11403" s="1257"/>
      <c r="I11403" s="1255"/>
      <c r="K11403" s="1257"/>
      <c r="L11403" s="1257"/>
      <c r="P11403" s="1255"/>
    </row>
    <row r="11404" spans="6:16">
      <c r="F11404" s="1256"/>
      <c r="G11404" s="1257"/>
      <c r="I11404" s="1255"/>
      <c r="K11404" s="1257"/>
      <c r="L11404" s="1257"/>
      <c r="P11404" s="1255"/>
    </row>
    <row r="11405" spans="6:16">
      <c r="F11405" s="1256"/>
      <c r="G11405" s="1257"/>
      <c r="I11405" s="1255"/>
      <c r="K11405" s="1257"/>
      <c r="L11405" s="1257"/>
      <c r="P11405" s="1255"/>
    </row>
    <row r="11406" spans="6:16">
      <c r="F11406" s="1256"/>
      <c r="G11406" s="1257"/>
      <c r="I11406" s="1255"/>
      <c r="K11406" s="1257"/>
      <c r="L11406" s="1257"/>
      <c r="P11406" s="1255"/>
    </row>
    <row r="11407" spans="6:16">
      <c r="F11407" s="1256"/>
      <c r="G11407" s="1257"/>
      <c r="I11407" s="1255"/>
      <c r="K11407" s="1257"/>
      <c r="L11407" s="1257"/>
      <c r="P11407" s="1255"/>
    </row>
    <row r="11408" spans="6:16">
      <c r="F11408" s="1256"/>
      <c r="G11408" s="1257"/>
      <c r="I11408" s="1255"/>
      <c r="K11408" s="1257"/>
      <c r="L11408" s="1257"/>
      <c r="P11408" s="1255"/>
    </row>
    <row r="11409" spans="6:16">
      <c r="F11409" s="1256"/>
      <c r="G11409" s="1257"/>
      <c r="I11409" s="1255"/>
      <c r="K11409" s="1257"/>
      <c r="L11409" s="1257"/>
      <c r="P11409" s="1255"/>
    </row>
    <row r="11410" spans="6:16">
      <c r="F11410" s="1256"/>
      <c r="G11410" s="1257"/>
      <c r="I11410" s="1255"/>
      <c r="K11410" s="1257"/>
      <c r="L11410" s="1257"/>
      <c r="P11410" s="1255"/>
    </row>
    <row r="11411" spans="6:16">
      <c r="F11411" s="1256"/>
      <c r="G11411" s="1257"/>
      <c r="I11411" s="1255"/>
      <c r="K11411" s="1257"/>
      <c r="L11411" s="1257"/>
      <c r="P11411" s="1255"/>
    </row>
    <row r="11412" spans="6:16">
      <c r="F11412" s="1256"/>
      <c r="G11412" s="1257"/>
      <c r="I11412" s="1255"/>
      <c r="K11412" s="1257"/>
      <c r="L11412" s="1257"/>
      <c r="P11412" s="1255"/>
    </row>
    <row r="11413" spans="6:16">
      <c r="F11413" s="1256"/>
      <c r="G11413" s="1257"/>
      <c r="I11413" s="1255"/>
      <c r="K11413" s="1257"/>
      <c r="L11413" s="1257"/>
      <c r="P11413" s="1255"/>
    </row>
    <row r="11414" spans="6:16">
      <c r="F11414" s="1256"/>
      <c r="G11414" s="1257"/>
      <c r="I11414" s="1255"/>
      <c r="K11414" s="1257"/>
      <c r="L11414" s="1257"/>
      <c r="P11414" s="1255"/>
    </row>
    <row r="11415" spans="6:16">
      <c r="F11415" s="1256"/>
      <c r="G11415" s="1257"/>
      <c r="I11415" s="1255"/>
      <c r="K11415" s="1257"/>
      <c r="L11415" s="1257"/>
      <c r="P11415" s="1255"/>
    </row>
    <row r="11416" spans="6:16">
      <c r="F11416" s="1256"/>
      <c r="G11416" s="1257"/>
      <c r="I11416" s="1255"/>
      <c r="K11416" s="1257"/>
      <c r="L11416" s="1257"/>
      <c r="P11416" s="1255"/>
    </row>
    <row r="11417" spans="6:16">
      <c r="F11417" s="1256"/>
      <c r="G11417" s="1257"/>
      <c r="I11417" s="1255"/>
      <c r="K11417" s="1257"/>
      <c r="L11417" s="1257"/>
      <c r="P11417" s="1255"/>
    </row>
    <row r="11418" spans="6:16">
      <c r="F11418" s="1256"/>
      <c r="G11418" s="1257"/>
      <c r="I11418" s="1255"/>
      <c r="K11418" s="1257"/>
      <c r="L11418" s="1257"/>
      <c r="P11418" s="1255"/>
    </row>
    <row r="11419" spans="6:16">
      <c r="F11419" s="1256"/>
      <c r="G11419" s="1257"/>
      <c r="I11419" s="1255"/>
      <c r="K11419" s="1257"/>
      <c r="L11419" s="1257"/>
      <c r="P11419" s="1255"/>
    </row>
    <row r="11420" spans="6:16">
      <c r="F11420" s="1256"/>
      <c r="G11420" s="1257"/>
      <c r="I11420" s="1255"/>
      <c r="K11420" s="1257"/>
      <c r="L11420" s="1257"/>
      <c r="P11420" s="1255"/>
    </row>
    <row r="11421" spans="6:16">
      <c r="F11421" s="1256"/>
      <c r="G11421" s="1257"/>
      <c r="I11421" s="1255"/>
      <c r="K11421" s="1257"/>
      <c r="L11421" s="1257"/>
      <c r="P11421" s="1255"/>
    </row>
    <row r="11422" spans="6:16">
      <c r="F11422" s="1256"/>
      <c r="G11422" s="1257"/>
      <c r="I11422" s="1255"/>
      <c r="K11422" s="1257"/>
      <c r="L11422" s="1257"/>
      <c r="P11422" s="1255"/>
    </row>
    <row r="11423" spans="6:16">
      <c r="F11423" s="1256"/>
      <c r="G11423" s="1257"/>
      <c r="I11423" s="1255"/>
      <c r="K11423" s="1257"/>
      <c r="L11423" s="1257"/>
      <c r="P11423" s="1255"/>
    </row>
    <row r="11424" spans="6:16">
      <c r="F11424" s="1256"/>
      <c r="G11424" s="1257"/>
      <c r="I11424" s="1255"/>
      <c r="K11424" s="1257"/>
      <c r="L11424" s="1257"/>
      <c r="P11424" s="1255"/>
    </row>
    <row r="11425" spans="6:16">
      <c r="F11425" s="1256"/>
      <c r="G11425" s="1257"/>
      <c r="I11425" s="1255"/>
      <c r="K11425" s="1257"/>
      <c r="L11425" s="1257"/>
      <c r="P11425" s="1255"/>
    </row>
    <row r="11426" spans="6:16">
      <c r="F11426" s="1256"/>
      <c r="G11426" s="1257"/>
      <c r="I11426" s="1255"/>
      <c r="K11426" s="1257"/>
      <c r="L11426" s="1257"/>
      <c r="P11426" s="1255"/>
    </row>
    <row r="11427" spans="6:16">
      <c r="F11427" s="1256"/>
      <c r="G11427" s="1257"/>
      <c r="I11427" s="1255"/>
      <c r="K11427" s="1257"/>
      <c r="L11427" s="1257"/>
      <c r="P11427" s="1255"/>
    </row>
    <row r="11428" spans="6:16">
      <c r="F11428" s="1256"/>
      <c r="G11428" s="1257"/>
      <c r="I11428" s="1255"/>
      <c r="K11428" s="1257"/>
      <c r="L11428" s="1257"/>
      <c r="P11428" s="1255"/>
    </row>
    <row r="11429" spans="6:16">
      <c r="F11429" s="1256"/>
      <c r="G11429" s="1257"/>
      <c r="I11429" s="1255"/>
      <c r="K11429" s="1257"/>
      <c r="L11429" s="1257"/>
      <c r="P11429" s="1255"/>
    </row>
    <row r="11430" spans="6:16">
      <c r="F11430" s="1256"/>
      <c r="G11430" s="1257"/>
      <c r="I11430" s="1255"/>
      <c r="K11430" s="1257"/>
      <c r="L11430" s="1257"/>
      <c r="P11430" s="1255"/>
    </row>
    <row r="11431" spans="6:16">
      <c r="F11431" s="1256"/>
      <c r="G11431" s="1257"/>
      <c r="I11431" s="1255"/>
      <c r="K11431" s="1257"/>
      <c r="L11431" s="1257"/>
      <c r="P11431" s="1255"/>
    </row>
    <row r="11432" spans="6:16">
      <c r="F11432" s="1256"/>
      <c r="G11432" s="1257"/>
      <c r="I11432" s="1255"/>
      <c r="K11432" s="1257"/>
      <c r="L11432" s="1257"/>
      <c r="P11432" s="1255"/>
    </row>
    <row r="11433" spans="6:16">
      <c r="F11433" s="1256"/>
      <c r="G11433" s="1257"/>
      <c r="I11433" s="1255"/>
      <c r="K11433" s="1257"/>
      <c r="L11433" s="1257"/>
      <c r="P11433" s="1255"/>
    </row>
    <row r="11434" spans="6:16">
      <c r="F11434" s="1256"/>
      <c r="G11434" s="1257"/>
      <c r="I11434" s="1255"/>
      <c r="K11434" s="1257"/>
      <c r="L11434" s="1257"/>
      <c r="P11434" s="1255"/>
    </row>
    <row r="11435" spans="6:16">
      <c r="F11435" s="1256"/>
      <c r="G11435" s="1257"/>
      <c r="I11435" s="1255"/>
      <c r="K11435" s="1257"/>
      <c r="L11435" s="1257"/>
      <c r="P11435" s="1255"/>
    </row>
    <row r="11436" spans="6:16">
      <c r="F11436" s="1256"/>
      <c r="G11436" s="1257"/>
      <c r="I11436" s="1255"/>
      <c r="K11436" s="1257"/>
      <c r="L11436" s="1257"/>
      <c r="P11436" s="1255"/>
    </row>
    <row r="11437" spans="6:16">
      <c r="F11437" s="1256"/>
      <c r="G11437" s="1257"/>
      <c r="I11437" s="1255"/>
      <c r="K11437" s="1257"/>
      <c r="L11437" s="1257"/>
      <c r="P11437" s="1255"/>
    </row>
    <row r="11438" spans="6:16">
      <c r="F11438" s="1256"/>
      <c r="G11438" s="1257"/>
      <c r="I11438" s="1255"/>
      <c r="K11438" s="1257"/>
      <c r="L11438" s="1257"/>
      <c r="P11438" s="1255"/>
    </row>
    <row r="11439" spans="6:16">
      <c r="F11439" s="1256"/>
      <c r="G11439" s="1257"/>
      <c r="I11439" s="1255"/>
      <c r="K11439" s="1257"/>
      <c r="L11439" s="1257"/>
      <c r="P11439" s="1255"/>
    </row>
    <row r="11440" spans="6:16">
      <c r="F11440" s="1256"/>
      <c r="G11440" s="1257"/>
      <c r="I11440" s="1255"/>
      <c r="K11440" s="1257"/>
      <c r="L11440" s="1257"/>
      <c r="P11440" s="1255"/>
    </row>
    <row r="11441" spans="6:16">
      <c r="F11441" s="1256"/>
      <c r="G11441" s="1257"/>
      <c r="I11441" s="1255"/>
      <c r="K11441" s="1257"/>
      <c r="L11441" s="1257"/>
      <c r="P11441" s="1255"/>
    </row>
    <row r="11442" spans="6:16">
      <c r="F11442" s="1256"/>
      <c r="G11442" s="1257"/>
      <c r="I11442" s="1255"/>
      <c r="K11442" s="1257"/>
      <c r="L11442" s="1257"/>
      <c r="P11442" s="1255"/>
    </row>
    <row r="11443" spans="6:16">
      <c r="F11443" s="1256"/>
      <c r="G11443" s="1257"/>
      <c r="I11443" s="1255"/>
      <c r="K11443" s="1257"/>
      <c r="L11443" s="1257"/>
      <c r="P11443" s="1255"/>
    </row>
    <row r="11444" spans="6:16">
      <c r="F11444" s="1256"/>
      <c r="G11444" s="1257"/>
      <c r="I11444" s="1255"/>
      <c r="K11444" s="1257"/>
      <c r="L11444" s="1257"/>
      <c r="P11444" s="1255"/>
    </row>
    <row r="11445" spans="6:16">
      <c r="F11445" s="1256"/>
      <c r="G11445" s="1257"/>
      <c r="I11445" s="1255"/>
      <c r="K11445" s="1257"/>
      <c r="L11445" s="1257"/>
      <c r="P11445" s="1255"/>
    </row>
    <row r="11446" spans="6:16">
      <c r="F11446" s="1256"/>
      <c r="G11446" s="1257"/>
      <c r="I11446" s="1255"/>
      <c r="K11446" s="1257"/>
      <c r="L11446" s="1257"/>
      <c r="P11446" s="1255"/>
    </row>
    <row r="11447" spans="6:16">
      <c r="F11447" s="1256"/>
      <c r="G11447" s="1257"/>
      <c r="I11447" s="1255"/>
      <c r="K11447" s="1257"/>
      <c r="L11447" s="1257"/>
      <c r="P11447" s="1255"/>
    </row>
    <row r="11448" spans="6:16">
      <c r="F11448" s="1256"/>
      <c r="G11448" s="1257"/>
      <c r="I11448" s="1255"/>
      <c r="K11448" s="1257"/>
      <c r="L11448" s="1257"/>
      <c r="P11448" s="1255"/>
    </row>
    <row r="11449" spans="6:16">
      <c r="F11449" s="1256"/>
      <c r="G11449" s="1257"/>
      <c r="I11449" s="1255"/>
      <c r="K11449" s="1257"/>
      <c r="L11449" s="1257"/>
      <c r="P11449" s="1255"/>
    </row>
    <row r="11450" spans="6:16">
      <c r="F11450" s="1256"/>
      <c r="G11450" s="1257"/>
      <c r="I11450" s="1255"/>
      <c r="K11450" s="1257"/>
      <c r="L11450" s="1257"/>
      <c r="P11450" s="1255"/>
    </row>
    <row r="11451" spans="6:16">
      <c r="F11451" s="1256"/>
      <c r="G11451" s="1257"/>
      <c r="I11451" s="1255"/>
      <c r="K11451" s="1257"/>
      <c r="L11451" s="1257"/>
      <c r="P11451" s="1255"/>
    </row>
    <row r="11452" spans="6:16">
      <c r="F11452" s="1256"/>
      <c r="G11452" s="1257"/>
      <c r="I11452" s="1255"/>
      <c r="K11452" s="1257"/>
      <c r="L11452" s="1257"/>
      <c r="P11452" s="1255"/>
    </row>
    <row r="11453" spans="6:16">
      <c r="F11453" s="1256"/>
      <c r="G11453" s="1257"/>
      <c r="I11453" s="1255"/>
      <c r="K11453" s="1257"/>
      <c r="L11453" s="1257"/>
      <c r="P11453" s="1255"/>
    </row>
    <row r="11454" spans="6:16">
      <c r="F11454" s="1256"/>
      <c r="G11454" s="1257"/>
      <c r="I11454" s="1255"/>
      <c r="K11454" s="1257"/>
      <c r="L11454" s="1257"/>
      <c r="P11454" s="1255"/>
    </row>
    <row r="11455" spans="6:16">
      <c r="F11455" s="1256"/>
      <c r="G11455" s="1257"/>
      <c r="I11455" s="1255"/>
      <c r="K11455" s="1257"/>
      <c r="L11455" s="1257"/>
      <c r="P11455" s="1255"/>
    </row>
    <row r="11456" spans="6:16">
      <c r="F11456" s="1256"/>
      <c r="G11456" s="1257"/>
      <c r="I11456" s="1255"/>
      <c r="K11456" s="1257"/>
      <c r="L11456" s="1257"/>
      <c r="P11456" s="1255"/>
    </row>
    <row r="11457" spans="6:16">
      <c r="F11457" s="1256"/>
      <c r="G11457" s="1257"/>
      <c r="I11457" s="1255"/>
      <c r="K11457" s="1257"/>
      <c r="L11457" s="1257"/>
      <c r="P11457" s="1255"/>
    </row>
    <row r="11458" spans="6:16">
      <c r="F11458" s="1256"/>
      <c r="G11458" s="1257"/>
      <c r="I11458" s="1255"/>
      <c r="K11458" s="1257"/>
      <c r="L11458" s="1257"/>
      <c r="P11458" s="1255"/>
    </row>
    <row r="11459" spans="6:16">
      <c r="F11459" s="1256"/>
      <c r="G11459" s="1257"/>
      <c r="I11459" s="1255"/>
      <c r="K11459" s="1257"/>
      <c r="L11459" s="1257"/>
      <c r="P11459" s="1255"/>
    </row>
    <row r="11460" spans="6:16">
      <c r="F11460" s="1256"/>
      <c r="G11460" s="1257"/>
      <c r="I11460" s="1255"/>
      <c r="K11460" s="1257"/>
      <c r="L11460" s="1257"/>
      <c r="P11460" s="1255"/>
    </row>
    <row r="11461" spans="6:16">
      <c r="F11461" s="1256"/>
      <c r="G11461" s="1257"/>
      <c r="I11461" s="1255"/>
      <c r="K11461" s="1257"/>
      <c r="L11461" s="1257"/>
      <c r="P11461" s="1255"/>
    </row>
    <row r="11462" spans="6:16">
      <c r="F11462" s="1256"/>
      <c r="G11462" s="1257"/>
      <c r="I11462" s="1255"/>
      <c r="K11462" s="1257"/>
      <c r="L11462" s="1257"/>
      <c r="P11462" s="1255"/>
    </row>
    <row r="11463" spans="6:16">
      <c r="F11463" s="1256"/>
      <c r="G11463" s="1257"/>
      <c r="I11463" s="1255"/>
      <c r="K11463" s="1257"/>
      <c r="L11463" s="1257"/>
      <c r="P11463" s="1255"/>
    </row>
    <row r="11464" spans="6:16">
      <c r="F11464" s="1256"/>
      <c r="G11464" s="1257"/>
      <c r="I11464" s="1255"/>
      <c r="K11464" s="1257"/>
      <c r="L11464" s="1257"/>
      <c r="P11464" s="1255"/>
    </row>
    <row r="11465" spans="6:16">
      <c r="F11465" s="1256"/>
      <c r="G11465" s="1257"/>
      <c r="I11465" s="1255"/>
      <c r="K11465" s="1257"/>
      <c r="L11465" s="1257"/>
      <c r="P11465" s="1255"/>
    </row>
    <row r="11466" spans="6:16">
      <c r="F11466" s="1256"/>
      <c r="G11466" s="1257"/>
      <c r="I11466" s="1255"/>
      <c r="K11466" s="1257"/>
      <c r="L11466" s="1257"/>
      <c r="P11466" s="1255"/>
    </row>
    <row r="11467" spans="6:16">
      <c r="F11467" s="1256"/>
      <c r="G11467" s="1257"/>
      <c r="I11467" s="1255"/>
      <c r="K11467" s="1257"/>
      <c r="L11467" s="1257"/>
      <c r="P11467" s="1255"/>
    </row>
    <row r="11468" spans="6:16">
      <c r="F11468" s="1256"/>
      <c r="G11468" s="1257"/>
      <c r="I11468" s="1255"/>
      <c r="K11468" s="1257"/>
      <c r="L11468" s="1257"/>
      <c r="P11468" s="1255"/>
    </row>
    <row r="11469" spans="6:16">
      <c r="F11469" s="1256"/>
      <c r="G11469" s="1257"/>
      <c r="I11469" s="1255"/>
      <c r="K11469" s="1257"/>
      <c r="L11469" s="1257"/>
      <c r="P11469" s="1255"/>
    </row>
    <row r="11470" spans="6:16">
      <c r="F11470" s="1256"/>
      <c r="G11470" s="1257"/>
      <c r="I11470" s="1255"/>
      <c r="K11470" s="1257"/>
      <c r="L11470" s="1257"/>
      <c r="P11470" s="1255"/>
    </row>
    <row r="11471" spans="6:16">
      <c r="F11471" s="1256"/>
      <c r="G11471" s="1257"/>
      <c r="I11471" s="1255"/>
      <c r="K11471" s="1257"/>
      <c r="L11471" s="1257"/>
      <c r="P11471" s="1255"/>
    </row>
    <row r="11472" spans="6:16">
      <c r="F11472" s="1256"/>
      <c r="G11472" s="1257"/>
      <c r="I11472" s="1255"/>
      <c r="K11472" s="1257"/>
      <c r="L11472" s="1257"/>
      <c r="P11472" s="1255"/>
    </row>
    <row r="11473" spans="6:16">
      <c r="F11473" s="1256"/>
      <c r="G11473" s="1257"/>
      <c r="I11473" s="1255"/>
      <c r="K11473" s="1257"/>
      <c r="L11473" s="1257"/>
      <c r="P11473" s="1255"/>
    </row>
    <row r="11474" spans="6:16">
      <c r="F11474" s="1256"/>
      <c r="G11474" s="1257"/>
      <c r="I11474" s="1255"/>
      <c r="K11474" s="1257"/>
      <c r="L11474" s="1257"/>
      <c r="P11474" s="1255"/>
    </row>
    <row r="11475" spans="6:16">
      <c r="F11475" s="1256"/>
      <c r="G11475" s="1257"/>
      <c r="I11475" s="1255"/>
      <c r="K11475" s="1257"/>
      <c r="L11475" s="1257"/>
      <c r="P11475" s="1255"/>
    </row>
    <row r="11476" spans="6:16">
      <c r="F11476" s="1256"/>
      <c r="G11476" s="1257"/>
      <c r="I11476" s="1255"/>
      <c r="K11476" s="1257"/>
      <c r="L11476" s="1257"/>
      <c r="P11476" s="1255"/>
    </row>
    <row r="11477" spans="6:16">
      <c r="F11477" s="1256"/>
      <c r="G11477" s="1257"/>
      <c r="I11477" s="1255"/>
      <c r="K11477" s="1257"/>
      <c r="L11477" s="1257"/>
      <c r="P11477" s="1255"/>
    </row>
    <row r="11478" spans="6:16">
      <c r="F11478" s="1256"/>
      <c r="G11478" s="1257"/>
      <c r="I11478" s="1255"/>
      <c r="K11478" s="1257"/>
      <c r="L11478" s="1257"/>
      <c r="P11478" s="1255"/>
    </row>
    <row r="11479" spans="6:16">
      <c r="F11479" s="1256"/>
      <c r="G11479" s="1257"/>
      <c r="I11479" s="1255"/>
      <c r="K11479" s="1257"/>
      <c r="L11479" s="1257"/>
      <c r="P11479" s="1255"/>
    </row>
    <row r="11480" spans="6:16">
      <c r="F11480" s="1256"/>
      <c r="G11480" s="1257"/>
      <c r="I11480" s="1255"/>
      <c r="K11480" s="1257"/>
      <c r="L11480" s="1257"/>
      <c r="P11480" s="1255"/>
    </row>
    <row r="11481" spans="6:16">
      <c r="F11481" s="1256"/>
      <c r="G11481" s="1257"/>
      <c r="I11481" s="1255"/>
      <c r="K11481" s="1257"/>
      <c r="L11481" s="1257"/>
      <c r="P11481" s="1255"/>
    </row>
    <row r="11482" spans="6:16">
      <c r="F11482" s="1256"/>
      <c r="G11482" s="1257"/>
      <c r="I11482" s="1255"/>
      <c r="K11482" s="1257"/>
      <c r="L11482" s="1257"/>
      <c r="P11482" s="1255"/>
    </row>
    <row r="11483" spans="6:16">
      <c r="F11483" s="1256"/>
      <c r="G11483" s="1257"/>
      <c r="I11483" s="1255"/>
      <c r="K11483" s="1257"/>
      <c r="L11483" s="1257"/>
      <c r="P11483" s="1255"/>
    </row>
    <row r="11484" spans="6:16">
      <c r="F11484" s="1256"/>
      <c r="G11484" s="1257"/>
      <c r="I11484" s="1255"/>
      <c r="K11484" s="1257"/>
      <c r="L11484" s="1257"/>
      <c r="P11484" s="1255"/>
    </row>
    <row r="11485" spans="6:16">
      <c r="F11485" s="1256"/>
      <c r="G11485" s="1257"/>
      <c r="I11485" s="1255"/>
      <c r="K11485" s="1257"/>
      <c r="L11485" s="1257"/>
      <c r="P11485" s="1255"/>
    </row>
    <row r="11486" spans="6:16">
      <c r="F11486" s="1256"/>
      <c r="G11486" s="1257"/>
      <c r="I11486" s="1255"/>
      <c r="K11486" s="1257"/>
      <c r="L11486" s="1257"/>
      <c r="P11486" s="1255"/>
    </row>
    <row r="11487" spans="6:16">
      <c r="F11487" s="1256"/>
      <c r="G11487" s="1257"/>
      <c r="I11487" s="1255"/>
      <c r="K11487" s="1257"/>
      <c r="L11487" s="1257"/>
      <c r="P11487" s="1255"/>
    </row>
    <row r="11488" spans="6:16">
      <c r="F11488" s="1256"/>
      <c r="G11488" s="1257"/>
      <c r="I11488" s="1255"/>
      <c r="K11488" s="1257"/>
      <c r="L11488" s="1257"/>
      <c r="P11488" s="1255"/>
    </row>
    <row r="11489" spans="6:16">
      <c r="F11489" s="1256"/>
      <c r="G11489" s="1257"/>
      <c r="I11489" s="1255"/>
      <c r="K11489" s="1257"/>
      <c r="L11489" s="1257"/>
      <c r="P11489" s="1255"/>
    </row>
    <row r="11490" spans="6:16">
      <c r="F11490" s="1256"/>
      <c r="G11490" s="1257"/>
      <c r="I11490" s="1255"/>
      <c r="K11490" s="1257"/>
      <c r="L11490" s="1257"/>
      <c r="P11490" s="1255"/>
    </row>
    <row r="11491" spans="6:16">
      <c r="F11491" s="1256"/>
      <c r="G11491" s="1257"/>
      <c r="I11491" s="1255"/>
      <c r="K11491" s="1257"/>
      <c r="L11491" s="1257"/>
      <c r="P11491" s="1255"/>
    </row>
    <row r="11492" spans="6:16">
      <c r="F11492" s="1256"/>
      <c r="G11492" s="1257"/>
      <c r="I11492" s="1255"/>
      <c r="K11492" s="1257"/>
      <c r="L11492" s="1257"/>
      <c r="P11492" s="1255"/>
    </row>
    <row r="11493" spans="6:16">
      <c r="F11493" s="1256"/>
      <c r="G11493" s="1257"/>
      <c r="I11493" s="1255"/>
      <c r="K11493" s="1257"/>
      <c r="L11493" s="1257"/>
      <c r="P11493" s="1255"/>
    </row>
    <row r="11494" spans="6:16">
      <c r="F11494" s="1256"/>
      <c r="G11494" s="1257"/>
      <c r="I11494" s="1255"/>
      <c r="K11494" s="1257"/>
      <c r="L11494" s="1257"/>
      <c r="P11494" s="1255"/>
    </row>
    <row r="11495" spans="6:16">
      <c r="F11495" s="1256"/>
      <c r="G11495" s="1257"/>
      <c r="I11495" s="1255"/>
      <c r="K11495" s="1257"/>
      <c r="L11495" s="1257"/>
      <c r="P11495" s="1255"/>
    </row>
    <row r="11496" spans="6:16">
      <c r="F11496" s="1256"/>
      <c r="G11496" s="1257"/>
      <c r="I11496" s="1255"/>
      <c r="K11496" s="1257"/>
      <c r="L11496" s="1257"/>
      <c r="P11496" s="1255"/>
    </row>
    <row r="11497" spans="6:16">
      <c r="F11497" s="1256"/>
      <c r="G11497" s="1257"/>
      <c r="I11497" s="1255"/>
      <c r="K11497" s="1257"/>
      <c r="L11497" s="1257"/>
      <c r="P11497" s="1255"/>
    </row>
    <row r="11498" spans="6:16">
      <c r="F11498" s="1256"/>
      <c r="G11498" s="1257"/>
      <c r="I11498" s="1255"/>
      <c r="K11498" s="1257"/>
      <c r="L11498" s="1257"/>
      <c r="P11498" s="1255"/>
    </row>
    <row r="11499" spans="6:16">
      <c r="F11499" s="1256"/>
      <c r="G11499" s="1257"/>
      <c r="I11499" s="1255"/>
      <c r="K11499" s="1257"/>
      <c r="L11499" s="1257"/>
      <c r="P11499" s="1255"/>
    </row>
    <row r="11500" spans="6:16">
      <c r="F11500" s="1256"/>
      <c r="G11500" s="1257"/>
      <c r="I11500" s="1255"/>
      <c r="K11500" s="1257"/>
      <c r="L11500" s="1257"/>
      <c r="P11500" s="1255"/>
    </row>
    <row r="11501" spans="6:16">
      <c r="F11501" s="1256"/>
      <c r="G11501" s="1257"/>
      <c r="I11501" s="1255"/>
      <c r="K11501" s="1257"/>
      <c r="L11501" s="1257"/>
      <c r="P11501" s="1255"/>
    </row>
    <row r="11502" spans="6:16">
      <c r="F11502" s="1256"/>
      <c r="G11502" s="1257"/>
      <c r="I11502" s="1255"/>
      <c r="K11502" s="1257"/>
      <c r="L11502" s="1257"/>
      <c r="P11502" s="1255"/>
    </row>
    <row r="11503" spans="6:16">
      <c r="F11503" s="1256"/>
      <c r="G11503" s="1257"/>
      <c r="I11503" s="1255"/>
      <c r="K11503" s="1257"/>
      <c r="L11503" s="1257"/>
      <c r="P11503" s="1255"/>
    </row>
    <row r="11504" spans="6:16">
      <c r="F11504" s="1256"/>
      <c r="G11504" s="1257"/>
      <c r="I11504" s="1255"/>
      <c r="K11504" s="1257"/>
      <c r="L11504" s="1257"/>
      <c r="P11504" s="1255"/>
    </row>
    <row r="11505" spans="6:16">
      <c r="F11505" s="1256"/>
      <c r="G11505" s="1257"/>
      <c r="I11505" s="1255"/>
      <c r="K11505" s="1257"/>
      <c r="L11505" s="1257"/>
      <c r="P11505" s="1255"/>
    </row>
    <row r="11506" spans="6:16">
      <c r="F11506" s="1256"/>
      <c r="G11506" s="1257"/>
      <c r="I11506" s="1255"/>
      <c r="K11506" s="1257"/>
      <c r="L11506" s="1257"/>
      <c r="P11506" s="1255"/>
    </row>
    <row r="11507" spans="6:16">
      <c r="F11507" s="1256"/>
      <c r="G11507" s="1257"/>
      <c r="I11507" s="1255"/>
      <c r="K11507" s="1257"/>
      <c r="L11507" s="1257"/>
      <c r="P11507" s="1255"/>
    </row>
    <row r="11508" spans="6:16">
      <c r="F11508" s="1256"/>
      <c r="G11508" s="1257"/>
      <c r="I11508" s="1255"/>
      <c r="K11508" s="1257"/>
      <c r="L11508" s="1257"/>
      <c r="P11508" s="1255"/>
    </row>
    <row r="11509" spans="6:16">
      <c r="F11509" s="1256"/>
      <c r="G11509" s="1257"/>
      <c r="I11509" s="1255"/>
      <c r="K11509" s="1257"/>
      <c r="L11509" s="1257"/>
      <c r="P11509" s="1255"/>
    </row>
    <row r="11510" spans="6:16">
      <c r="F11510" s="1256"/>
      <c r="G11510" s="1257"/>
      <c r="I11510" s="1255"/>
      <c r="K11510" s="1257"/>
      <c r="L11510" s="1257"/>
      <c r="P11510" s="1255"/>
    </row>
    <row r="11511" spans="6:16">
      <c r="F11511" s="1256"/>
      <c r="G11511" s="1257"/>
      <c r="I11511" s="1255"/>
      <c r="K11511" s="1257"/>
      <c r="L11511" s="1257"/>
      <c r="P11511" s="1255"/>
    </row>
    <row r="11512" spans="6:16">
      <c r="F11512" s="1256"/>
      <c r="G11512" s="1257"/>
      <c r="I11512" s="1255"/>
      <c r="K11512" s="1257"/>
      <c r="L11512" s="1257"/>
      <c r="P11512" s="1255"/>
    </row>
    <row r="11513" spans="6:16">
      <c r="F11513" s="1256"/>
      <c r="G11513" s="1257"/>
      <c r="I11513" s="1255"/>
      <c r="K11513" s="1257"/>
      <c r="L11513" s="1257"/>
      <c r="P11513" s="1255"/>
    </row>
    <row r="11514" spans="6:16">
      <c r="F11514" s="1256"/>
      <c r="G11514" s="1257"/>
      <c r="I11514" s="1255"/>
      <c r="K11514" s="1257"/>
      <c r="L11514" s="1257"/>
      <c r="P11514" s="1255"/>
    </row>
    <row r="11515" spans="6:16">
      <c r="F11515" s="1256"/>
      <c r="G11515" s="1257"/>
      <c r="I11515" s="1255"/>
      <c r="K11515" s="1257"/>
      <c r="L11515" s="1257"/>
      <c r="P11515" s="1255"/>
    </row>
    <row r="11516" spans="6:16">
      <c r="F11516" s="1256"/>
      <c r="G11516" s="1257"/>
      <c r="I11516" s="1255"/>
      <c r="K11516" s="1257"/>
      <c r="L11516" s="1257"/>
      <c r="P11516" s="1255"/>
    </row>
    <row r="11517" spans="6:16">
      <c r="F11517" s="1256"/>
      <c r="G11517" s="1257"/>
      <c r="I11517" s="1255"/>
      <c r="K11517" s="1257"/>
      <c r="L11517" s="1257"/>
      <c r="P11517" s="1255"/>
    </row>
    <row r="11518" spans="6:16">
      <c r="F11518" s="1256"/>
      <c r="G11518" s="1257"/>
      <c r="I11518" s="1255"/>
      <c r="K11518" s="1257"/>
      <c r="L11518" s="1257"/>
      <c r="P11518" s="1255"/>
    </row>
    <row r="11519" spans="6:16">
      <c r="F11519" s="1256"/>
      <c r="G11519" s="1257"/>
      <c r="I11519" s="1255"/>
      <c r="K11519" s="1257"/>
      <c r="L11519" s="1257"/>
      <c r="P11519" s="1255"/>
    </row>
    <row r="11520" spans="6:16">
      <c r="F11520" s="1256"/>
      <c r="G11520" s="1257"/>
      <c r="I11520" s="1255"/>
      <c r="K11520" s="1257"/>
      <c r="L11520" s="1257"/>
      <c r="P11520" s="1255"/>
    </row>
    <row r="11521" spans="6:16">
      <c r="F11521" s="1256"/>
      <c r="G11521" s="1257"/>
      <c r="I11521" s="1255"/>
      <c r="K11521" s="1257"/>
      <c r="L11521" s="1257"/>
      <c r="P11521" s="1255"/>
    </row>
    <row r="11522" spans="6:16">
      <c r="F11522" s="1256"/>
      <c r="G11522" s="1257"/>
      <c r="I11522" s="1255"/>
      <c r="K11522" s="1257"/>
      <c r="L11522" s="1257"/>
      <c r="P11522" s="1255"/>
    </row>
    <row r="11523" spans="6:16">
      <c r="F11523" s="1256"/>
      <c r="G11523" s="1257"/>
      <c r="I11523" s="1255"/>
      <c r="K11523" s="1257"/>
      <c r="L11523" s="1257"/>
      <c r="P11523" s="1255"/>
    </row>
    <row r="11524" spans="6:16">
      <c r="F11524" s="1256"/>
      <c r="G11524" s="1257"/>
      <c r="I11524" s="1255"/>
      <c r="K11524" s="1257"/>
      <c r="L11524" s="1257"/>
      <c r="P11524" s="1255"/>
    </row>
    <row r="11525" spans="6:16">
      <c r="F11525" s="1256"/>
      <c r="G11525" s="1257"/>
      <c r="I11525" s="1255"/>
      <c r="K11525" s="1257"/>
      <c r="L11525" s="1257"/>
      <c r="P11525" s="1255"/>
    </row>
    <row r="11526" spans="6:16">
      <c r="F11526" s="1256"/>
      <c r="G11526" s="1257"/>
      <c r="I11526" s="1255"/>
      <c r="K11526" s="1257"/>
      <c r="L11526" s="1257"/>
      <c r="P11526" s="1255"/>
    </row>
    <row r="11527" spans="6:16">
      <c r="F11527" s="1256"/>
      <c r="G11527" s="1257"/>
      <c r="I11527" s="1255"/>
      <c r="K11527" s="1257"/>
      <c r="L11527" s="1257"/>
      <c r="P11527" s="1255"/>
    </row>
    <row r="11528" spans="6:16">
      <c r="F11528" s="1256"/>
      <c r="G11528" s="1257"/>
      <c r="I11528" s="1255"/>
      <c r="K11528" s="1257"/>
      <c r="L11528" s="1257"/>
      <c r="P11528" s="1255"/>
    </row>
    <row r="11529" spans="6:16">
      <c r="F11529" s="1256"/>
      <c r="G11529" s="1257"/>
      <c r="I11529" s="1255"/>
      <c r="K11529" s="1257"/>
      <c r="L11529" s="1257"/>
      <c r="P11529" s="1255"/>
    </row>
    <row r="11530" spans="6:16">
      <c r="F11530" s="1256"/>
      <c r="G11530" s="1257"/>
      <c r="I11530" s="1255"/>
      <c r="K11530" s="1257"/>
      <c r="L11530" s="1257"/>
      <c r="P11530" s="1255"/>
    </row>
    <row r="11531" spans="6:16">
      <c r="F11531" s="1256"/>
      <c r="G11531" s="1257"/>
      <c r="I11531" s="1255"/>
      <c r="K11531" s="1257"/>
      <c r="L11531" s="1257"/>
      <c r="P11531" s="1255"/>
    </row>
    <row r="11532" spans="6:16">
      <c r="F11532" s="1256"/>
      <c r="G11532" s="1257"/>
      <c r="I11532" s="1255"/>
      <c r="K11532" s="1257"/>
      <c r="L11532" s="1257"/>
      <c r="P11532" s="1255"/>
    </row>
    <row r="11533" spans="6:16">
      <c r="F11533" s="1256"/>
      <c r="G11533" s="1257"/>
      <c r="I11533" s="1255"/>
      <c r="K11533" s="1257"/>
      <c r="L11533" s="1257"/>
      <c r="P11533" s="1255"/>
    </row>
    <row r="11534" spans="6:16">
      <c r="F11534" s="1256"/>
      <c r="G11534" s="1257"/>
      <c r="I11534" s="1255"/>
      <c r="K11534" s="1257"/>
      <c r="L11534" s="1257"/>
      <c r="P11534" s="1255"/>
    </row>
    <row r="11535" spans="6:16">
      <c r="F11535" s="1256"/>
      <c r="G11535" s="1257"/>
      <c r="I11535" s="1255"/>
      <c r="K11535" s="1257"/>
      <c r="L11535" s="1257"/>
      <c r="P11535" s="1255"/>
    </row>
    <row r="11536" spans="6:16">
      <c r="F11536" s="1256"/>
      <c r="G11536" s="1257"/>
      <c r="I11536" s="1255"/>
      <c r="K11536" s="1257"/>
      <c r="L11536" s="1257"/>
      <c r="P11536" s="1255"/>
    </row>
    <row r="11537" spans="6:16">
      <c r="F11537" s="1256"/>
      <c r="G11537" s="1257"/>
      <c r="I11537" s="1255"/>
      <c r="K11537" s="1257"/>
      <c r="L11537" s="1257"/>
      <c r="P11537" s="1255"/>
    </row>
    <row r="11538" spans="6:16">
      <c r="F11538" s="1256"/>
      <c r="G11538" s="1257"/>
      <c r="I11538" s="1255"/>
      <c r="K11538" s="1257"/>
      <c r="L11538" s="1257"/>
      <c r="P11538" s="1255"/>
    </row>
    <row r="11539" spans="6:16">
      <c r="F11539" s="1256"/>
      <c r="G11539" s="1257"/>
      <c r="I11539" s="1255"/>
      <c r="K11539" s="1257"/>
      <c r="L11539" s="1257"/>
      <c r="P11539" s="1255"/>
    </row>
    <row r="11540" spans="6:16">
      <c r="F11540" s="1256"/>
      <c r="G11540" s="1257"/>
      <c r="I11540" s="1255"/>
      <c r="K11540" s="1257"/>
      <c r="L11540" s="1257"/>
      <c r="P11540" s="1255"/>
    </row>
    <row r="11541" spans="6:16">
      <c r="F11541" s="1256"/>
      <c r="G11541" s="1257"/>
      <c r="I11541" s="1255"/>
      <c r="K11541" s="1257"/>
      <c r="L11541" s="1257"/>
      <c r="P11541" s="1255"/>
    </row>
    <row r="11542" spans="6:16">
      <c r="F11542" s="1256"/>
      <c r="G11542" s="1257"/>
      <c r="I11542" s="1255"/>
      <c r="K11542" s="1257"/>
      <c r="L11542" s="1257"/>
      <c r="P11542" s="1255"/>
    </row>
    <row r="11543" spans="6:16">
      <c r="F11543" s="1256"/>
      <c r="G11543" s="1257"/>
      <c r="I11543" s="1255"/>
      <c r="K11543" s="1257"/>
      <c r="L11543" s="1257"/>
      <c r="P11543" s="1255"/>
    </row>
    <row r="11544" spans="6:16">
      <c r="F11544" s="1256"/>
      <c r="G11544" s="1257"/>
      <c r="I11544" s="1255"/>
      <c r="K11544" s="1257"/>
      <c r="L11544" s="1257"/>
      <c r="P11544" s="1255"/>
    </row>
    <row r="11545" spans="6:16">
      <c r="F11545" s="1256"/>
      <c r="G11545" s="1257"/>
      <c r="I11545" s="1255"/>
      <c r="K11545" s="1257"/>
      <c r="L11545" s="1257"/>
      <c r="P11545" s="1255"/>
    </row>
    <row r="11546" spans="6:16">
      <c r="F11546" s="1256"/>
      <c r="G11546" s="1257"/>
      <c r="I11546" s="1255"/>
      <c r="K11546" s="1257"/>
      <c r="L11546" s="1257"/>
      <c r="P11546" s="1255"/>
    </row>
    <row r="11547" spans="6:16">
      <c r="F11547" s="1256"/>
      <c r="G11547" s="1257"/>
      <c r="I11547" s="1255"/>
      <c r="K11547" s="1257"/>
      <c r="L11547" s="1257"/>
      <c r="P11547" s="1255"/>
    </row>
    <row r="11548" spans="6:16">
      <c r="F11548" s="1256"/>
      <c r="G11548" s="1257"/>
      <c r="I11548" s="1255"/>
      <c r="K11548" s="1257"/>
      <c r="L11548" s="1257"/>
      <c r="P11548" s="1255"/>
    </row>
    <row r="11549" spans="6:16">
      <c r="F11549" s="1256"/>
      <c r="G11549" s="1257"/>
      <c r="I11549" s="1255"/>
      <c r="K11549" s="1257"/>
      <c r="L11549" s="1257"/>
      <c r="P11549" s="1255"/>
    </row>
    <row r="11550" spans="6:16">
      <c r="F11550" s="1256"/>
      <c r="G11550" s="1257"/>
      <c r="I11550" s="1255"/>
      <c r="K11550" s="1257"/>
      <c r="L11550" s="1257"/>
      <c r="P11550" s="1255"/>
    </row>
    <row r="11551" spans="6:16">
      <c r="F11551" s="1256"/>
      <c r="G11551" s="1257"/>
      <c r="I11551" s="1255"/>
      <c r="K11551" s="1257"/>
      <c r="L11551" s="1257"/>
      <c r="P11551" s="1255"/>
    </row>
    <row r="11552" spans="6:16">
      <c r="F11552" s="1256"/>
      <c r="G11552" s="1257"/>
      <c r="I11552" s="1255"/>
      <c r="K11552" s="1257"/>
      <c r="L11552" s="1257"/>
      <c r="P11552" s="1255"/>
    </row>
    <row r="11553" spans="6:16">
      <c r="F11553" s="1256"/>
      <c r="G11553" s="1257"/>
      <c r="I11553" s="1255"/>
      <c r="K11553" s="1257"/>
      <c r="L11553" s="1257"/>
      <c r="P11553" s="1255"/>
    </row>
    <row r="11554" spans="6:16">
      <c r="F11554" s="1256"/>
      <c r="G11554" s="1257"/>
      <c r="I11554" s="1255"/>
      <c r="K11554" s="1257"/>
      <c r="L11554" s="1257"/>
      <c r="P11554" s="1255"/>
    </row>
    <row r="11555" spans="6:16">
      <c r="F11555" s="1256"/>
      <c r="G11555" s="1257"/>
      <c r="I11555" s="1255"/>
      <c r="K11555" s="1257"/>
      <c r="L11555" s="1257"/>
      <c r="P11555" s="1255"/>
    </row>
    <row r="11556" spans="6:16">
      <c r="F11556" s="1256"/>
      <c r="G11556" s="1257"/>
      <c r="I11556" s="1255"/>
      <c r="K11556" s="1257"/>
      <c r="L11556" s="1257"/>
      <c r="P11556" s="1255"/>
    </row>
    <row r="11557" spans="6:16">
      <c r="F11557" s="1256"/>
      <c r="G11557" s="1257"/>
      <c r="I11557" s="1255"/>
      <c r="K11557" s="1257"/>
      <c r="L11557" s="1257"/>
      <c r="P11557" s="1255"/>
    </row>
    <row r="11558" spans="6:16">
      <c r="F11558" s="1256"/>
      <c r="G11558" s="1257"/>
      <c r="I11558" s="1255"/>
      <c r="K11558" s="1257"/>
      <c r="L11558" s="1257"/>
      <c r="P11558" s="1255"/>
    </row>
    <row r="11559" spans="6:16">
      <c r="F11559" s="1256"/>
      <c r="G11559" s="1257"/>
      <c r="I11559" s="1255"/>
      <c r="K11559" s="1257"/>
      <c r="L11559" s="1257"/>
      <c r="P11559" s="1255"/>
    </row>
    <row r="11560" spans="6:16">
      <c r="F11560" s="1256"/>
      <c r="G11560" s="1257"/>
      <c r="I11560" s="1255"/>
      <c r="K11560" s="1257"/>
      <c r="L11560" s="1257"/>
      <c r="P11560" s="1255"/>
    </row>
    <row r="11561" spans="6:16">
      <c r="F11561" s="1256"/>
      <c r="G11561" s="1257"/>
      <c r="I11561" s="1255"/>
      <c r="K11561" s="1257"/>
      <c r="L11561" s="1257"/>
      <c r="P11561" s="1255"/>
    </row>
    <row r="11562" spans="6:16">
      <c r="F11562" s="1256"/>
      <c r="G11562" s="1257"/>
      <c r="I11562" s="1255"/>
      <c r="K11562" s="1257"/>
      <c r="L11562" s="1257"/>
      <c r="P11562" s="1255"/>
    </row>
    <row r="11563" spans="6:16">
      <c r="F11563" s="1256"/>
      <c r="G11563" s="1257"/>
      <c r="I11563" s="1255"/>
      <c r="K11563" s="1257"/>
      <c r="L11563" s="1257"/>
      <c r="P11563" s="1255"/>
    </row>
    <row r="11564" spans="6:16">
      <c r="F11564" s="1256"/>
      <c r="G11564" s="1257"/>
      <c r="I11564" s="1255"/>
      <c r="K11564" s="1257"/>
      <c r="L11564" s="1257"/>
      <c r="P11564" s="1255"/>
    </row>
    <row r="11565" spans="6:16">
      <c r="F11565" s="1256"/>
      <c r="G11565" s="1257"/>
      <c r="I11565" s="1255"/>
      <c r="K11565" s="1257"/>
      <c r="L11565" s="1257"/>
      <c r="P11565" s="1255"/>
    </row>
    <row r="11566" spans="6:16">
      <c r="F11566" s="1256"/>
      <c r="G11566" s="1257"/>
      <c r="I11566" s="1255"/>
      <c r="K11566" s="1257"/>
      <c r="L11566" s="1257"/>
      <c r="P11566" s="1255"/>
    </row>
    <row r="11567" spans="6:16">
      <c r="F11567" s="1256"/>
      <c r="G11567" s="1257"/>
      <c r="I11567" s="1255"/>
      <c r="K11567" s="1257"/>
      <c r="L11567" s="1257"/>
      <c r="P11567" s="1255"/>
    </row>
    <row r="11568" spans="6:16">
      <c r="F11568" s="1256"/>
      <c r="G11568" s="1257"/>
      <c r="I11568" s="1255"/>
      <c r="K11568" s="1257"/>
      <c r="L11568" s="1257"/>
      <c r="P11568" s="1255"/>
    </row>
    <row r="11569" spans="6:16">
      <c r="F11569" s="1256"/>
      <c r="G11569" s="1257"/>
      <c r="I11569" s="1255"/>
      <c r="K11569" s="1257"/>
      <c r="L11569" s="1257"/>
      <c r="P11569" s="1255"/>
    </row>
    <row r="11570" spans="6:16">
      <c r="F11570" s="1256"/>
      <c r="G11570" s="1257"/>
      <c r="I11570" s="1255"/>
      <c r="K11570" s="1257"/>
      <c r="L11570" s="1257"/>
      <c r="P11570" s="1255"/>
    </row>
    <row r="11571" spans="6:16">
      <c r="F11571" s="1256"/>
      <c r="G11571" s="1257"/>
      <c r="I11571" s="1255"/>
      <c r="K11571" s="1257"/>
      <c r="L11571" s="1257"/>
      <c r="P11571" s="1255"/>
    </row>
    <row r="11572" spans="6:16">
      <c r="F11572" s="1256"/>
      <c r="G11572" s="1257"/>
      <c r="I11572" s="1255"/>
      <c r="K11572" s="1257"/>
      <c r="L11572" s="1257"/>
      <c r="P11572" s="1255"/>
    </row>
    <row r="11573" spans="6:16">
      <c r="F11573" s="1256"/>
      <c r="G11573" s="1257"/>
      <c r="I11573" s="1255"/>
      <c r="K11573" s="1257"/>
      <c r="L11573" s="1257"/>
      <c r="P11573" s="1255"/>
    </row>
    <row r="11574" spans="6:16">
      <c r="F11574" s="1256"/>
      <c r="G11574" s="1257"/>
      <c r="I11574" s="1255"/>
      <c r="K11574" s="1257"/>
      <c r="L11574" s="1257"/>
      <c r="P11574" s="1255"/>
    </row>
    <row r="11575" spans="6:16">
      <c r="F11575" s="1256"/>
      <c r="G11575" s="1257"/>
      <c r="I11575" s="1255"/>
      <c r="K11575" s="1257"/>
      <c r="L11575" s="1257"/>
      <c r="P11575" s="1255"/>
    </row>
    <row r="11576" spans="6:16">
      <c r="F11576" s="1256"/>
      <c r="G11576" s="1257"/>
      <c r="I11576" s="1255"/>
      <c r="K11576" s="1257"/>
      <c r="L11576" s="1257"/>
      <c r="P11576" s="1255"/>
    </row>
    <row r="11577" spans="6:16">
      <c r="F11577" s="1256"/>
      <c r="G11577" s="1257"/>
      <c r="I11577" s="1255"/>
      <c r="K11577" s="1257"/>
      <c r="L11577" s="1257"/>
      <c r="P11577" s="1255"/>
    </row>
    <row r="11578" spans="6:16">
      <c r="F11578" s="1256"/>
      <c r="G11578" s="1257"/>
      <c r="I11578" s="1255"/>
      <c r="K11578" s="1257"/>
      <c r="L11578" s="1257"/>
      <c r="P11578" s="1255"/>
    </row>
    <row r="11579" spans="6:16">
      <c r="F11579" s="1256"/>
      <c r="G11579" s="1257"/>
      <c r="I11579" s="1255"/>
      <c r="K11579" s="1257"/>
      <c r="L11579" s="1257"/>
      <c r="P11579" s="1255"/>
    </row>
    <row r="11580" spans="6:16">
      <c r="F11580" s="1256"/>
      <c r="G11580" s="1257"/>
      <c r="I11580" s="1255"/>
      <c r="K11580" s="1257"/>
      <c r="L11580" s="1257"/>
      <c r="P11580" s="1255"/>
    </row>
    <row r="11581" spans="6:16">
      <c r="F11581" s="1256"/>
      <c r="G11581" s="1257"/>
      <c r="I11581" s="1255"/>
      <c r="K11581" s="1257"/>
      <c r="L11581" s="1257"/>
      <c r="P11581" s="1255"/>
    </row>
    <row r="11582" spans="6:16">
      <c r="F11582" s="1256"/>
      <c r="G11582" s="1257"/>
      <c r="I11582" s="1255"/>
      <c r="K11582" s="1257"/>
      <c r="L11582" s="1257"/>
      <c r="P11582" s="1255"/>
    </row>
    <row r="11583" spans="6:16">
      <c r="F11583" s="1256"/>
      <c r="G11583" s="1257"/>
      <c r="I11583" s="1255"/>
      <c r="K11583" s="1257"/>
      <c r="L11583" s="1257"/>
      <c r="P11583" s="1255"/>
    </row>
    <row r="11584" spans="6:16">
      <c r="F11584" s="1256"/>
      <c r="G11584" s="1257"/>
      <c r="I11584" s="1255"/>
      <c r="K11584" s="1257"/>
      <c r="L11584" s="1257"/>
      <c r="P11584" s="1255"/>
    </row>
    <row r="11585" spans="6:16">
      <c r="F11585" s="1256"/>
      <c r="G11585" s="1257"/>
      <c r="I11585" s="1255"/>
      <c r="K11585" s="1257"/>
      <c r="L11585" s="1257"/>
      <c r="P11585" s="1255"/>
    </row>
    <row r="11586" spans="6:16">
      <c r="F11586" s="1256"/>
      <c r="G11586" s="1257"/>
      <c r="I11586" s="1255"/>
      <c r="K11586" s="1257"/>
      <c r="L11586" s="1257"/>
      <c r="P11586" s="1255"/>
    </row>
    <row r="11587" spans="6:16">
      <c r="F11587" s="1256"/>
      <c r="G11587" s="1257"/>
      <c r="I11587" s="1255"/>
      <c r="K11587" s="1257"/>
      <c r="L11587" s="1257"/>
      <c r="P11587" s="1255"/>
    </row>
    <row r="11588" spans="6:16">
      <c r="F11588" s="1256"/>
      <c r="G11588" s="1257"/>
      <c r="I11588" s="1255"/>
      <c r="K11588" s="1257"/>
      <c r="L11588" s="1257"/>
      <c r="P11588" s="1255"/>
    </row>
    <row r="11589" spans="6:16">
      <c r="F11589" s="1256"/>
      <c r="G11589" s="1257"/>
      <c r="I11589" s="1255"/>
      <c r="K11589" s="1257"/>
      <c r="L11589" s="1257"/>
      <c r="P11589" s="1255"/>
    </row>
    <row r="11590" spans="6:16">
      <c r="F11590" s="1256"/>
      <c r="G11590" s="1257"/>
      <c r="I11590" s="1255"/>
      <c r="K11590" s="1257"/>
      <c r="L11590" s="1257"/>
      <c r="P11590" s="1255"/>
    </row>
    <row r="11591" spans="6:16">
      <c r="F11591" s="1256"/>
      <c r="G11591" s="1257"/>
      <c r="I11591" s="1255"/>
      <c r="K11591" s="1257"/>
      <c r="L11591" s="1257"/>
      <c r="P11591" s="1255"/>
    </row>
    <row r="11592" spans="6:16">
      <c r="F11592" s="1256"/>
      <c r="G11592" s="1257"/>
      <c r="I11592" s="1255"/>
      <c r="K11592" s="1257"/>
      <c r="L11592" s="1257"/>
      <c r="P11592" s="1255"/>
    </row>
    <row r="11593" spans="6:16">
      <c r="F11593" s="1256"/>
      <c r="G11593" s="1257"/>
      <c r="I11593" s="1255"/>
      <c r="K11593" s="1257"/>
      <c r="L11593" s="1257"/>
      <c r="P11593" s="1255"/>
    </row>
    <row r="11594" spans="6:16">
      <c r="F11594" s="1256"/>
      <c r="G11594" s="1257"/>
      <c r="I11594" s="1255"/>
      <c r="K11594" s="1257"/>
      <c r="L11594" s="1257"/>
      <c r="P11594" s="1255"/>
    </row>
    <row r="11595" spans="6:16">
      <c r="F11595" s="1256"/>
      <c r="G11595" s="1257"/>
      <c r="I11595" s="1255"/>
      <c r="K11595" s="1257"/>
      <c r="L11595" s="1257"/>
      <c r="P11595" s="1255"/>
    </row>
    <row r="11596" spans="6:16">
      <c r="F11596" s="1256"/>
      <c r="G11596" s="1257"/>
      <c r="I11596" s="1255"/>
      <c r="K11596" s="1257"/>
      <c r="L11596" s="1257"/>
      <c r="P11596" s="1255"/>
    </row>
    <row r="11597" spans="6:16">
      <c r="F11597" s="1256"/>
      <c r="G11597" s="1257"/>
      <c r="I11597" s="1255"/>
      <c r="K11597" s="1257"/>
      <c r="L11597" s="1257"/>
      <c r="P11597" s="1255"/>
    </row>
    <row r="11598" spans="6:16">
      <c r="F11598" s="1256"/>
      <c r="G11598" s="1257"/>
      <c r="I11598" s="1255"/>
      <c r="K11598" s="1257"/>
      <c r="L11598" s="1257"/>
      <c r="P11598" s="1255"/>
    </row>
    <row r="11599" spans="6:16">
      <c r="F11599" s="1256"/>
      <c r="G11599" s="1257"/>
      <c r="I11599" s="1255"/>
      <c r="K11599" s="1257"/>
      <c r="L11599" s="1257"/>
      <c r="P11599" s="1255"/>
    </row>
    <row r="11600" spans="6:16">
      <c r="F11600" s="1256"/>
      <c r="G11600" s="1257"/>
      <c r="I11600" s="1255"/>
      <c r="K11600" s="1257"/>
      <c r="L11600" s="1257"/>
      <c r="P11600" s="1255"/>
    </row>
    <row r="11601" spans="6:16">
      <c r="F11601" s="1256"/>
      <c r="G11601" s="1257"/>
      <c r="I11601" s="1255"/>
      <c r="K11601" s="1257"/>
      <c r="L11601" s="1257"/>
      <c r="P11601" s="1255"/>
    </row>
    <row r="11602" spans="6:16">
      <c r="F11602" s="1256"/>
      <c r="G11602" s="1257"/>
      <c r="I11602" s="1255"/>
      <c r="K11602" s="1257"/>
      <c r="L11602" s="1257"/>
      <c r="P11602" s="1255"/>
    </row>
    <row r="11603" spans="6:16">
      <c r="F11603" s="1256"/>
      <c r="G11603" s="1257"/>
      <c r="I11603" s="1255"/>
      <c r="K11603" s="1257"/>
      <c r="L11603" s="1257"/>
      <c r="P11603" s="1255"/>
    </row>
    <row r="11604" spans="6:16">
      <c r="F11604" s="1256"/>
      <c r="G11604" s="1257"/>
      <c r="I11604" s="1255"/>
      <c r="K11604" s="1257"/>
      <c r="L11604" s="1257"/>
      <c r="P11604" s="1255"/>
    </row>
    <row r="11605" spans="6:16">
      <c r="F11605" s="1256"/>
      <c r="G11605" s="1257"/>
      <c r="I11605" s="1255"/>
      <c r="K11605" s="1257"/>
      <c r="L11605" s="1257"/>
      <c r="P11605" s="1255"/>
    </row>
    <row r="11606" spans="6:16">
      <c r="F11606" s="1256"/>
      <c r="G11606" s="1257"/>
      <c r="I11606" s="1255"/>
      <c r="K11606" s="1257"/>
      <c r="L11606" s="1257"/>
      <c r="P11606" s="1255"/>
    </row>
    <row r="11607" spans="6:16">
      <c r="F11607" s="1256"/>
      <c r="G11607" s="1257"/>
      <c r="I11607" s="1255"/>
      <c r="K11607" s="1257"/>
      <c r="L11607" s="1257"/>
      <c r="P11607" s="1255"/>
    </row>
    <row r="11608" spans="6:16">
      <c r="F11608" s="1256"/>
      <c r="G11608" s="1257"/>
      <c r="I11608" s="1255"/>
      <c r="K11608" s="1257"/>
      <c r="L11608" s="1257"/>
      <c r="P11608" s="1255"/>
    </row>
    <row r="11609" spans="6:16">
      <c r="F11609" s="1256"/>
      <c r="G11609" s="1257"/>
      <c r="I11609" s="1255"/>
      <c r="K11609" s="1257"/>
      <c r="L11609" s="1257"/>
      <c r="P11609" s="1255"/>
    </row>
    <row r="11610" spans="6:16">
      <c r="F11610" s="1256"/>
      <c r="G11610" s="1257"/>
      <c r="I11610" s="1255"/>
      <c r="K11610" s="1257"/>
      <c r="L11610" s="1257"/>
      <c r="P11610" s="1255"/>
    </row>
    <row r="11611" spans="6:16">
      <c r="F11611" s="1256"/>
      <c r="G11611" s="1257"/>
      <c r="I11611" s="1255"/>
      <c r="K11611" s="1257"/>
      <c r="L11611" s="1257"/>
      <c r="P11611" s="1255"/>
    </row>
    <row r="11612" spans="6:16">
      <c r="F11612" s="1256"/>
      <c r="G11612" s="1257"/>
      <c r="I11612" s="1255"/>
      <c r="K11612" s="1257"/>
      <c r="L11612" s="1257"/>
      <c r="P11612" s="1255"/>
    </row>
    <row r="11613" spans="6:16">
      <c r="F11613" s="1256"/>
      <c r="G11613" s="1257"/>
      <c r="I11613" s="1255"/>
      <c r="K11613" s="1257"/>
      <c r="L11613" s="1257"/>
      <c r="P11613" s="1255"/>
    </row>
    <row r="11614" spans="6:16">
      <c r="F11614" s="1256"/>
      <c r="G11614" s="1257"/>
      <c r="I11614" s="1255"/>
      <c r="K11614" s="1257"/>
      <c r="L11614" s="1257"/>
      <c r="P11614" s="1255"/>
    </row>
    <row r="11615" spans="6:16">
      <c r="F11615" s="1256"/>
      <c r="G11615" s="1257"/>
      <c r="I11615" s="1255"/>
      <c r="K11615" s="1257"/>
      <c r="L11615" s="1257"/>
      <c r="P11615" s="1255"/>
    </row>
    <row r="11616" spans="6:16">
      <c r="F11616" s="1256"/>
      <c r="G11616" s="1257"/>
      <c r="I11616" s="1255"/>
      <c r="K11616" s="1257"/>
      <c r="L11616" s="1257"/>
      <c r="P11616" s="1255"/>
    </row>
    <row r="11617" spans="6:16">
      <c r="F11617" s="1256"/>
      <c r="G11617" s="1257"/>
      <c r="I11617" s="1255"/>
      <c r="K11617" s="1257"/>
      <c r="L11617" s="1257"/>
      <c r="P11617" s="1255"/>
    </row>
    <row r="11618" spans="6:16">
      <c r="F11618" s="1256"/>
      <c r="G11618" s="1257"/>
      <c r="I11618" s="1255"/>
      <c r="K11618" s="1257"/>
      <c r="L11618" s="1257"/>
      <c r="P11618" s="1255"/>
    </row>
    <row r="11619" spans="6:16">
      <c r="F11619" s="1256"/>
      <c r="G11619" s="1257"/>
      <c r="I11619" s="1255"/>
      <c r="K11619" s="1257"/>
      <c r="L11619" s="1257"/>
      <c r="P11619" s="1255"/>
    </row>
    <row r="11620" spans="6:16">
      <c r="F11620" s="1256"/>
      <c r="G11620" s="1257"/>
      <c r="I11620" s="1255"/>
      <c r="K11620" s="1257"/>
      <c r="L11620" s="1257"/>
      <c r="P11620" s="1255"/>
    </row>
    <row r="11621" spans="6:16">
      <c r="F11621" s="1256"/>
      <c r="G11621" s="1257"/>
      <c r="I11621" s="1255"/>
      <c r="K11621" s="1257"/>
      <c r="L11621" s="1257"/>
      <c r="P11621" s="1255"/>
    </row>
    <row r="11622" spans="6:16">
      <c r="F11622" s="1256"/>
      <c r="G11622" s="1257"/>
      <c r="I11622" s="1255"/>
      <c r="K11622" s="1257"/>
      <c r="L11622" s="1257"/>
      <c r="P11622" s="1255"/>
    </row>
    <row r="11623" spans="6:16">
      <c r="F11623" s="1256"/>
      <c r="G11623" s="1257"/>
      <c r="I11623" s="1255"/>
      <c r="K11623" s="1257"/>
      <c r="L11623" s="1257"/>
      <c r="P11623" s="1255"/>
    </row>
    <row r="11624" spans="6:16">
      <c r="F11624" s="1256"/>
      <c r="G11624" s="1257"/>
      <c r="I11624" s="1255"/>
      <c r="K11624" s="1257"/>
      <c r="L11624" s="1257"/>
      <c r="P11624" s="1255"/>
    </row>
    <row r="11625" spans="6:16">
      <c r="F11625" s="1256"/>
      <c r="G11625" s="1257"/>
      <c r="I11625" s="1255"/>
      <c r="K11625" s="1257"/>
      <c r="L11625" s="1257"/>
      <c r="P11625" s="1255"/>
    </row>
    <row r="11626" spans="6:16">
      <c r="F11626" s="1256"/>
      <c r="G11626" s="1257"/>
      <c r="I11626" s="1255"/>
      <c r="K11626" s="1257"/>
      <c r="L11626" s="1257"/>
      <c r="P11626" s="1255"/>
    </row>
    <row r="11627" spans="6:16">
      <c r="F11627" s="1256"/>
      <c r="G11627" s="1257"/>
      <c r="I11627" s="1255"/>
      <c r="K11627" s="1257"/>
      <c r="L11627" s="1257"/>
      <c r="P11627" s="1255"/>
    </row>
    <row r="11628" spans="6:16">
      <c r="F11628" s="1256"/>
      <c r="G11628" s="1257"/>
      <c r="I11628" s="1255"/>
      <c r="K11628" s="1257"/>
      <c r="L11628" s="1257"/>
      <c r="P11628" s="1255"/>
    </row>
    <row r="11629" spans="6:16">
      <c r="F11629" s="1256"/>
      <c r="G11629" s="1257"/>
      <c r="I11629" s="1255"/>
      <c r="K11629" s="1257"/>
      <c r="L11629" s="1257"/>
      <c r="P11629" s="1255"/>
    </row>
    <row r="11630" spans="6:16">
      <c r="F11630" s="1256"/>
      <c r="G11630" s="1257"/>
      <c r="I11630" s="1255"/>
      <c r="K11630" s="1257"/>
      <c r="L11630" s="1257"/>
      <c r="P11630" s="1255"/>
    </row>
    <row r="11631" spans="6:16">
      <c r="F11631" s="1256"/>
      <c r="G11631" s="1257"/>
      <c r="I11631" s="1255"/>
      <c r="K11631" s="1257"/>
      <c r="L11631" s="1257"/>
      <c r="P11631" s="1255"/>
    </row>
    <row r="11632" spans="6:16">
      <c r="F11632" s="1256"/>
      <c r="G11632" s="1257"/>
      <c r="I11632" s="1255"/>
      <c r="K11632" s="1257"/>
      <c r="L11632" s="1257"/>
      <c r="P11632" s="1255"/>
    </row>
    <row r="11633" spans="6:16">
      <c r="F11633" s="1256"/>
      <c r="G11633" s="1257"/>
      <c r="I11633" s="1255"/>
      <c r="K11633" s="1257"/>
      <c r="L11633" s="1257"/>
      <c r="P11633" s="1255"/>
    </row>
    <row r="11634" spans="6:16">
      <c r="F11634" s="1256"/>
      <c r="G11634" s="1257"/>
      <c r="I11634" s="1255"/>
      <c r="K11634" s="1257"/>
      <c r="L11634" s="1257"/>
      <c r="P11634" s="1255"/>
    </row>
    <row r="11635" spans="6:16">
      <c r="F11635" s="1256"/>
      <c r="G11635" s="1257"/>
      <c r="I11635" s="1255"/>
      <c r="K11635" s="1257"/>
      <c r="L11635" s="1257"/>
      <c r="P11635" s="1255"/>
    </row>
    <row r="11636" spans="6:16">
      <c r="F11636" s="1256"/>
      <c r="G11636" s="1257"/>
      <c r="I11636" s="1255"/>
      <c r="K11636" s="1257"/>
      <c r="L11636" s="1257"/>
      <c r="P11636" s="1255"/>
    </row>
    <row r="11637" spans="6:16">
      <c r="F11637" s="1256"/>
      <c r="G11637" s="1257"/>
      <c r="I11637" s="1255"/>
      <c r="K11637" s="1257"/>
      <c r="L11637" s="1257"/>
      <c r="P11637" s="1255"/>
    </row>
    <row r="11638" spans="6:16">
      <c r="F11638" s="1256"/>
      <c r="G11638" s="1257"/>
      <c r="I11638" s="1255"/>
      <c r="K11638" s="1257"/>
      <c r="L11638" s="1257"/>
      <c r="P11638" s="1255"/>
    </row>
    <row r="11639" spans="6:16">
      <c r="F11639" s="1256"/>
      <c r="G11639" s="1257"/>
      <c r="I11639" s="1255"/>
      <c r="K11639" s="1257"/>
      <c r="L11639" s="1257"/>
      <c r="P11639" s="1255"/>
    </row>
    <row r="11640" spans="6:16">
      <c r="F11640" s="1256"/>
      <c r="G11640" s="1257"/>
      <c r="I11640" s="1255"/>
      <c r="K11640" s="1257"/>
      <c r="L11640" s="1257"/>
      <c r="P11640" s="1255"/>
    </row>
    <row r="11641" spans="6:16">
      <c r="F11641" s="1256"/>
      <c r="G11641" s="1257"/>
      <c r="I11641" s="1255"/>
      <c r="K11641" s="1257"/>
      <c r="L11641" s="1257"/>
      <c r="P11641" s="1255"/>
    </row>
    <row r="11642" spans="6:16">
      <c r="F11642" s="1256"/>
      <c r="G11642" s="1257"/>
      <c r="I11642" s="1255"/>
      <c r="K11642" s="1257"/>
      <c r="L11642" s="1257"/>
      <c r="P11642" s="1255"/>
    </row>
    <row r="11643" spans="6:16">
      <c r="F11643" s="1256"/>
      <c r="G11643" s="1257"/>
      <c r="I11643" s="1255"/>
      <c r="K11643" s="1257"/>
      <c r="L11643" s="1257"/>
      <c r="P11643" s="1255"/>
    </row>
    <row r="11644" spans="6:16">
      <c r="F11644" s="1256"/>
      <c r="G11644" s="1257"/>
      <c r="I11644" s="1255"/>
      <c r="K11644" s="1257"/>
      <c r="L11644" s="1257"/>
      <c r="P11644" s="1255"/>
    </row>
    <row r="11645" spans="6:16">
      <c r="F11645" s="1256"/>
      <c r="G11645" s="1257"/>
      <c r="I11645" s="1255"/>
      <c r="K11645" s="1257"/>
      <c r="L11645" s="1257"/>
      <c r="P11645" s="1255"/>
    </row>
    <row r="11646" spans="6:16">
      <c r="F11646" s="1256"/>
      <c r="G11646" s="1257"/>
      <c r="I11646" s="1255"/>
      <c r="K11646" s="1257"/>
      <c r="L11646" s="1257"/>
      <c r="P11646" s="1255"/>
    </row>
    <row r="11647" spans="6:16">
      <c r="F11647" s="1256"/>
      <c r="G11647" s="1257"/>
      <c r="I11647" s="1255"/>
      <c r="K11647" s="1257"/>
      <c r="L11647" s="1257"/>
      <c r="P11647" s="1255"/>
    </row>
    <row r="11648" spans="6:16">
      <c r="F11648" s="1256"/>
      <c r="G11648" s="1257"/>
      <c r="I11648" s="1255"/>
      <c r="K11648" s="1257"/>
      <c r="L11648" s="1257"/>
      <c r="P11648" s="1255"/>
    </row>
    <row r="11649" spans="6:16">
      <c r="F11649" s="1256"/>
      <c r="G11649" s="1257"/>
      <c r="I11649" s="1255"/>
      <c r="K11649" s="1257"/>
      <c r="L11649" s="1257"/>
      <c r="P11649" s="1255"/>
    </row>
    <row r="11650" spans="6:16">
      <c r="F11650" s="1256"/>
      <c r="G11650" s="1257"/>
      <c r="I11650" s="1255"/>
      <c r="K11650" s="1257"/>
      <c r="L11650" s="1257"/>
      <c r="P11650" s="1255"/>
    </row>
    <row r="11651" spans="6:16">
      <c r="F11651" s="1256"/>
      <c r="G11651" s="1257"/>
      <c r="I11651" s="1255"/>
      <c r="K11651" s="1257"/>
      <c r="L11651" s="1257"/>
      <c r="P11651" s="1255"/>
    </row>
    <row r="11652" spans="6:16">
      <c r="F11652" s="1256"/>
      <c r="G11652" s="1257"/>
      <c r="I11652" s="1255"/>
      <c r="K11652" s="1257"/>
      <c r="L11652" s="1257"/>
      <c r="P11652" s="1255"/>
    </row>
    <row r="11653" spans="6:16">
      <c r="F11653" s="1256"/>
      <c r="G11653" s="1257"/>
      <c r="I11653" s="1255"/>
      <c r="K11653" s="1257"/>
      <c r="L11653" s="1257"/>
      <c r="P11653" s="1255"/>
    </row>
    <row r="11654" spans="6:16">
      <c r="F11654" s="1256"/>
      <c r="G11654" s="1257"/>
      <c r="I11654" s="1255"/>
      <c r="K11654" s="1257"/>
      <c r="L11654" s="1257"/>
      <c r="P11654" s="1255"/>
    </row>
    <row r="11655" spans="6:16">
      <c r="F11655" s="1256"/>
      <c r="G11655" s="1257"/>
      <c r="I11655" s="1255"/>
      <c r="K11655" s="1257"/>
      <c r="L11655" s="1257"/>
      <c r="P11655" s="1255"/>
    </row>
    <row r="11656" spans="6:16">
      <c r="F11656" s="1256"/>
      <c r="G11656" s="1257"/>
      <c r="I11656" s="1255"/>
      <c r="K11656" s="1257"/>
      <c r="L11656" s="1257"/>
      <c r="P11656" s="1255"/>
    </row>
    <row r="11657" spans="6:16">
      <c r="F11657" s="1256"/>
      <c r="G11657" s="1257"/>
      <c r="I11657" s="1255"/>
      <c r="K11657" s="1257"/>
      <c r="L11657" s="1257"/>
      <c r="P11657" s="1255"/>
    </row>
    <row r="11658" spans="6:16">
      <c r="F11658" s="1256"/>
      <c r="G11658" s="1257"/>
      <c r="I11658" s="1255"/>
      <c r="K11658" s="1257"/>
      <c r="L11658" s="1257"/>
      <c r="P11658" s="1255"/>
    </row>
    <row r="11659" spans="6:16">
      <c r="F11659" s="1256"/>
      <c r="G11659" s="1257"/>
      <c r="I11659" s="1255"/>
      <c r="K11659" s="1257"/>
      <c r="L11659" s="1257"/>
      <c r="P11659" s="1255"/>
    </row>
    <row r="11660" spans="6:16">
      <c r="F11660" s="1256"/>
      <c r="G11660" s="1257"/>
      <c r="I11660" s="1255"/>
      <c r="K11660" s="1257"/>
      <c r="L11660" s="1257"/>
      <c r="P11660" s="1255"/>
    </row>
    <row r="11661" spans="6:16">
      <c r="F11661" s="1256"/>
      <c r="G11661" s="1257"/>
      <c r="I11661" s="1255"/>
      <c r="K11661" s="1257"/>
      <c r="L11661" s="1257"/>
      <c r="P11661" s="1255"/>
    </row>
    <row r="11662" spans="6:16">
      <c r="F11662" s="1256"/>
      <c r="G11662" s="1257"/>
      <c r="I11662" s="1255"/>
      <c r="K11662" s="1257"/>
      <c r="L11662" s="1257"/>
      <c r="P11662" s="1255"/>
    </row>
    <row r="11663" spans="6:16">
      <c r="F11663" s="1256"/>
      <c r="G11663" s="1257"/>
      <c r="I11663" s="1255"/>
      <c r="K11663" s="1257"/>
      <c r="L11663" s="1257"/>
      <c r="P11663" s="1255"/>
    </row>
    <row r="11664" spans="6:16">
      <c r="F11664" s="1256"/>
      <c r="G11664" s="1257"/>
      <c r="I11664" s="1255"/>
      <c r="K11664" s="1257"/>
      <c r="L11664" s="1257"/>
      <c r="P11664" s="1255"/>
    </row>
    <row r="11665" spans="6:16">
      <c r="F11665" s="1256"/>
      <c r="G11665" s="1257"/>
      <c r="I11665" s="1255"/>
      <c r="K11665" s="1257"/>
      <c r="L11665" s="1257"/>
      <c r="P11665" s="1255"/>
    </row>
    <row r="11666" spans="6:16">
      <c r="F11666" s="1256"/>
      <c r="G11666" s="1257"/>
      <c r="I11666" s="1255"/>
      <c r="K11666" s="1257"/>
      <c r="L11666" s="1257"/>
      <c r="P11666" s="1255"/>
    </row>
    <row r="11667" spans="6:16">
      <c r="F11667" s="1256"/>
      <c r="G11667" s="1257"/>
      <c r="I11667" s="1255"/>
      <c r="K11667" s="1257"/>
      <c r="L11667" s="1257"/>
      <c r="P11667" s="1255"/>
    </row>
    <row r="11668" spans="6:16">
      <c r="F11668" s="1256"/>
      <c r="G11668" s="1257"/>
      <c r="I11668" s="1255"/>
      <c r="K11668" s="1257"/>
      <c r="L11668" s="1257"/>
      <c r="P11668" s="1255"/>
    </row>
    <row r="11669" spans="6:16">
      <c r="F11669" s="1256"/>
      <c r="G11669" s="1257"/>
      <c r="I11669" s="1255"/>
      <c r="K11669" s="1257"/>
      <c r="L11669" s="1257"/>
      <c r="P11669" s="1255"/>
    </row>
    <row r="11670" spans="6:16">
      <c r="F11670" s="1256"/>
      <c r="G11670" s="1257"/>
      <c r="I11670" s="1255"/>
      <c r="K11670" s="1257"/>
      <c r="L11670" s="1257"/>
      <c r="P11670" s="1255"/>
    </row>
    <row r="11671" spans="6:16">
      <c r="F11671" s="1256"/>
      <c r="G11671" s="1257"/>
      <c r="I11671" s="1255"/>
      <c r="K11671" s="1257"/>
      <c r="L11671" s="1257"/>
      <c r="P11671" s="1255"/>
    </row>
    <row r="11672" spans="6:16">
      <c r="F11672" s="1256"/>
      <c r="G11672" s="1257"/>
      <c r="I11672" s="1255"/>
      <c r="K11672" s="1257"/>
      <c r="L11672" s="1257"/>
      <c r="P11672" s="1255"/>
    </row>
    <row r="11673" spans="6:16">
      <c r="F11673" s="1256"/>
      <c r="G11673" s="1257"/>
      <c r="I11673" s="1255"/>
      <c r="K11673" s="1257"/>
      <c r="L11673" s="1257"/>
      <c r="P11673" s="1255"/>
    </row>
    <row r="11674" spans="6:16">
      <c r="F11674" s="1256"/>
      <c r="G11674" s="1257"/>
      <c r="I11674" s="1255"/>
      <c r="K11674" s="1257"/>
      <c r="L11674" s="1257"/>
      <c r="P11674" s="1255"/>
    </row>
    <row r="11675" spans="6:16">
      <c r="F11675" s="1256"/>
      <c r="G11675" s="1257"/>
      <c r="I11675" s="1255"/>
      <c r="K11675" s="1257"/>
      <c r="L11675" s="1257"/>
      <c r="P11675" s="1255"/>
    </row>
    <row r="11676" spans="6:16">
      <c r="F11676" s="1256"/>
      <c r="G11676" s="1257"/>
      <c r="I11676" s="1255"/>
      <c r="K11676" s="1257"/>
      <c r="L11676" s="1257"/>
      <c r="P11676" s="1255"/>
    </row>
    <row r="11677" spans="6:16">
      <c r="F11677" s="1256"/>
      <c r="G11677" s="1257"/>
      <c r="I11677" s="1255"/>
      <c r="K11677" s="1257"/>
      <c r="L11677" s="1257"/>
      <c r="P11677" s="1255"/>
    </row>
    <row r="11678" spans="6:16">
      <c r="F11678" s="1256"/>
      <c r="G11678" s="1257"/>
      <c r="I11678" s="1255"/>
      <c r="K11678" s="1257"/>
      <c r="L11678" s="1257"/>
      <c r="P11678" s="1255"/>
    </row>
    <row r="11679" spans="6:16">
      <c r="F11679" s="1256"/>
      <c r="G11679" s="1257"/>
      <c r="I11679" s="1255"/>
      <c r="K11679" s="1257"/>
      <c r="L11679" s="1257"/>
      <c r="P11679" s="1255"/>
    </row>
    <row r="11680" spans="6:16">
      <c r="F11680" s="1256"/>
      <c r="G11680" s="1257"/>
      <c r="I11680" s="1255"/>
      <c r="K11680" s="1257"/>
      <c r="L11680" s="1257"/>
      <c r="P11680" s="1255"/>
    </row>
    <row r="11681" spans="6:16">
      <c r="F11681" s="1256"/>
      <c r="G11681" s="1257"/>
      <c r="I11681" s="1255"/>
      <c r="K11681" s="1257"/>
      <c r="L11681" s="1257"/>
      <c r="P11681" s="1255"/>
    </row>
    <row r="11682" spans="6:16">
      <c r="F11682" s="1256"/>
      <c r="G11682" s="1257"/>
      <c r="I11682" s="1255"/>
      <c r="K11682" s="1257"/>
      <c r="L11682" s="1257"/>
      <c r="P11682" s="1255"/>
    </row>
    <row r="11683" spans="6:16">
      <c r="F11683" s="1256"/>
      <c r="G11683" s="1257"/>
      <c r="I11683" s="1255"/>
      <c r="K11683" s="1257"/>
      <c r="L11683" s="1257"/>
      <c r="P11683" s="1255"/>
    </row>
    <row r="11684" spans="6:16">
      <c r="F11684" s="1256"/>
      <c r="G11684" s="1257"/>
      <c r="I11684" s="1255"/>
      <c r="K11684" s="1257"/>
      <c r="L11684" s="1257"/>
      <c r="P11684" s="1255"/>
    </row>
    <row r="11685" spans="6:16">
      <c r="F11685" s="1256"/>
      <c r="G11685" s="1257"/>
      <c r="I11685" s="1255"/>
      <c r="K11685" s="1257"/>
      <c r="L11685" s="1257"/>
      <c r="P11685" s="1255"/>
    </row>
    <row r="11686" spans="6:16">
      <c r="F11686" s="1256"/>
      <c r="G11686" s="1257"/>
      <c r="I11686" s="1255"/>
      <c r="K11686" s="1257"/>
      <c r="L11686" s="1257"/>
      <c r="P11686" s="1255"/>
    </row>
    <row r="11687" spans="6:16">
      <c r="F11687" s="1256"/>
      <c r="G11687" s="1257"/>
      <c r="I11687" s="1255"/>
      <c r="K11687" s="1257"/>
      <c r="L11687" s="1257"/>
      <c r="P11687" s="1255"/>
    </row>
    <row r="11688" spans="6:16">
      <c r="F11688" s="1256"/>
      <c r="G11688" s="1257"/>
      <c r="I11688" s="1255"/>
      <c r="K11688" s="1257"/>
      <c r="L11688" s="1257"/>
      <c r="P11688" s="1255"/>
    </row>
    <row r="11689" spans="6:16">
      <c r="F11689" s="1256"/>
      <c r="G11689" s="1257"/>
      <c r="I11689" s="1255"/>
      <c r="K11689" s="1257"/>
      <c r="L11689" s="1257"/>
      <c r="P11689" s="1255"/>
    </row>
    <row r="11690" spans="6:16">
      <c r="F11690" s="1256"/>
      <c r="G11690" s="1257"/>
      <c r="I11690" s="1255"/>
      <c r="K11690" s="1257"/>
      <c r="L11690" s="1257"/>
      <c r="P11690" s="1255"/>
    </row>
    <row r="11691" spans="6:16">
      <c r="F11691" s="1256"/>
      <c r="G11691" s="1257"/>
      <c r="I11691" s="1255"/>
      <c r="K11691" s="1257"/>
      <c r="L11691" s="1257"/>
      <c r="P11691" s="1255"/>
    </row>
    <row r="11692" spans="6:16">
      <c r="F11692" s="1256"/>
      <c r="G11692" s="1257"/>
      <c r="I11692" s="1255"/>
      <c r="K11692" s="1257"/>
      <c r="L11692" s="1257"/>
      <c r="P11692" s="1255"/>
    </row>
    <row r="11693" spans="6:16">
      <c r="F11693" s="1256"/>
      <c r="G11693" s="1257"/>
      <c r="I11693" s="1255"/>
      <c r="K11693" s="1257"/>
      <c r="L11693" s="1257"/>
      <c r="P11693" s="1255"/>
    </row>
    <row r="11694" spans="6:16">
      <c r="F11694" s="1256"/>
      <c r="G11694" s="1257"/>
      <c r="I11694" s="1255"/>
      <c r="K11694" s="1257"/>
      <c r="L11694" s="1257"/>
      <c r="P11694" s="1255"/>
    </row>
    <row r="11695" spans="6:16">
      <c r="F11695" s="1256"/>
      <c r="G11695" s="1257"/>
      <c r="I11695" s="1255"/>
      <c r="K11695" s="1257"/>
      <c r="L11695" s="1257"/>
      <c r="P11695" s="1255"/>
    </row>
    <row r="11696" spans="6:16">
      <c r="F11696" s="1256"/>
      <c r="G11696" s="1257"/>
      <c r="I11696" s="1255"/>
      <c r="K11696" s="1257"/>
      <c r="L11696" s="1257"/>
      <c r="P11696" s="1255"/>
    </row>
    <row r="11697" spans="6:16">
      <c r="F11697" s="1256"/>
      <c r="G11697" s="1257"/>
      <c r="I11697" s="1255"/>
      <c r="K11697" s="1257"/>
      <c r="L11697" s="1257"/>
      <c r="P11697" s="1255"/>
    </row>
    <row r="11698" spans="6:16">
      <c r="F11698" s="1256"/>
      <c r="G11698" s="1257"/>
      <c r="I11698" s="1255"/>
      <c r="K11698" s="1257"/>
      <c r="L11698" s="1257"/>
      <c r="P11698" s="1255"/>
    </row>
    <row r="11699" spans="6:16">
      <c r="F11699" s="1256"/>
      <c r="G11699" s="1257"/>
      <c r="I11699" s="1255"/>
      <c r="K11699" s="1257"/>
      <c r="L11699" s="1257"/>
      <c r="P11699" s="1255"/>
    </row>
    <row r="11700" spans="6:16">
      <c r="F11700" s="1256"/>
      <c r="G11700" s="1257"/>
      <c r="I11700" s="1255"/>
      <c r="K11700" s="1257"/>
      <c r="L11700" s="1257"/>
      <c r="P11700" s="1255"/>
    </row>
    <row r="11701" spans="6:16">
      <c r="F11701" s="1256"/>
      <c r="G11701" s="1257"/>
      <c r="I11701" s="1255"/>
      <c r="K11701" s="1257"/>
      <c r="L11701" s="1257"/>
      <c r="P11701" s="1255"/>
    </row>
    <row r="11702" spans="6:16">
      <c r="F11702" s="1256"/>
      <c r="G11702" s="1257"/>
      <c r="I11702" s="1255"/>
      <c r="K11702" s="1257"/>
      <c r="L11702" s="1257"/>
      <c r="P11702" s="1255"/>
    </row>
    <row r="11703" spans="6:16">
      <c r="F11703" s="1256"/>
      <c r="G11703" s="1257"/>
      <c r="I11703" s="1255"/>
      <c r="K11703" s="1257"/>
      <c r="L11703" s="1257"/>
      <c r="P11703" s="1255"/>
    </row>
    <row r="11704" spans="6:16">
      <c r="F11704" s="1256"/>
      <c r="G11704" s="1257"/>
      <c r="I11704" s="1255"/>
      <c r="K11704" s="1257"/>
      <c r="L11704" s="1257"/>
      <c r="P11704" s="1255"/>
    </row>
    <row r="11705" spans="6:16">
      <c r="F11705" s="1256"/>
      <c r="G11705" s="1257"/>
      <c r="I11705" s="1255"/>
      <c r="K11705" s="1257"/>
      <c r="L11705" s="1257"/>
      <c r="P11705" s="1255"/>
    </row>
    <row r="11706" spans="6:16">
      <c r="F11706" s="1256"/>
      <c r="G11706" s="1257"/>
      <c r="I11706" s="1255"/>
      <c r="K11706" s="1257"/>
      <c r="L11706" s="1257"/>
      <c r="P11706" s="1255"/>
    </row>
    <row r="11707" spans="6:16">
      <c r="F11707" s="1256"/>
      <c r="G11707" s="1257"/>
      <c r="I11707" s="1255"/>
      <c r="K11707" s="1257"/>
      <c r="L11707" s="1257"/>
      <c r="P11707" s="1255"/>
    </row>
    <row r="11708" spans="6:16">
      <c r="F11708" s="1256"/>
      <c r="G11708" s="1257"/>
      <c r="I11708" s="1255"/>
      <c r="K11708" s="1257"/>
      <c r="L11708" s="1257"/>
      <c r="P11708" s="1255"/>
    </row>
    <row r="11709" spans="6:16">
      <c r="F11709" s="1256"/>
      <c r="G11709" s="1257"/>
      <c r="I11709" s="1255"/>
      <c r="K11709" s="1257"/>
      <c r="L11709" s="1257"/>
      <c r="P11709" s="1255"/>
    </row>
    <row r="11710" spans="6:16">
      <c r="F11710" s="1256"/>
      <c r="G11710" s="1257"/>
      <c r="I11710" s="1255"/>
      <c r="K11710" s="1257"/>
      <c r="L11710" s="1257"/>
      <c r="P11710" s="1255"/>
    </row>
    <row r="11711" spans="6:16">
      <c r="F11711" s="1256"/>
      <c r="G11711" s="1257"/>
      <c r="I11711" s="1255"/>
      <c r="K11711" s="1257"/>
      <c r="L11711" s="1257"/>
      <c r="P11711" s="1255"/>
    </row>
    <row r="11712" spans="6:16">
      <c r="F11712" s="1256"/>
      <c r="G11712" s="1257"/>
      <c r="I11712" s="1255"/>
      <c r="K11712" s="1257"/>
      <c r="L11712" s="1257"/>
      <c r="P11712" s="1255"/>
    </row>
    <row r="11713" spans="6:16">
      <c r="F11713" s="1256"/>
      <c r="G11713" s="1257"/>
      <c r="I11713" s="1255"/>
      <c r="K11713" s="1257"/>
      <c r="L11713" s="1257"/>
      <c r="P11713" s="1255"/>
    </row>
    <row r="11714" spans="6:16">
      <c r="F11714" s="1256"/>
      <c r="G11714" s="1257"/>
      <c r="I11714" s="1255"/>
      <c r="K11714" s="1257"/>
      <c r="L11714" s="1257"/>
      <c r="P11714" s="1255"/>
    </row>
    <row r="11715" spans="6:16">
      <c r="F11715" s="1256"/>
      <c r="G11715" s="1257"/>
      <c r="I11715" s="1255"/>
      <c r="K11715" s="1257"/>
      <c r="L11715" s="1257"/>
      <c r="P11715" s="1255"/>
    </row>
    <row r="11716" spans="6:16">
      <c r="F11716" s="1256"/>
      <c r="G11716" s="1257"/>
      <c r="I11716" s="1255"/>
      <c r="K11716" s="1257"/>
      <c r="L11716" s="1257"/>
      <c r="P11716" s="1255"/>
    </row>
    <row r="11717" spans="6:16">
      <c r="F11717" s="1256"/>
      <c r="G11717" s="1257"/>
      <c r="I11717" s="1255"/>
      <c r="K11717" s="1257"/>
      <c r="L11717" s="1257"/>
      <c r="P11717" s="1255"/>
    </row>
    <row r="11718" spans="6:16">
      <c r="F11718" s="1256"/>
      <c r="G11718" s="1257"/>
      <c r="I11718" s="1255"/>
      <c r="K11718" s="1257"/>
      <c r="L11718" s="1257"/>
      <c r="P11718" s="1255"/>
    </row>
    <row r="11719" spans="6:16">
      <c r="F11719" s="1256"/>
      <c r="G11719" s="1257"/>
      <c r="I11719" s="1255"/>
      <c r="K11719" s="1257"/>
      <c r="L11719" s="1257"/>
      <c r="P11719" s="1255"/>
    </row>
    <row r="11720" spans="6:16">
      <c r="F11720" s="1256"/>
      <c r="G11720" s="1257"/>
      <c r="I11720" s="1255"/>
      <c r="K11720" s="1257"/>
      <c r="L11720" s="1257"/>
      <c r="P11720" s="1255"/>
    </row>
    <row r="11721" spans="6:16">
      <c r="F11721" s="1256"/>
      <c r="G11721" s="1257"/>
      <c r="I11721" s="1255"/>
      <c r="K11721" s="1257"/>
      <c r="L11721" s="1257"/>
      <c r="P11721" s="1255"/>
    </row>
    <row r="11722" spans="6:16">
      <c r="F11722" s="1256"/>
      <c r="G11722" s="1257"/>
      <c r="I11722" s="1255"/>
      <c r="K11722" s="1257"/>
      <c r="L11722" s="1257"/>
      <c r="P11722" s="1255"/>
    </row>
    <row r="11723" spans="6:16">
      <c r="F11723" s="1256"/>
      <c r="G11723" s="1257"/>
      <c r="I11723" s="1255"/>
      <c r="K11723" s="1257"/>
      <c r="L11723" s="1257"/>
      <c r="P11723" s="1255"/>
    </row>
    <row r="11724" spans="6:16">
      <c r="F11724" s="1256"/>
      <c r="G11724" s="1257"/>
      <c r="I11724" s="1255"/>
      <c r="K11724" s="1257"/>
      <c r="L11724" s="1257"/>
      <c r="P11724" s="1255"/>
    </row>
    <row r="11725" spans="6:16">
      <c r="F11725" s="1256"/>
      <c r="G11725" s="1257"/>
      <c r="I11725" s="1255"/>
      <c r="K11725" s="1257"/>
      <c r="L11725" s="1257"/>
      <c r="P11725" s="1255"/>
    </row>
    <row r="11726" spans="6:16">
      <c r="F11726" s="1256"/>
      <c r="G11726" s="1257"/>
      <c r="I11726" s="1255"/>
      <c r="K11726" s="1257"/>
      <c r="L11726" s="1257"/>
      <c r="P11726" s="1255"/>
    </row>
    <row r="11727" spans="6:16">
      <c r="F11727" s="1256"/>
      <c r="G11727" s="1257"/>
      <c r="I11727" s="1255"/>
      <c r="K11727" s="1257"/>
      <c r="L11727" s="1257"/>
      <c r="P11727" s="1255"/>
    </row>
    <row r="11728" spans="6:16">
      <c r="F11728" s="1256"/>
      <c r="G11728" s="1257"/>
      <c r="I11728" s="1255"/>
      <c r="K11728" s="1257"/>
      <c r="L11728" s="1257"/>
      <c r="P11728" s="1255"/>
    </row>
    <row r="11729" spans="6:16">
      <c r="F11729" s="1256"/>
      <c r="G11729" s="1257"/>
      <c r="I11729" s="1255"/>
      <c r="K11729" s="1257"/>
      <c r="L11729" s="1257"/>
      <c r="P11729" s="1255"/>
    </row>
    <row r="11730" spans="6:16">
      <c r="F11730" s="1256"/>
      <c r="G11730" s="1257"/>
      <c r="I11730" s="1255"/>
      <c r="K11730" s="1257"/>
      <c r="L11730" s="1257"/>
      <c r="P11730" s="1255"/>
    </row>
    <row r="11731" spans="6:16">
      <c r="F11731" s="1256"/>
      <c r="G11731" s="1257"/>
      <c r="I11731" s="1255"/>
      <c r="K11731" s="1257"/>
      <c r="L11731" s="1257"/>
      <c r="P11731" s="1255"/>
    </row>
    <row r="11732" spans="6:16">
      <c r="F11732" s="1256"/>
      <c r="G11732" s="1257"/>
      <c r="I11732" s="1255"/>
      <c r="K11732" s="1257"/>
      <c r="L11732" s="1257"/>
      <c r="P11732" s="1255"/>
    </row>
    <row r="11733" spans="6:16">
      <c r="F11733" s="1256"/>
      <c r="G11733" s="1257"/>
      <c r="I11733" s="1255"/>
      <c r="K11733" s="1257"/>
      <c r="L11733" s="1257"/>
      <c r="P11733" s="1255"/>
    </row>
    <row r="11734" spans="6:16">
      <c r="F11734" s="1256"/>
      <c r="G11734" s="1257"/>
      <c r="I11734" s="1255"/>
      <c r="K11734" s="1257"/>
      <c r="L11734" s="1257"/>
      <c r="P11734" s="1255"/>
    </row>
    <row r="11735" spans="6:16">
      <c r="F11735" s="1256"/>
      <c r="G11735" s="1257"/>
      <c r="I11735" s="1255"/>
      <c r="K11735" s="1257"/>
      <c r="L11735" s="1257"/>
      <c r="P11735" s="1255"/>
    </row>
    <row r="11736" spans="6:16">
      <c r="F11736" s="1256"/>
      <c r="G11736" s="1257"/>
      <c r="I11736" s="1255"/>
      <c r="K11736" s="1257"/>
      <c r="L11736" s="1257"/>
      <c r="P11736" s="1255"/>
    </row>
    <row r="11737" spans="6:16">
      <c r="F11737" s="1256"/>
      <c r="G11737" s="1257"/>
      <c r="I11737" s="1255"/>
      <c r="K11737" s="1257"/>
      <c r="L11737" s="1257"/>
      <c r="P11737" s="1255"/>
    </row>
    <row r="11738" spans="6:16">
      <c r="F11738" s="1256"/>
      <c r="G11738" s="1257"/>
      <c r="I11738" s="1255"/>
      <c r="K11738" s="1257"/>
      <c r="L11738" s="1257"/>
      <c r="P11738" s="1255"/>
    </row>
    <row r="11739" spans="6:16">
      <c r="F11739" s="1256"/>
      <c r="G11739" s="1257"/>
      <c r="I11739" s="1255"/>
      <c r="K11739" s="1257"/>
      <c r="L11739" s="1257"/>
      <c r="P11739" s="1255"/>
    </row>
    <row r="11740" spans="6:16">
      <c r="F11740" s="1256"/>
      <c r="G11740" s="1257"/>
      <c r="I11740" s="1255"/>
      <c r="K11740" s="1257"/>
      <c r="L11740" s="1257"/>
      <c r="P11740" s="1255"/>
    </row>
    <row r="11741" spans="6:16">
      <c r="F11741" s="1256"/>
      <c r="G11741" s="1257"/>
      <c r="I11741" s="1255"/>
      <c r="K11741" s="1257"/>
      <c r="L11741" s="1257"/>
      <c r="P11741" s="1255"/>
    </row>
    <row r="11742" spans="6:16">
      <c r="F11742" s="1256"/>
      <c r="G11742" s="1257"/>
      <c r="I11742" s="1255"/>
      <c r="K11742" s="1257"/>
      <c r="L11742" s="1257"/>
      <c r="P11742" s="1255"/>
    </row>
    <row r="11743" spans="6:16">
      <c r="F11743" s="1256"/>
      <c r="G11743" s="1257"/>
      <c r="I11743" s="1255"/>
      <c r="K11743" s="1257"/>
      <c r="L11743" s="1257"/>
      <c r="P11743" s="1255"/>
    </row>
    <row r="11744" spans="6:16">
      <c r="F11744" s="1256"/>
      <c r="G11744" s="1257"/>
      <c r="I11744" s="1255"/>
      <c r="K11744" s="1257"/>
      <c r="L11744" s="1257"/>
      <c r="P11744" s="1255"/>
    </row>
    <row r="11745" spans="6:16">
      <c r="F11745" s="1256"/>
      <c r="G11745" s="1257"/>
      <c r="I11745" s="1255"/>
      <c r="K11745" s="1257"/>
      <c r="L11745" s="1257"/>
      <c r="P11745" s="1255"/>
    </row>
    <row r="11746" spans="6:16">
      <c r="F11746" s="1256"/>
      <c r="G11746" s="1257"/>
      <c r="I11746" s="1255"/>
      <c r="K11746" s="1257"/>
      <c r="L11746" s="1257"/>
      <c r="P11746" s="1255"/>
    </row>
    <row r="11747" spans="6:16">
      <c r="F11747" s="1256"/>
      <c r="G11747" s="1257"/>
      <c r="I11747" s="1255"/>
      <c r="K11747" s="1257"/>
      <c r="L11747" s="1257"/>
      <c r="P11747" s="1255"/>
    </row>
    <row r="11748" spans="6:16">
      <c r="F11748" s="1256"/>
      <c r="G11748" s="1257"/>
      <c r="I11748" s="1255"/>
      <c r="K11748" s="1257"/>
      <c r="L11748" s="1257"/>
      <c r="P11748" s="1255"/>
    </row>
    <row r="11749" spans="6:16">
      <c r="F11749" s="1256"/>
      <c r="G11749" s="1257"/>
      <c r="I11749" s="1255"/>
      <c r="K11749" s="1257"/>
      <c r="L11749" s="1257"/>
      <c r="P11749" s="1255"/>
    </row>
    <row r="11750" spans="6:16">
      <c r="F11750" s="1256"/>
      <c r="G11750" s="1257"/>
      <c r="I11750" s="1255"/>
      <c r="K11750" s="1257"/>
      <c r="L11750" s="1257"/>
      <c r="P11750" s="1255"/>
    </row>
    <row r="11751" spans="6:16">
      <c r="F11751" s="1256"/>
      <c r="G11751" s="1257"/>
      <c r="I11751" s="1255"/>
      <c r="K11751" s="1257"/>
      <c r="L11751" s="1257"/>
      <c r="P11751" s="1255"/>
    </row>
    <row r="11752" spans="6:16">
      <c r="F11752" s="1256"/>
      <c r="G11752" s="1257"/>
      <c r="I11752" s="1255"/>
      <c r="K11752" s="1257"/>
      <c r="L11752" s="1257"/>
      <c r="P11752" s="1255"/>
    </row>
    <row r="11753" spans="6:16">
      <c r="F11753" s="1256"/>
      <c r="G11753" s="1257"/>
      <c r="I11753" s="1255"/>
      <c r="K11753" s="1257"/>
      <c r="L11753" s="1257"/>
      <c r="P11753" s="1255"/>
    </row>
    <row r="11754" spans="6:16">
      <c r="F11754" s="1256"/>
      <c r="G11754" s="1257"/>
      <c r="I11754" s="1255"/>
      <c r="K11754" s="1257"/>
      <c r="L11754" s="1257"/>
      <c r="P11754" s="1255"/>
    </row>
    <row r="11755" spans="6:16">
      <c r="F11755" s="1256"/>
      <c r="G11755" s="1257"/>
      <c r="I11755" s="1255"/>
      <c r="K11755" s="1257"/>
      <c r="L11755" s="1257"/>
      <c r="P11755" s="1255"/>
    </row>
    <row r="11756" spans="6:16">
      <c r="F11756" s="1256"/>
      <c r="G11756" s="1257"/>
      <c r="I11756" s="1255"/>
      <c r="K11756" s="1257"/>
      <c r="L11756" s="1257"/>
      <c r="P11756" s="1255"/>
    </row>
    <row r="11757" spans="6:16">
      <c r="F11757" s="1256"/>
      <c r="G11757" s="1257"/>
      <c r="I11757" s="1255"/>
      <c r="K11757" s="1257"/>
      <c r="L11757" s="1257"/>
      <c r="P11757" s="1255"/>
    </row>
    <row r="11758" spans="6:16">
      <c r="F11758" s="1256"/>
      <c r="G11758" s="1257"/>
      <c r="I11758" s="1255"/>
      <c r="K11758" s="1257"/>
      <c r="L11758" s="1257"/>
      <c r="P11758" s="1255"/>
    </row>
    <row r="11759" spans="6:16">
      <c r="F11759" s="1256"/>
      <c r="G11759" s="1257"/>
      <c r="I11759" s="1255"/>
      <c r="K11759" s="1257"/>
      <c r="L11759" s="1257"/>
      <c r="P11759" s="1255"/>
    </row>
    <row r="11760" spans="6:16">
      <c r="F11760" s="1256"/>
      <c r="G11760" s="1257"/>
      <c r="I11760" s="1255"/>
      <c r="K11760" s="1257"/>
      <c r="L11760" s="1257"/>
      <c r="P11760" s="1255"/>
    </row>
    <row r="11761" spans="6:16">
      <c r="F11761" s="1256"/>
      <c r="G11761" s="1257"/>
      <c r="I11761" s="1255"/>
      <c r="K11761" s="1257"/>
      <c r="L11761" s="1257"/>
      <c r="P11761" s="1255"/>
    </row>
    <row r="11762" spans="6:16">
      <c r="F11762" s="1256"/>
      <c r="G11762" s="1257"/>
      <c r="I11762" s="1255"/>
      <c r="K11762" s="1257"/>
      <c r="L11762" s="1257"/>
      <c r="P11762" s="1255"/>
    </row>
    <row r="11763" spans="6:16">
      <c r="F11763" s="1256"/>
      <c r="G11763" s="1257"/>
      <c r="I11763" s="1255"/>
      <c r="K11763" s="1257"/>
      <c r="L11763" s="1257"/>
      <c r="P11763" s="1255"/>
    </row>
    <row r="11764" spans="6:16">
      <c r="F11764" s="1256"/>
      <c r="G11764" s="1257"/>
      <c r="I11764" s="1255"/>
      <c r="K11764" s="1257"/>
      <c r="L11764" s="1257"/>
      <c r="P11764" s="1255"/>
    </row>
    <row r="11765" spans="6:16">
      <c r="F11765" s="1256"/>
      <c r="G11765" s="1257"/>
      <c r="I11765" s="1255"/>
      <c r="K11765" s="1257"/>
      <c r="L11765" s="1257"/>
      <c r="P11765" s="1255"/>
    </row>
    <row r="11766" spans="6:16">
      <c r="F11766" s="1256"/>
      <c r="G11766" s="1257"/>
      <c r="I11766" s="1255"/>
      <c r="K11766" s="1257"/>
      <c r="L11766" s="1257"/>
      <c r="P11766" s="1255"/>
    </row>
    <row r="11767" spans="6:16">
      <c r="F11767" s="1256"/>
      <c r="G11767" s="1257"/>
      <c r="I11767" s="1255"/>
      <c r="K11767" s="1257"/>
      <c r="L11767" s="1257"/>
      <c r="P11767" s="1255"/>
    </row>
    <row r="11768" spans="6:16">
      <c r="F11768" s="1256"/>
      <c r="G11768" s="1257"/>
      <c r="I11768" s="1255"/>
      <c r="K11768" s="1257"/>
      <c r="L11768" s="1257"/>
      <c r="P11768" s="1255"/>
    </row>
    <row r="11769" spans="6:16">
      <c r="F11769" s="1256"/>
      <c r="G11769" s="1257"/>
      <c r="I11769" s="1255"/>
      <c r="K11769" s="1257"/>
      <c r="L11769" s="1257"/>
      <c r="P11769" s="1255"/>
    </row>
    <row r="11770" spans="6:16">
      <c r="F11770" s="1256"/>
      <c r="G11770" s="1257"/>
      <c r="I11770" s="1255"/>
      <c r="K11770" s="1257"/>
      <c r="L11770" s="1257"/>
      <c r="P11770" s="1255"/>
    </row>
    <row r="11771" spans="6:16">
      <c r="F11771" s="1256"/>
      <c r="G11771" s="1257"/>
      <c r="I11771" s="1255"/>
      <c r="K11771" s="1257"/>
      <c r="L11771" s="1257"/>
      <c r="P11771" s="1255"/>
    </row>
    <row r="11772" spans="6:16">
      <c r="F11772" s="1256"/>
      <c r="G11772" s="1257"/>
      <c r="I11772" s="1255"/>
      <c r="K11772" s="1257"/>
      <c r="L11772" s="1257"/>
      <c r="P11772" s="1255"/>
    </row>
    <row r="11773" spans="6:16">
      <c r="F11773" s="1256"/>
      <c r="G11773" s="1257"/>
      <c r="I11773" s="1255"/>
      <c r="K11773" s="1257"/>
      <c r="L11773" s="1257"/>
      <c r="P11773" s="1255"/>
    </row>
    <row r="11774" spans="6:16">
      <c r="F11774" s="1256"/>
      <c r="G11774" s="1257"/>
      <c r="I11774" s="1255"/>
      <c r="K11774" s="1257"/>
      <c r="L11774" s="1257"/>
      <c r="P11774" s="1255"/>
    </row>
    <row r="11775" spans="6:16">
      <c r="F11775" s="1256"/>
      <c r="G11775" s="1257"/>
      <c r="I11775" s="1255"/>
      <c r="K11775" s="1257"/>
      <c r="L11775" s="1257"/>
      <c r="P11775" s="1255"/>
    </row>
    <row r="11776" spans="6:16">
      <c r="F11776" s="1256"/>
      <c r="G11776" s="1257"/>
      <c r="I11776" s="1255"/>
      <c r="K11776" s="1257"/>
      <c r="L11776" s="1257"/>
      <c r="P11776" s="1255"/>
    </row>
    <row r="11777" spans="6:16">
      <c r="F11777" s="1256"/>
      <c r="G11777" s="1257"/>
      <c r="I11777" s="1255"/>
      <c r="K11777" s="1257"/>
      <c r="L11777" s="1257"/>
      <c r="P11777" s="1255"/>
    </row>
    <row r="11778" spans="6:16">
      <c r="F11778" s="1256"/>
      <c r="G11778" s="1257"/>
      <c r="I11778" s="1255"/>
      <c r="K11778" s="1257"/>
      <c r="L11778" s="1257"/>
      <c r="P11778" s="1255"/>
    </row>
    <row r="11779" spans="6:16">
      <c r="F11779" s="1256"/>
      <c r="G11779" s="1257"/>
      <c r="I11779" s="1255"/>
      <c r="K11779" s="1257"/>
      <c r="L11779" s="1257"/>
      <c r="P11779" s="1255"/>
    </row>
    <row r="11780" spans="6:16">
      <c r="F11780" s="1256"/>
      <c r="G11780" s="1257"/>
      <c r="I11780" s="1255"/>
      <c r="K11780" s="1257"/>
      <c r="L11780" s="1257"/>
      <c r="P11780" s="1255"/>
    </row>
    <row r="11781" spans="6:16">
      <c r="F11781" s="1256"/>
      <c r="G11781" s="1257"/>
      <c r="I11781" s="1255"/>
      <c r="K11781" s="1257"/>
      <c r="L11781" s="1257"/>
      <c r="P11781" s="1255"/>
    </row>
    <row r="11782" spans="6:16">
      <c r="F11782" s="1256"/>
      <c r="G11782" s="1257"/>
      <c r="I11782" s="1255"/>
      <c r="K11782" s="1257"/>
      <c r="L11782" s="1257"/>
      <c r="P11782" s="1255"/>
    </row>
    <row r="11783" spans="6:16">
      <c r="F11783" s="1256"/>
      <c r="G11783" s="1257"/>
      <c r="I11783" s="1255"/>
      <c r="K11783" s="1257"/>
      <c r="L11783" s="1257"/>
      <c r="P11783" s="1255"/>
    </row>
    <row r="11784" spans="6:16">
      <c r="F11784" s="1256"/>
      <c r="G11784" s="1257"/>
      <c r="I11784" s="1255"/>
      <c r="K11784" s="1257"/>
      <c r="L11784" s="1257"/>
      <c r="P11784" s="1255"/>
    </row>
    <row r="11785" spans="6:16">
      <c r="F11785" s="1256"/>
      <c r="G11785" s="1257"/>
      <c r="I11785" s="1255"/>
      <c r="K11785" s="1257"/>
      <c r="L11785" s="1257"/>
      <c r="P11785" s="1255"/>
    </row>
    <row r="11786" spans="6:16">
      <c r="F11786" s="1256"/>
      <c r="G11786" s="1257"/>
      <c r="I11786" s="1255"/>
      <c r="K11786" s="1257"/>
      <c r="L11786" s="1257"/>
      <c r="P11786" s="1255"/>
    </row>
    <row r="11787" spans="6:16">
      <c r="F11787" s="1256"/>
      <c r="G11787" s="1257"/>
      <c r="I11787" s="1255"/>
      <c r="K11787" s="1257"/>
      <c r="L11787" s="1257"/>
      <c r="P11787" s="1255"/>
    </row>
    <row r="11788" spans="6:16">
      <c r="F11788" s="1256"/>
      <c r="G11788" s="1257"/>
      <c r="I11788" s="1255"/>
      <c r="K11788" s="1257"/>
      <c r="L11788" s="1257"/>
      <c r="P11788" s="1255"/>
    </row>
    <row r="11789" spans="6:16">
      <c r="F11789" s="1256"/>
      <c r="G11789" s="1257"/>
      <c r="I11789" s="1255"/>
      <c r="K11789" s="1257"/>
      <c r="L11789" s="1257"/>
      <c r="P11789" s="1255"/>
    </row>
    <row r="11790" spans="6:16">
      <c r="F11790" s="1256"/>
      <c r="G11790" s="1257"/>
      <c r="I11790" s="1255"/>
      <c r="K11790" s="1257"/>
      <c r="L11790" s="1257"/>
      <c r="P11790" s="1255"/>
    </row>
    <row r="11791" spans="6:16">
      <c r="F11791" s="1256"/>
      <c r="G11791" s="1257"/>
      <c r="I11791" s="1255"/>
      <c r="K11791" s="1257"/>
      <c r="L11791" s="1257"/>
      <c r="P11791" s="1255"/>
    </row>
    <row r="11792" spans="6:16">
      <c r="F11792" s="1256"/>
      <c r="G11792" s="1257"/>
      <c r="I11792" s="1255"/>
      <c r="K11792" s="1257"/>
      <c r="L11792" s="1257"/>
      <c r="P11792" s="1255"/>
    </row>
    <row r="11793" spans="6:16">
      <c r="F11793" s="1256"/>
      <c r="G11793" s="1257"/>
      <c r="I11793" s="1255"/>
      <c r="K11793" s="1257"/>
      <c r="L11793" s="1257"/>
      <c r="P11793" s="1255"/>
    </row>
    <row r="11794" spans="6:16">
      <c r="F11794" s="1256"/>
      <c r="G11794" s="1257"/>
      <c r="I11794" s="1255"/>
      <c r="K11794" s="1257"/>
      <c r="L11794" s="1257"/>
      <c r="P11794" s="1255"/>
    </row>
    <row r="11795" spans="6:16">
      <c r="F11795" s="1256"/>
      <c r="G11795" s="1257"/>
      <c r="I11795" s="1255"/>
      <c r="K11795" s="1257"/>
      <c r="L11795" s="1257"/>
      <c r="P11795" s="1255"/>
    </row>
    <row r="11796" spans="6:16">
      <c r="F11796" s="1256"/>
      <c r="G11796" s="1257"/>
      <c r="I11796" s="1255"/>
      <c r="K11796" s="1257"/>
      <c r="L11796" s="1257"/>
      <c r="P11796" s="1255"/>
    </row>
    <row r="11797" spans="6:16">
      <c r="F11797" s="1256"/>
      <c r="G11797" s="1257"/>
      <c r="I11797" s="1255"/>
      <c r="K11797" s="1257"/>
      <c r="L11797" s="1257"/>
      <c r="P11797" s="1255"/>
    </row>
    <row r="11798" spans="6:16">
      <c r="F11798" s="1256"/>
      <c r="G11798" s="1257"/>
      <c r="I11798" s="1255"/>
      <c r="K11798" s="1257"/>
      <c r="L11798" s="1257"/>
      <c r="P11798" s="1255"/>
    </row>
    <row r="11799" spans="6:16">
      <c r="F11799" s="1256"/>
      <c r="G11799" s="1257"/>
      <c r="I11799" s="1255"/>
      <c r="K11799" s="1257"/>
      <c r="L11799" s="1257"/>
      <c r="P11799" s="1255"/>
    </row>
    <row r="11800" spans="6:16">
      <c r="F11800" s="1256"/>
      <c r="G11800" s="1257"/>
      <c r="I11800" s="1255"/>
      <c r="K11800" s="1257"/>
      <c r="L11800" s="1257"/>
      <c r="P11800" s="1255"/>
    </row>
    <row r="11801" spans="6:16">
      <c r="F11801" s="1256"/>
      <c r="G11801" s="1257"/>
      <c r="I11801" s="1255"/>
      <c r="K11801" s="1257"/>
      <c r="L11801" s="1257"/>
      <c r="P11801" s="1255"/>
    </row>
    <row r="11802" spans="6:16">
      <c r="F11802" s="1256"/>
      <c r="G11802" s="1257"/>
      <c r="I11802" s="1255"/>
      <c r="K11802" s="1257"/>
      <c r="L11802" s="1257"/>
      <c r="P11802" s="1255"/>
    </row>
    <row r="11803" spans="6:16">
      <c r="F11803" s="1256"/>
      <c r="G11803" s="1257"/>
      <c r="I11803" s="1255"/>
      <c r="K11803" s="1257"/>
      <c r="L11803" s="1257"/>
      <c r="P11803" s="1255"/>
    </row>
    <row r="11804" spans="6:16">
      <c r="F11804" s="1256"/>
      <c r="G11804" s="1257"/>
      <c r="I11804" s="1255"/>
      <c r="K11804" s="1257"/>
      <c r="L11804" s="1257"/>
      <c r="P11804" s="1255"/>
    </row>
    <row r="11805" spans="6:16">
      <c r="F11805" s="1256"/>
      <c r="G11805" s="1257"/>
      <c r="I11805" s="1255"/>
      <c r="K11805" s="1257"/>
      <c r="L11805" s="1257"/>
      <c r="P11805" s="1255"/>
    </row>
    <row r="11806" spans="6:16">
      <c r="F11806" s="1256"/>
      <c r="G11806" s="1257"/>
      <c r="I11806" s="1255"/>
      <c r="K11806" s="1257"/>
      <c r="L11806" s="1257"/>
      <c r="P11806" s="1255"/>
    </row>
    <row r="11807" spans="6:16">
      <c r="F11807" s="1256"/>
      <c r="G11807" s="1257"/>
      <c r="I11807" s="1255"/>
      <c r="K11807" s="1257"/>
      <c r="L11807" s="1257"/>
      <c r="P11807" s="1255"/>
    </row>
    <row r="11808" spans="6:16">
      <c r="F11808" s="1256"/>
      <c r="G11808" s="1257"/>
      <c r="I11808" s="1255"/>
      <c r="K11808" s="1257"/>
      <c r="L11808" s="1257"/>
      <c r="P11808" s="1255"/>
    </row>
    <row r="11809" spans="6:16">
      <c r="F11809" s="1256"/>
      <c r="G11809" s="1257"/>
      <c r="I11809" s="1255"/>
      <c r="K11809" s="1257"/>
      <c r="L11809" s="1257"/>
      <c r="P11809" s="1255"/>
    </row>
    <row r="11810" spans="6:16">
      <c r="F11810" s="1256"/>
      <c r="G11810" s="1257"/>
      <c r="I11810" s="1255"/>
      <c r="K11810" s="1257"/>
      <c r="L11810" s="1257"/>
      <c r="P11810" s="1255"/>
    </row>
    <row r="11811" spans="6:16">
      <c r="F11811" s="1256"/>
      <c r="G11811" s="1257"/>
      <c r="I11811" s="1255"/>
      <c r="K11811" s="1257"/>
      <c r="L11811" s="1257"/>
      <c r="P11811" s="1255"/>
    </row>
    <row r="11812" spans="6:16">
      <c r="F11812" s="1256"/>
      <c r="G11812" s="1257"/>
      <c r="I11812" s="1255"/>
      <c r="K11812" s="1257"/>
      <c r="L11812" s="1257"/>
      <c r="P11812" s="1255"/>
    </row>
    <row r="11813" spans="6:16">
      <c r="F11813" s="1256"/>
      <c r="G11813" s="1257"/>
      <c r="I11813" s="1255"/>
      <c r="K11813" s="1257"/>
      <c r="L11813" s="1257"/>
      <c r="P11813" s="1255"/>
    </row>
    <row r="11814" spans="6:16">
      <c r="F11814" s="1256"/>
      <c r="G11814" s="1257"/>
      <c r="I11814" s="1255"/>
      <c r="K11814" s="1257"/>
      <c r="L11814" s="1257"/>
      <c r="P11814" s="1255"/>
    </row>
    <row r="11815" spans="6:16">
      <c r="F11815" s="1256"/>
      <c r="G11815" s="1257"/>
      <c r="I11815" s="1255"/>
      <c r="K11815" s="1257"/>
      <c r="L11815" s="1257"/>
      <c r="P11815" s="1255"/>
    </row>
    <row r="11816" spans="6:16">
      <c r="F11816" s="1256"/>
      <c r="G11816" s="1257"/>
      <c r="I11816" s="1255"/>
      <c r="K11816" s="1257"/>
      <c r="L11816" s="1257"/>
      <c r="P11816" s="1255"/>
    </row>
    <row r="11817" spans="6:16">
      <c r="F11817" s="1256"/>
      <c r="G11817" s="1257"/>
      <c r="I11817" s="1255"/>
      <c r="K11817" s="1257"/>
      <c r="L11817" s="1257"/>
      <c r="P11817" s="1255"/>
    </row>
    <row r="11818" spans="6:16">
      <c r="F11818" s="1256"/>
      <c r="G11818" s="1257"/>
      <c r="I11818" s="1255"/>
      <c r="K11818" s="1257"/>
      <c r="L11818" s="1257"/>
      <c r="P11818" s="1255"/>
    </row>
    <row r="11819" spans="6:16">
      <c r="F11819" s="1256"/>
      <c r="G11819" s="1257"/>
      <c r="I11819" s="1255"/>
      <c r="K11819" s="1257"/>
      <c r="L11819" s="1257"/>
      <c r="P11819" s="1255"/>
    </row>
    <row r="11820" spans="6:16">
      <c r="F11820" s="1256"/>
      <c r="G11820" s="1257"/>
      <c r="I11820" s="1255"/>
      <c r="K11820" s="1257"/>
      <c r="L11820" s="1257"/>
      <c r="P11820" s="1255"/>
    </row>
    <row r="11821" spans="6:16">
      <c r="F11821" s="1256"/>
      <c r="G11821" s="1257"/>
      <c r="I11821" s="1255"/>
      <c r="K11821" s="1257"/>
      <c r="L11821" s="1257"/>
      <c r="P11821" s="1255"/>
    </row>
    <row r="11822" spans="6:16">
      <c r="F11822" s="1256"/>
      <c r="G11822" s="1257"/>
      <c r="I11822" s="1255"/>
      <c r="K11822" s="1257"/>
      <c r="L11822" s="1257"/>
      <c r="P11822" s="1255"/>
    </row>
    <row r="11823" spans="6:16">
      <c r="F11823" s="1256"/>
      <c r="G11823" s="1257"/>
      <c r="I11823" s="1255"/>
      <c r="K11823" s="1257"/>
      <c r="L11823" s="1257"/>
      <c r="P11823" s="1255"/>
    </row>
    <row r="11824" spans="6:16">
      <c r="F11824" s="1256"/>
      <c r="G11824" s="1257"/>
      <c r="I11824" s="1255"/>
      <c r="K11824" s="1257"/>
      <c r="L11824" s="1257"/>
      <c r="P11824" s="1255"/>
    </row>
    <row r="11825" spans="6:16">
      <c r="F11825" s="1256"/>
      <c r="G11825" s="1257"/>
      <c r="I11825" s="1255"/>
      <c r="K11825" s="1257"/>
      <c r="L11825" s="1257"/>
      <c r="P11825" s="1255"/>
    </row>
    <row r="11826" spans="6:16">
      <c r="F11826" s="1256"/>
      <c r="G11826" s="1257"/>
      <c r="I11826" s="1255"/>
      <c r="K11826" s="1257"/>
      <c r="L11826" s="1257"/>
      <c r="P11826" s="1255"/>
    </row>
    <row r="11827" spans="6:16">
      <c r="F11827" s="1256"/>
      <c r="G11827" s="1257"/>
      <c r="I11827" s="1255"/>
      <c r="K11827" s="1257"/>
      <c r="L11827" s="1257"/>
      <c r="P11827" s="1255"/>
    </row>
    <row r="11828" spans="6:16">
      <c r="F11828" s="1256"/>
      <c r="G11828" s="1257"/>
      <c r="I11828" s="1255"/>
      <c r="K11828" s="1257"/>
      <c r="L11828" s="1257"/>
      <c r="P11828" s="1255"/>
    </row>
    <row r="11829" spans="6:16">
      <c r="F11829" s="1256"/>
      <c r="G11829" s="1257"/>
      <c r="I11829" s="1255"/>
      <c r="K11829" s="1257"/>
      <c r="L11829" s="1257"/>
      <c r="P11829" s="1255"/>
    </row>
    <row r="11830" spans="6:16">
      <c r="F11830" s="1256"/>
      <c r="G11830" s="1257"/>
      <c r="I11830" s="1255"/>
      <c r="K11830" s="1257"/>
      <c r="L11830" s="1257"/>
      <c r="P11830" s="1255"/>
    </row>
    <row r="11831" spans="6:16">
      <c r="F11831" s="1256"/>
      <c r="G11831" s="1257"/>
      <c r="I11831" s="1255"/>
      <c r="K11831" s="1257"/>
      <c r="L11831" s="1257"/>
      <c r="P11831" s="1255"/>
    </row>
    <row r="11832" spans="6:16">
      <c r="F11832" s="1256"/>
      <c r="G11832" s="1257"/>
      <c r="I11832" s="1255"/>
      <c r="K11832" s="1257"/>
      <c r="L11832" s="1257"/>
      <c r="P11832" s="1255"/>
    </row>
    <row r="11833" spans="6:16">
      <c r="F11833" s="1256"/>
      <c r="G11833" s="1257"/>
      <c r="I11833" s="1255"/>
      <c r="K11833" s="1257"/>
      <c r="L11833" s="1257"/>
      <c r="P11833" s="1255"/>
    </row>
    <row r="11834" spans="6:16">
      <c r="F11834" s="1256"/>
      <c r="G11834" s="1257"/>
      <c r="I11834" s="1255"/>
      <c r="K11834" s="1257"/>
      <c r="L11834" s="1257"/>
      <c r="P11834" s="1255"/>
    </row>
    <row r="11835" spans="6:16">
      <c r="F11835" s="1256"/>
      <c r="G11835" s="1257"/>
      <c r="I11835" s="1255"/>
      <c r="K11835" s="1257"/>
      <c r="L11835" s="1257"/>
      <c r="P11835" s="1255"/>
    </row>
    <row r="11836" spans="6:16">
      <c r="F11836" s="1256"/>
      <c r="G11836" s="1257"/>
      <c r="I11836" s="1255"/>
      <c r="K11836" s="1257"/>
      <c r="L11836" s="1257"/>
      <c r="P11836" s="1255"/>
    </row>
    <row r="11837" spans="6:16">
      <c r="F11837" s="1256"/>
      <c r="G11837" s="1257"/>
      <c r="I11837" s="1255"/>
      <c r="K11837" s="1257"/>
      <c r="L11837" s="1257"/>
      <c r="P11837" s="1255"/>
    </row>
    <row r="11838" spans="6:16">
      <c r="F11838" s="1256"/>
      <c r="G11838" s="1257"/>
      <c r="I11838" s="1255"/>
      <c r="K11838" s="1257"/>
      <c r="L11838" s="1257"/>
      <c r="P11838" s="1255"/>
    </row>
    <row r="11839" spans="6:16">
      <c r="F11839" s="1256"/>
      <c r="G11839" s="1257"/>
      <c r="I11839" s="1255"/>
      <c r="K11839" s="1257"/>
      <c r="L11839" s="1257"/>
      <c r="P11839" s="1255"/>
    </row>
    <row r="11840" spans="6:16">
      <c r="F11840" s="1256"/>
      <c r="G11840" s="1257"/>
      <c r="I11840" s="1255"/>
      <c r="K11840" s="1257"/>
      <c r="L11840" s="1257"/>
      <c r="P11840" s="1255"/>
    </row>
    <row r="11841" spans="6:16">
      <c r="F11841" s="1256"/>
      <c r="G11841" s="1257"/>
      <c r="I11841" s="1255"/>
      <c r="K11841" s="1257"/>
      <c r="L11841" s="1257"/>
      <c r="P11841" s="1255"/>
    </row>
    <row r="11842" spans="6:16">
      <c r="F11842" s="1256"/>
      <c r="G11842" s="1257"/>
      <c r="I11842" s="1255"/>
      <c r="K11842" s="1257"/>
      <c r="L11842" s="1257"/>
      <c r="P11842" s="1255"/>
    </row>
    <row r="11843" spans="6:16">
      <c r="F11843" s="1256"/>
      <c r="G11843" s="1257"/>
      <c r="I11843" s="1255"/>
      <c r="K11843" s="1257"/>
      <c r="L11843" s="1257"/>
      <c r="P11843" s="1255"/>
    </row>
    <row r="11844" spans="6:16">
      <c r="F11844" s="1256"/>
      <c r="G11844" s="1257"/>
      <c r="I11844" s="1255"/>
      <c r="K11844" s="1257"/>
      <c r="L11844" s="1257"/>
      <c r="P11844" s="1255"/>
    </row>
    <row r="11845" spans="6:16">
      <c r="F11845" s="1256"/>
      <c r="G11845" s="1257"/>
      <c r="I11845" s="1255"/>
      <c r="K11845" s="1257"/>
      <c r="L11845" s="1257"/>
      <c r="P11845" s="1255"/>
    </row>
    <row r="11846" spans="6:16">
      <c r="F11846" s="1256"/>
      <c r="G11846" s="1257"/>
      <c r="I11846" s="1255"/>
      <c r="K11846" s="1257"/>
      <c r="L11846" s="1257"/>
      <c r="P11846" s="1255"/>
    </row>
    <row r="11847" spans="6:16">
      <c r="F11847" s="1256"/>
      <c r="G11847" s="1257"/>
      <c r="I11847" s="1255"/>
      <c r="K11847" s="1257"/>
      <c r="L11847" s="1257"/>
      <c r="P11847" s="1255"/>
    </row>
    <row r="11848" spans="6:16">
      <c r="F11848" s="1256"/>
      <c r="G11848" s="1257"/>
      <c r="I11848" s="1255"/>
      <c r="K11848" s="1257"/>
      <c r="L11848" s="1257"/>
      <c r="P11848" s="1255"/>
    </row>
    <row r="11849" spans="6:16">
      <c r="F11849" s="1256"/>
      <c r="G11849" s="1257"/>
      <c r="I11849" s="1255"/>
      <c r="K11849" s="1257"/>
      <c r="L11849" s="1257"/>
      <c r="P11849" s="1255"/>
    </row>
    <row r="11850" spans="6:16">
      <c r="F11850" s="1256"/>
      <c r="G11850" s="1257"/>
      <c r="I11850" s="1255"/>
      <c r="K11850" s="1257"/>
      <c r="L11850" s="1257"/>
      <c r="P11850" s="1255"/>
    </row>
    <row r="11851" spans="6:16">
      <c r="F11851" s="1256"/>
      <c r="G11851" s="1257"/>
      <c r="I11851" s="1255"/>
      <c r="K11851" s="1257"/>
      <c r="L11851" s="1257"/>
      <c r="P11851" s="1255"/>
    </row>
    <row r="11852" spans="6:16">
      <c r="F11852" s="1256"/>
      <c r="G11852" s="1257"/>
      <c r="I11852" s="1255"/>
      <c r="K11852" s="1257"/>
      <c r="L11852" s="1257"/>
      <c r="P11852" s="1255"/>
    </row>
    <row r="11853" spans="6:16">
      <c r="F11853" s="1256"/>
      <c r="G11853" s="1257"/>
      <c r="I11853" s="1255"/>
      <c r="K11853" s="1257"/>
      <c r="L11853" s="1257"/>
      <c r="P11853" s="1255"/>
    </row>
    <row r="11854" spans="6:16">
      <c r="F11854" s="1256"/>
      <c r="G11854" s="1257"/>
      <c r="I11854" s="1255"/>
      <c r="K11854" s="1257"/>
      <c r="L11854" s="1257"/>
      <c r="P11854" s="1255"/>
    </row>
    <row r="11855" spans="6:16">
      <c r="F11855" s="1256"/>
      <c r="G11855" s="1257"/>
      <c r="I11855" s="1255"/>
      <c r="K11855" s="1257"/>
      <c r="L11855" s="1257"/>
      <c r="P11855" s="1255"/>
    </row>
    <row r="11856" spans="6:16">
      <c r="F11856" s="1256"/>
      <c r="G11856" s="1257"/>
      <c r="I11856" s="1255"/>
      <c r="K11856" s="1257"/>
      <c r="L11856" s="1257"/>
      <c r="P11856" s="1255"/>
    </row>
    <row r="11857" spans="6:16">
      <c r="F11857" s="1256"/>
      <c r="G11857" s="1257"/>
      <c r="I11857" s="1255"/>
      <c r="K11857" s="1257"/>
      <c r="L11857" s="1257"/>
      <c r="P11857" s="1255"/>
    </row>
    <row r="11858" spans="6:16">
      <c r="F11858" s="1256"/>
      <c r="G11858" s="1257"/>
      <c r="I11858" s="1255"/>
      <c r="K11858" s="1257"/>
      <c r="L11858" s="1257"/>
      <c r="P11858" s="1255"/>
    </row>
    <row r="11859" spans="6:16">
      <c r="F11859" s="1256"/>
      <c r="G11859" s="1257"/>
      <c r="I11859" s="1255"/>
      <c r="K11859" s="1257"/>
      <c r="L11859" s="1257"/>
      <c r="P11859" s="1255"/>
    </row>
    <row r="11860" spans="6:16">
      <c r="F11860" s="1256"/>
      <c r="G11860" s="1257"/>
      <c r="I11860" s="1255"/>
      <c r="K11860" s="1257"/>
      <c r="L11860" s="1257"/>
      <c r="P11860" s="1255"/>
    </row>
    <row r="11861" spans="6:16">
      <c r="F11861" s="1256"/>
      <c r="G11861" s="1257"/>
      <c r="I11861" s="1255"/>
      <c r="K11861" s="1257"/>
      <c r="L11861" s="1257"/>
      <c r="P11861" s="1255"/>
    </row>
    <row r="11862" spans="6:16">
      <c r="F11862" s="1256"/>
      <c r="G11862" s="1257"/>
      <c r="I11862" s="1255"/>
      <c r="K11862" s="1257"/>
      <c r="L11862" s="1257"/>
      <c r="P11862" s="1255"/>
    </row>
    <row r="11863" spans="6:16">
      <c r="F11863" s="1256"/>
      <c r="G11863" s="1257"/>
      <c r="I11863" s="1255"/>
      <c r="K11863" s="1257"/>
      <c r="L11863" s="1257"/>
      <c r="P11863" s="1255"/>
    </row>
    <row r="11864" spans="6:16">
      <c r="F11864" s="1256"/>
      <c r="G11864" s="1257"/>
      <c r="I11864" s="1255"/>
      <c r="K11864" s="1257"/>
      <c r="L11864" s="1257"/>
      <c r="P11864" s="1255"/>
    </row>
    <row r="11865" spans="6:16">
      <c r="F11865" s="1256"/>
      <c r="G11865" s="1257"/>
      <c r="I11865" s="1255"/>
      <c r="K11865" s="1257"/>
      <c r="L11865" s="1257"/>
      <c r="P11865" s="1255"/>
    </row>
    <row r="11866" spans="6:16">
      <c r="F11866" s="1256"/>
      <c r="G11866" s="1257"/>
      <c r="I11866" s="1255"/>
      <c r="K11866" s="1257"/>
      <c r="L11866" s="1257"/>
      <c r="P11866" s="1255"/>
    </row>
    <row r="11867" spans="6:16">
      <c r="F11867" s="1256"/>
      <c r="G11867" s="1257"/>
      <c r="I11867" s="1255"/>
      <c r="K11867" s="1257"/>
      <c r="L11867" s="1257"/>
      <c r="P11867" s="1255"/>
    </row>
    <row r="11868" spans="6:16">
      <c r="F11868" s="1256"/>
      <c r="G11868" s="1257"/>
      <c r="I11868" s="1255"/>
      <c r="K11868" s="1257"/>
      <c r="L11868" s="1257"/>
      <c r="P11868" s="1255"/>
    </row>
    <row r="11869" spans="6:16">
      <c r="F11869" s="1256"/>
      <c r="G11869" s="1257"/>
      <c r="I11869" s="1255"/>
      <c r="K11869" s="1257"/>
      <c r="L11869" s="1257"/>
      <c r="P11869" s="1255"/>
    </row>
    <row r="11870" spans="6:16">
      <c r="F11870" s="1256"/>
      <c r="G11870" s="1257"/>
      <c r="I11870" s="1255"/>
      <c r="K11870" s="1257"/>
      <c r="L11870" s="1257"/>
      <c r="P11870" s="1255"/>
    </row>
    <row r="11871" spans="6:16">
      <c r="F11871" s="1256"/>
      <c r="G11871" s="1257"/>
      <c r="I11871" s="1255"/>
      <c r="K11871" s="1257"/>
      <c r="L11871" s="1257"/>
      <c r="P11871" s="1255"/>
    </row>
    <row r="11872" spans="6:16">
      <c r="F11872" s="1256"/>
      <c r="G11872" s="1257"/>
      <c r="I11872" s="1255"/>
      <c r="K11872" s="1257"/>
      <c r="L11872" s="1257"/>
      <c r="P11872" s="1255"/>
    </row>
    <row r="11873" spans="6:16">
      <c r="F11873" s="1256"/>
      <c r="G11873" s="1257"/>
      <c r="I11873" s="1255"/>
      <c r="K11873" s="1257"/>
      <c r="L11873" s="1257"/>
      <c r="P11873" s="1255"/>
    </row>
    <row r="11874" spans="6:16">
      <c r="F11874" s="1256"/>
      <c r="G11874" s="1257"/>
      <c r="I11874" s="1255"/>
      <c r="K11874" s="1257"/>
      <c r="L11874" s="1257"/>
      <c r="P11874" s="1255"/>
    </row>
    <row r="11875" spans="6:16">
      <c r="F11875" s="1256"/>
      <c r="G11875" s="1257"/>
      <c r="I11875" s="1255"/>
      <c r="K11875" s="1257"/>
      <c r="L11875" s="1257"/>
      <c r="P11875" s="1255"/>
    </row>
    <row r="11876" spans="6:16">
      <c r="F11876" s="1256"/>
      <c r="G11876" s="1257"/>
      <c r="I11876" s="1255"/>
      <c r="K11876" s="1257"/>
      <c r="L11876" s="1257"/>
      <c r="P11876" s="1255"/>
    </row>
    <row r="11877" spans="6:16">
      <c r="F11877" s="1256"/>
      <c r="G11877" s="1257"/>
      <c r="I11877" s="1255"/>
      <c r="K11877" s="1257"/>
      <c r="L11877" s="1257"/>
      <c r="P11877" s="1255"/>
    </row>
    <row r="11878" spans="6:16">
      <c r="F11878" s="1256"/>
      <c r="G11878" s="1257"/>
      <c r="I11878" s="1255"/>
      <c r="K11878" s="1257"/>
      <c r="L11878" s="1257"/>
      <c r="P11878" s="1255"/>
    </row>
    <row r="11879" spans="6:16">
      <c r="F11879" s="1256"/>
      <c r="G11879" s="1257"/>
      <c r="I11879" s="1255"/>
      <c r="K11879" s="1257"/>
      <c r="L11879" s="1257"/>
      <c r="P11879" s="1255"/>
    </row>
    <row r="11880" spans="6:16">
      <c r="F11880" s="1256"/>
      <c r="G11880" s="1257"/>
      <c r="I11880" s="1255"/>
      <c r="K11880" s="1257"/>
      <c r="L11880" s="1257"/>
      <c r="P11880" s="1255"/>
    </row>
    <row r="11881" spans="6:16">
      <c r="F11881" s="1256"/>
      <c r="G11881" s="1257"/>
      <c r="I11881" s="1255"/>
      <c r="K11881" s="1257"/>
      <c r="L11881" s="1257"/>
      <c r="P11881" s="1255"/>
    </row>
    <row r="11882" spans="6:16">
      <c r="F11882" s="1256"/>
      <c r="G11882" s="1257"/>
      <c r="I11882" s="1255"/>
      <c r="K11882" s="1257"/>
      <c r="L11882" s="1257"/>
      <c r="P11882" s="1255"/>
    </row>
    <row r="11883" spans="6:16">
      <c r="F11883" s="1256"/>
      <c r="G11883" s="1257"/>
      <c r="I11883" s="1255"/>
      <c r="K11883" s="1257"/>
      <c r="L11883" s="1257"/>
      <c r="P11883" s="1255"/>
    </row>
    <row r="11884" spans="6:16">
      <c r="F11884" s="1256"/>
      <c r="G11884" s="1257"/>
      <c r="I11884" s="1255"/>
      <c r="K11884" s="1257"/>
      <c r="L11884" s="1257"/>
      <c r="P11884" s="1255"/>
    </row>
    <row r="11885" spans="6:16">
      <c r="F11885" s="1256"/>
      <c r="G11885" s="1257"/>
      <c r="I11885" s="1255"/>
      <c r="K11885" s="1257"/>
      <c r="L11885" s="1257"/>
      <c r="P11885" s="1255"/>
    </row>
    <row r="11886" spans="6:16">
      <c r="F11886" s="1256"/>
      <c r="G11886" s="1257"/>
      <c r="I11886" s="1255"/>
      <c r="K11886" s="1257"/>
      <c r="L11886" s="1257"/>
      <c r="P11886" s="1255"/>
    </row>
    <row r="11887" spans="6:16">
      <c r="F11887" s="1256"/>
      <c r="G11887" s="1257"/>
      <c r="I11887" s="1255"/>
      <c r="K11887" s="1257"/>
      <c r="L11887" s="1257"/>
      <c r="P11887" s="1255"/>
    </row>
    <row r="11888" spans="6:16">
      <c r="F11888" s="1256"/>
      <c r="G11888" s="1257"/>
      <c r="I11888" s="1255"/>
      <c r="K11888" s="1257"/>
      <c r="L11888" s="1257"/>
      <c r="P11888" s="1255"/>
    </row>
    <row r="11889" spans="6:16">
      <c r="F11889" s="1256"/>
      <c r="G11889" s="1257"/>
      <c r="I11889" s="1255"/>
      <c r="K11889" s="1257"/>
      <c r="L11889" s="1257"/>
      <c r="P11889" s="1255"/>
    </row>
    <row r="11890" spans="6:16">
      <c r="F11890" s="1256"/>
      <c r="G11890" s="1257"/>
      <c r="I11890" s="1255"/>
      <c r="K11890" s="1257"/>
      <c r="L11890" s="1257"/>
      <c r="P11890" s="1255"/>
    </row>
    <row r="11891" spans="6:16">
      <c r="F11891" s="1256"/>
      <c r="G11891" s="1257"/>
      <c r="I11891" s="1255"/>
      <c r="K11891" s="1257"/>
      <c r="L11891" s="1257"/>
      <c r="P11891" s="1255"/>
    </row>
    <row r="11892" spans="6:16">
      <c r="F11892" s="1256"/>
      <c r="G11892" s="1257"/>
      <c r="I11892" s="1255"/>
      <c r="K11892" s="1257"/>
      <c r="L11892" s="1257"/>
      <c r="P11892" s="1255"/>
    </row>
    <row r="11893" spans="6:16">
      <c r="F11893" s="1256"/>
      <c r="G11893" s="1257"/>
      <c r="I11893" s="1255"/>
      <c r="K11893" s="1257"/>
      <c r="L11893" s="1257"/>
      <c r="P11893" s="1255"/>
    </row>
    <row r="11894" spans="6:16">
      <c r="F11894" s="1256"/>
      <c r="G11894" s="1257"/>
      <c r="I11894" s="1255"/>
      <c r="K11894" s="1257"/>
      <c r="L11894" s="1257"/>
      <c r="P11894" s="1255"/>
    </row>
    <row r="11895" spans="6:16">
      <c r="F11895" s="1256"/>
      <c r="G11895" s="1257"/>
      <c r="I11895" s="1255"/>
      <c r="K11895" s="1257"/>
      <c r="L11895" s="1257"/>
      <c r="P11895" s="1255"/>
    </row>
    <row r="11896" spans="6:16">
      <c r="F11896" s="1256"/>
      <c r="G11896" s="1257"/>
      <c r="I11896" s="1255"/>
      <c r="K11896" s="1257"/>
      <c r="L11896" s="1257"/>
      <c r="P11896" s="1255"/>
    </row>
    <row r="11897" spans="6:16">
      <c r="F11897" s="1256"/>
      <c r="G11897" s="1257"/>
      <c r="I11897" s="1255"/>
      <c r="K11897" s="1257"/>
      <c r="L11897" s="1257"/>
      <c r="P11897" s="1255"/>
    </row>
    <row r="11898" spans="6:16">
      <c r="F11898" s="1256"/>
      <c r="G11898" s="1257"/>
      <c r="I11898" s="1255"/>
      <c r="K11898" s="1257"/>
      <c r="L11898" s="1257"/>
      <c r="P11898" s="1255"/>
    </row>
    <row r="11899" spans="6:16">
      <c r="F11899" s="1256"/>
      <c r="G11899" s="1257"/>
      <c r="I11899" s="1255"/>
      <c r="K11899" s="1257"/>
      <c r="L11899" s="1257"/>
      <c r="P11899" s="1255"/>
    </row>
    <row r="11900" spans="6:16">
      <c r="F11900" s="1256"/>
      <c r="G11900" s="1257"/>
      <c r="I11900" s="1255"/>
      <c r="K11900" s="1257"/>
      <c r="L11900" s="1257"/>
      <c r="P11900" s="1255"/>
    </row>
    <row r="11901" spans="6:16">
      <c r="F11901" s="1256"/>
      <c r="G11901" s="1257"/>
      <c r="I11901" s="1255"/>
      <c r="K11901" s="1257"/>
      <c r="L11901" s="1257"/>
      <c r="P11901" s="1255"/>
    </row>
    <row r="11902" spans="6:16">
      <c r="F11902" s="1256"/>
      <c r="G11902" s="1257"/>
      <c r="I11902" s="1255"/>
      <c r="K11902" s="1257"/>
      <c r="L11902" s="1257"/>
      <c r="P11902" s="1255"/>
    </row>
    <row r="11903" spans="6:16">
      <c r="F11903" s="1256"/>
      <c r="G11903" s="1257"/>
      <c r="I11903" s="1255"/>
      <c r="K11903" s="1257"/>
      <c r="L11903" s="1257"/>
      <c r="P11903" s="1255"/>
    </row>
    <row r="11904" spans="6:16">
      <c r="F11904" s="1256"/>
      <c r="G11904" s="1257"/>
      <c r="I11904" s="1255"/>
      <c r="K11904" s="1257"/>
      <c r="L11904" s="1257"/>
      <c r="P11904" s="1255"/>
    </row>
    <row r="11905" spans="6:16">
      <c r="F11905" s="1256"/>
      <c r="G11905" s="1257"/>
      <c r="I11905" s="1255"/>
      <c r="K11905" s="1257"/>
      <c r="L11905" s="1257"/>
      <c r="P11905" s="1255"/>
    </row>
    <row r="11906" spans="6:16">
      <c r="F11906" s="1256"/>
      <c r="G11906" s="1257"/>
      <c r="I11906" s="1255"/>
      <c r="K11906" s="1257"/>
      <c r="L11906" s="1257"/>
      <c r="P11906" s="1255"/>
    </row>
    <row r="11907" spans="6:16">
      <c r="F11907" s="1256"/>
      <c r="G11907" s="1257"/>
      <c r="I11907" s="1255"/>
      <c r="K11907" s="1257"/>
      <c r="L11907" s="1257"/>
      <c r="P11907" s="1255"/>
    </row>
    <row r="11908" spans="6:16">
      <c r="F11908" s="1256"/>
      <c r="G11908" s="1257"/>
      <c r="I11908" s="1255"/>
      <c r="K11908" s="1257"/>
      <c r="L11908" s="1257"/>
      <c r="P11908" s="1255"/>
    </row>
    <row r="11909" spans="6:16">
      <c r="F11909" s="1256"/>
      <c r="G11909" s="1257"/>
      <c r="I11909" s="1255"/>
      <c r="K11909" s="1257"/>
      <c r="L11909" s="1257"/>
      <c r="P11909" s="1255"/>
    </row>
    <row r="11910" spans="6:16">
      <c r="F11910" s="1256"/>
      <c r="G11910" s="1257"/>
      <c r="I11910" s="1255"/>
      <c r="K11910" s="1257"/>
      <c r="L11910" s="1257"/>
      <c r="P11910" s="1255"/>
    </row>
    <row r="11911" spans="6:16">
      <c r="F11911" s="1256"/>
      <c r="G11911" s="1257"/>
      <c r="I11911" s="1255"/>
      <c r="K11911" s="1257"/>
      <c r="L11911" s="1257"/>
      <c r="P11911" s="1255"/>
    </row>
    <row r="11912" spans="6:16">
      <c r="F11912" s="1256"/>
      <c r="G11912" s="1257"/>
      <c r="I11912" s="1255"/>
      <c r="K11912" s="1257"/>
      <c r="L11912" s="1257"/>
      <c r="P11912" s="1255"/>
    </row>
    <row r="11913" spans="6:16">
      <c r="F11913" s="1256"/>
      <c r="G11913" s="1257"/>
      <c r="I11913" s="1255"/>
      <c r="K11913" s="1257"/>
      <c r="L11913" s="1257"/>
      <c r="P11913" s="1255"/>
    </row>
    <row r="11914" spans="6:16">
      <c r="F11914" s="1256"/>
      <c r="G11914" s="1257"/>
      <c r="I11914" s="1255"/>
      <c r="K11914" s="1257"/>
      <c r="L11914" s="1257"/>
      <c r="P11914" s="1255"/>
    </row>
    <row r="11915" spans="6:16">
      <c r="F11915" s="1256"/>
      <c r="G11915" s="1257"/>
      <c r="I11915" s="1255"/>
      <c r="K11915" s="1257"/>
      <c r="L11915" s="1257"/>
      <c r="P11915" s="1255"/>
    </row>
    <row r="11916" spans="6:16">
      <c r="F11916" s="1256"/>
      <c r="G11916" s="1257"/>
      <c r="I11916" s="1255"/>
      <c r="K11916" s="1257"/>
      <c r="L11916" s="1257"/>
      <c r="P11916" s="1255"/>
    </row>
    <row r="11917" spans="6:16">
      <c r="F11917" s="1256"/>
      <c r="G11917" s="1257"/>
      <c r="I11917" s="1255"/>
      <c r="K11917" s="1257"/>
      <c r="L11917" s="1257"/>
      <c r="P11917" s="1255"/>
    </row>
    <row r="11918" spans="6:16">
      <c r="F11918" s="1256"/>
      <c r="G11918" s="1257"/>
      <c r="I11918" s="1255"/>
      <c r="K11918" s="1257"/>
      <c r="L11918" s="1257"/>
      <c r="P11918" s="1255"/>
    </row>
    <row r="11919" spans="6:16">
      <c r="F11919" s="1256"/>
      <c r="G11919" s="1257"/>
      <c r="I11919" s="1255"/>
      <c r="K11919" s="1257"/>
      <c r="L11919" s="1257"/>
      <c r="P11919" s="1255"/>
    </row>
    <row r="11920" spans="6:16">
      <c r="F11920" s="1256"/>
      <c r="G11920" s="1257"/>
      <c r="I11920" s="1255"/>
      <c r="K11920" s="1257"/>
      <c r="L11920" s="1257"/>
      <c r="P11920" s="1255"/>
    </row>
    <row r="11921" spans="6:16">
      <c r="F11921" s="1256"/>
      <c r="G11921" s="1257"/>
      <c r="I11921" s="1255"/>
      <c r="K11921" s="1257"/>
      <c r="L11921" s="1257"/>
      <c r="P11921" s="1255"/>
    </row>
    <row r="11922" spans="6:16">
      <c r="F11922" s="1256"/>
      <c r="G11922" s="1257"/>
      <c r="I11922" s="1255"/>
      <c r="K11922" s="1257"/>
      <c r="L11922" s="1257"/>
      <c r="P11922" s="1255"/>
    </row>
    <row r="11923" spans="6:16">
      <c r="F11923" s="1256"/>
      <c r="G11923" s="1257"/>
      <c r="I11923" s="1255"/>
      <c r="K11923" s="1257"/>
      <c r="L11923" s="1257"/>
      <c r="P11923" s="1255"/>
    </row>
    <row r="11924" spans="6:16">
      <c r="F11924" s="1256"/>
      <c r="G11924" s="1257"/>
      <c r="I11924" s="1255"/>
      <c r="K11924" s="1257"/>
      <c r="L11924" s="1257"/>
      <c r="P11924" s="1255"/>
    </row>
    <row r="11925" spans="6:16">
      <c r="F11925" s="1256"/>
      <c r="G11925" s="1257"/>
      <c r="I11925" s="1255"/>
      <c r="K11925" s="1257"/>
      <c r="L11925" s="1257"/>
      <c r="P11925" s="1255"/>
    </row>
    <row r="11926" spans="6:16">
      <c r="F11926" s="1256"/>
      <c r="G11926" s="1257"/>
      <c r="I11926" s="1255"/>
      <c r="K11926" s="1257"/>
      <c r="L11926" s="1257"/>
      <c r="P11926" s="1255"/>
    </row>
    <row r="11927" spans="6:16">
      <c r="F11927" s="1256"/>
      <c r="G11927" s="1257"/>
      <c r="I11927" s="1255"/>
      <c r="K11927" s="1257"/>
      <c r="L11927" s="1257"/>
      <c r="P11927" s="1255"/>
    </row>
    <row r="11928" spans="6:16">
      <c r="F11928" s="1256"/>
      <c r="G11928" s="1257"/>
      <c r="I11928" s="1255"/>
      <c r="K11928" s="1257"/>
      <c r="L11928" s="1257"/>
      <c r="P11928" s="1255"/>
    </row>
    <row r="11929" spans="6:16">
      <c r="F11929" s="1256"/>
      <c r="G11929" s="1257"/>
      <c r="I11929" s="1255"/>
      <c r="K11929" s="1257"/>
      <c r="L11929" s="1257"/>
      <c r="P11929" s="1255"/>
    </row>
    <row r="11930" spans="6:16">
      <c r="F11930" s="1256"/>
      <c r="G11930" s="1257"/>
      <c r="I11930" s="1255"/>
      <c r="K11930" s="1257"/>
      <c r="L11930" s="1257"/>
      <c r="P11930" s="1255"/>
    </row>
    <row r="11931" spans="6:16">
      <c r="F11931" s="1256"/>
      <c r="G11931" s="1257"/>
      <c r="I11931" s="1255"/>
      <c r="K11931" s="1257"/>
      <c r="L11931" s="1257"/>
      <c r="P11931" s="1255"/>
    </row>
    <row r="11932" spans="6:16">
      <c r="F11932" s="1256"/>
      <c r="G11932" s="1257"/>
      <c r="I11932" s="1255"/>
      <c r="K11932" s="1257"/>
      <c r="L11932" s="1257"/>
      <c r="P11932" s="1255"/>
    </row>
    <row r="11933" spans="6:16">
      <c r="F11933" s="1256"/>
      <c r="G11933" s="1257"/>
      <c r="I11933" s="1255"/>
      <c r="K11933" s="1257"/>
      <c r="L11933" s="1257"/>
      <c r="P11933" s="1255"/>
    </row>
    <row r="11934" spans="6:16">
      <c r="F11934" s="1256"/>
      <c r="G11934" s="1257"/>
      <c r="I11934" s="1255"/>
      <c r="K11934" s="1257"/>
      <c r="L11934" s="1257"/>
      <c r="P11934" s="1255"/>
    </row>
    <row r="11935" spans="6:16">
      <c r="F11935" s="1256"/>
      <c r="G11935" s="1257"/>
      <c r="I11935" s="1255"/>
      <c r="K11935" s="1257"/>
      <c r="L11935" s="1257"/>
      <c r="P11935" s="1255"/>
    </row>
    <row r="11936" spans="6:16">
      <c r="F11936" s="1256"/>
      <c r="G11936" s="1257"/>
      <c r="I11936" s="1255"/>
      <c r="K11936" s="1257"/>
      <c r="L11936" s="1257"/>
      <c r="P11936" s="1255"/>
    </row>
    <row r="11937" spans="6:16">
      <c r="F11937" s="1256"/>
      <c r="G11937" s="1257"/>
      <c r="I11937" s="1255"/>
      <c r="K11937" s="1257"/>
      <c r="L11937" s="1257"/>
      <c r="P11937" s="1255"/>
    </row>
    <row r="11938" spans="6:16">
      <c r="F11938" s="1256"/>
      <c r="G11938" s="1257"/>
      <c r="I11938" s="1255"/>
      <c r="K11938" s="1257"/>
      <c r="L11938" s="1257"/>
      <c r="P11938" s="1255"/>
    </row>
    <row r="11939" spans="6:16">
      <c r="F11939" s="1256"/>
      <c r="G11939" s="1257"/>
      <c r="I11939" s="1255"/>
      <c r="K11939" s="1257"/>
      <c r="L11939" s="1257"/>
      <c r="P11939" s="1255"/>
    </row>
    <row r="11940" spans="6:16">
      <c r="F11940" s="1256"/>
      <c r="G11940" s="1257"/>
      <c r="I11940" s="1255"/>
      <c r="K11940" s="1257"/>
      <c r="L11940" s="1257"/>
      <c r="P11940" s="1255"/>
    </row>
    <row r="11941" spans="6:16">
      <c r="F11941" s="1256"/>
      <c r="G11941" s="1257"/>
      <c r="I11941" s="1255"/>
      <c r="K11941" s="1257"/>
      <c r="L11941" s="1257"/>
      <c r="P11941" s="1255"/>
    </row>
    <row r="11942" spans="6:16">
      <c r="F11942" s="1256"/>
      <c r="G11942" s="1257"/>
      <c r="I11942" s="1255"/>
      <c r="K11942" s="1257"/>
      <c r="L11942" s="1257"/>
      <c r="P11942" s="1255"/>
    </row>
    <row r="11943" spans="6:16">
      <c r="F11943" s="1256"/>
      <c r="G11943" s="1257"/>
      <c r="I11943" s="1255"/>
      <c r="K11943" s="1257"/>
      <c r="L11943" s="1257"/>
      <c r="P11943" s="1255"/>
    </row>
    <row r="11944" spans="6:16">
      <c r="F11944" s="1256"/>
      <c r="G11944" s="1257"/>
      <c r="I11944" s="1255"/>
      <c r="K11944" s="1257"/>
      <c r="L11944" s="1257"/>
      <c r="P11944" s="1255"/>
    </row>
    <row r="11945" spans="6:16">
      <c r="F11945" s="1256"/>
      <c r="G11945" s="1257"/>
      <c r="I11945" s="1255"/>
      <c r="K11945" s="1257"/>
      <c r="L11945" s="1257"/>
      <c r="P11945" s="1255"/>
    </row>
    <row r="11946" spans="6:16">
      <c r="F11946" s="1256"/>
      <c r="G11946" s="1257"/>
      <c r="I11946" s="1255"/>
      <c r="K11946" s="1257"/>
      <c r="L11946" s="1257"/>
      <c r="P11946" s="1255"/>
    </row>
    <row r="11947" spans="6:16">
      <c r="F11947" s="1256"/>
      <c r="G11947" s="1257"/>
      <c r="I11947" s="1255"/>
      <c r="K11947" s="1257"/>
      <c r="L11947" s="1257"/>
      <c r="P11947" s="1255"/>
    </row>
    <row r="11948" spans="6:16">
      <c r="F11948" s="1256"/>
      <c r="G11948" s="1257"/>
      <c r="I11948" s="1255"/>
      <c r="K11948" s="1257"/>
      <c r="L11948" s="1257"/>
      <c r="P11948" s="1255"/>
    </row>
    <row r="11949" spans="6:16">
      <c r="F11949" s="1256"/>
      <c r="G11949" s="1257"/>
      <c r="I11949" s="1255"/>
      <c r="K11949" s="1257"/>
      <c r="L11949" s="1257"/>
      <c r="P11949" s="1255"/>
    </row>
    <row r="11950" spans="6:16">
      <c r="F11950" s="1256"/>
      <c r="G11950" s="1257"/>
      <c r="I11950" s="1255"/>
      <c r="K11950" s="1257"/>
      <c r="L11950" s="1257"/>
      <c r="P11950" s="1255"/>
    </row>
    <row r="11951" spans="6:16">
      <c r="F11951" s="1256"/>
      <c r="G11951" s="1257"/>
      <c r="I11951" s="1255"/>
      <c r="K11951" s="1257"/>
      <c r="L11951" s="1257"/>
      <c r="P11951" s="1255"/>
    </row>
    <row r="11952" spans="6:16">
      <c r="F11952" s="1256"/>
      <c r="G11952" s="1257"/>
      <c r="I11952" s="1255"/>
      <c r="K11952" s="1257"/>
      <c r="L11952" s="1257"/>
      <c r="P11952" s="1255"/>
    </row>
    <row r="11953" spans="6:16">
      <c r="F11953" s="1256"/>
      <c r="G11953" s="1257"/>
      <c r="I11953" s="1255"/>
      <c r="K11953" s="1257"/>
      <c r="L11953" s="1257"/>
      <c r="P11953" s="1255"/>
    </row>
    <row r="11954" spans="6:16">
      <c r="F11954" s="1256"/>
      <c r="G11954" s="1257"/>
      <c r="I11954" s="1255"/>
      <c r="K11954" s="1257"/>
      <c r="L11954" s="1257"/>
      <c r="P11954" s="1255"/>
    </row>
    <row r="11955" spans="6:16">
      <c r="F11955" s="1256"/>
      <c r="G11955" s="1257"/>
      <c r="I11955" s="1255"/>
      <c r="K11955" s="1257"/>
      <c r="L11955" s="1257"/>
      <c r="P11955" s="1255"/>
    </row>
    <row r="11956" spans="6:16">
      <c r="F11956" s="1256"/>
      <c r="G11956" s="1257"/>
      <c r="I11956" s="1255"/>
      <c r="K11956" s="1257"/>
      <c r="L11956" s="1257"/>
      <c r="P11956" s="1255"/>
    </row>
    <row r="11957" spans="6:16">
      <c r="F11957" s="1256"/>
      <c r="G11957" s="1257"/>
      <c r="I11957" s="1255"/>
      <c r="K11957" s="1257"/>
      <c r="L11957" s="1257"/>
      <c r="P11957" s="1255"/>
    </row>
    <row r="11958" spans="6:16">
      <c r="F11958" s="1256"/>
      <c r="G11958" s="1257"/>
      <c r="I11958" s="1255"/>
      <c r="K11958" s="1257"/>
      <c r="L11958" s="1257"/>
      <c r="P11958" s="1255"/>
    </row>
    <row r="11959" spans="6:16">
      <c r="F11959" s="1256"/>
      <c r="G11959" s="1257"/>
      <c r="I11959" s="1255"/>
      <c r="K11959" s="1257"/>
      <c r="L11959" s="1257"/>
      <c r="P11959" s="1255"/>
    </row>
    <row r="11960" spans="6:16">
      <c r="F11960" s="1256"/>
      <c r="G11960" s="1257"/>
      <c r="I11960" s="1255"/>
      <c r="K11960" s="1257"/>
      <c r="L11960" s="1257"/>
      <c r="P11960" s="1255"/>
    </row>
    <row r="11961" spans="6:16">
      <c r="F11961" s="1256"/>
      <c r="G11961" s="1257"/>
      <c r="I11961" s="1255"/>
      <c r="K11961" s="1257"/>
      <c r="L11961" s="1257"/>
      <c r="P11961" s="1255"/>
    </row>
    <row r="11962" spans="6:16">
      <c r="F11962" s="1256"/>
      <c r="G11962" s="1257"/>
      <c r="I11962" s="1255"/>
      <c r="K11962" s="1257"/>
      <c r="L11962" s="1257"/>
      <c r="P11962" s="1255"/>
    </row>
    <row r="11963" spans="6:16">
      <c r="F11963" s="1256"/>
      <c r="G11963" s="1257"/>
      <c r="I11963" s="1255"/>
      <c r="K11963" s="1257"/>
      <c r="L11963" s="1257"/>
      <c r="P11963" s="1255"/>
    </row>
    <row r="11964" spans="6:16">
      <c r="F11964" s="1256"/>
      <c r="G11964" s="1257"/>
      <c r="I11964" s="1255"/>
      <c r="K11964" s="1257"/>
      <c r="L11964" s="1257"/>
      <c r="P11964" s="1255"/>
    </row>
    <row r="11965" spans="6:16">
      <c r="F11965" s="1256"/>
      <c r="G11965" s="1257"/>
      <c r="I11965" s="1255"/>
      <c r="K11965" s="1257"/>
      <c r="L11965" s="1257"/>
      <c r="P11965" s="1255"/>
    </row>
    <row r="11966" spans="6:16">
      <c r="F11966" s="1256"/>
      <c r="G11966" s="1257"/>
      <c r="I11966" s="1255"/>
      <c r="K11966" s="1257"/>
      <c r="L11966" s="1257"/>
      <c r="P11966" s="1255"/>
    </row>
    <row r="11967" spans="6:16">
      <c r="F11967" s="1256"/>
      <c r="G11967" s="1257"/>
      <c r="I11967" s="1255"/>
      <c r="K11967" s="1257"/>
      <c r="L11967" s="1257"/>
      <c r="P11967" s="1255"/>
    </row>
    <row r="11968" spans="6:16">
      <c r="F11968" s="1256"/>
      <c r="G11968" s="1257"/>
      <c r="I11968" s="1255"/>
      <c r="K11968" s="1257"/>
      <c r="L11968" s="1257"/>
      <c r="P11968" s="1255"/>
    </row>
    <row r="11969" spans="6:16">
      <c r="F11969" s="1256"/>
      <c r="G11969" s="1257"/>
      <c r="I11969" s="1255"/>
      <c r="K11969" s="1257"/>
      <c r="L11969" s="1257"/>
      <c r="P11969" s="1255"/>
    </row>
    <row r="11970" spans="6:16">
      <c r="F11970" s="1256"/>
      <c r="G11970" s="1257"/>
      <c r="I11970" s="1255"/>
      <c r="K11970" s="1257"/>
      <c r="L11970" s="1257"/>
      <c r="P11970" s="1255"/>
    </row>
    <row r="11971" spans="6:16">
      <c r="F11971" s="1256"/>
      <c r="G11971" s="1257"/>
      <c r="I11971" s="1255"/>
      <c r="K11971" s="1257"/>
      <c r="L11971" s="1257"/>
      <c r="P11971" s="1255"/>
    </row>
    <row r="11972" spans="6:16">
      <c r="F11972" s="1256"/>
      <c r="G11972" s="1257"/>
      <c r="I11972" s="1255"/>
      <c r="K11972" s="1257"/>
      <c r="L11972" s="1257"/>
      <c r="P11972" s="1255"/>
    </row>
    <row r="11973" spans="6:16">
      <c r="F11973" s="1256"/>
      <c r="G11973" s="1257"/>
      <c r="I11973" s="1255"/>
      <c r="K11973" s="1257"/>
      <c r="L11973" s="1257"/>
      <c r="P11973" s="1255"/>
    </row>
    <row r="11974" spans="6:16">
      <c r="F11974" s="1256"/>
      <c r="G11974" s="1257"/>
      <c r="I11974" s="1255"/>
      <c r="K11974" s="1257"/>
      <c r="L11974" s="1257"/>
      <c r="P11974" s="1255"/>
    </row>
    <row r="11975" spans="6:16">
      <c r="F11975" s="1256"/>
      <c r="G11975" s="1257"/>
      <c r="I11975" s="1255"/>
      <c r="K11975" s="1257"/>
      <c r="L11975" s="1257"/>
      <c r="P11975" s="1255"/>
    </row>
    <row r="11976" spans="6:16">
      <c r="F11976" s="1256"/>
      <c r="G11976" s="1257"/>
      <c r="I11976" s="1255"/>
      <c r="K11976" s="1257"/>
      <c r="L11976" s="1257"/>
      <c r="P11976" s="1255"/>
    </row>
    <row r="11977" spans="6:16">
      <c r="F11977" s="1256"/>
      <c r="G11977" s="1257"/>
      <c r="I11977" s="1255"/>
      <c r="K11977" s="1257"/>
      <c r="L11977" s="1257"/>
      <c r="P11977" s="1255"/>
    </row>
    <row r="11978" spans="6:16">
      <c r="F11978" s="1256"/>
      <c r="G11978" s="1257"/>
      <c r="I11978" s="1255"/>
      <c r="K11978" s="1257"/>
      <c r="L11978" s="1257"/>
      <c r="P11978" s="1255"/>
    </row>
    <row r="11979" spans="6:16">
      <c r="F11979" s="1256"/>
      <c r="G11979" s="1257"/>
      <c r="I11979" s="1255"/>
      <c r="K11979" s="1257"/>
      <c r="L11979" s="1257"/>
      <c r="P11979" s="1255"/>
    </row>
    <row r="11980" spans="6:16">
      <c r="F11980" s="1256"/>
      <c r="G11980" s="1257"/>
      <c r="I11980" s="1255"/>
      <c r="K11980" s="1257"/>
      <c r="L11980" s="1257"/>
      <c r="P11980" s="1255"/>
    </row>
    <row r="11981" spans="6:16">
      <c r="F11981" s="1256"/>
      <c r="G11981" s="1257"/>
      <c r="I11981" s="1255"/>
      <c r="K11981" s="1257"/>
      <c r="L11981" s="1257"/>
      <c r="P11981" s="1255"/>
    </row>
    <row r="11982" spans="6:16">
      <c r="F11982" s="1256"/>
      <c r="G11982" s="1257"/>
      <c r="I11982" s="1255"/>
      <c r="K11982" s="1257"/>
      <c r="L11982" s="1257"/>
      <c r="P11982" s="1255"/>
    </row>
    <row r="11983" spans="6:16">
      <c r="F11983" s="1256"/>
      <c r="G11983" s="1257"/>
      <c r="I11983" s="1255"/>
      <c r="K11983" s="1257"/>
      <c r="L11983" s="1257"/>
      <c r="P11983" s="1255"/>
    </row>
    <row r="11984" spans="6:16">
      <c r="F11984" s="1256"/>
      <c r="G11984" s="1257"/>
      <c r="I11984" s="1255"/>
      <c r="K11984" s="1257"/>
      <c r="L11984" s="1257"/>
      <c r="P11984" s="1255"/>
    </row>
    <row r="11985" spans="6:16">
      <c r="F11985" s="1256"/>
      <c r="G11985" s="1257"/>
      <c r="I11985" s="1255"/>
      <c r="K11985" s="1257"/>
      <c r="L11985" s="1257"/>
      <c r="P11985" s="1255"/>
    </row>
    <row r="11986" spans="6:16">
      <c r="F11986" s="1256"/>
      <c r="G11986" s="1257"/>
      <c r="I11986" s="1255"/>
      <c r="K11986" s="1257"/>
      <c r="L11986" s="1257"/>
      <c r="P11986" s="1255"/>
    </row>
    <row r="11987" spans="6:16">
      <c r="F11987" s="1256"/>
      <c r="G11987" s="1257"/>
      <c r="I11987" s="1255"/>
      <c r="K11987" s="1257"/>
      <c r="L11987" s="1257"/>
      <c r="P11987" s="1255"/>
    </row>
    <row r="11988" spans="6:16">
      <c r="F11988" s="1256"/>
      <c r="G11988" s="1257"/>
      <c r="I11988" s="1255"/>
      <c r="K11988" s="1257"/>
      <c r="L11988" s="1257"/>
      <c r="P11988" s="1255"/>
    </row>
    <row r="11989" spans="6:16">
      <c r="F11989" s="1256"/>
      <c r="G11989" s="1257"/>
      <c r="I11989" s="1255"/>
      <c r="K11989" s="1257"/>
      <c r="L11989" s="1257"/>
      <c r="P11989" s="1255"/>
    </row>
    <row r="11990" spans="6:16">
      <c r="F11990" s="1256"/>
      <c r="G11990" s="1257"/>
      <c r="I11990" s="1255"/>
      <c r="K11990" s="1257"/>
      <c r="L11990" s="1257"/>
      <c r="P11990" s="1255"/>
    </row>
    <row r="11991" spans="6:16">
      <c r="F11991" s="1256"/>
      <c r="G11991" s="1257"/>
      <c r="I11991" s="1255"/>
      <c r="K11991" s="1257"/>
      <c r="L11991" s="1257"/>
      <c r="P11991" s="1255"/>
    </row>
    <row r="11992" spans="6:16">
      <c r="F11992" s="1256"/>
      <c r="G11992" s="1257"/>
      <c r="I11992" s="1255"/>
      <c r="K11992" s="1257"/>
      <c r="L11992" s="1257"/>
      <c r="P11992" s="1255"/>
    </row>
    <row r="11993" spans="6:16">
      <c r="F11993" s="1256"/>
      <c r="G11993" s="1257"/>
      <c r="I11993" s="1255"/>
      <c r="K11993" s="1257"/>
      <c r="L11993" s="1257"/>
      <c r="P11993" s="1255"/>
    </row>
    <row r="11994" spans="6:16">
      <c r="F11994" s="1256"/>
      <c r="G11994" s="1257"/>
      <c r="I11994" s="1255"/>
      <c r="K11994" s="1257"/>
      <c r="L11994" s="1257"/>
      <c r="P11994" s="1255"/>
    </row>
    <row r="11995" spans="6:16">
      <c r="F11995" s="1256"/>
      <c r="G11995" s="1257"/>
      <c r="I11995" s="1255"/>
      <c r="K11995" s="1257"/>
      <c r="L11995" s="1257"/>
      <c r="P11995" s="1255"/>
    </row>
    <row r="11996" spans="6:16">
      <c r="F11996" s="1256"/>
      <c r="G11996" s="1257"/>
      <c r="I11996" s="1255"/>
      <c r="K11996" s="1257"/>
      <c r="L11996" s="1257"/>
      <c r="P11996" s="1255"/>
    </row>
    <row r="11997" spans="6:16">
      <c r="F11997" s="1256"/>
      <c r="G11997" s="1257"/>
      <c r="I11997" s="1255"/>
      <c r="K11997" s="1257"/>
      <c r="L11997" s="1257"/>
      <c r="P11997" s="1255"/>
    </row>
    <row r="11998" spans="6:16">
      <c r="F11998" s="1256"/>
      <c r="G11998" s="1257"/>
      <c r="I11998" s="1255"/>
      <c r="K11998" s="1257"/>
      <c r="L11998" s="1257"/>
      <c r="P11998" s="1255"/>
    </row>
    <row r="11999" spans="6:16">
      <c r="F11999" s="1256"/>
      <c r="G11999" s="1257"/>
      <c r="I11999" s="1255"/>
      <c r="K11999" s="1257"/>
      <c r="L11999" s="1257"/>
      <c r="P11999" s="1255"/>
    </row>
    <row r="12000" spans="6:16">
      <c r="F12000" s="1256"/>
      <c r="G12000" s="1257"/>
      <c r="I12000" s="1255"/>
      <c r="K12000" s="1257"/>
      <c r="L12000" s="1257"/>
      <c r="P12000" s="1255"/>
    </row>
    <row r="12001" spans="6:16">
      <c r="F12001" s="1256"/>
      <c r="G12001" s="1257"/>
      <c r="I12001" s="1255"/>
      <c r="K12001" s="1257"/>
      <c r="L12001" s="1257"/>
      <c r="P12001" s="1255"/>
    </row>
    <row r="12002" spans="6:16">
      <c r="F12002" s="1256"/>
      <c r="G12002" s="1257"/>
      <c r="I12002" s="1255"/>
      <c r="K12002" s="1257"/>
      <c r="L12002" s="1257"/>
      <c r="P12002" s="1255"/>
    </row>
    <row r="12003" spans="6:16">
      <c r="F12003" s="1256"/>
      <c r="G12003" s="1257"/>
      <c r="I12003" s="1255"/>
      <c r="K12003" s="1257"/>
      <c r="L12003" s="1257"/>
      <c r="P12003" s="1255"/>
    </row>
    <row r="12004" spans="6:16">
      <c r="F12004" s="1256"/>
      <c r="G12004" s="1257"/>
      <c r="I12004" s="1255"/>
      <c r="K12004" s="1257"/>
      <c r="L12004" s="1257"/>
      <c r="P12004" s="1255"/>
    </row>
    <row r="12005" spans="6:16">
      <c r="F12005" s="1256"/>
      <c r="G12005" s="1257"/>
      <c r="I12005" s="1255"/>
      <c r="K12005" s="1257"/>
      <c r="L12005" s="1257"/>
      <c r="P12005" s="1255"/>
    </row>
    <row r="12006" spans="6:16">
      <c r="F12006" s="1256"/>
      <c r="G12006" s="1257"/>
      <c r="I12006" s="1255"/>
      <c r="K12006" s="1257"/>
      <c r="L12006" s="1257"/>
      <c r="P12006" s="1255"/>
    </row>
    <row r="12007" spans="6:16">
      <c r="F12007" s="1256"/>
      <c r="G12007" s="1257"/>
      <c r="I12007" s="1255"/>
      <c r="K12007" s="1257"/>
      <c r="L12007" s="1257"/>
      <c r="P12007" s="1255"/>
    </row>
    <row r="12008" spans="6:16">
      <c r="F12008" s="1256"/>
      <c r="G12008" s="1257"/>
      <c r="I12008" s="1255"/>
      <c r="K12008" s="1257"/>
      <c r="L12008" s="1257"/>
      <c r="P12008" s="1255"/>
    </row>
    <row r="12009" spans="6:16">
      <c r="F12009" s="1256"/>
      <c r="G12009" s="1257"/>
      <c r="I12009" s="1255"/>
      <c r="K12009" s="1257"/>
      <c r="L12009" s="1257"/>
      <c r="P12009" s="1255"/>
    </row>
    <row r="12010" spans="6:16">
      <c r="F12010" s="1256"/>
      <c r="G12010" s="1257"/>
      <c r="I12010" s="1255"/>
      <c r="K12010" s="1257"/>
      <c r="L12010" s="1257"/>
      <c r="P12010" s="1255"/>
    </row>
    <row r="12011" spans="6:16">
      <c r="F12011" s="1256"/>
      <c r="G12011" s="1257"/>
      <c r="I12011" s="1255"/>
      <c r="K12011" s="1257"/>
      <c r="L12011" s="1257"/>
      <c r="P12011" s="1255"/>
    </row>
    <row r="12012" spans="6:16">
      <c r="F12012" s="1256"/>
      <c r="G12012" s="1257"/>
      <c r="I12012" s="1255"/>
      <c r="K12012" s="1257"/>
      <c r="L12012" s="1257"/>
      <c r="P12012" s="1255"/>
    </row>
    <row r="12013" spans="6:16">
      <c r="F12013" s="1256"/>
      <c r="G12013" s="1257"/>
      <c r="I12013" s="1255"/>
      <c r="K12013" s="1257"/>
      <c r="L12013" s="1257"/>
      <c r="P12013" s="1255"/>
    </row>
    <row r="12014" spans="6:16">
      <c r="F12014" s="1256"/>
      <c r="G12014" s="1257"/>
      <c r="I12014" s="1255"/>
      <c r="K12014" s="1257"/>
      <c r="L12014" s="1257"/>
      <c r="P12014" s="1255"/>
    </row>
    <row r="12015" spans="6:16">
      <c r="F12015" s="1256"/>
      <c r="G12015" s="1257"/>
      <c r="I12015" s="1255"/>
      <c r="K12015" s="1257"/>
      <c r="L12015" s="1257"/>
      <c r="P12015" s="1255"/>
    </row>
    <row r="12016" spans="6:16">
      <c r="F12016" s="1256"/>
      <c r="G12016" s="1257"/>
      <c r="I12016" s="1255"/>
      <c r="K12016" s="1257"/>
      <c r="L12016" s="1257"/>
      <c r="P12016" s="1255"/>
    </row>
    <row r="12017" spans="6:16">
      <c r="F12017" s="1256"/>
      <c r="G12017" s="1257"/>
      <c r="I12017" s="1255"/>
      <c r="K12017" s="1257"/>
      <c r="L12017" s="1257"/>
      <c r="P12017" s="1255"/>
    </row>
    <row r="12018" spans="6:16">
      <c r="F12018" s="1256"/>
      <c r="G12018" s="1257"/>
      <c r="I12018" s="1255"/>
      <c r="K12018" s="1257"/>
      <c r="L12018" s="1257"/>
      <c r="P12018" s="1255"/>
    </row>
    <row r="12019" spans="6:16">
      <c r="F12019" s="1256"/>
      <c r="G12019" s="1257"/>
      <c r="I12019" s="1255"/>
      <c r="K12019" s="1257"/>
      <c r="L12019" s="1257"/>
      <c r="P12019" s="1255"/>
    </row>
    <row r="12020" spans="6:16">
      <c r="F12020" s="1256"/>
      <c r="G12020" s="1257"/>
      <c r="I12020" s="1255"/>
      <c r="K12020" s="1257"/>
      <c r="L12020" s="1257"/>
      <c r="P12020" s="1255"/>
    </row>
    <row r="12021" spans="6:16">
      <c r="F12021" s="1256"/>
      <c r="G12021" s="1257"/>
      <c r="I12021" s="1255"/>
      <c r="K12021" s="1257"/>
      <c r="L12021" s="1257"/>
      <c r="P12021" s="1255"/>
    </row>
    <row r="12022" spans="6:16">
      <c r="F12022" s="1256"/>
      <c r="G12022" s="1257"/>
      <c r="I12022" s="1255"/>
      <c r="K12022" s="1257"/>
      <c r="L12022" s="1257"/>
      <c r="P12022" s="1255"/>
    </row>
    <row r="12023" spans="6:16">
      <c r="F12023" s="1256"/>
      <c r="G12023" s="1257"/>
      <c r="I12023" s="1255"/>
      <c r="K12023" s="1257"/>
      <c r="L12023" s="1257"/>
      <c r="P12023" s="1255"/>
    </row>
    <row r="12024" spans="6:16">
      <c r="F12024" s="1256"/>
      <c r="G12024" s="1257"/>
      <c r="I12024" s="1255"/>
      <c r="K12024" s="1257"/>
      <c r="L12024" s="1257"/>
      <c r="P12024" s="1255"/>
    </row>
    <row r="12025" spans="6:16">
      <c r="F12025" s="1256"/>
      <c r="G12025" s="1257"/>
      <c r="I12025" s="1255"/>
      <c r="K12025" s="1257"/>
      <c r="L12025" s="1257"/>
      <c r="P12025" s="1255"/>
    </row>
    <row r="12026" spans="6:16">
      <c r="F12026" s="1256"/>
      <c r="G12026" s="1257"/>
      <c r="I12026" s="1255"/>
      <c r="K12026" s="1257"/>
      <c r="L12026" s="1257"/>
      <c r="P12026" s="1255"/>
    </row>
    <row r="12027" spans="6:16">
      <c r="F12027" s="1256"/>
      <c r="G12027" s="1257"/>
      <c r="I12027" s="1255"/>
      <c r="K12027" s="1257"/>
      <c r="L12027" s="1257"/>
      <c r="P12027" s="1255"/>
    </row>
    <row r="12028" spans="6:16">
      <c r="F12028" s="1256"/>
      <c r="G12028" s="1257"/>
      <c r="I12028" s="1255"/>
      <c r="K12028" s="1257"/>
      <c r="L12028" s="1257"/>
      <c r="P12028" s="1255"/>
    </row>
    <row r="12029" spans="6:16">
      <c r="F12029" s="1256"/>
      <c r="G12029" s="1257"/>
      <c r="I12029" s="1255"/>
      <c r="K12029" s="1257"/>
      <c r="L12029" s="1257"/>
      <c r="P12029" s="1255"/>
    </row>
    <row r="12030" spans="6:16">
      <c r="F12030" s="1256"/>
      <c r="G12030" s="1257"/>
      <c r="I12030" s="1255"/>
      <c r="K12030" s="1257"/>
      <c r="L12030" s="1257"/>
      <c r="P12030" s="1255"/>
    </row>
    <row r="12031" spans="6:16">
      <c r="F12031" s="1256"/>
      <c r="G12031" s="1257"/>
      <c r="I12031" s="1255"/>
      <c r="K12031" s="1257"/>
      <c r="L12031" s="1257"/>
      <c r="P12031" s="1255"/>
    </row>
    <row r="12032" spans="6:16">
      <c r="F12032" s="1256"/>
      <c r="G12032" s="1257"/>
      <c r="I12032" s="1255"/>
      <c r="K12032" s="1257"/>
      <c r="L12032" s="1257"/>
      <c r="P12032" s="1255"/>
    </row>
    <row r="12033" spans="6:16">
      <c r="F12033" s="1256"/>
      <c r="G12033" s="1257"/>
      <c r="I12033" s="1255"/>
      <c r="K12033" s="1257"/>
      <c r="L12033" s="1257"/>
      <c r="P12033" s="1255"/>
    </row>
    <row r="12034" spans="6:16">
      <c r="F12034" s="1256"/>
      <c r="G12034" s="1257"/>
      <c r="I12034" s="1255"/>
      <c r="K12034" s="1257"/>
      <c r="L12034" s="1257"/>
      <c r="P12034" s="1255"/>
    </row>
    <row r="12035" spans="6:16">
      <c r="F12035" s="1256"/>
      <c r="G12035" s="1257"/>
      <c r="I12035" s="1255"/>
      <c r="K12035" s="1257"/>
      <c r="L12035" s="1257"/>
      <c r="P12035" s="1255"/>
    </row>
    <row r="12036" spans="6:16">
      <c r="F12036" s="1256"/>
      <c r="G12036" s="1257"/>
      <c r="I12036" s="1255"/>
      <c r="K12036" s="1257"/>
      <c r="L12036" s="1257"/>
      <c r="P12036" s="1255"/>
    </row>
    <row r="12037" spans="6:16">
      <c r="F12037" s="1256"/>
      <c r="G12037" s="1257"/>
      <c r="I12037" s="1255"/>
      <c r="K12037" s="1257"/>
      <c r="L12037" s="1257"/>
      <c r="P12037" s="1255"/>
    </row>
    <row r="12038" spans="6:16">
      <c r="F12038" s="1256"/>
      <c r="G12038" s="1257"/>
      <c r="I12038" s="1255"/>
      <c r="K12038" s="1257"/>
      <c r="L12038" s="1257"/>
      <c r="P12038" s="1255"/>
    </row>
    <row r="12039" spans="6:16">
      <c r="F12039" s="1256"/>
      <c r="G12039" s="1257"/>
      <c r="I12039" s="1255"/>
      <c r="K12039" s="1257"/>
      <c r="L12039" s="1257"/>
      <c r="P12039" s="1255"/>
    </row>
    <row r="12040" spans="6:16">
      <c r="F12040" s="1256"/>
      <c r="G12040" s="1257"/>
      <c r="I12040" s="1255"/>
      <c r="K12040" s="1257"/>
      <c r="L12040" s="1257"/>
      <c r="P12040" s="1255"/>
    </row>
    <row r="12041" spans="6:16">
      <c r="F12041" s="1256"/>
      <c r="G12041" s="1257"/>
      <c r="I12041" s="1255"/>
      <c r="K12041" s="1257"/>
      <c r="L12041" s="1257"/>
      <c r="P12041" s="1255"/>
    </row>
    <row r="12042" spans="6:16">
      <c r="F12042" s="1256"/>
      <c r="G12042" s="1257"/>
      <c r="I12042" s="1255"/>
      <c r="K12042" s="1257"/>
      <c r="L12042" s="1257"/>
      <c r="P12042" s="1255"/>
    </row>
    <row r="12043" spans="6:16">
      <c r="F12043" s="1256"/>
      <c r="G12043" s="1257"/>
      <c r="I12043" s="1255"/>
      <c r="K12043" s="1257"/>
      <c r="L12043" s="1257"/>
      <c r="P12043" s="1255"/>
    </row>
    <row r="12044" spans="6:16">
      <c r="F12044" s="1256"/>
      <c r="G12044" s="1257"/>
      <c r="I12044" s="1255"/>
      <c r="K12044" s="1257"/>
      <c r="L12044" s="1257"/>
      <c r="P12044" s="1255"/>
    </row>
    <row r="12045" spans="6:16">
      <c r="F12045" s="1256"/>
      <c r="G12045" s="1257"/>
      <c r="I12045" s="1255"/>
      <c r="K12045" s="1257"/>
      <c r="L12045" s="1257"/>
      <c r="P12045" s="1255"/>
    </row>
    <row r="12046" spans="6:16">
      <c r="F12046" s="1256"/>
      <c r="G12046" s="1257"/>
      <c r="I12046" s="1255"/>
      <c r="K12046" s="1257"/>
      <c r="L12046" s="1257"/>
      <c r="P12046" s="1255"/>
    </row>
    <row r="12047" spans="6:16">
      <c r="F12047" s="1256"/>
      <c r="G12047" s="1257"/>
      <c r="I12047" s="1255"/>
      <c r="K12047" s="1257"/>
      <c r="L12047" s="1257"/>
      <c r="P12047" s="1255"/>
    </row>
    <row r="12048" spans="6:16">
      <c r="F12048" s="1256"/>
      <c r="G12048" s="1257"/>
      <c r="I12048" s="1255"/>
      <c r="K12048" s="1257"/>
      <c r="L12048" s="1257"/>
      <c r="P12048" s="1255"/>
    </row>
    <row r="12049" spans="6:16">
      <c r="F12049" s="1256"/>
      <c r="G12049" s="1257"/>
      <c r="I12049" s="1255"/>
      <c r="K12049" s="1257"/>
      <c r="L12049" s="1257"/>
      <c r="P12049" s="1255"/>
    </row>
    <row r="12050" spans="6:16">
      <c r="F12050" s="1256"/>
      <c r="G12050" s="1257"/>
      <c r="I12050" s="1255"/>
      <c r="K12050" s="1257"/>
      <c r="L12050" s="1257"/>
      <c r="P12050" s="1255"/>
    </row>
    <row r="12051" spans="6:16">
      <c r="F12051" s="1256"/>
      <c r="G12051" s="1257"/>
      <c r="I12051" s="1255"/>
      <c r="K12051" s="1257"/>
      <c r="L12051" s="1257"/>
      <c r="P12051" s="1255"/>
    </row>
    <row r="12052" spans="6:16">
      <c r="F12052" s="1256"/>
      <c r="G12052" s="1257"/>
      <c r="I12052" s="1255"/>
      <c r="K12052" s="1257"/>
      <c r="L12052" s="1257"/>
      <c r="P12052" s="1255"/>
    </row>
    <row r="12053" spans="6:16">
      <c r="F12053" s="1256"/>
      <c r="G12053" s="1257"/>
      <c r="I12053" s="1255"/>
      <c r="K12053" s="1257"/>
      <c r="L12053" s="1257"/>
      <c r="P12053" s="1255"/>
    </row>
    <row r="12054" spans="6:16">
      <c r="F12054" s="1256"/>
      <c r="G12054" s="1257"/>
      <c r="I12054" s="1255"/>
      <c r="K12054" s="1257"/>
      <c r="L12054" s="1257"/>
      <c r="P12054" s="1255"/>
    </row>
    <row r="12055" spans="6:16">
      <c r="F12055" s="1256"/>
      <c r="G12055" s="1257"/>
      <c r="I12055" s="1255"/>
      <c r="K12055" s="1257"/>
      <c r="L12055" s="1257"/>
      <c r="P12055" s="1255"/>
    </row>
    <row r="12056" spans="6:16">
      <c r="F12056" s="1256"/>
      <c r="G12056" s="1257"/>
      <c r="I12056" s="1255"/>
      <c r="K12056" s="1257"/>
      <c r="L12056" s="1257"/>
      <c r="P12056" s="1255"/>
    </row>
    <row r="12057" spans="6:16">
      <c r="F12057" s="1256"/>
      <c r="G12057" s="1257"/>
      <c r="I12057" s="1255"/>
      <c r="K12057" s="1257"/>
      <c r="L12057" s="1257"/>
      <c r="P12057" s="1255"/>
    </row>
    <row r="12058" spans="6:16">
      <c r="F12058" s="1256"/>
      <c r="G12058" s="1257"/>
      <c r="I12058" s="1255"/>
      <c r="K12058" s="1257"/>
      <c r="L12058" s="1257"/>
      <c r="P12058" s="1255"/>
    </row>
    <row r="12059" spans="6:16">
      <c r="F12059" s="1256"/>
      <c r="G12059" s="1257"/>
      <c r="I12059" s="1255"/>
      <c r="K12059" s="1257"/>
      <c r="L12059" s="1257"/>
      <c r="P12059" s="1255"/>
    </row>
    <row r="12060" spans="6:16">
      <c r="F12060" s="1256"/>
      <c r="G12060" s="1257"/>
      <c r="I12060" s="1255"/>
      <c r="K12060" s="1257"/>
      <c r="L12060" s="1257"/>
      <c r="P12060" s="1255"/>
    </row>
    <row r="12061" spans="6:16">
      <c r="F12061" s="1256"/>
      <c r="G12061" s="1257"/>
      <c r="I12061" s="1255"/>
      <c r="K12061" s="1257"/>
      <c r="L12061" s="1257"/>
      <c r="P12061" s="1255"/>
    </row>
    <row r="12062" spans="6:16">
      <c r="F12062" s="1256"/>
      <c r="G12062" s="1257"/>
      <c r="I12062" s="1255"/>
      <c r="K12062" s="1257"/>
      <c r="L12062" s="1257"/>
      <c r="P12062" s="1255"/>
    </row>
    <row r="12063" spans="6:16">
      <c r="F12063" s="1256"/>
      <c r="G12063" s="1257"/>
      <c r="I12063" s="1255"/>
      <c r="K12063" s="1257"/>
      <c r="L12063" s="1257"/>
      <c r="P12063" s="1255"/>
    </row>
    <row r="12064" spans="6:16">
      <c r="F12064" s="1256"/>
      <c r="G12064" s="1257"/>
      <c r="I12064" s="1255"/>
      <c r="K12064" s="1257"/>
      <c r="L12064" s="1257"/>
      <c r="P12064" s="1255"/>
    </row>
    <row r="12065" spans="6:16">
      <c r="F12065" s="1256"/>
      <c r="G12065" s="1257"/>
      <c r="I12065" s="1255"/>
      <c r="K12065" s="1257"/>
      <c r="L12065" s="1257"/>
      <c r="P12065" s="1255"/>
    </row>
    <row r="12066" spans="6:16">
      <c r="F12066" s="1256"/>
      <c r="G12066" s="1257"/>
      <c r="I12066" s="1255"/>
      <c r="K12066" s="1257"/>
      <c r="L12066" s="1257"/>
      <c r="P12066" s="1255"/>
    </row>
    <row r="12067" spans="6:16">
      <c r="F12067" s="1256"/>
      <c r="G12067" s="1257"/>
      <c r="I12067" s="1255"/>
      <c r="K12067" s="1257"/>
      <c r="L12067" s="1257"/>
      <c r="P12067" s="1255"/>
    </row>
    <row r="12068" spans="6:16">
      <c r="F12068" s="1256"/>
      <c r="G12068" s="1257"/>
      <c r="I12068" s="1255"/>
      <c r="K12068" s="1257"/>
      <c r="L12068" s="1257"/>
      <c r="P12068" s="1255"/>
    </row>
    <row r="12069" spans="6:16">
      <c r="F12069" s="1256"/>
      <c r="G12069" s="1257"/>
      <c r="I12069" s="1255"/>
      <c r="K12069" s="1257"/>
      <c r="L12069" s="1257"/>
      <c r="P12069" s="1255"/>
    </row>
    <row r="12070" spans="6:16">
      <c r="F12070" s="1256"/>
      <c r="G12070" s="1257"/>
      <c r="I12070" s="1255"/>
      <c r="K12070" s="1257"/>
      <c r="L12070" s="1257"/>
      <c r="P12070" s="1255"/>
    </row>
    <row r="12071" spans="6:16">
      <c r="F12071" s="1256"/>
      <c r="G12071" s="1257"/>
      <c r="I12071" s="1255"/>
      <c r="K12071" s="1257"/>
      <c r="L12071" s="1257"/>
      <c r="P12071" s="1255"/>
    </row>
    <row r="12072" spans="6:16">
      <c r="F12072" s="1256"/>
      <c r="G12072" s="1257"/>
      <c r="I12072" s="1255"/>
      <c r="K12072" s="1257"/>
      <c r="L12072" s="1257"/>
      <c r="P12072" s="1255"/>
    </row>
    <row r="12073" spans="6:16">
      <c r="F12073" s="1256"/>
      <c r="G12073" s="1257"/>
      <c r="I12073" s="1255"/>
      <c r="K12073" s="1257"/>
      <c r="L12073" s="1257"/>
      <c r="P12073" s="1255"/>
    </row>
    <row r="12074" spans="6:16">
      <c r="F12074" s="1256"/>
      <c r="G12074" s="1257"/>
      <c r="I12074" s="1255"/>
      <c r="K12074" s="1257"/>
      <c r="L12074" s="1257"/>
      <c r="P12074" s="1255"/>
    </row>
    <row r="12075" spans="6:16">
      <c r="F12075" s="1256"/>
      <c r="G12075" s="1257"/>
      <c r="I12075" s="1255"/>
      <c r="K12075" s="1257"/>
      <c r="L12075" s="1257"/>
      <c r="P12075" s="1255"/>
    </row>
    <row r="12076" spans="6:16">
      <c r="F12076" s="1256"/>
      <c r="G12076" s="1257"/>
      <c r="I12076" s="1255"/>
      <c r="K12076" s="1257"/>
      <c r="L12076" s="1257"/>
      <c r="P12076" s="1255"/>
    </row>
    <row r="12077" spans="6:16">
      <c r="F12077" s="1256"/>
      <c r="G12077" s="1257"/>
      <c r="I12077" s="1255"/>
      <c r="K12077" s="1257"/>
      <c r="L12077" s="1257"/>
      <c r="P12077" s="1255"/>
    </row>
    <row r="12078" spans="6:16">
      <c r="F12078" s="1256"/>
      <c r="G12078" s="1257"/>
      <c r="I12078" s="1255"/>
      <c r="K12078" s="1257"/>
      <c r="L12078" s="1257"/>
      <c r="P12078" s="1255"/>
    </row>
    <row r="12079" spans="6:16">
      <c r="F12079" s="1256"/>
      <c r="G12079" s="1257"/>
      <c r="I12079" s="1255"/>
      <c r="K12079" s="1257"/>
      <c r="L12079" s="1257"/>
      <c r="P12079" s="1255"/>
    </row>
    <row r="12080" spans="6:16">
      <c r="F12080" s="1256"/>
      <c r="G12080" s="1257"/>
      <c r="I12080" s="1255"/>
      <c r="K12080" s="1257"/>
      <c r="L12080" s="1257"/>
      <c r="P12080" s="1255"/>
    </row>
    <row r="12081" spans="6:16">
      <c r="F12081" s="1256"/>
      <c r="G12081" s="1257"/>
      <c r="I12081" s="1255"/>
      <c r="K12081" s="1257"/>
      <c r="L12081" s="1257"/>
      <c r="P12081" s="1255"/>
    </row>
    <row r="12082" spans="6:16">
      <c r="F12082" s="1256"/>
      <c r="G12082" s="1257"/>
      <c r="I12082" s="1255"/>
      <c r="K12082" s="1257"/>
      <c r="L12082" s="1257"/>
      <c r="P12082" s="1255"/>
    </row>
    <row r="12083" spans="6:16">
      <c r="F12083" s="1256"/>
      <c r="G12083" s="1257"/>
      <c r="I12083" s="1255"/>
      <c r="K12083" s="1257"/>
      <c r="L12083" s="1257"/>
      <c r="P12083" s="1255"/>
    </row>
    <row r="12084" spans="6:16">
      <c r="F12084" s="1256"/>
      <c r="G12084" s="1257"/>
      <c r="I12084" s="1255"/>
      <c r="K12084" s="1257"/>
      <c r="L12084" s="1257"/>
      <c r="P12084" s="1255"/>
    </row>
    <row r="12085" spans="6:16">
      <c r="F12085" s="1256"/>
      <c r="G12085" s="1257"/>
      <c r="I12085" s="1255"/>
      <c r="K12085" s="1257"/>
      <c r="L12085" s="1257"/>
      <c r="P12085" s="1255"/>
    </row>
    <row r="12086" spans="6:16">
      <c r="F12086" s="1256"/>
      <c r="G12086" s="1257"/>
      <c r="I12086" s="1255"/>
      <c r="K12086" s="1257"/>
      <c r="L12086" s="1257"/>
      <c r="P12086" s="1255"/>
    </row>
    <row r="12087" spans="6:16">
      <c r="F12087" s="1256"/>
      <c r="G12087" s="1257"/>
      <c r="I12087" s="1255"/>
      <c r="K12087" s="1257"/>
      <c r="L12087" s="1257"/>
      <c r="P12087" s="1255"/>
    </row>
    <row r="12088" spans="6:16">
      <c r="F12088" s="1256"/>
      <c r="G12088" s="1257"/>
      <c r="I12088" s="1255"/>
      <c r="K12088" s="1257"/>
      <c r="L12088" s="1257"/>
      <c r="P12088" s="1255"/>
    </row>
    <row r="12089" spans="6:16">
      <c r="F12089" s="1256"/>
      <c r="G12089" s="1257"/>
      <c r="I12089" s="1255"/>
      <c r="K12089" s="1257"/>
      <c r="L12089" s="1257"/>
      <c r="P12089" s="1255"/>
    </row>
    <row r="12090" spans="6:16">
      <c r="F12090" s="1256"/>
      <c r="G12090" s="1257"/>
      <c r="I12090" s="1255"/>
      <c r="K12090" s="1257"/>
      <c r="L12090" s="1257"/>
      <c r="P12090" s="1255"/>
    </row>
    <row r="12091" spans="6:16">
      <c r="F12091" s="1256"/>
      <c r="G12091" s="1257"/>
      <c r="I12091" s="1255"/>
      <c r="K12091" s="1257"/>
      <c r="L12091" s="1257"/>
      <c r="P12091" s="1255"/>
    </row>
    <row r="12092" spans="6:16">
      <c r="F12092" s="1256"/>
      <c r="G12092" s="1257"/>
      <c r="I12092" s="1255"/>
      <c r="K12092" s="1257"/>
      <c r="L12092" s="1257"/>
      <c r="P12092" s="1255"/>
    </row>
    <row r="12093" spans="6:16">
      <c r="F12093" s="1256"/>
      <c r="G12093" s="1257"/>
      <c r="I12093" s="1255"/>
      <c r="K12093" s="1257"/>
      <c r="L12093" s="1257"/>
      <c r="P12093" s="1255"/>
    </row>
    <row r="12094" spans="6:16">
      <c r="F12094" s="1256"/>
      <c r="G12094" s="1257"/>
      <c r="I12094" s="1255"/>
      <c r="K12094" s="1257"/>
      <c r="L12094" s="1257"/>
      <c r="P12094" s="1255"/>
    </row>
    <row r="12095" spans="6:16">
      <c r="F12095" s="1256"/>
      <c r="G12095" s="1257"/>
      <c r="I12095" s="1255"/>
      <c r="K12095" s="1257"/>
      <c r="L12095" s="1257"/>
      <c r="P12095" s="1255"/>
    </row>
    <row r="12096" spans="6:16">
      <c r="F12096" s="1256"/>
      <c r="G12096" s="1257"/>
      <c r="I12096" s="1255"/>
      <c r="K12096" s="1257"/>
      <c r="L12096" s="1257"/>
      <c r="P12096" s="1255"/>
    </row>
    <row r="12097" spans="6:16">
      <c r="F12097" s="1256"/>
      <c r="G12097" s="1257"/>
      <c r="I12097" s="1255"/>
      <c r="K12097" s="1257"/>
      <c r="L12097" s="1257"/>
      <c r="P12097" s="1255"/>
    </row>
    <row r="12098" spans="6:16">
      <c r="F12098" s="1256"/>
      <c r="G12098" s="1257"/>
      <c r="I12098" s="1255"/>
      <c r="K12098" s="1257"/>
      <c r="L12098" s="1257"/>
      <c r="P12098" s="1255"/>
    </row>
    <row r="12099" spans="6:16">
      <c r="F12099" s="1256"/>
      <c r="G12099" s="1257"/>
      <c r="I12099" s="1255"/>
      <c r="K12099" s="1257"/>
      <c r="L12099" s="1257"/>
      <c r="P12099" s="1255"/>
    </row>
    <row r="12100" spans="6:16">
      <c r="F12100" s="1256"/>
      <c r="G12100" s="1257"/>
      <c r="I12100" s="1255"/>
      <c r="K12100" s="1257"/>
      <c r="L12100" s="1257"/>
      <c r="P12100" s="1255"/>
    </row>
    <row r="12101" spans="6:16">
      <c r="F12101" s="1256"/>
      <c r="G12101" s="1257"/>
      <c r="I12101" s="1255"/>
      <c r="K12101" s="1257"/>
      <c r="L12101" s="1257"/>
      <c r="P12101" s="1255"/>
    </row>
    <row r="12102" spans="6:16">
      <c r="F12102" s="1256"/>
      <c r="G12102" s="1257"/>
      <c r="I12102" s="1255"/>
      <c r="K12102" s="1257"/>
      <c r="L12102" s="1257"/>
      <c r="P12102" s="1255"/>
    </row>
    <row r="12103" spans="6:16">
      <c r="F12103" s="1256"/>
      <c r="G12103" s="1257"/>
      <c r="I12103" s="1255"/>
      <c r="K12103" s="1257"/>
      <c r="L12103" s="1257"/>
      <c r="P12103" s="1255"/>
    </row>
    <row r="12104" spans="6:16">
      <c r="F12104" s="1256"/>
      <c r="G12104" s="1257"/>
      <c r="I12104" s="1255"/>
      <c r="K12104" s="1257"/>
      <c r="L12104" s="1257"/>
      <c r="P12104" s="1255"/>
    </row>
    <row r="12105" spans="6:16">
      <c r="F12105" s="1256"/>
      <c r="G12105" s="1257"/>
      <c r="I12105" s="1255"/>
      <c r="K12105" s="1257"/>
      <c r="L12105" s="1257"/>
      <c r="P12105" s="1255"/>
    </row>
    <row r="12106" spans="6:16">
      <c r="F12106" s="1256"/>
      <c r="G12106" s="1257"/>
      <c r="I12106" s="1255"/>
      <c r="K12106" s="1257"/>
      <c r="L12106" s="1257"/>
      <c r="P12106" s="1255"/>
    </row>
    <row r="12107" spans="6:16">
      <c r="F12107" s="1256"/>
      <c r="G12107" s="1257"/>
      <c r="I12107" s="1255"/>
      <c r="K12107" s="1257"/>
      <c r="L12107" s="1257"/>
      <c r="P12107" s="1255"/>
    </row>
    <row r="12108" spans="6:16">
      <c r="F12108" s="1256"/>
      <c r="G12108" s="1257"/>
      <c r="I12108" s="1255"/>
      <c r="K12108" s="1257"/>
      <c r="L12108" s="1257"/>
      <c r="P12108" s="1255"/>
    </row>
    <row r="12109" spans="6:16">
      <c r="F12109" s="1256"/>
      <c r="G12109" s="1257"/>
      <c r="I12109" s="1255"/>
      <c r="K12109" s="1257"/>
      <c r="L12109" s="1257"/>
      <c r="P12109" s="1255"/>
    </row>
    <row r="12110" spans="6:16">
      <c r="F12110" s="1256"/>
      <c r="G12110" s="1257"/>
      <c r="I12110" s="1255"/>
      <c r="K12110" s="1257"/>
      <c r="L12110" s="1257"/>
      <c r="P12110" s="1255"/>
    </row>
    <row r="12111" spans="6:16">
      <c r="F12111" s="1256"/>
      <c r="G12111" s="1257"/>
      <c r="I12111" s="1255"/>
      <c r="K12111" s="1257"/>
      <c r="L12111" s="1257"/>
      <c r="P12111" s="1255"/>
    </row>
    <row r="12112" spans="6:16">
      <c r="F12112" s="1256"/>
      <c r="G12112" s="1257"/>
      <c r="I12112" s="1255"/>
      <c r="K12112" s="1257"/>
      <c r="L12112" s="1257"/>
      <c r="P12112" s="1255"/>
    </row>
    <row r="12113" spans="6:16">
      <c r="F12113" s="1256"/>
      <c r="G12113" s="1257"/>
      <c r="I12113" s="1255"/>
      <c r="K12113" s="1257"/>
      <c r="L12113" s="1257"/>
      <c r="P12113" s="1255"/>
    </row>
    <row r="12114" spans="6:16">
      <c r="F12114" s="1256"/>
      <c r="G12114" s="1257"/>
      <c r="I12114" s="1255"/>
      <c r="K12114" s="1257"/>
      <c r="L12114" s="1257"/>
      <c r="P12114" s="1255"/>
    </row>
    <row r="12115" spans="6:16">
      <c r="F12115" s="1256"/>
      <c r="G12115" s="1257"/>
      <c r="I12115" s="1255"/>
      <c r="K12115" s="1257"/>
      <c r="L12115" s="1257"/>
      <c r="P12115" s="1255"/>
    </row>
    <row r="12116" spans="6:16">
      <c r="F12116" s="1256"/>
      <c r="G12116" s="1257"/>
      <c r="I12116" s="1255"/>
      <c r="K12116" s="1257"/>
      <c r="L12116" s="1257"/>
      <c r="P12116" s="1255"/>
    </row>
    <row r="12117" spans="6:16">
      <c r="F12117" s="1256"/>
      <c r="G12117" s="1257"/>
      <c r="I12117" s="1255"/>
      <c r="K12117" s="1257"/>
      <c r="L12117" s="1257"/>
      <c r="P12117" s="1255"/>
    </row>
    <row r="12118" spans="6:16">
      <c r="F12118" s="1256"/>
      <c r="G12118" s="1257"/>
      <c r="I12118" s="1255"/>
      <c r="K12118" s="1257"/>
      <c r="L12118" s="1257"/>
      <c r="P12118" s="1255"/>
    </row>
    <row r="12119" spans="6:16">
      <c r="F12119" s="1256"/>
      <c r="G12119" s="1257"/>
      <c r="I12119" s="1255"/>
      <c r="K12119" s="1257"/>
      <c r="L12119" s="1257"/>
      <c r="P12119" s="1255"/>
    </row>
    <row r="12120" spans="6:16">
      <c r="F12120" s="1256"/>
      <c r="G12120" s="1257"/>
      <c r="I12120" s="1255"/>
      <c r="K12120" s="1257"/>
      <c r="L12120" s="1257"/>
      <c r="P12120" s="1255"/>
    </row>
    <row r="12121" spans="6:16">
      <c r="F12121" s="1256"/>
      <c r="G12121" s="1257"/>
      <c r="I12121" s="1255"/>
      <c r="K12121" s="1257"/>
      <c r="L12121" s="1257"/>
      <c r="P12121" s="1255"/>
    </row>
    <row r="12122" spans="6:16">
      <c r="F12122" s="1256"/>
      <c r="G12122" s="1257"/>
      <c r="I12122" s="1255"/>
      <c r="K12122" s="1257"/>
      <c r="L12122" s="1257"/>
      <c r="P12122" s="1255"/>
    </row>
    <row r="12123" spans="6:16">
      <c r="F12123" s="1256"/>
      <c r="G12123" s="1257"/>
      <c r="I12123" s="1255"/>
      <c r="K12123" s="1257"/>
      <c r="L12123" s="1257"/>
      <c r="P12123" s="1255"/>
    </row>
    <row r="12124" spans="6:16">
      <c r="F12124" s="1256"/>
      <c r="G12124" s="1257"/>
      <c r="I12124" s="1255"/>
      <c r="K12124" s="1257"/>
      <c r="L12124" s="1257"/>
      <c r="P12124" s="1255"/>
    </row>
    <row r="12125" spans="6:16">
      <c r="F12125" s="1256"/>
      <c r="G12125" s="1257"/>
      <c r="I12125" s="1255"/>
      <c r="K12125" s="1257"/>
      <c r="L12125" s="1257"/>
      <c r="P12125" s="1255"/>
    </row>
    <row r="12126" spans="6:16">
      <c r="F12126" s="1256"/>
      <c r="G12126" s="1257"/>
      <c r="I12126" s="1255"/>
      <c r="K12126" s="1257"/>
      <c r="L12126" s="1257"/>
      <c r="P12126" s="1255"/>
    </row>
    <row r="12127" spans="6:16">
      <c r="F12127" s="1256"/>
      <c r="G12127" s="1257"/>
      <c r="I12127" s="1255"/>
      <c r="K12127" s="1257"/>
      <c r="L12127" s="1257"/>
      <c r="P12127" s="1255"/>
    </row>
    <row r="12128" spans="6:16">
      <c r="F12128" s="1256"/>
      <c r="G12128" s="1257"/>
      <c r="I12128" s="1255"/>
      <c r="K12128" s="1257"/>
      <c r="L12128" s="1257"/>
      <c r="P12128" s="1255"/>
    </row>
    <row r="12129" spans="6:16">
      <c r="F12129" s="1256"/>
      <c r="G12129" s="1257"/>
      <c r="I12129" s="1255"/>
      <c r="K12129" s="1257"/>
      <c r="L12129" s="1257"/>
      <c r="P12129" s="1255"/>
    </row>
    <row r="12130" spans="6:16">
      <c r="F12130" s="1256"/>
      <c r="G12130" s="1257"/>
      <c r="I12130" s="1255"/>
      <c r="K12130" s="1257"/>
      <c r="L12130" s="1257"/>
      <c r="P12130" s="1255"/>
    </row>
    <row r="12131" spans="6:16">
      <c r="F12131" s="1256"/>
      <c r="G12131" s="1257"/>
      <c r="I12131" s="1255"/>
      <c r="K12131" s="1257"/>
      <c r="L12131" s="1257"/>
      <c r="P12131" s="1255"/>
    </row>
    <row r="12132" spans="6:16">
      <c r="F12132" s="1256"/>
      <c r="G12132" s="1257"/>
      <c r="I12132" s="1255"/>
      <c r="K12132" s="1257"/>
      <c r="L12132" s="1257"/>
      <c r="P12132" s="1255"/>
    </row>
    <row r="12133" spans="6:16">
      <c r="F12133" s="1256"/>
      <c r="G12133" s="1257"/>
      <c r="I12133" s="1255"/>
      <c r="K12133" s="1257"/>
      <c r="L12133" s="1257"/>
      <c r="P12133" s="1255"/>
    </row>
    <row r="12134" spans="6:16">
      <c r="F12134" s="1256"/>
      <c r="G12134" s="1257"/>
      <c r="I12134" s="1255"/>
      <c r="K12134" s="1257"/>
      <c r="L12134" s="1257"/>
      <c r="P12134" s="1255"/>
    </row>
    <row r="12135" spans="6:16">
      <c r="F12135" s="1256"/>
      <c r="G12135" s="1257"/>
      <c r="I12135" s="1255"/>
      <c r="K12135" s="1257"/>
      <c r="L12135" s="1257"/>
      <c r="P12135" s="1255"/>
    </row>
    <row r="12136" spans="6:16">
      <c r="F12136" s="1256"/>
      <c r="G12136" s="1257"/>
      <c r="I12136" s="1255"/>
      <c r="K12136" s="1257"/>
      <c r="L12136" s="1257"/>
      <c r="P12136" s="1255"/>
    </row>
    <row r="12137" spans="6:16">
      <c r="F12137" s="1256"/>
      <c r="G12137" s="1257"/>
      <c r="I12137" s="1255"/>
      <c r="K12137" s="1257"/>
      <c r="L12137" s="1257"/>
      <c r="P12137" s="1255"/>
    </row>
    <row r="12138" spans="6:16">
      <c r="F12138" s="1256"/>
      <c r="G12138" s="1257"/>
      <c r="I12138" s="1255"/>
      <c r="K12138" s="1257"/>
      <c r="L12138" s="1257"/>
      <c r="P12138" s="1255"/>
    </row>
    <row r="12139" spans="6:16">
      <c r="F12139" s="1256"/>
      <c r="G12139" s="1257"/>
      <c r="I12139" s="1255"/>
      <c r="K12139" s="1257"/>
      <c r="L12139" s="1257"/>
      <c r="P12139" s="1255"/>
    </row>
    <row r="12140" spans="6:16">
      <c r="F12140" s="1256"/>
      <c r="G12140" s="1257"/>
      <c r="I12140" s="1255"/>
      <c r="K12140" s="1257"/>
      <c r="L12140" s="1257"/>
      <c r="P12140" s="1255"/>
    </row>
    <row r="12141" spans="6:16">
      <c r="F12141" s="1256"/>
      <c r="G12141" s="1257"/>
      <c r="I12141" s="1255"/>
      <c r="K12141" s="1257"/>
      <c r="L12141" s="1257"/>
      <c r="P12141" s="1255"/>
    </row>
    <row r="12142" spans="6:16">
      <c r="F12142" s="1256"/>
      <c r="G12142" s="1257"/>
      <c r="I12142" s="1255"/>
      <c r="K12142" s="1257"/>
      <c r="L12142" s="1257"/>
      <c r="P12142" s="1255"/>
    </row>
    <row r="12143" spans="6:16">
      <c r="F12143" s="1256"/>
      <c r="G12143" s="1257"/>
      <c r="I12143" s="1255"/>
      <c r="K12143" s="1257"/>
      <c r="L12143" s="1257"/>
      <c r="P12143" s="1255"/>
    </row>
    <row r="12144" spans="6:16">
      <c r="F12144" s="1256"/>
      <c r="G12144" s="1257"/>
      <c r="I12144" s="1255"/>
      <c r="K12144" s="1257"/>
      <c r="L12144" s="1257"/>
      <c r="P12144" s="1255"/>
    </row>
    <row r="12145" spans="6:16">
      <c r="F12145" s="1256"/>
      <c r="G12145" s="1257"/>
      <c r="I12145" s="1255"/>
      <c r="K12145" s="1257"/>
      <c r="L12145" s="1257"/>
      <c r="P12145" s="1255"/>
    </row>
    <row r="12146" spans="6:16">
      <c r="F12146" s="1256"/>
      <c r="G12146" s="1257"/>
      <c r="I12146" s="1255"/>
      <c r="K12146" s="1257"/>
      <c r="L12146" s="1257"/>
      <c r="P12146" s="1255"/>
    </row>
    <row r="12147" spans="6:16">
      <c r="F12147" s="1256"/>
      <c r="G12147" s="1257"/>
      <c r="I12147" s="1255"/>
      <c r="K12147" s="1257"/>
      <c r="L12147" s="1257"/>
      <c r="P12147" s="1255"/>
    </row>
    <row r="12148" spans="6:16">
      <c r="F12148" s="1256"/>
      <c r="G12148" s="1257"/>
      <c r="I12148" s="1255"/>
      <c r="K12148" s="1257"/>
      <c r="L12148" s="1257"/>
      <c r="P12148" s="1255"/>
    </row>
    <row r="12149" spans="6:16">
      <c r="F12149" s="1256"/>
      <c r="G12149" s="1257"/>
      <c r="I12149" s="1255"/>
      <c r="K12149" s="1257"/>
      <c r="L12149" s="1257"/>
      <c r="P12149" s="1255"/>
    </row>
    <row r="12150" spans="6:16">
      <c r="F12150" s="1256"/>
      <c r="G12150" s="1257"/>
      <c r="I12150" s="1255"/>
      <c r="K12150" s="1257"/>
      <c r="L12150" s="1257"/>
      <c r="P12150" s="1255"/>
    </row>
    <row r="12151" spans="6:16">
      <c r="F12151" s="1256"/>
      <c r="G12151" s="1257"/>
      <c r="I12151" s="1255"/>
      <c r="K12151" s="1257"/>
      <c r="L12151" s="1257"/>
      <c r="P12151" s="1255"/>
    </row>
    <row r="12152" spans="6:16">
      <c r="F12152" s="1256"/>
      <c r="G12152" s="1257"/>
      <c r="I12152" s="1255"/>
      <c r="K12152" s="1257"/>
      <c r="L12152" s="1257"/>
      <c r="P12152" s="1255"/>
    </row>
    <row r="12153" spans="6:16">
      <c r="F12153" s="1256"/>
      <c r="G12153" s="1257"/>
      <c r="I12153" s="1255"/>
      <c r="K12153" s="1257"/>
      <c r="L12153" s="1257"/>
      <c r="P12153" s="1255"/>
    </row>
    <row r="12154" spans="6:16">
      <c r="F12154" s="1256"/>
      <c r="G12154" s="1257"/>
      <c r="I12154" s="1255"/>
      <c r="K12154" s="1257"/>
      <c r="L12154" s="1257"/>
      <c r="P12154" s="1255"/>
    </row>
    <row r="12155" spans="6:16">
      <c r="F12155" s="1256"/>
      <c r="G12155" s="1257"/>
      <c r="I12155" s="1255"/>
      <c r="K12155" s="1257"/>
      <c r="L12155" s="1257"/>
      <c r="P12155" s="1255"/>
    </row>
    <row r="12156" spans="6:16">
      <c r="F12156" s="1256"/>
      <c r="G12156" s="1257"/>
      <c r="I12156" s="1255"/>
      <c r="K12156" s="1257"/>
      <c r="L12156" s="1257"/>
      <c r="P12156" s="1255"/>
    </row>
    <row r="12157" spans="6:16">
      <c r="F12157" s="1256"/>
      <c r="G12157" s="1257"/>
      <c r="I12157" s="1255"/>
      <c r="K12157" s="1257"/>
      <c r="L12157" s="1257"/>
      <c r="P12157" s="1255"/>
    </row>
    <row r="12158" spans="6:16">
      <c r="F12158" s="1256"/>
      <c r="G12158" s="1257"/>
      <c r="I12158" s="1255"/>
      <c r="K12158" s="1257"/>
      <c r="L12158" s="1257"/>
      <c r="P12158" s="1255"/>
    </row>
    <row r="12159" spans="6:16">
      <c r="F12159" s="1256"/>
      <c r="G12159" s="1257"/>
      <c r="I12159" s="1255"/>
      <c r="K12159" s="1257"/>
      <c r="L12159" s="1257"/>
      <c r="P12159" s="1255"/>
    </row>
    <row r="12160" spans="6:16">
      <c r="F12160" s="1256"/>
      <c r="G12160" s="1257"/>
      <c r="I12160" s="1255"/>
      <c r="K12160" s="1257"/>
      <c r="L12160" s="1257"/>
      <c r="P12160" s="1255"/>
    </row>
    <row r="12161" spans="6:16">
      <c r="F12161" s="1256"/>
      <c r="G12161" s="1257"/>
      <c r="I12161" s="1255"/>
      <c r="K12161" s="1257"/>
      <c r="L12161" s="1257"/>
      <c r="P12161" s="1255"/>
    </row>
    <row r="12162" spans="6:16">
      <c r="F12162" s="1256"/>
      <c r="G12162" s="1257"/>
      <c r="I12162" s="1255"/>
      <c r="K12162" s="1257"/>
      <c r="L12162" s="1257"/>
      <c r="P12162" s="1255"/>
    </row>
    <row r="12163" spans="6:16">
      <c r="F12163" s="1256"/>
      <c r="G12163" s="1257"/>
      <c r="I12163" s="1255"/>
      <c r="K12163" s="1257"/>
      <c r="L12163" s="1257"/>
      <c r="P12163" s="1255"/>
    </row>
    <row r="12164" spans="6:16">
      <c r="F12164" s="1256"/>
      <c r="G12164" s="1257"/>
      <c r="I12164" s="1255"/>
      <c r="K12164" s="1257"/>
      <c r="L12164" s="1257"/>
      <c r="P12164" s="1255"/>
    </row>
    <row r="12165" spans="6:16">
      <c r="F12165" s="1256"/>
      <c r="G12165" s="1257"/>
      <c r="I12165" s="1255"/>
      <c r="K12165" s="1257"/>
      <c r="L12165" s="1257"/>
      <c r="P12165" s="1255"/>
    </row>
    <row r="12166" spans="6:16">
      <c r="F12166" s="1256"/>
      <c r="G12166" s="1257"/>
      <c r="I12166" s="1255"/>
      <c r="K12166" s="1257"/>
      <c r="L12166" s="1257"/>
      <c r="P12166" s="1255"/>
    </row>
    <row r="12167" spans="6:16">
      <c r="F12167" s="1256"/>
      <c r="G12167" s="1257"/>
      <c r="I12167" s="1255"/>
      <c r="K12167" s="1257"/>
      <c r="L12167" s="1257"/>
      <c r="P12167" s="1255"/>
    </row>
    <row r="12168" spans="6:16">
      <c r="F12168" s="1256"/>
      <c r="G12168" s="1257"/>
      <c r="I12168" s="1255"/>
      <c r="K12168" s="1257"/>
      <c r="L12168" s="1257"/>
      <c r="P12168" s="1255"/>
    </row>
    <row r="12169" spans="6:16">
      <c r="F12169" s="1256"/>
      <c r="G12169" s="1257"/>
      <c r="I12169" s="1255"/>
      <c r="K12169" s="1257"/>
      <c r="L12169" s="1257"/>
      <c r="P12169" s="1255"/>
    </row>
    <row r="12170" spans="6:16">
      <c r="F12170" s="1256"/>
      <c r="G12170" s="1257"/>
      <c r="I12170" s="1255"/>
      <c r="K12170" s="1257"/>
      <c r="L12170" s="1257"/>
      <c r="P12170" s="1255"/>
    </row>
    <row r="12171" spans="6:16">
      <c r="F12171" s="1256"/>
      <c r="G12171" s="1257"/>
      <c r="I12171" s="1255"/>
      <c r="K12171" s="1257"/>
      <c r="L12171" s="1257"/>
      <c r="P12171" s="1255"/>
    </row>
    <row r="12172" spans="6:16">
      <c r="F12172" s="1256"/>
      <c r="G12172" s="1257"/>
      <c r="I12172" s="1255"/>
      <c r="K12172" s="1257"/>
      <c r="L12172" s="1257"/>
      <c r="P12172" s="1255"/>
    </row>
    <row r="12173" spans="6:16">
      <c r="F12173" s="1256"/>
      <c r="G12173" s="1257"/>
      <c r="I12173" s="1255"/>
      <c r="K12173" s="1257"/>
      <c r="L12173" s="1257"/>
      <c r="P12173" s="1255"/>
    </row>
    <row r="12174" spans="6:16">
      <c r="F12174" s="1256"/>
      <c r="G12174" s="1257"/>
      <c r="I12174" s="1255"/>
      <c r="K12174" s="1257"/>
      <c r="L12174" s="1257"/>
      <c r="P12174" s="1255"/>
    </row>
    <row r="12175" spans="6:16">
      <c r="F12175" s="1256"/>
      <c r="G12175" s="1257"/>
      <c r="I12175" s="1255"/>
      <c r="K12175" s="1257"/>
      <c r="L12175" s="1257"/>
      <c r="P12175" s="1255"/>
    </row>
    <row r="12176" spans="6:16">
      <c r="F12176" s="1256"/>
      <c r="G12176" s="1257"/>
      <c r="I12176" s="1255"/>
      <c r="K12176" s="1257"/>
      <c r="L12176" s="1257"/>
      <c r="P12176" s="1255"/>
    </row>
    <row r="12177" spans="6:16">
      <c r="F12177" s="1256"/>
      <c r="G12177" s="1257"/>
      <c r="I12177" s="1255"/>
      <c r="K12177" s="1257"/>
      <c r="L12177" s="1257"/>
      <c r="P12177" s="1255"/>
    </row>
    <row r="12178" spans="6:16">
      <c r="F12178" s="1256"/>
      <c r="G12178" s="1257"/>
      <c r="I12178" s="1255"/>
      <c r="K12178" s="1257"/>
      <c r="L12178" s="1257"/>
      <c r="P12178" s="1255"/>
    </row>
    <row r="12179" spans="6:16">
      <c r="F12179" s="1256"/>
      <c r="G12179" s="1257"/>
      <c r="I12179" s="1255"/>
      <c r="K12179" s="1257"/>
      <c r="L12179" s="1257"/>
      <c r="P12179" s="1255"/>
    </row>
    <row r="12180" spans="6:16">
      <c r="F12180" s="1256"/>
      <c r="G12180" s="1257"/>
      <c r="I12180" s="1255"/>
      <c r="K12180" s="1257"/>
      <c r="L12180" s="1257"/>
      <c r="P12180" s="1255"/>
    </row>
    <row r="12181" spans="6:16">
      <c r="F12181" s="1256"/>
      <c r="G12181" s="1257"/>
      <c r="I12181" s="1255"/>
      <c r="K12181" s="1257"/>
      <c r="L12181" s="1257"/>
      <c r="P12181" s="1255"/>
    </row>
    <row r="12182" spans="6:16">
      <c r="F12182" s="1256"/>
      <c r="G12182" s="1257"/>
      <c r="I12182" s="1255"/>
      <c r="K12182" s="1257"/>
      <c r="L12182" s="1257"/>
      <c r="P12182" s="1255"/>
    </row>
    <row r="12183" spans="6:16">
      <c r="F12183" s="1256"/>
      <c r="G12183" s="1257"/>
      <c r="I12183" s="1255"/>
      <c r="K12183" s="1257"/>
      <c r="L12183" s="1257"/>
      <c r="P12183" s="1255"/>
    </row>
    <row r="12184" spans="6:16">
      <c r="F12184" s="1256"/>
      <c r="G12184" s="1257"/>
      <c r="I12184" s="1255"/>
      <c r="K12184" s="1257"/>
      <c r="L12184" s="1257"/>
      <c r="P12184" s="1255"/>
    </row>
    <row r="12185" spans="6:16">
      <c r="F12185" s="1256"/>
      <c r="G12185" s="1257"/>
      <c r="I12185" s="1255"/>
      <c r="K12185" s="1257"/>
      <c r="L12185" s="1257"/>
      <c r="P12185" s="1255"/>
    </row>
    <row r="12186" spans="6:16">
      <c r="F12186" s="1256"/>
      <c r="G12186" s="1257"/>
      <c r="I12186" s="1255"/>
      <c r="K12186" s="1257"/>
      <c r="L12186" s="1257"/>
      <c r="P12186" s="1255"/>
    </row>
    <row r="12187" spans="6:16">
      <c r="F12187" s="1256"/>
      <c r="G12187" s="1257"/>
      <c r="I12187" s="1255"/>
      <c r="K12187" s="1257"/>
      <c r="L12187" s="1257"/>
      <c r="P12187" s="1255"/>
    </row>
    <row r="12188" spans="6:16">
      <c r="F12188" s="1256"/>
      <c r="G12188" s="1257"/>
      <c r="I12188" s="1255"/>
      <c r="K12188" s="1257"/>
      <c r="L12188" s="1257"/>
      <c r="P12188" s="1255"/>
    </row>
    <row r="12189" spans="6:16">
      <c r="F12189" s="1256"/>
      <c r="G12189" s="1257"/>
      <c r="I12189" s="1255"/>
      <c r="K12189" s="1257"/>
      <c r="L12189" s="1257"/>
      <c r="P12189" s="1255"/>
    </row>
    <row r="12190" spans="6:16">
      <c r="F12190" s="1256"/>
      <c r="G12190" s="1257"/>
      <c r="I12190" s="1255"/>
      <c r="K12190" s="1257"/>
      <c r="L12190" s="1257"/>
      <c r="P12190" s="1255"/>
    </row>
    <row r="12191" spans="6:16">
      <c r="F12191" s="1256"/>
      <c r="G12191" s="1257"/>
      <c r="I12191" s="1255"/>
      <c r="K12191" s="1257"/>
      <c r="L12191" s="1257"/>
      <c r="P12191" s="1255"/>
    </row>
    <row r="12192" spans="6:16">
      <c r="F12192" s="1256"/>
      <c r="G12192" s="1257"/>
      <c r="I12192" s="1255"/>
      <c r="K12192" s="1257"/>
      <c r="L12192" s="1257"/>
      <c r="P12192" s="1255"/>
    </row>
    <row r="12193" spans="6:16">
      <c r="F12193" s="1256"/>
      <c r="G12193" s="1257"/>
      <c r="I12193" s="1255"/>
      <c r="K12193" s="1257"/>
      <c r="L12193" s="1257"/>
      <c r="P12193" s="1255"/>
    </row>
    <row r="12194" spans="6:16">
      <c r="F12194" s="1256"/>
      <c r="G12194" s="1257"/>
      <c r="I12194" s="1255"/>
      <c r="K12194" s="1257"/>
      <c r="L12194" s="1257"/>
      <c r="P12194" s="1255"/>
    </row>
    <row r="12195" spans="6:16">
      <c r="F12195" s="1256"/>
      <c r="G12195" s="1257"/>
      <c r="I12195" s="1255"/>
      <c r="K12195" s="1257"/>
      <c r="L12195" s="1257"/>
      <c r="P12195" s="1255"/>
    </row>
    <row r="12196" spans="6:16">
      <c r="F12196" s="1256"/>
      <c r="G12196" s="1257"/>
      <c r="I12196" s="1255"/>
      <c r="K12196" s="1257"/>
      <c r="L12196" s="1257"/>
      <c r="P12196" s="1255"/>
    </row>
    <row r="12197" spans="6:16">
      <c r="F12197" s="1256"/>
      <c r="G12197" s="1257"/>
      <c r="I12197" s="1255"/>
      <c r="K12197" s="1257"/>
      <c r="L12197" s="1257"/>
      <c r="P12197" s="1255"/>
    </row>
    <row r="12198" spans="6:16">
      <c r="F12198" s="1256"/>
      <c r="G12198" s="1257"/>
      <c r="I12198" s="1255"/>
      <c r="K12198" s="1257"/>
      <c r="L12198" s="1257"/>
      <c r="P12198" s="1255"/>
    </row>
    <row r="12199" spans="6:16">
      <c r="F12199" s="1256"/>
      <c r="G12199" s="1257"/>
      <c r="I12199" s="1255"/>
      <c r="K12199" s="1257"/>
      <c r="L12199" s="1257"/>
      <c r="P12199" s="1255"/>
    </row>
    <row r="12200" spans="6:16">
      <c r="F12200" s="1256"/>
      <c r="G12200" s="1257"/>
      <c r="I12200" s="1255"/>
      <c r="K12200" s="1257"/>
      <c r="L12200" s="1257"/>
      <c r="P12200" s="1255"/>
    </row>
    <row r="12201" spans="6:16">
      <c r="F12201" s="1256"/>
      <c r="G12201" s="1257"/>
      <c r="I12201" s="1255"/>
      <c r="K12201" s="1257"/>
      <c r="L12201" s="1257"/>
      <c r="P12201" s="1255"/>
    </row>
    <row r="12202" spans="6:16">
      <c r="F12202" s="1256"/>
      <c r="G12202" s="1257"/>
      <c r="I12202" s="1255"/>
      <c r="K12202" s="1257"/>
      <c r="L12202" s="1257"/>
      <c r="P12202" s="1255"/>
    </row>
    <row r="12203" spans="6:16">
      <c r="F12203" s="1256"/>
      <c r="G12203" s="1257"/>
      <c r="I12203" s="1255"/>
      <c r="K12203" s="1257"/>
      <c r="L12203" s="1257"/>
      <c r="P12203" s="1255"/>
    </row>
    <row r="12204" spans="6:16">
      <c r="F12204" s="1256"/>
      <c r="G12204" s="1257"/>
      <c r="I12204" s="1255"/>
      <c r="K12204" s="1257"/>
      <c r="L12204" s="1257"/>
      <c r="P12204" s="1255"/>
    </row>
    <row r="12205" spans="6:16">
      <c r="F12205" s="1256"/>
      <c r="G12205" s="1257"/>
      <c r="I12205" s="1255"/>
      <c r="K12205" s="1257"/>
      <c r="L12205" s="1257"/>
      <c r="P12205" s="1255"/>
    </row>
    <row r="12206" spans="6:16">
      <c r="F12206" s="1256"/>
      <c r="G12206" s="1257"/>
      <c r="I12206" s="1255"/>
      <c r="K12206" s="1257"/>
      <c r="L12206" s="1257"/>
      <c r="P12206" s="1255"/>
    </row>
    <row r="12207" spans="6:16">
      <c r="F12207" s="1256"/>
      <c r="G12207" s="1257"/>
      <c r="I12207" s="1255"/>
      <c r="K12207" s="1257"/>
      <c r="L12207" s="1257"/>
      <c r="P12207" s="1255"/>
    </row>
    <row r="12208" spans="6:16">
      <c r="F12208" s="1256"/>
      <c r="G12208" s="1257"/>
      <c r="I12208" s="1255"/>
      <c r="K12208" s="1257"/>
      <c r="L12208" s="1257"/>
      <c r="P12208" s="1255"/>
    </row>
    <row r="12209" spans="6:16">
      <c r="F12209" s="1256"/>
      <c r="G12209" s="1257"/>
      <c r="I12209" s="1255"/>
      <c r="K12209" s="1257"/>
      <c r="L12209" s="1257"/>
      <c r="P12209" s="1255"/>
    </row>
    <row r="12210" spans="6:16">
      <c r="F12210" s="1256"/>
      <c r="G12210" s="1257"/>
      <c r="I12210" s="1255"/>
      <c r="K12210" s="1257"/>
      <c r="L12210" s="1257"/>
      <c r="P12210" s="1255"/>
    </row>
    <row r="12211" spans="6:16">
      <c r="F12211" s="1256"/>
      <c r="G12211" s="1257"/>
      <c r="I12211" s="1255"/>
      <c r="K12211" s="1257"/>
      <c r="L12211" s="1257"/>
      <c r="P12211" s="1255"/>
    </row>
    <row r="12212" spans="6:16">
      <c r="F12212" s="1256"/>
      <c r="G12212" s="1257"/>
      <c r="I12212" s="1255"/>
      <c r="K12212" s="1257"/>
      <c r="L12212" s="1257"/>
      <c r="P12212" s="1255"/>
    </row>
    <row r="12213" spans="6:16">
      <c r="F12213" s="1256"/>
      <c r="G12213" s="1257"/>
      <c r="I12213" s="1255"/>
      <c r="K12213" s="1257"/>
      <c r="L12213" s="1257"/>
      <c r="P12213" s="1255"/>
    </row>
    <row r="12214" spans="6:16">
      <c r="F12214" s="1256"/>
      <c r="G12214" s="1257"/>
      <c r="I12214" s="1255"/>
      <c r="K12214" s="1257"/>
      <c r="L12214" s="1257"/>
      <c r="P12214" s="1255"/>
    </row>
    <row r="12215" spans="6:16">
      <c r="F12215" s="1256"/>
      <c r="G12215" s="1257"/>
      <c r="I12215" s="1255"/>
      <c r="K12215" s="1257"/>
      <c r="L12215" s="1257"/>
      <c r="P12215" s="1255"/>
    </row>
    <row r="12216" spans="6:16">
      <c r="F12216" s="1256"/>
      <c r="G12216" s="1257"/>
      <c r="I12216" s="1255"/>
      <c r="K12216" s="1257"/>
      <c r="L12216" s="1257"/>
      <c r="P12216" s="1255"/>
    </row>
    <row r="12217" spans="6:16">
      <c r="F12217" s="1256"/>
      <c r="G12217" s="1257"/>
      <c r="I12217" s="1255"/>
      <c r="K12217" s="1257"/>
      <c r="L12217" s="1257"/>
      <c r="P12217" s="1255"/>
    </row>
    <row r="12218" spans="6:16">
      <c r="F12218" s="1256"/>
      <c r="G12218" s="1257"/>
      <c r="I12218" s="1255"/>
      <c r="K12218" s="1257"/>
      <c r="L12218" s="1257"/>
      <c r="P12218" s="1255"/>
    </row>
    <row r="12219" spans="6:16">
      <c r="F12219" s="1256"/>
      <c r="G12219" s="1257"/>
      <c r="I12219" s="1255"/>
      <c r="K12219" s="1257"/>
      <c r="L12219" s="1257"/>
      <c r="P12219" s="1255"/>
    </row>
    <row r="12220" spans="6:16">
      <c r="F12220" s="1256"/>
      <c r="G12220" s="1257"/>
      <c r="I12220" s="1255"/>
      <c r="K12220" s="1257"/>
      <c r="L12220" s="1257"/>
      <c r="P12220" s="1255"/>
    </row>
    <row r="12221" spans="6:16">
      <c r="F12221" s="1256"/>
      <c r="G12221" s="1257"/>
      <c r="I12221" s="1255"/>
      <c r="K12221" s="1257"/>
      <c r="L12221" s="1257"/>
      <c r="P12221" s="1255"/>
    </row>
    <row r="12222" spans="6:16">
      <c r="F12222" s="1256"/>
      <c r="G12222" s="1257"/>
      <c r="I12222" s="1255"/>
      <c r="K12222" s="1257"/>
      <c r="L12222" s="1257"/>
      <c r="P12222" s="1255"/>
    </row>
    <row r="12223" spans="6:16">
      <c r="F12223" s="1256"/>
      <c r="G12223" s="1257"/>
      <c r="I12223" s="1255"/>
      <c r="K12223" s="1257"/>
      <c r="L12223" s="1257"/>
      <c r="P12223" s="1255"/>
    </row>
    <row r="12224" spans="6:16">
      <c r="F12224" s="1256"/>
      <c r="G12224" s="1257"/>
      <c r="I12224" s="1255"/>
      <c r="K12224" s="1257"/>
      <c r="L12224" s="1257"/>
      <c r="P12224" s="1255"/>
    </row>
    <row r="12225" spans="6:16">
      <c r="F12225" s="1256"/>
      <c r="G12225" s="1257"/>
      <c r="I12225" s="1255"/>
      <c r="K12225" s="1257"/>
      <c r="L12225" s="1257"/>
      <c r="P12225" s="1255"/>
    </row>
    <row r="12226" spans="6:16">
      <c r="F12226" s="1256"/>
      <c r="G12226" s="1257"/>
      <c r="I12226" s="1255"/>
      <c r="K12226" s="1257"/>
      <c r="L12226" s="1257"/>
      <c r="P12226" s="1255"/>
    </row>
    <row r="12227" spans="6:16">
      <c r="F12227" s="1256"/>
      <c r="G12227" s="1257"/>
      <c r="I12227" s="1255"/>
      <c r="K12227" s="1257"/>
      <c r="L12227" s="1257"/>
      <c r="P12227" s="1255"/>
    </row>
    <row r="12228" spans="6:16">
      <c r="F12228" s="1256"/>
      <c r="G12228" s="1257"/>
      <c r="I12228" s="1255"/>
      <c r="K12228" s="1257"/>
      <c r="L12228" s="1257"/>
      <c r="P12228" s="1255"/>
    </row>
    <row r="12229" spans="6:16">
      <c r="F12229" s="1256"/>
      <c r="G12229" s="1257"/>
      <c r="I12229" s="1255"/>
      <c r="K12229" s="1257"/>
      <c r="L12229" s="1257"/>
      <c r="P12229" s="1255"/>
    </row>
    <row r="12230" spans="6:16">
      <c r="F12230" s="1256"/>
      <c r="G12230" s="1257"/>
      <c r="I12230" s="1255"/>
      <c r="K12230" s="1257"/>
      <c r="L12230" s="1257"/>
      <c r="P12230" s="1255"/>
    </row>
    <row r="12231" spans="6:16">
      <c r="F12231" s="1256"/>
      <c r="G12231" s="1257"/>
      <c r="I12231" s="1255"/>
      <c r="K12231" s="1257"/>
      <c r="L12231" s="1257"/>
      <c r="P12231" s="1255"/>
    </row>
    <row r="12232" spans="6:16">
      <c r="F12232" s="1256"/>
      <c r="G12232" s="1257"/>
      <c r="I12232" s="1255"/>
      <c r="K12232" s="1257"/>
      <c r="L12232" s="1257"/>
      <c r="P12232" s="1255"/>
    </row>
    <row r="12233" spans="6:16">
      <c r="F12233" s="1256"/>
      <c r="G12233" s="1257"/>
      <c r="I12233" s="1255"/>
      <c r="K12233" s="1257"/>
      <c r="L12233" s="1257"/>
      <c r="P12233" s="1255"/>
    </row>
    <row r="12234" spans="6:16">
      <c r="F12234" s="1256"/>
      <c r="G12234" s="1257"/>
      <c r="I12234" s="1255"/>
      <c r="K12234" s="1257"/>
      <c r="L12234" s="1257"/>
      <c r="P12234" s="1255"/>
    </row>
    <row r="12235" spans="6:16">
      <c r="F12235" s="1256"/>
      <c r="G12235" s="1257"/>
      <c r="I12235" s="1255"/>
      <c r="K12235" s="1257"/>
      <c r="L12235" s="1257"/>
      <c r="P12235" s="1255"/>
    </row>
    <row r="12236" spans="6:16">
      <c r="F12236" s="1256"/>
      <c r="G12236" s="1257"/>
      <c r="I12236" s="1255"/>
      <c r="K12236" s="1257"/>
      <c r="L12236" s="1257"/>
      <c r="P12236" s="1255"/>
    </row>
    <row r="12237" spans="6:16">
      <c r="F12237" s="1256"/>
      <c r="G12237" s="1257"/>
      <c r="I12237" s="1255"/>
      <c r="K12237" s="1257"/>
      <c r="L12237" s="1257"/>
      <c r="P12237" s="1255"/>
    </row>
    <row r="12238" spans="6:16">
      <c r="F12238" s="1256"/>
      <c r="G12238" s="1257"/>
      <c r="I12238" s="1255"/>
      <c r="K12238" s="1257"/>
      <c r="L12238" s="1257"/>
      <c r="P12238" s="1255"/>
    </row>
    <row r="12239" spans="6:16">
      <c r="F12239" s="1256"/>
      <c r="G12239" s="1257"/>
      <c r="I12239" s="1255"/>
      <c r="K12239" s="1257"/>
      <c r="L12239" s="1257"/>
      <c r="P12239" s="1255"/>
    </row>
    <row r="12240" spans="6:16">
      <c r="F12240" s="1256"/>
      <c r="G12240" s="1257"/>
      <c r="I12240" s="1255"/>
      <c r="K12240" s="1257"/>
      <c r="L12240" s="1257"/>
      <c r="P12240" s="1255"/>
    </row>
    <row r="12241" spans="6:16">
      <c r="F12241" s="1256"/>
      <c r="G12241" s="1257"/>
      <c r="I12241" s="1255"/>
      <c r="K12241" s="1257"/>
      <c r="L12241" s="1257"/>
      <c r="P12241" s="1255"/>
    </row>
    <row r="12242" spans="6:16">
      <c r="F12242" s="1256"/>
      <c r="G12242" s="1257"/>
      <c r="I12242" s="1255"/>
      <c r="K12242" s="1257"/>
      <c r="L12242" s="1257"/>
      <c r="P12242" s="1255"/>
    </row>
    <row r="12243" spans="6:16">
      <c r="F12243" s="1256"/>
      <c r="G12243" s="1257"/>
      <c r="I12243" s="1255"/>
      <c r="K12243" s="1257"/>
      <c r="L12243" s="1257"/>
      <c r="P12243" s="1255"/>
    </row>
    <row r="12244" spans="6:16">
      <c r="F12244" s="1256"/>
      <c r="G12244" s="1257"/>
      <c r="I12244" s="1255"/>
      <c r="K12244" s="1257"/>
      <c r="L12244" s="1257"/>
      <c r="P12244" s="1255"/>
    </row>
    <row r="12245" spans="6:16">
      <c r="F12245" s="1256"/>
      <c r="G12245" s="1257"/>
      <c r="I12245" s="1255"/>
      <c r="K12245" s="1257"/>
      <c r="L12245" s="1257"/>
      <c r="P12245" s="1255"/>
    </row>
    <row r="12246" spans="6:16">
      <c r="F12246" s="1256"/>
      <c r="G12246" s="1257"/>
      <c r="I12246" s="1255"/>
      <c r="K12246" s="1257"/>
      <c r="L12246" s="1257"/>
      <c r="P12246" s="1255"/>
    </row>
    <row r="12247" spans="6:16">
      <c r="F12247" s="1256"/>
      <c r="G12247" s="1257"/>
      <c r="I12247" s="1255"/>
      <c r="K12247" s="1257"/>
      <c r="L12247" s="1257"/>
      <c r="P12247" s="1255"/>
    </row>
    <row r="12248" spans="6:16">
      <c r="F12248" s="1256"/>
      <c r="G12248" s="1257"/>
      <c r="I12248" s="1255"/>
      <c r="K12248" s="1257"/>
      <c r="L12248" s="1257"/>
      <c r="P12248" s="1255"/>
    </row>
    <row r="12249" spans="6:16">
      <c r="F12249" s="1256"/>
      <c r="G12249" s="1257"/>
      <c r="I12249" s="1255"/>
      <c r="K12249" s="1257"/>
      <c r="L12249" s="1257"/>
      <c r="P12249" s="1255"/>
    </row>
    <row r="12250" spans="6:16">
      <c r="F12250" s="1256"/>
      <c r="G12250" s="1257"/>
      <c r="I12250" s="1255"/>
      <c r="K12250" s="1257"/>
      <c r="L12250" s="1257"/>
      <c r="P12250" s="1255"/>
    </row>
    <row r="12251" spans="6:16">
      <c r="F12251" s="1256"/>
      <c r="G12251" s="1257"/>
      <c r="I12251" s="1255"/>
      <c r="K12251" s="1257"/>
      <c r="L12251" s="1257"/>
      <c r="P12251" s="1255"/>
    </row>
    <row r="12252" spans="6:16">
      <c r="F12252" s="1256"/>
      <c r="G12252" s="1257"/>
      <c r="I12252" s="1255"/>
      <c r="K12252" s="1257"/>
      <c r="L12252" s="1257"/>
      <c r="P12252" s="1255"/>
    </row>
    <row r="12253" spans="6:16">
      <c r="F12253" s="1256"/>
      <c r="G12253" s="1257"/>
      <c r="I12253" s="1255"/>
      <c r="K12253" s="1257"/>
      <c r="L12253" s="1257"/>
      <c r="P12253" s="1255"/>
    </row>
    <row r="12254" spans="6:16">
      <c r="F12254" s="1256"/>
      <c r="G12254" s="1257"/>
      <c r="I12254" s="1255"/>
      <c r="K12254" s="1257"/>
      <c r="L12254" s="1257"/>
      <c r="P12254" s="1255"/>
    </row>
    <row r="12255" spans="6:16">
      <c r="F12255" s="1256"/>
      <c r="G12255" s="1257"/>
      <c r="I12255" s="1255"/>
      <c r="K12255" s="1257"/>
      <c r="L12255" s="1257"/>
      <c r="P12255" s="1255"/>
    </row>
    <row r="12256" spans="6:16">
      <c r="F12256" s="1256"/>
      <c r="G12256" s="1257"/>
      <c r="I12256" s="1255"/>
      <c r="K12256" s="1257"/>
      <c r="L12256" s="1257"/>
      <c r="P12256" s="1255"/>
    </row>
    <row r="12257" spans="6:16">
      <c r="F12257" s="1256"/>
      <c r="G12257" s="1257"/>
      <c r="I12257" s="1255"/>
      <c r="K12257" s="1257"/>
      <c r="L12257" s="1257"/>
      <c r="P12257" s="1255"/>
    </row>
    <row r="12258" spans="6:16">
      <c r="F12258" s="1256"/>
      <c r="G12258" s="1257"/>
      <c r="I12258" s="1255"/>
      <c r="K12258" s="1257"/>
      <c r="L12258" s="1257"/>
      <c r="P12258" s="1255"/>
    </row>
    <row r="12259" spans="6:16">
      <c r="F12259" s="1256"/>
      <c r="G12259" s="1257"/>
      <c r="I12259" s="1255"/>
      <c r="K12259" s="1257"/>
      <c r="L12259" s="1257"/>
      <c r="P12259" s="1255"/>
    </row>
    <row r="12260" spans="6:16">
      <c r="F12260" s="1256"/>
      <c r="G12260" s="1257"/>
      <c r="I12260" s="1255"/>
      <c r="K12260" s="1257"/>
      <c r="L12260" s="1257"/>
      <c r="P12260" s="1255"/>
    </row>
    <row r="12261" spans="6:16">
      <c r="F12261" s="1256"/>
      <c r="G12261" s="1257"/>
      <c r="I12261" s="1255"/>
      <c r="K12261" s="1257"/>
      <c r="L12261" s="1257"/>
      <c r="P12261" s="1255"/>
    </row>
    <row r="12262" spans="6:16">
      <c r="F12262" s="1256"/>
      <c r="G12262" s="1257"/>
      <c r="I12262" s="1255"/>
      <c r="K12262" s="1257"/>
      <c r="L12262" s="1257"/>
      <c r="P12262" s="1255"/>
    </row>
    <row r="12263" spans="6:16">
      <c r="F12263" s="1256"/>
      <c r="G12263" s="1257"/>
      <c r="I12263" s="1255"/>
      <c r="K12263" s="1257"/>
      <c r="L12263" s="1257"/>
      <c r="P12263" s="1255"/>
    </row>
    <row r="12264" spans="6:16">
      <c r="F12264" s="1256"/>
      <c r="G12264" s="1257"/>
      <c r="I12264" s="1255"/>
      <c r="K12264" s="1257"/>
      <c r="L12264" s="1257"/>
      <c r="P12264" s="1255"/>
    </row>
    <row r="12265" spans="6:16">
      <c r="F12265" s="1256"/>
      <c r="G12265" s="1257"/>
      <c r="I12265" s="1255"/>
      <c r="K12265" s="1257"/>
      <c r="L12265" s="1257"/>
      <c r="P12265" s="1255"/>
    </row>
    <row r="12266" spans="6:16">
      <c r="F12266" s="1256"/>
      <c r="G12266" s="1257"/>
      <c r="I12266" s="1255"/>
      <c r="K12266" s="1257"/>
      <c r="L12266" s="1257"/>
      <c r="P12266" s="1255"/>
    </row>
    <row r="12267" spans="6:16">
      <c r="F12267" s="1256"/>
      <c r="G12267" s="1257"/>
      <c r="I12267" s="1255"/>
      <c r="K12267" s="1257"/>
      <c r="L12267" s="1257"/>
      <c r="P12267" s="1255"/>
    </row>
    <row r="12268" spans="6:16">
      <c r="F12268" s="1256"/>
      <c r="G12268" s="1257"/>
      <c r="I12268" s="1255"/>
      <c r="K12268" s="1257"/>
      <c r="L12268" s="1257"/>
      <c r="P12268" s="1255"/>
    </row>
    <row r="12269" spans="6:16">
      <c r="F12269" s="1256"/>
      <c r="G12269" s="1257"/>
      <c r="I12269" s="1255"/>
      <c r="K12269" s="1257"/>
      <c r="L12269" s="1257"/>
      <c r="P12269" s="1255"/>
    </row>
    <row r="12270" spans="6:16">
      <c r="F12270" s="1256"/>
      <c r="G12270" s="1257"/>
      <c r="I12270" s="1255"/>
      <c r="K12270" s="1257"/>
      <c r="L12270" s="1257"/>
      <c r="P12270" s="1255"/>
    </row>
    <row r="12271" spans="6:16">
      <c r="F12271" s="1256"/>
      <c r="G12271" s="1257"/>
      <c r="I12271" s="1255"/>
      <c r="K12271" s="1257"/>
      <c r="L12271" s="1257"/>
      <c r="P12271" s="1255"/>
    </row>
    <row r="12272" spans="6:16">
      <c r="F12272" s="1256"/>
      <c r="G12272" s="1257"/>
      <c r="I12272" s="1255"/>
      <c r="K12272" s="1257"/>
      <c r="L12272" s="1257"/>
      <c r="P12272" s="1255"/>
    </row>
    <row r="12273" spans="6:16">
      <c r="F12273" s="1256"/>
      <c r="G12273" s="1257"/>
      <c r="I12273" s="1255"/>
      <c r="K12273" s="1257"/>
      <c r="L12273" s="1257"/>
      <c r="P12273" s="1255"/>
    </row>
    <row r="12274" spans="6:16">
      <c r="F12274" s="1256"/>
      <c r="G12274" s="1257"/>
      <c r="I12274" s="1255"/>
      <c r="K12274" s="1257"/>
      <c r="L12274" s="1257"/>
      <c r="P12274" s="1255"/>
    </row>
    <row r="12275" spans="6:16">
      <c r="F12275" s="1256"/>
      <c r="G12275" s="1257"/>
      <c r="I12275" s="1255"/>
      <c r="K12275" s="1257"/>
      <c r="L12275" s="1257"/>
      <c r="P12275" s="1255"/>
    </row>
    <row r="12276" spans="6:16">
      <c r="F12276" s="1256"/>
      <c r="G12276" s="1257"/>
      <c r="I12276" s="1255"/>
      <c r="K12276" s="1257"/>
      <c r="L12276" s="1257"/>
      <c r="P12276" s="1255"/>
    </row>
    <row r="12277" spans="6:16">
      <c r="F12277" s="1256"/>
      <c r="G12277" s="1257"/>
      <c r="I12277" s="1255"/>
      <c r="K12277" s="1257"/>
      <c r="L12277" s="1257"/>
      <c r="P12277" s="1255"/>
    </row>
    <row r="12278" spans="6:16">
      <c r="F12278" s="1256"/>
      <c r="G12278" s="1257"/>
      <c r="I12278" s="1255"/>
      <c r="K12278" s="1257"/>
      <c r="L12278" s="1257"/>
      <c r="P12278" s="1255"/>
    </row>
    <row r="12279" spans="6:16">
      <c r="F12279" s="1256"/>
      <c r="G12279" s="1257"/>
      <c r="I12279" s="1255"/>
      <c r="K12279" s="1257"/>
      <c r="L12279" s="1257"/>
      <c r="P12279" s="1255"/>
    </row>
    <row r="12280" spans="6:16">
      <c r="F12280" s="1256"/>
      <c r="G12280" s="1257"/>
      <c r="I12280" s="1255"/>
      <c r="K12280" s="1257"/>
      <c r="L12280" s="1257"/>
      <c r="P12280" s="1255"/>
    </row>
    <row r="12281" spans="6:16">
      <c r="F12281" s="1256"/>
      <c r="G12281" s="1257"/>
      <c r="I12281" s="1255"/>
      <c r="K12281" s="1257"/>
      <c r="L12281" s="1257"/>
      <c r="P12281" s="1255"/>
    </row>
    <row r="12282" spans="6:16">
      <c r="F12282" s="1256"/>
      <c r="G12282" s="1257"/>
      <c r="I12282" s="1255"/>
      <c r="K12282" s="1257"/>
      <c r="L12282" s="1257"/>
      <c r="P12282" s="1255"/>
    </row>
    <row r="12283" spans="6:16">
      <c r="F12283" s="1256"/>
      <c r="G12283" s="1257"/>
      <c r="I12283" s="1255"/>
      <c r="K12283" s="1257"/>
      <c r="L12283" s="1257"/>
      <c r="P12283" s="1255"/>
    </row>
    <row r="12284" spans="6:16">
      <c r="F12284" s="1256"/>
      <c r="G12284" s="1257"/>
      <c r="I12284" s="1255"/>
      <c r="K12284" s="1257"/>
      <c r="L12284" s="1257"/>
      <c r="P12284" s="1255"/>
    </row>
    <row r="12285" spans="6:16">
      <c r="F12285" s="1256"/>
      <c r="G12285" s="1257"/>
      <c r="I12285" s="1255"/>
      <c r="K12285" s="1257"/>
      <c r="L12285" s="1257"/>
      <c r="P12285" s="1255"/>
    </row>
    <row r="12286" spans="6:16">
      <c r="F12286" s="1256"/>
      <c r="G12286" s="1257"/>
      <c r="I12286" s="1255"/>
      <c r="K12286" s="1257"/>
      <c r="L12286" s="1257"/>
      <c r="P12286" s="1255"/>
    </row>
    <row r="12287" spans="6:16">
      <c r="F12287" s="1256"/>
      <c r="G12287" s="1257"/>
      <c r="I12287" s="1255"/>
      <c r="K12287" s="1257"/>
      <c r="L12287" s="1257"/>
      <c r="P12287" s="1255"/>
    </row>
    <row r="12288" spans="6:16">
      <c r="F12288" s="1256"/>
      <c r="G12288" s="1257"/>
      <c r="I12288" s="1255"/>
      <c r="K12288" s="1257"/>
      <c r="L12288" s="1257"/>
      <c r="P12288" s="1255"/>
    </row>
    <row r="12289" spans="6:16">
      <c r="F12289" s="1256"/>
      <c r="G12289" s="1257"/>
      <c r="I12289" s="1255"/>
      <c r="K12289" s="1257"/>
      <c r="L12289" s="1257"/>
      <c r="P12289" s="1255"/>
    </row>
    <row r="12290" spans="6:16">
      <c r="F12290" s="1256"/>
      <c r="G12290" s="1257"/>
      <c r="I12290" s="1255"/>
      <c r="K12290" s="1257"/>
      <c r="L12290" s="1257"/>
      <c r="P12290" s="1255"/>
    </row>
    <row r="12291" spans="6:16">
      <c r="F12291" s="1256"/>
      <c r="G12291" s="1257"/>
      <c r="I12291" s="1255"/>
      <c r="K12291" s="1257"/>
      <c r="L12291" s="1257"/>
      <c r="P12291" s="1255"/>
    </row>
    <row r="12292" spans="6:16">
      <c r="F12292" s="1256"/>
      <c r="G12292" s="1257"/>
      <c r="I12292" s="1255"/>
      <c r="K12292" s="1257"/>
      <c r="L12292" s="1257"/>
      <c r="P12292" s="1255"/>
    </row>
    <row r="12293" spans="6:16">
      <c r="F12293" s="1256"/>
      <c r="G12293" s="1257"/>
      <c r="I12293" s="1255"/>
      <c r="K12293" s="1257"/>
      <c r="L12293" s="1257"/>
      <c r="P12293" s="1255"/>
    </row>
    <row r="12294" spans="6:16">
      <c r="F12294" s="1256"/>
      <c r="G12294" s="1257"/>
      <c r="I12294" s="1255"/>
      <c r="K12294" s="1257"/>
      <c r="L12294" s="1257"/>
      <c r="P12294" s="1255"/>
    </row>
    <row r="12295" spans="6:16">
      <c r="F12295" s="1256"/>
      <c r="G12295" s="1257"/>
      <c r="I12295" s="1255"/>
      <c r="K12295" s="1257"/>
      <c r="L12295" s="1257"/>
      <c r="P12295" s="1255"/>
    </row>
    <row r="12296" spans="6:16">
      <c r="F12296" s="1256"/>
      <c r="G12296" s="1257"/>
      <c r="I12296" s="1255"/>
      <c r="K12296" s="1257"/>
      <c r="L12296" s="1257"/>
      <c r="P12296" s="1255"/>
    </row>
    <row r="12297" spans="6:16">
      <c r="F12297" s="1256"/>
      <c r="G12297" s="1257"/>
      <c r="I12297" s="1255"/>
      <c r="K12297" s="1257"/>
      <c r="L12297" s="1257"/>
      <c r="P12297" s="1255"/>
    </row>
    <row r="12298" spans="6:16">
      <c r="F12298" s="1256"/>
      <c r="G12298" s="1257"/>
      <c r="I12298" s="1255"/>
      <c r="K12298" s="1257"/>
      <c r="L12298" s="1257"/>
      <c r="P12298" s="1255"/>
    </row>
    <row r="12299" spans="6:16">
      <c r="F12299" s="1256"/>
      <c r="G12299" s="1257"/>
      <c r="I12299" s="1255"/>
      <c r="K12299" s="1257"/>
      <c r="L12299" s="1257"/>
      <c r="P12299" s="1255"/>
    </row>
    <row r="12300" spans="6:16">
      <c r="F12300" s="1256"/>
      <c r="G12300" s="1257"/>
      <c r="I12300" s="1255"/>
      <c r="K12300" s="1257"/>
      <c r="L12300" s="1257"/>
      <c r="P12300" s="1255"/>
    </row>
    <row r="12301" spans="6:16">
      <c r="F12301" s="1256"/>
      <c r="G12301" s="1257"/>
      <c r="I12301" s="1255"/>
      <c r="K12301" s="1257"/>
      <c r="L12301" s="1257"/>
      <c r="P12301" s="1255"/>
    </row>
    <row r="12302" spans="6:16">
      <c r="F12302" s="1256"/>
      <c r="G12302" s="1257"/>
      <c r="I12302" s="1255"/>
      <c r="K12302" s="1257"/>
      <c r="L12302" s="1257"/>
      <c r="P12302" s="1255"/>
    </row>
    <row r="12303" spans="6:16">
      <c r="F12303" s="1256"/>
      <c r="G12303" s="1257"/>
      <c r="I12303" s="1255"/>
      <c r="K12303" s="1257"/>
      <c r="L12303" s="1257"/>
      <c r="P12303" s="1255"/>
    </row>
    <row r="12304" spans="6:16">
      <c r="F12304" s="1256"/>
      <c r="G12304" s="1257"/>
      <c r="I12304" s="1255"/>
      <c r="K12304" s="1257"/>
      <c r="L12304" s="1257"/>
      <c r="P12304" s="1255"/>
    </row>
    <row r="12305" spans="6:16">
      <c r="F12305" s="1256"/>
      <c r="G12305" s="1257"/>
      <c r="I12305" s="1255"/>
      <c r="K12305" s="1257"/>
      <c r="L12305" s="1257"/>
      <c r="P12305" s="1255"/>
    </row>
    <row r="12306" spans="6:16">
      <c r="F12306" s="1256"/>
      <c r="G12306" s="1257"/>
      <c r="I12306" s="1255"/>
      <c r="K12306" s="1257"/>
      <c r="L12306" s="1257"/>
      <c r="P12306" s="1255"/>
    </row>
    <row r="12307" spans="6:16">
      <c r="F12307" s="1256"/>
      <c r="G12307" s="1257"/>
      <c r="I12307" s="1255"/>
      <c r="K12307" s="1257"/>
      <c r="L12307" s="1257"/>
      <c r="P12307" s="1255"/>
    </row>
    <row r="12308" spans="6:16">
      <c r="F12308" s="1256"/>
      <c r="G12308" s="1257"/>
      <c r="I12308" s="1255"/>
      <c r="K12308" s="1257"/>
      <c r="L12308" s="1257"/>
      <c r="P12308" s="1255"/>
    </row>
    <row r="12309" spans="6:16">
      <c r="F12309" s="1256"/>
      <c r="G12309" s="1257"/>
      <c r="I12309" s="1255"/>
      <c r="K12309" s="1257"/>
      <c r="L12309" s="1257"/>
      <c r="P12309" s="1255"/>
    </row>
    <row r="12310" spans="6:16">
      <c r="F12310" s="1256"/>
      <c r="G12310" s="1257"/>
      <c r="I12310" s="1255"/>
      <c r="K12310" s="1257"/>
      <c r="L12310" s="1257"/>
      <c r="P12310" s="1255"/>
    </row>
    <row r="12311" spans="6:16">
      <c r="F12311" s="1256"/>
      <c r="G12311" s="1257"/>
      <c r="I12311" s="1255"/>
      <c r="K12311" s="1257"/>
      <c r="L12311" s="1257"/>
      <c r="P12311" s="1255"/>
    </row>
    <row r="12312" spans="6:16">
      <c r="F12312" s="1256"/>
      <c r="G12312" s="1257"/>
      <c r="I12312" s="1255"/>
      <c r="K12312" s="1257"/>
      <c r="L12312" s="1257"/>
      <c r="P12312" s="1255"/>
    </row>
    <row r="12313" spans="6:16">
      <c r="F12313" s="1256"/>
      <c r="G12313" s="1257"/>
      <c r="I12313" s="1255"/>
      <c r="K12313" s="1257"/>
      <c r="L12313" s="1257"/>
      <c r="P12313" s="1255"/>
    </row>
    <row r="12314" spans="6:16">
      <c r="F12314" s="1256"/>
      <c r="G12314" s="1257"/>
      <c r="I12314" s="1255"/>
      <c r="K12314" s="1257"/>
      <c r="L12314" s="1257"/>
      <c r="P12314" s="1255"/>
    </row>
    <row r="12315" spans="6:16">
      <c r="F12315" s="1256"/>
      <c r="G12315" s="1257"/>
      <c r="I12315" s="1255"/>
      <c r="K12315" s="1257"/>
      <c r="L12315" s="1257"/>
      <c r="P12315" s="1255"/>
    </row>
    <row r="12316" spans="6:16">
      <c r="F12316" s="1256"/>
      <c r="G12316" s="1257"/>
      <c r="I12316" s="1255"/>
      <c r="K12316" s="1257"/>
      <c r="L12316" s="1257"/>
      <c r="P12316" s="1255"/>
    </row>
    <row r="12317" spans="6:16">
      <c r="F12317" s="1256"/>
      <c r="G12317" s="1257"/>
      <c r="I12317" s="1255"/>
      <c r="K12317" s="1257"/>
      <c r="L12317" s="1257"/>
      <c r="P12317" s="1255"/>
    </row>
    <row r="12318" spans="6:16">
      <c r="F12318" s="1256"/>
      <c r="G12318" s="1257"/>
      <c r="I12318" s="1255"/>
      <c r="K12318" s="1257"/>
      <c r="L12318" s="1257"/>
      <c r="P12318" s="1255"/>
    </row>
    <row r="12319" spans="6:16">
      <c r="F12319" s="1256"/>
      <c r="G12319" s="1257"/>
      <c r="I12319" s="1255"/>
      <c r="K12319" s="1257"/>
      <c r="L12319" s="1257"/>
      <c r="P12319" s="1255"/>
    </row>
    <row r="12320" spans="6:16">
      <c r="F12320" s="1256"/>
      <c r="G12320" s="1257"/>
      <c r="I12320" s="1255"/>
      <c r="K12320" s="1257"/>
      <c r="L12320" s="1257"/>
      <c r="P12320" s="1255"/>
    </row>
    <row r="12321" spans="6:16">
      <c r="F12321" s="1256"/>
      <c r="G12321" s="1257"/>
      <c r="I12321" s="1255"/>
      <c r="K12321" s="1257"/>
      <c r="L12321" s="1257"/>
      <c r="P12321" s="1255"/>
    </row>
    <row r="12322" spans="6:16">
      <c r="F12322" s="1256"/>
      <c r="G12322" s="1257"/>
      <c r="I12322" s="1255"/>
      <c r="K12322" s="1257"/>
      <c r="L12322" s="1257"/>
      <c r="P12322" s="1255"/>
    </row>
    <row r="12323" spans="6:16">
      <c r="F12323" s="1256"/>
      <c r="G12323" s="1257"/>
      <c r="I12323" s="1255"/>
      <c r="K12323" s="1257"/>
      <c r="L12323" s="1257"/>
      <c r="P12323" s="1255"/>
    </row>
    <row r="12324" spans="6:16">
      <c r="F12324" s="1256"/>
      <c r="G12324" s="1257"/>
      <c r="I12324" s="1255"/>
      <c r="K12324" s="1257"/>
      <c r="L12324" s="1257"/>
      <c r="P12324" s="1255"/>
    </row>
    <row r="12325" spans="6:16">
      <c r="F12325" s="1256"/>
      <c r="G12325" s="1257"/>
      <c r="I12325" s="1255"/>
      <c r="K12325" s="1257"/>
      <c r="L12325" s="1257"/>
      <c r="P12325" s="1255"/>
    </row>
    <row r="12326" spans="6:16">
      <c r="F12326" s="1256"/>
      <c r="G12326" s="1257"/>
      <c r="I12326" s="1255"/>
      <c r="K12326" s="1257"/>
      <c r="L12326" s="1257"/>
      <c r="P12326" s="1255"/>
    </row>
    <row r="12327" spans="6:16">
      <c r="F12327" s="1256"/>
      <c r="G12327" s="1257"/>
      <c r="I12327" s="1255"/>
      <c r="K12327" s="1257"/>
      <c r="L12327" s="1257"/>
      <c r="P12327" s="1255"/>
    </row>
    <row r="12328" spans="6:16">
      <c r="F12328" s="1256"/>
      <c r="G12328" s="1257"/>
      <c r="I12328" s="1255"/>
      <c r="K12328" s="1257"/>
      <c r="L12328" s="1257"/>
      <c r="P12328" s="1255"/>
    </row>
    <row r="12329" spans="6:16">
      <c r="F12329" s="1256"/>
      <c r="G12329" s="1257"/>
      <c r="I12329" s="1255"/>
      <c r="K12329" s="1257"/>
      <c r="L12329" s="1257"/>
      <c r="P12329" s="1255"/>
    </row>
    <row r="12330" spans="6:16">
      <c r="F12330" s="1256"/>
      <c r="G12330" s="1257"/>
      <c r="I12330" s="1255"/>
      <c r="K12330" s="1257"/>
      <c r="L12330" s="1257"/>
      <c r="P12330" s="1255"/>
    </row>
    <row r="12331" spans="6:16">
      <c r="F12331" s="1256"/>
      <c r="G12331" s="1257"/>
      <c r="I12331" s="1255"/>
      <c r="K12331" s="1257"/>
      <c r="L12331" s="1257"/>
      <c r="P12331" s="1255"/>
    </row>
    <row r="12332" spans="6:16">
      <c r="F12332" s="1256"/>
      <c r="G12332" s="1257"/>
      <c r="I12332" s="1255"/>
      <c r="K12332" s="1257"/>
      <c r="L12332" s="1257"/>
      <c r="P12332" s="1255"/>
    </row>
    <row r="12333" spans="6:16">
      <c r="F12333" s="1256"/>
      <c r="G12333" s="1257"/>
      <c r="I12333" s="1255"/>
      <c r="K12333" s="1257"/>
      <c r="L12333" s="1257"/>
      <c r="P12333" s="1255"/>
    </row>
    <row r="12334" spans="6:16">
      <c r="F12334" s="1256"/>
      <c r="G12334" s="1257"/>
      <c r="I12334" s="1255"/>
      <c r="K12334" s="1257"/>
      <c r="L12334" s="1257"/>
      <c r="P12334" s="1255"/>
    </row>
    <row r="12335" spans="6:16">
      <c r="F12335" s="1256"/>
      <c r="G12335" s="1257"/>
      <c r="I12335" s="1255"/>
      <c r="K12335" s="1257"/>
      <c r="L12335" s="1257"/>
      <c r="P12335" s="1255"/>
    </row>
    <row r="12336" spans="6:16">
      <c r="F12336" s="1256"/>
      <c r="G12336" s="1257"/>
      <c r="I12336" s="1255"/>
      <c r="K12336" s="1257"/>
      <c r="L12336" s="1257"/>
      <c r="P12336" s="1255"/>
    </row>
    <row r="12337" spans="6:16">
      <c r="F12337" s="1256"/>
      <c r="G12337" s="1257"/>
      <c r="I12337" s="1255"/>
      <c r="K12337" s="1257"/>
      <c r="L12337" s="1257"/>
      <c r="P12337" s="1255"/>
    </row>
    <row r="12338" spans="6:16">
      <c r="F12338" s="1256"/>
      <c r="G12338" s="1257"/>
      <c r="I12338" s="1255"/>
      <c r="K12338" s="1257"/>
      <c r="L12338" s="1257"/>
      <c r="P12338" s="1255"/>
    </row>
    <row r="12339" spans="6:16">
      <c r="F12339" s="1256"/>
      <c r="G12339" s="1257"/>
      <c r="I12339" s="1255"/>
      <c r="K12339" s="1257"/>
      <c r="L12339" s="1257"/>
      <c r="P12339" s="1255"/>
    </row>
    <row r="12340" spans="6:16">
      <c r="F12340" s="1256"/>
      <c r="G12340" s="1257"/>
      <c r="I12340" s="1255"/>
      <c r="K12340" s="1257"/>
      <c r="L12340" s="1257"/>
      <c r="P12340" s="1255"/>
    </row>
    <row r="12341" spans="6:16">
      <c r="F12341" s="1256"/>
      <c r="G12341" s="1257"/>
      <c r="I12341" s="1255"/>
      <c r="K12341" s="1257"/>
      <c r="L12341" s="1257"/>
      <c r="P12341" s="1255"/>
    </row>
    <row r="12342" spans="6:16">
      <c r="F12342" s="1256"/>
      <c r="G12342" s="1257"/>
      <c r="I12342" s="1255"/>
      <c r="K12342" s="1257"/>
      <c r="L12342" s="1257"/>
      <c r="P12342" s="1255"/>
    </row>
    <row r="12343" spans="6:16">
      <c r="F12343" s="1256"/>
      <c r="G12343" s="1257"/>
      <c r="I12343" s="1255"/>
      <c r="K12343" s="1257"/>
      <c r="L12343" s="1257"/>
      <c r="P12343" s="1255"/>
    </row>
    <row r="12344" spans="6:16">
      <c r="F12344" s="1256"/>
      <c r="G12344" s="1257"/>
      <c r="I12344" s="1255"/>
      <c r="K12344" s="1257"/>
      <c r="L12344" s="1257"/>
      <c r="P12344" s="1255"/>
    </row>
    <row r="12345" spans="6:16">
      <c r="F12345" s="1256"/>
      <c r="G12345" s="1257"/>
      <c r="I12345" s="1255"/>
      <c r="K12345" s="1257"/>
      <c r="L12345" s="1257"/>
      <c r="P12345" s="1255"/>
    </row>
    <row r="12346" spans="6:16">
      <c r="F12346" s="1256"/>
      <c r="G12346" s="1257"/>
      <c r="I12346" s="1255"/>
      <c r="K12346" s="1257"/>
      <c r="L12346" s="1257"/>
      <c r="P12346" s="1255"/>
    </row>
    <row r="12347" spans="6:16">
      <c r="F12347" s="1256"/>
      <c r="G12347" s="1257"/>
      <c r="I12347" s="1255"/>
      <c r="K12347" s="1257"/>
      <c r="L12347" s="1257"/>
      <c r="P12347" s="1255"/>
    </row>
    <row r="12348" spans="6:16">
      <c r="F12348" s="1256"/>
      <c r="G12348" s="1257"/>
      <c r="I12348" s="1255"/>
      <c r="K12348" s="1257"/>
      <c r="L12348" s="1257"/>
      <c r="P12348" s="1255"/>
    </row>
    <row r="12349" spans="6:16">
      <c r="F12349" s="1256"/>
      <c r="G12349" s="1257"/>
      <c r="I12349" s="1255"/>
      <c r="K12349" s="1257"/>
      <c r="L12349" s="1257"/>
      <c r="P12349" s="1255"/>
    </row>
    <row r="12350" spans="6:16">
      <c r="F12350" s="1256"/>
      <c r="G12350" s="1257"/>
      <c r="I12350" s="1255"/>
      <c r="K12350" s="1257"/>
      <c r="L12350" s="1257"/>
      <c r="P12350" s="1255"/>
    </row>
    <row r="12351" spans="6:16">
      <c r="F12351" s="1256"/>
      <c r="G12351" s="1257"/>
      <c r="I12351" s="1255"/>
      <c r="K12351" s="1257"/>
      <c r="L12351" s="1257"/>
      <c r="P12351" s="1255"/>
    </row>
    <row r="12352" spans="6:16">
      <c r="F12352" s="1256"/>
      <c r="G12352" s="1257"/>
      <c r="I12352" s="1255"/>
      <c r="K12352" s="1257"/>
      <c r="L12352" s="1257"/>
      <c r="P12352" s="1255"/>
    </row>
    <row r="12353" spans="6:16">
      <c r="F12353" s="1256"/>
      <c r="G12353" s="1257"/>
      <c r="I12353" s="1255"/>
      <c r="K12353" s="1257"/>
      <c r="L12353" s="1257"/>
      <c r="P12353" s="1255"/>
    </row>
    <row r="12354" spans="6:16">
      <c r="F12354" s="1256"/>
      <c r="G12354" s="1257"/>
      <c r="I12354" s="1255"/>
      <c r="K12354" s="1257"/>
      <c r="L12354" s="1257"/>
      <c r="P12354" s="1255"/>
    </row>
    <row r="12355" spans="6:16">
      <c r="F12355" s="1256"/>
      <c r="G12355" s="1257"/>
      <c r="I12355" s="1255"/>
      <c r="K12355" s="1257"/>
      <c r="L12355" s="1257"/>
      <c r="P12355" s="1255"/>
    </row>
    <row r="12356" spans="6:16">
      <c r="F12356" s="1256"/>
      <c r="G12356" s="1257"/>
      <c r="I12356" s="1255"/>
      <c r="K12356" s="1257"/>
      <c r="L12356" s="1257"/>
      <c r="P12356" s="1255"/>
    </row>
    <row r="12357" spans="6:16">
      <c r="F12357" s="1256"/>
      <c r="G12357" s="1257"/>
      <c r="I12357" s="1255"/>
      <c r="K12357" s="1257"/>
      <c r="L12357" s="1257"/>
      <c r="P12357" s="1255"/>
    </row>
    <row r="12358" spans="6:16">
      <c r="F12358" s="1256"/>
      <c r="G12358" s="1257"/>
      <c r="I12358" s="1255"/>
      <c r="K12358" s="1257"/>
      <c r="L12358" s="1257"/>
      <c r="P12358" s="1255"/>
    </row>
    <row r="12359" spans="6:16">
      <c r="F12359" s="1256"/>
      <c r="G12359" s="1257"/>
      <c r="I12359" s="1255"/>
      <c r="K12359" s="1257"/>
      <c r="L12359" s="1257"/>
      <c r="P12359" s="1255"/>
    </row>
    <row r="12360" spans="6:16">
      <c r="F12360" s="1256"/>
      <c r="G12360" s="1257"/>
      <c r="I12360" s="1255"/>
      <c r="K12360" s="1257"/>
      <c r="L12360" s="1257"/>
      <c r="P12360" s="1255"/>
    </row>
    <row r="12361" spans="6:16">
      <c r="F12361" s="1256"/>
      <c r="G12361" s="1257"/>
      <c r="I12361" s="1255"/>
      <c r="K12361" s="1257"/>
      <c r="L12361" s="1257"/>
      <c r="P12361" s="1255"/>
    </row>
    <row r="12362" spans="6:16">
      <c r="F12362" s="1256"/>
      <c r="G12362" s="1257"/>
      <c r="I12362" s="1255"/>
      <c r="K12362" s="1257"/>
      <c r="L12362" s="1257"/>
      <c r="P12362" s="1255"/>
    </row>
    <row r="12363" spans="6:16">
      <c r="F12363" s="1256"/>
      <c r="G12363" s="1257"/>
      <c r="I12363" s="1255"/>
      <c r="K12363" s="1257"/>
      <c r="L12363" s="1257"/>
      <c r="P12363" s="1255"/>
    </row>
    <row r="12364" spans="6:16">
      <c r="F12364" s="1256"/>
      <c r="G12364" s="1257"/>
      <c r="I12364" s="1255"/>
      <c r="K12364" s="1257"/>
      <c r="L12364" s="1257"/>
      <c r="P12364" s="1255"/>
    </row>
    <row r="12365" spans="6:16">
      <c r="F12365" s="1256"/>
      <c r="G12365" s="1257"/>
      <c r="I12365" s="1255"/>
      <c r="K12365" s="1257"/>
      <c r="L12365" s="1257"/>
      <c r="P12365" s="1255"/>
    </row>
    <row r="12366" spans="6:16">
      <c r="F12366" s="1256"/>
      <c r="G12366" s="1257"/>
      <c r="I12366" s="1255"/>
      <c r="K12366" s="1257"/>
      <c r="L12366" s="1257"/>
      <c r="P12366" s="1255"/>
    </row>
    <row r="12367" spans="6:16">
      <c r="F12367" s="1256"/>
      <c r="G12367" s="1257"/>
      <c r="I12367" s="1255"/>
      <c r="K12367" s="1257"/>
      <c r="L12367" s="1257"/>
      <c r="P12367" s="1255"/>
    </row>
    <row r="12368" spans="6:16">
      <c r="F12368" s="1256"/>
      <c r="G12368" s="1257"/>
      <c r="I12368" s="1255"/>
      <c r="K12368" s="1257"/>
      <c r="L12368" s="1257"/>
      <c r="P12368" s="1255"/>
    </row>
    <row r="12369" spans="6:16">
      <c r="F12369" s="1256"/>
      <c r="G12369" s="1257"/>
      <c r="I12369" s="1255"/>
      <c r="K12369" s="1257"/>
      <c r="L12369" s="1257"/>
      <c r="P12369" s="1255"/>
    </row>
    <row r="12370" spans="6:16">
      <c r="F12370" s="1256"/>
      <c r="G12370" s="1257"/>
      <c r="I12370" s="1255"/>
      <c r="K12370" s="1257"/>
      <c r="L12370" s="1257"/>
      <c r="P12370" s="1255"/>
    </row>
    <row r="12371" spans="6:16">
      <c r="F12371" s="1256"/>
      <c r="G12371" s="1257"/>
      <c r="I12371" s="1255"/>
      <c r="K12371" s="1257"/>
      <c r="L12371" s="1257"/>
      <c r="P12371" s="1255"/>
    </row>
    <row r="12372" spans="6:16">
      <c r="F12372" s="1256"/>
      <c r="G12372" s="1257"/>
      <c r="I12372" s="1255"/>
      <c r="K12372" s="1257"/>
      <c r="L12372" s="1257"/>
      <c r="P12372" s="1255"/>
    </row>
    <row r="12373" spans="6:16">
      <c r="F12373" s="1256"/>
      <c r="G12373" s="1257"/>
      <c r="I12373" s="1255"/>
      <c r="K12373" s="1257"/>
      <c r="L12373" s="1257"/>
      <c r="P12373" s="1255"/>
    </row>
    <row r="12374" spans="6:16">
      <c r="F12374" s="1256"/>
      <c r="G12374" s="1257"/>
      <c r="I12374" s="1255"/>
      <c r="K12374" s="1257"/>
      <c r="L12374" s="1257"/>
      <c r="P12374" s="1255"/>
    </row>
    <row r="12375" spans="6:16">
      <c r="F12375" s="1256"/>
      <c r="G12375" s="1257"/>
      <c r="I12375" s="1255"/>
      <c r="K12375" s="1257"/>
      <c r="L12375" s="1257"/>
      <c r="P12375" s="1255"/>
    </row>
    <row r="12376" spans="6:16">
      <c r="F12376" s="1256"/>
      <c r="G12376" s="1257"/>
      <c r="I12376" s="1255"/>
      <c r="K12376" s="1257"/>
      <c r="L12376" s="1257"/>
      <c r="P12376" s="1255"/>
    </row>
    <row r="12377" spans="6:16">
      <c r="F12377" s="1256"/>
      <c r="G12377" s="1257"/>
      <c r="I12377" s="1255"/>
      <c r="K12377" s="1257"/>
      <c r="L12377" s="1257"/>
      <c r="P12377" s="1255"/>
    </row>
    <row r="12378" spans="6:16">
      <c r="F12378" s="1256"/>
      <c r="G12378" s="1257"/>
      <c r="I12378" s="1255"/>
      <c r="K12378" s="1257"/>
      <c r="L12378" s="1257"/>
      <c r="P12378" s="1255"/>
    </row>
    <row r="12379" spans="6:16">
      <c r="F12379" s="1256"/>
      <c r="G12379" s="1257"/>
      <c r="I12379" s="1255"/>
      <c r="K12379" s="1257"/>
      <c r="L12379" s="1257"/>
      <c r="P12379" s="1255"/>
    </row>
    <row r="12380" spans="6:16">
      <c r="F12380" s="1256"/>
      <c r="G12380" s="1257"/>
      <c r="I12380" s="1255"/>
      <c r="K12380" s="1257"/>
      <c r="L12380" s="1257"/>
      <c r="P12380" s="1255"/>
    </row>
    <row r="12381" spans="6:16">
      <c r="F12381" s="1256"/>
      <c r="G12381" s="1257"/>
      <c r="I12381" s="1255"/>
      <c r="K12381" s="1257"/>
      <c r="L12381" s="1257"/>
      <c r="P12381" s="1255"/>
    </row>
    <row r="12382" spans="6:16">
      <c r="F12382" s="1256"/>
      <c r="G12382" s="1257"/>
      <c r="I12382" s="1255"/>
      <c r="K12382" s="1257"/>
      <c r="L12382" s="1257"/>
      <c r="P12382" s="1255"/>
    </row>
    <row r="12383" spans="6:16">
      <c r="F12383" s="1256"/>
      <c r="G12383" s="1257"/>
      <c r="I12383" s="1255"/>
      <c r="K12383" s="1257"/>
      <c r="L12383" s="1257"/>
      <c r="P12383" s="1255"/>
    </row>
    <row r="12384" spans="6:16">
      <c r="F12384" s="1256"/>
      <c r="G12384" s="1257"/>
      <c r="I12384" s="1255"/>
      <c r="K12384" s="1257"/>
      <c r="L12384" s="1257"/>
      <c r="P12384" s="1255"/>
    </row>
    <row r="12385" spans="6:16">
      <c r="F12385" s="1256"/>
      <c r="G12385" s="1257"/>
      <c r="I12385" s="1255"/>
      <c r="K12385" s="1257"/>
      <c r="L12385" s="1257"/>
      <c r="P12385" s="1255"/>
    </row>
    <row r="12386" spans="6:16">
      <c r="F12386" s="1256"/>
      <c r="G12386" s="1257"/>
      <c r="I12386" s="1255"/>
      <c r="K12386" s="1257"/>
      <c r="L12386" s="1257"/>
      <c r="P12386" s="1255"/>
    </row>
    <row r="12387" spans="6:16">
      <c r="F12387" s="1256"/>
      <c r="G12387" s="1257"/>
      <c r="I12387" s="1255"/>
      <c r="K12387" s="1257"/>
      <c r="L12387" s="1257"/>
      <c r="P12387" s="1255"/>
    </row>
    <row r="12388" spans="6:16">
      <c r="F12388" s="1256"/>
      <c r="G12388" s="1257"/>
      <c r="I12388" s="1255"/>
      <c r="K12388" s="1257"/>
      <c r="L12388" s="1257"/>
      <c r="P12388" s="1255"/>
    </row>
    <row r="12389" spans="6:16">
      <c r="F12389" s="1256"/>
      <c r="G12389" s="1257"/>
      <c r="I12389" s="1255"/>
      <c r="K12389" s="1257"/>
      <c r="L12389" s="1257"/>
      <c r="P12389" s="1255"/>
    </row>
    <row r="12390" spans="6:16">
      <c r="F12390" s="1256"/>
      <c r="G12390" s="1257"/>
      <c r="I12390" s="1255"/>
      <c r="K12390" s="1257"/>
      <c r="L12390" s="1257"/>
      <c r="P12390" s="1255"/>
    </row>
    <row r="12391" spans="6:16">
      <c r="F12391" s="1256"/>
      <c r="G12391" s="1257"/>
      <c r="I12391" s="1255"/>
      <c r="K12391" s="1257"/>
      <c r="L12391" s="1257"/>
      <c r="P12391" s="1255"/>
    </row>
    <row r="12392" spans="6:16">
      <c r="F12392" s="1256"/>
      <c r="G12392" s="1257"/>
      <c r="I12392" s="1255"/>
      <c r="K12392" s="1257"/>
      <c r="L12392" s="1257"/>
      <c r="P12392" s="1255"/>
    </row>
    <row r="12393" spans="6:16">
      <c r="F12393" s="1256"/>
      <c r="G12393" s="1257"/>
      <c r="I12393" s="1255"/>
      <c r="K12393" s="1257"/>
      <c r="L12393" s="1257"/>
      <c r="P12393" s="1255"/>
    </row>
    <row r="12394" spans="6:16">
      <c r="F12394" s="1256"/>
      <c r="G12394" s="1257"/>
      <c r="I12394" s="1255"/>
      <c r="K12394" s="1257"/>
      <c r="L12394" s="1257"/>
      <c r="P12394" s="1255"/>
    </row>
    <row r="12395" spans="6:16">
      <c r="F12395" s="1256"/>
      <c r="G12395" s="1257"/>
      <c r="I12395" s="1255"/>
      <c r="K12395" s="1257"/>
      <c r="L12395" s="1257"/>
      <c r="P12395" s="1255"/>
    </row>
    <row r="12396" spans="6:16">
      <c r="F12396" s="1256"/>
      <c r="G12396" s="1257"/>
      <c r="I12396" s="1255"/>
      <c r="K12396" s="1257"/>
      <c r="L12396" s="1257"/>
      <c r="P12396" s="1255"/>
    </row>
    <row r="12397" spans="6:16">
      <c r="F12397" s="1256"/>
      <c r="G12397" s="1257"/>
      <c r="I12397" s="1255"/>
      <c r="K12397" s="1257"/>
      <c r="L12397" s="1257"/>
      <c r="P12397" s="1255"/>
    </row>
    <row r="12398" spans="6:16">
      <c r="F12398" s="1256"/>
      <c r="G12398" s="1257"/>
      <c r="I12398" s="1255"/>
      <c r="K12398" s="1257"/>
      <c r="L12398" s="1257"/>
      <c r="P12398" s="1255"/>
    </row>
    <row r="12399" spans="6:16">
      <c r="F12399" s="1256"/>
      <c r="G12399" s="1257"/>
      <c r="I12399" s="1255"/>
      <c r="K12399" s="1257"/>
      <c r="L12399" s="1257"/>
      <c r="P12399" s="1255"/>
    </row>
    <row r="12400" spans="6:16">
      <c r="F12400" s="1256"/>
      <c r="G12400" s="1257"/>
      <c r="I12400" s="1255"/>
      <c r="K12400" s="1257"/>
      <c r="L12400" s="1257"/>
      <c r="P12400" s="1255"/>
    </row>
    <row r="12401" spans="6:16">
      <c r="F12401" s="1256"/>
      <c r="G12401" s="1257"/>
      <c r="I12401" s="1255"/>
      <c r="K12401" s="1257"/>
      <c r="L12401" s="1257"/>
      <c r="P12401" s="1255"/>
    </row>
    <row r="12402" spans="6:16">
      <c r="F12402" s="1256"/>
      <c r="G12402" s="1257"/>
      <c r="I12402" s="1255"/>
      <c r="K12402" s="1257"/>
      <c r="L12402" s="1257"/>
      <c r="P12402" s="1255"/>
    </row>
    <row r="12403" spans="6:16">
      <c r="F12403" s="1256"/>
      <c r="G12403" s="1257"/>
      <c r="I12403" s="1255"/>
      <c r="K12403" s="1257"/>
      <c r="L12403" s="1257"/>
      <c r="P12403" s="1255"/>
    </row>
    <row r="12404" spans="6:16">
      <c r="F12404" s="1256"/>
      <c r="G12404" s="1257"/>
      <c r="I12404" s="1255"/>
      <c r="K12404" s="1257"/>
      <c r="L12404" s="1257"/>
      <c r="P12404" s="1255"/>
    </row>
    <row r="12405" spans="6:16">
      <c r="F12405" s="1256"/>
      <c r="G12405" s="1257"/>
      <c r="I12405" s="1255"/>
      <c r="K12405" s="1257"/>
      <c r="L12405" s="1257"/>
      <c r="P12405" s="1255"/>
    </row>
    <row r="12406" spans="6:16">
      <c r="F12406" s="1256"/>
      <c r="G12406" s="1257"/>
      <c r="I12406" s="1255"/>
      <c r="K12406" s="1257"/>
      <c r="L12406" s="1257"/>
      <c r="P12406" s="1255"/>
    </row>
    <row r="12407" spans="6:16">
      <c r="F12407" s="1256"/>
      <c r="G12407" s="1257"/>
      <c r="I12407" s="1255"/>
      <c r="K12407" s="1257"/>
      <c r="L12407" s="1257"/>
      <c r="P12407" s="1255"/>
    </row>
    <row r="12408" spans="6:16">
      <c r="F12408" s="1256"/>
      <c r="G12408" s="1257"/>
      <c r="I12408" s="1255"/>
      <c r="K12408" s="1257"/>
      <c r="L12408" s="1257"/>
      <c r="P12408" s="1255"/>
    </row>
    <row r="12409" spans="6:16">
      <c r="F12409" s="1256"/>
      <c r="G12409" s="1257"/>
      <c r="I12409" s="1255"/>
      <c r="K12409" s="1257"/>
      <c r="L12409" s="1257"/>
      <c r="P12409" s="1255"/>
    </row>
    <row r="12410" spans="6:16">
      <c r="F12410" s="1256"/>
      <c r="G12410" s="1257"/>
      <c r="I12410" s="1255"/>
      <c r="K12410" s="1257"/>
      <c r="L12410" s="1257"/>
      <c r="P12410" s="1255"/>
    </row>
    <row r="12411" spans="6:16">
      <c r="F12411" s="1256"/>
      <c r="G12411" s="1257"/>
      <c r="I12411" s="1255"/>
      <c r="K12411" s="1257"/>
      <c r="L12411" s="1257"/>
      <c r="P12411" s="1255"/>
    </row>
    <row r="12412" spans="6:16">
      <c r="F12412" s="1256"/>
      <c r="G12412" s="1257"/>
      <c r="I12412" s="1255"/>
      <c r="K12412" s="1257"/>
      <c r="L12412" s="1257"/>
      <c r="P12412" s="1255"/>
    </row>
    <row r="12413" spans="6:16">
      <c r="F12413" s="1256"/>
      <c r="G12413" s="1257"/>
      <c r="I12413" s="1255"/>
      <c r="K12413" s="1257"/>
      <c r="L12413" s="1257"/>
      <c r="P12413" s="1255"/>
    </row>
    <row r="12414" spans="6:16">
      <c r="F12414" s="1256"/>
      <c r="G12414" s="1257"/>
      <c r="I12414" s="1255"/>
      <c r="K12414" s="1257"/>
      <c r="L12414" s="1257"/>
      <c r="P12414" s="1255"/>
    </row>
    <row r="12415" spans="6:16">
      <c r="F12415" s="1256"/>
      <c r="G12415" s="1257"/>
      <c r="I12415" s="1255"/>
      <c r="K12415" s="1257"/>
      <c r="L12415" s="1257"/>
      <c r="P12415" s="1255"/>
    </row>
    <row r="12416" spans="6:16">
      <c r="F12416" s="1256"/>
      <c r="G12416" s="1257"/>
      <c r="I12416" s="1255"/>
      <c r="K12416" s="1257"/>
      <c r="L12416" s="1257"/>
      <c r="P12416" s="1255"/>
    </row>
    <row r="12417" spans="6:16">
      <c r="F12417" s="1256"/>
      <c r="G12417" s="1257"/>
      <c r="I12417" s="1255"/>
      <c r="K12417" s="1257"/>
      <c r="L12417" s="1257"/>
      <c r="P12417" s="1255"/>
    </row>
    <row r="12418" spans="6:16">
      <c r="F12418" s="1256"/>
      <c r="G12418" s="1257"/>
      <c r="I12418" s="1255"/>
      <c r="K12418" s="1257"/>
      <c r="L12418" s="1257"/>
      <c r="P12418" s="1255"/>
    </row>
    <row r="12419" spans="6:16">
      <c r="F12419" s="1256"/>
      <c r="G12419" s="1257"/>
      <c r="I12419" s="1255"/>
      <c r="K12419" s="1257"/>
      <c r="L12419" s="1257"/>
      <c r="P12419" s="1255"/>
    </row>
    <row r="12420" spans="6:16">
      <c r="F12420" s="1256"/>
      <c r="G12420" s="1257"/>
      <c r="I12420" s="1255"/>
      <c r="K12420" s="1257"/>
      <c r="L12420" s="1257"/>
      <c r="P12420" s="1255"/>
    </row>
    <row r="12421" spans="6:16">
      <c r="F12421" s="1256"/>
      <c r="G12421" s="1257"/>
      <c r="I12421" s="1255"/>
      <c r="K12421" s="1257"/>
      <c r="L12421" s="1257"/>
      <c r="P12421" s="1255"/>
    </row>
    <row r="12422" spans="6:16">
      <c r="F12422" s="1256"/>
      <c r="G12422" s="1257"/>
      <c r="I12422" s="1255"/>
      <c r="K12422" s="1257"/>
      <c r="L12422" s="1257"/>
      <c r="P12422" s="1255"/>
    </row>
    <row r="12423" spans="6:16">
      <c r="F12423" s="1256"/>
      <c r="G12423" s="1257"/>
      <c r="I12423" s="1255"/>
      <c r="K12423" s="1257"/>
      <c r="L12423" s="1257"/>
      <c r="P12423" s="1255"/>
    </row>
    <row r="12424" spans="6:16">
      <c r="F12424" s="1256"/>
      <c r="G12424" s="1257"/>
      <c r="I12424" s="1255"/>
      <c r="K12424" s="1257"/>
      <c r="L12424" s="1257"/>
      <c r="P12424" s="1255"/>
    </row>
    <row r="12425" spans="6:16">
      <c r="F12425" s="1256"/>
      <c r="G12425" s="1257"/>
      <c r="I12425" s="1255"/>
      <c r="K12425" s="1257"/>
      <c r="L12425" s="1257"/>
      <c r="P12425" s="1255"/>
    </row>
    <row r="12426" spans="6:16">
      <c r="F12426" s="1256"/>
      <c r="G12426" s="1257"/>
      <c r="I12426" s="1255"/>
      <c r="K12426" s="1257"/>
      <c r="L12426" s="1257"/>
      <c r="P12426" s="1255"/>
    </row>
    <row r="12427" spans="6:16">
      <c r="F12427" s="1256"/>
      <c r="G12427" s="1257"/>
      <c r="I12427" s="1255"/>
      <c r="K12427" s="1257"/>
      <c r="L12427" s="1257"/>
      <c r="P12427" s="1255"/>
    </row>
    <row r="12428" spans="6:16">
      <c r="F12428" s="1256"/>
      <c r="G12428" s="1257"/>
      <c r="I12428" s="1255"/>
      <c r="K12428" s="1257"/>
      <c r="L12428" s="1257"/>
      <c r="P12428" s="1255"/>
    </row>
    <row r="12429" spans="6:16">
      <c r="F12429" s="1256"/>
      <c r="G12429" s="1257"/>
      <c r="I12429" s="1255"/>
      <c r="K12429" s="1257"/>
      <c r="L12429" s="1257"/>
      <c r="P12429" s="1255"/>
    </row>
    <row r="12430" spans="6:16">
      <c r="F12430" s="1256"/>
      <c r="G12430" s="1257"/>
      <c r="I12430" s="1255"/>
      <c r="K12430" s="1257"/>
      <c r="L12430" s="1257"/>
      <c r="P12430" s="1255"/>
    </row>
    <row r="12431" spans="6:16">
      <c r="F12431" s="1256"/>
      <c r="G12431" s="1257"/>
      <c r="I12431" s="1255"/>
      <c r="K12431" s="1257"/>
      <c r="L12431" s="1257"/>
      <c r="P12431" s="1255"/>
    </row>
    <row r="12432" spans="6:16">
      <c r="F12432" s="1256"/>
      <c r="G12432" s="1257"/>
      <c r="I12432" s="1255"/>
      <c r="K12432" s="1257"/>
      <c r="L12432" s="1257"/>
      <c r="P12432" s="1255"/>
    </row>
    <row r="12433" spans="6:16">
      <c r="F12433" s="1256"/>
      <c r="G12433" s="1257"/>
      <c r="I12433" s="1255"/>
      <c r="K12433" s="1257"/>
      <c r="L12433" s="1257"/>
      <c r="P12433" s="1255"/>
    </row>
    <row r="12434" spans="6:16">
      <c r="F12434" s="1256"/>
      <c r="G12434" s="1257"/>
      <c r="I12434" s="1255"/>
      <c r="K12434" s="1257"/>
      <c r="L12434" s="1257"/>
      <c r="P12434" s="1255"/>
    </row>
    <row r="12435" spans="6:16">
      <c r="F12435" s="1256"/>
      <c r="G12435" s="1257"/>
      <c r="I12435" s="1255"/>
      <c r="K12435" s="1257"/>
      <c r="L12435" s="1257"/>
      <c r="P12435" s="1255"/>
    </row>
    <row r="12436" spans="6:16">
      <c r="F12436" s="1256"/>
      <c r="G12436" s="1257"/>
      <c r="I12436" s="1255"/>
      <c r="K12436" s="1257"/>
      <c r="L12436" s="1257"/>
      <c r="P12436" s="1255"/>
    </row>
    <row r="12437" spans="6:16">
      <c r="F12437" s="1256"/>
      <c r="G12437" s="1257"/>
      <c r="I12437" s="1255"/>
      <c r="K12437" s="1257"/>
      <c r="L12437" s="1257"/>
      <c r="P12437" s="1255"/>
    </row>
    <row r="12438" spans="6:16">
      <c r="F12438" s="1256"/>
      <c r="G12438" s="1257"/>
      <c r="I12438" s="1255"/>
      <c r="K12438" s="1257"/>
      <c r="L12438" s="1257"/>
      <c r="P12438" s="1255"/>
    </row>
    <row r="12439" spans="6:16">
      <c r="F12439" s="1256"/>
      <c r="G12439" s="1257"/>
      <c r="I12439" s="1255"/>
      <c r="K12439" s="1257"/>
      <c r="L12439" s="1257"/>
      <c r="P12439" s="1255"/>
    </row>
    <row r="12440" spans="6:16">
      <c r="F12440" s="1256"/>
      <c r="G12440" s="1257"/>
      <c r="I12440" s="1255"/>
      <c r="K12440" s="1257"/>
      <c r="L12440" s="1257"/>
      <c r="P12440" s="1255"/>
    </row>
    <row r="12441" spans="6:16">
      <c r="F12441" s="1256"/>
      <c r="G12441" s="1257"/>
      <c r="I12441" s="1255"/>
      <c r="K12441" s="1257"/>
      <c r="L12441" s="1257"/>
      <c r="P12441" s="1255"/>
    </row>
    <row r="12442" spans="6:16">
      <c r="F12442" s="1256"/>
      <c r="G12442" s="1257"/>
      <c r="I12442" s="1255"/>
      <c r="K12442" s="1257"/>
      <c r="L12442" s="1257"/>
      <c r="P12442" s="1255"/>
    </row>
    <row r="12443" spans="6:16">
      <c r="F12443" s="1256"/>
      <c r="G12443" s="1257"/>
      <c r="I12443" s="1255"/>
      <c r="K12443" s="1257"/>
      <c r="L12443" s="1257"/>
      <c r="P12443" s="1255"/>
    </row>
    <row r="12444" spans="6:16">
      <c r="F12444" s="1256"/>
      <c r="G12444" s="1257"/>
      <c r="I12444" s="1255"/>
      <c r="K12444" s="1257"/>
      <c r="L12444" s="1257"/>
      <c r="P12444" s="1255"/>
    </row>
    <row r="12445" spans="6:16">
      <c r="F12445" s="1256"/>
      <c r="G12445" s="1257"/>
      <c r="I12445" s="1255"/>
      <c r="K12445" s="1257"/>
      <c r="L12445" s="1257"/>
      <c r="P12445" s="1255"/>
    </row>
    <row r="12446" spans="6:16">
      <c r="F12446" s="1256"/>
      <c r="G12446" s="1257"/>
      <c r="I12446" s="1255"/>
      <c r="K12446" s="1257"/>
      <c r="L12446" s="1257"/>
      <c r="P12446" s="1255"/>
    </row>
    <row r="12447" spans="6:16">
      <c r="F12447" s="1256"/>
      <c r="G12447" s="1257"/>
      <c r="I12447" s="1255"/>
      <c r="K12447" s="1257"/>
      <c r="L12447" s="1257"/>
      <c r="P12447" s="1255"/>
    </row>
    <row r="12448" spans="6:16">
      <c r="F12448" s="1256"/>
      <c r="G12448" s="1257"/>
      <c r="I12448" s="1255"/>
      <c r="K12448" s="1257"/>
      <c r="L12448" s="1257"/>
      <c r="P12448" s="1255"/>
    </row>
    <row r="12449" spans="6:16">
      <c r="F12449" s="1256"/>
      <c r="G12449" s="1257"/>
      <c r="I12449" s="1255"/>
      <c r="K12449" s="1257"/>
      <c r="L12449" s="1257"/>
      <c r="P12449" s="1255"/>
    </row>
    <row r="12450" spans="6:16">
      <c r="F12450" s="1256"/>
      <c r="G12450" s="1257"/>
      <c r="I12450" s="1255"/>
      <c r="K12450" s="1257"/>
      <c r="L12450" s="1257"/>
      <c r="P12450" s="1255"/>
    </row>
    <row r="12451" spans="6:16">
      <c r="F12451" s="1256"/>
      <c r="G12451" s="1257"/>
      <c r="I12451" s="1255"/>
      <c r="K12451" s="1257"/>
      <c r="L12451" s="1257"/>
      <c r="P12451" s="1255"/>
    </row>
    <row r="12452" spans="6:16">
      <c r="F12452" s="1256"/>
      <c r="G12452" s="1257"/>
      <c r="I12452" s="1255"/>
      <c r="K12452" s="1257"/>
      <c r="L12452" s="1257"/>
      <c r="P12452" s="1255"/>
    </row>
    <row r="12453" spans="6:16">
      <c r="F12453" s="1256"/>
      <c r="G12453" s="1257"/>
      <c r="I12453" s="1255"/>
      <c r="K12453" s="1257"/>
      <c r="L12453" s="1257"/>
      <c r="P12453" s="1255"/>
    </row>
    <row r="12454" spans="6:16">
      <c r="F12454" s="1256"/>
      <c r="G12454" s="1257"/>
      <c r="I12454" s="1255"/>
      <c r="K12454" s="1257"/>
      <c r="L12454" s="1257"/>
      <c r="P12454" s="1255"/>
    </row>
    <row r="12455" spans="6:16">
      <c r="F12455" s="1256"/>
      <c r="G12455" s="1257"/>
      <c r="I12455" s="1255"/>
      <c r="K12455" s="1257"/>
      <c r="L12455" s="1257"/>
      <c r="P12455" s="1255"/>
    </row>
    <row r="12456" spans="6:16">
      <c r="F12456" s="1256"/>
      <c r="G12456" s="1257"/>
      <c r="I12456" s="1255"/>
      <c r="K12456" s="1257"/>
      <c r="L12456" s="1257"/>
      <c r="P12456" s="1255"/>
    </row>
    <row r="12457" spans="6:16">
      <c r="F12457" s="1256"/>
      <c r="G12457" s="1257"/>
      <c r="I12457" s="1255"/>
      <c r="K12457" s="1257"/>
      <c r="L12457" s="1257"/>
      <c r="P12457" s="1255"/>
    </row>
    <row r="12458" spans="6:16">
      <c r="F12458" s="1256"/>
      <c r="G12458" s="1257"/>
      <c r="I12458" s="1255"/>
      <c r="K12458" s="1257"/>
      <c r="L12458" s="1257"/>
      <c r="P12458" s="1255"/>
    </row>
    <row r="12459" spans="6:16">
      <c r="F12459" s="1256"/>
      <c r="G12459" s="1257"/>
      <c r="I12459" s="1255"/>
      <c r="K12459" s="1257"/>
      <c r="L12459" s="1257"/>
      <c r="P12459" s="1255"/>
    </row>
    <row r="12460" spans="6:16">
      <c r="F12460" s="1256"/>
      <c r="G12460" s="1257"/>
      <c r="I12460" s="1255"/>
      <c r="K12460" s="1257"/>
      <c r="L12460" s="1257"/>
      <c r="P12460" s="1255"/>
    </row>
    <row r="12461" spans="6:16">
      <c r="F12461" s="1256"/>
      <c r="G12461" s="1257"/>
      <c r="I12461" s="1255"/>
      <c r="K12461" s="1257"/>
      <c r="L12461" s="1257"/>
      <c r="P12461" s="1255"/>
    </row>
    <row r="12462" spans="6:16">
      <c r="F12462" s="1256"/>
      <c r="G12462" s="1257"/>
      <c r="I12462" s="1255"/>
      <c r="K12462" s="1257"/>
      <c r="L12462" s="1257"/>
      <c r="P12462" s="1255"/>
    </row>
    <row r="12463" spans="6:16">
      <c r="F12463" s="1256"/>
      <c r="G12463" s="1257"/>
      <c r="I12463" s="1255"/>
      <c r="K12463" s="1257"/>
      <c r="L12463" s="1257"/>
      <c r="P12463" s="1255"/>
    </row>
    <row r="12464" spans="6:16">
      <c r="F12464" s="1256"/>
      <c r="G12464" s="1257"/>
      <c r="I12464" s="1255"/>
      <c r="K12464" s="1257"/>
      <c r="L12464" s="1257"/>
      <c r="P12464" s="1255"/>
    </row>
    <row r="12465" spans="6:16">
      <c r="F12465" s="1256"/>
      <c r="G12465" s="1257"/>
      <c r="I12465" s="1255"/>
      <c r="K12465" s="1257"/>
      <c r="L12465" s="1257"/>
      <c r="P12465" s="1255"/>
    </row>
    <row r="12466" spans="6:16">
      <c r="F12466" s="1256"/>
      <c r="G12466" s="1257"/>
      <c r="I12466" s="1255"/>
      <c r="K12466" s="1257"/>
      <c r="L12466" s="1257"/>
      <c r="P12466" s="1255"/>
    </row>
    <row r="12467" spans="6:16">
      <c r="F12467" s="1256"/>
      <c r="G12467" s="1257"/>
      <c r="I12467" s="1255"/>
      <c r="K12467" s="1257"/>
      <c r="L12467" s="1257"/>
      <c r="P12467" s="1255"/>
    </row>
    <row r="12468" spans="6:16">
      <c r="F12468" s="1256"/>
      <c r="G12468" s="1257"/>
      <c r="I12468" s="1255"/>
      <c r="K12468" s="1257"/>
      <c r="L12468" s="1257"/>
      <c r="P12468" s="1255"/>
    </row>
    <row r="12469" spans="6:16">
      <c r="F12469" s="1256"/>
      <c r="G12469" s="1257"/>
      <c r="I12469" s="1255"/>
      <c r="K12469" s="1257"/>
      <c r="L12469" s="1257"/>
      <c r="P12469" s="1255"/>
    </row>
    <row r="12470" spans="6:16">
      <c r="F12470" s="1256"/>
      <c r="G12470" s="1257"/>
      <c r="I12470" s="1255"/>
      <c r="K12470" s="1257"/>
      <c r="L12470" s="1257"/>
      <c r="P12470" s="1255"/>
    </row>
    <row r="12471" spans="6:16">
      <c r="F12471" s="1256"/>
      <c r="G12471" s="1257"/>
      <c r="I12471" s="1255"/>
      <c r="K12471" s="1257"/>
      <c r="L12471" s="1257"/>
      <c r="P12471" s="1255"/>
    </row>
    <row r="12472" spans="6:16">
      <c r="F12472" s="1256"/>
      <c r="G12472" s="1257"/>
      <c r="I12472" s="1255"/>
      <c r="K12472" s="1257"/>
      <c r="L12472" s="1257"/>
      <c r="P12472" s="1255"/>
    </row>
    <row r="12473" spans="6:16">
      <c r="F12473" s="1256"/>
      <c r="G12473" s="1257"/>
      <c r="I12473" s="1255"/>
      <c r="K12473" s="1257"/>
      <c r="L12473" s="1257"/>
      <c r="P12473" s="1255"/>
    </row>
    <row r="12474" spans="6:16">
      <c r="F12474" s="1256"/>
      <c r="G12474" s="1257"/>
      <c r="I12474" s="1255"/>
      <c r="K12474" s="1257"/>
      <c r="L12474" s="1257"/>
      <c r="P12474" s="1255"/>
    </row>
    <row r="12475" spans="6:16">
      <c r="F12475" s="1256"/>
      <c r="G12475" s="1257"/>
      <c r="I12475" s="1255"/>
      <c r="K12475" s="1257"/>
      <c r="L12475" s="1257"/>
      <c r="P12475" s="1255"/>
    </row>
    <row r="12476" spans="6:16">
      <c r="F12476" s="1256"/>
      <c r="G12476" s="1257"/>
      <c r="I12476" s="1255"/>
      <c r="K12476" s="1257"/>
      <c r="L12476" s="1257"/>
      <c r="P12476" s="1255"/>
    </row>
    <row r="12477" spans="6:16">
      <c r="F12477" s="1256"/>
      <c r="G12477" s="1257"/>
      <c r="I12477" s="1255"/>
      <c r="K12477" s="1257"/>
      <c r="L12477" s="1257"/>
      <c r="P12477" s="1255"/>
    </row>
    <row r="12478" spans="6:16">
      <c r="F12478" s="1256"/>
      <c r="G12478" s="1257"/>
      <c r="I12478" s="1255"/>
      <c r="K12478" s="1257"/>
      <c r="L12478" s="1257"/>
      <c r="P12478" s="1255"/>
    </row>
    <row r="12479" spans="6:16">
      <c r="F12479" s="1256"/>
      <c r="G12479" s="1257"/>
      <c r="I12479" s="1255"/>
      <c r="K12479" s="1257"/>
      <c r="L12479" s="1257"/>
      <c r="P12479" s="1255"/>
    </row>
    <row r="12480" spans="6:16">
      <c r="F12480" s="1256"/>
      <c r="G12480" s="1257"/>
      <c r="I12480" s="1255"/>
      <c r="K12480" s="1257"/>
      <c r="L12480" s="1257"/>
      <c r="P12480" s="1255"/>
    </row>
    <row r="12481" spans="6:16">
      <c r="F12481" s="1256"/>
      <c r="G12481" s="1257"/>
      <c r="I12481" s="1255"/>
      <c r="K12481" s="1257"/>
      <c r="L12481" s="1257"/>
      <c r="P12481" s="1255"/>
    </row>
    <row r="12482" spans="6:16">
      <c r="F12482" s="1256"/>
      <c r="G12482" s="1257"/>
      <c r="I12482" s="1255"/>
      <c r="K12482" s="1257"/>
      <c r="L12482" s="1257"/>
      <c r="P12482" s="1255"/>
    </row>
    <row r="12483" spans="6:16">
      <c r="F12483" s="1256"/>
      <c r="G12483" s="1257"/>
      <c r="I12483" s="1255"/>
      <c r="K12483" s="1257"/>
      <c r="L12483" s="1257"/>
      <c r="P12483" s="1255"/>
    </row>
    <row r="12484" spans="6:16">
      <c r="F12484" s="1256"/>
      <c r="G12484" s="1257"/>
      <c r="I12484" s="1255"/>
      <c r="K12484" s="1257"/>
      <c r="L12484" s="1257"/>
      <c r="P12484" s="1255"/>
    </row>
    <row r="12485" spans="6:16">
      <c r="F12485" s="1256"/>
      <c r="G12485" s="1257"/>
      <c r="I12485" s="1255"/>
      <c r="K12485" s="1257"/>
      <c r="L12485" s="1257"/>
      <c r="P12485" s="1255"/>
    </row>
    <row r="12486" spans="6:16">
      <c r="F12486" s="1256"/>
      <c r="G12486" s="1257"/>
      <c r="I12486" s="1255"/>
      <c r="K12486" s="1257"/>
      <c r="L12486" s="1257"/>
      <c r="P12486" s="1255"/>
    </row>
    <row r="12487" spans="6:16">
      <c r="F12487" s="1256"/>
      <c r="G12487" s="1257"/>
      <c r="I12487" s="1255"/>
      <c r="K12487" s="1257"/>
      <c r="L12487" s="1257"/>
      <c r="P12487" s="1255"/>
    </row>
    <row r="12488" spans="6:16">
      <c r="F12488" s="1256"/>
      <c r="G12488" s="1257"/>
      <c r="I12488" s="1255"/>
      <c r="K12488" s="1257"/>
      <c r="L12488" s="1257"/>
      <c r="P12488" s="1255"/>
    </row>
    <row r="12489" spans="6:16">
      <c r="F12489" s="1256"/>
      <c r="G12489" s="1257"/>
      <c r="I12489" s="1255"/>
      <c r="K12489" s="1257"/>
      <c r="L12489" s="1257"/>
      <c r="P12489" s="1255"/>
    </row>
    <row r="12490" spans="6:16">
      <c r="F12490" s="1256"/>
      <c r="G12490" s="1257"/>
      <c r="I12490" s="1255"/>
      <c r="K12490" s="1257"/>
      <c r="L12490" s="1257"/>
      <c r="P12490" s="1255"/>
    </row>
    <row r="12491" spans="6:16">
      <c r="F12491" s="1256"/>
      <c r="G12491" s="1257"/>
      <c r="I12491" s="1255"/>
      <c r="K12491" s="1257"/>
      <c r="L12491" s="1257"/>
      <c r="P12491" s="1255"/>
    </row>
    <row r="12492" spans="6:16">
      <c r="F12492" s="1256"/>
      <c r="G12492" s="1257"/>
      <c r="I12492" s="1255"/>
      <c r="K12492" s="1257"/>
      <c r="L12492" s="1257"/>
      <c r="P12492" s="1255"/>
    </row>
    <row r="12493" spans="6:16">
      <c r="F12493" s="1256"/>
      <c r="G12493" s="1257"/>
      <c r="I12493" s="1255"/>
      <c r="K12493" s="1257"/>
      <c r="L12493" s="1257"/>
      <c r="P12493" s="1255"/>
    </row>
    <row r="12494" spans="6:16">
      <c r="F12494" s="1256"/>
      <c r="G12494" s="1257"/>
      <c r="I12494" s="1255"/>
      <c r="K12494" s="1257"/>
      <c r="L12494" s="1257"/>
      <c r="P12494" s="1255"/>
    </row>
    <row r="12495" spans="6:16">
      <c r="F12495" s="1256"/>
      <c r="G12495" s="1257"/>
      <c r="I12495" s="1255"/>
      <c r="K12495" s="1257"/>
      <c r="L12495" s="1257"/>
      <c r="P12495" s="1255"/>
    </row>
    <row r="12496" spans="6:16">
      <c r="F12496" s="1256"/>
      <c r="G12496" s="1257"/>
      <c r="I12496" s="1255"/>
      <c r="K12496" s="1257"/>
      <c r="L12496" s="1257"/>
      <c r="P12496" s="1255"/>
    </row>
    <row r="12497" spans="6:16">
      <c r="F12497" s="1256"/>
      <c r="G12497" s="1257"/>
      <c r="I12497" s="1255"/>
      <c r="K12497" s="1257"/>
      <c r="L12497" s="1257"/>
      <c r="P12497" s="1255"/>
    </row>
    <row r="12498" spans="6:16">
      <c r="F12498" s="1256"/>
      <c r="G12498" s="1257"/>
      <c r="I12498" s="1255"/>
      <c r="K12498" s="1257"/>
      <c r="L12498" s="1257"/>
      <c r="P12498" s="1255"/>
    </row>
    <row r="12499" spans="6:16">
      <c r="F12499" s="1256"/>
      <c r="G12499" s="1257"/>
      <c r="I12499" s="1255"/>
      <c r="K12499" s="1257"/>
      <c r="L12499" s="1257"/>
      <c r="P12499" s="1255"/>
    </row>
    <row r="12500" spans="6:16">
      <c r="F12500" s="1256"/>
      <c r="G12500" s="1257"/>
      <c r="I12500" s="1255"/>
      <c r="K12500" s="1257"/>
      <c r="L12500" s="1257"/>
      <c r="P12500" s="1255"/>
    </row>
    <row r="12501" spans="6:16">
      <c r="F12501" s="1256"/>
      <c r="G12501" s="1257"/>
      <c r="I12501" s="1255"/>
      <c r="K12501" s="1257"/>
      <c r="L12501" s="1257"/>
      <c r="P12501" s="1255"/>
    </row>
    <row r="12502" spans="6:16">
      <c r="F12502" s="1256"/>
      <c r="G12502" s="1257"/>
      <c r="I12502" s="1255"/>
      <c r="K12502" s="1257"/>
      <c r="L12502" s="1257"/>
      <c r="P12502" s="1255"/>
    </row>
    <row r="12503" spans="6:16">
      <c r="F12503" s="1256"/>
      <c r="G12503" s="1257"/>
      <c r="I12503" s="1255"/>
      <c r="K12503" s="1257"/>
      <c r="L12503" s="1257"/>
      <c r="P12503" s="1255"/>
    </row>
    <row r="12504" spans="6:16">
      <c r="F12504" s="1256"/>
      <c r="G12504" s="1257"/>
      <c r="I12504" s="1255"/>
      <c r="K12504" s="1257"/>
      <c r="L12504" s="1257"/>
      <c r="P12504" s="1255"/>
    </row>
    <row r="12505" spans="6:16">
      <c r="F12505" s="1256"/>
      <c r="G12505" s="1257"/>
      <c r="I12505" s="1255"/>
      <c r="K12505" s="1257"/>
      <c r="L12505" s="1257"/>
      <c r="P12505" s="1255"/>
    </row>
    <row r="12506" spans="6:16">
      <c r="F12506" s="1256"/>
      <c r="G12506" s="1257"/>
      <c r="I12506" s="1255"/>
      <c r="K12506" s="1257"/>
      <c r="L12506" s="1257"/>
      <c r="P12506" s="1255"/>
    </row>
    <row r="12507" spans="6:16">
      <c r="F12507" s="1256"/>
      <c r="G12507" s="1257"/>
      <c r="I12507" s="1255"/>
      <c r="K12507" s="1257"/>
      <c r="L12507" s="1257"/>
      <c r="P12507" s="1255"/>
    </row>
    <row r="12508" spans="6:16">
      <c r="F12508" s="1256"/>
      <c r="G12508" s="1257"/>
      <c r="I12508" s="1255"/>
      <c r="K12508" s="1257"/>
      <c r="L12508" s="1257"/>
      <c r="P12508" s="1255"/>
    </row>
    <row r="12509" spans="6:16">
      <c r="F12509" s="1256"/>
      <c r="G12509" s="1257"/>
      <c r="I12509" s="1255"/>
      <c r="K12509" s="1257"/>
      <c r="L12509" s="1257"/>
      <c r="P12509" s="1255"/>
    </row>
    <row r="12510" spans="6:16">
      <c r="F12510" s="1256"/>
      <c r="G12510" s="1257"/>
      <c r="I12510" s="1255"/>
      <c r="K12510" s="1257"/>
      <c r="L12510" s="1257"/>
      <c r="P12510" s="1255"/>
    </row>
    <row r="12511" spans="6:16">
      <c r="F12511" s="1256"/>
      <c r="G12511" s="1257"/>
      <c r="I12511" s="1255"/>
      <c r="K12511" s="1257"/>
      <c r="L12511" s="1257"/>
      <c r="P12511" s="1255"/>
    </row>
    <row r="12512" spans="6:16">
      <c r="F12512" s="1256"/>
      <c r="G12512" s="1257"/>
      <c r="I12512" s="1255"/>
      <c r="K12512" s="1257"/>
      <c r="L12512" s="1257"/>
      <c r="P12512" s="1255"/>
    </row>
    <row r="12513" spans="6:16">
      <c r="F12513" s="1256"/>
      <c r="G12513" s="1257"/>
      <c r="I12513" s="1255"/>
      <c r="K12513" s="1257"/>
      <c r="L12513" s="1257"/>
      <c r="P12513" s="1255"/>
    </row>
    <row r="12514" spans="6:16">
      <c r="F12514" s="1256"/>
      <c r="G12514" s="1257"/>
      <c r="I12514" s="1255"/>
      <c r="K12514" s="1257"/>
      <c r="L12514" s="1257"/>
      <c r="P12514" s="1255"/>
    </row>
    <row r="12515" spans="6:16">
      <c r="F12515" s="1256"/>
      <c r="G12515" s="1257"/>
      <c r="I12515" s="1255"/>
      <c r="K12515" s="1257"/>
      <c r="L12515" s="1257"/>
      <c r="P12515" s="1255"/>
    </row>
    <row r="12516" spans="6:16">
      <c r="F12516" s="1256"/>
      <c r="G12516" s="1257"/>
      <c r="I12516" s="1255"/>
      <c r="K12516" s="1257"/>
      <c r="L12516" s="1257"/>
      <c r="P12516" s="1255"/>
    </row>
    <row r="12517" spans="6:16">
      <c r="F12517" s="1256"/>
      <c r="G12517" s="1257"/>
      <c r="I12517" s="1255"/>
      <c r="K12517" s="1257"/>
      <c r="L12517" s="1257"/>
      <c r="P12517" s="1255"/>
    </row>
    <row r="12518" spans="6:16">
      <c r="F12518" s="1256"/>
      <c r="G12518" s="1257"/>
      <c r="I12518" s="1255"/>
      <c r="K12518" s="1257"/>
      <c r="L12518" s="1257"/>
      <c r="P12518" s="1255"/>
    </row>
    <row r="12519" spans="6:16">
      <c r="F12519" s="1256"/>
      <c r="G12519" s="1257"/>
      <c r="I12519" s="1255"/>
      <c r="K12519" s="1257"/>
      <c r="L12519" s="1257"/>
      <c r="P12519" s="1255"/>
    </row>
    <row r="12520" spans="6:16">
      <c r="F12520" s="1256"/>
      <c r="G12520" s="1257"/>
      <c r="I12520" s="1255"/>
      <c r="K12520" s="1257"/>
      <c r="L12520" s="1257"/>
      <c r="P12520" s="1255"/>
    </row>
    <row r="12521" spans="6:16">
      <c r="F12521" s="1256"/>
      <c r="G12521" s="1257"/>
      <c r="I12521" s="1255"/>
      <c r="K12521" s="1257"/>
      <c r="L12521" s="1257"/>
      <c r="P12521" s="1255"/>
    </row>
    <row r="12522" spans="6:16">
      <c r="F12522" s="1256"/>
      <c r="G12522" s="1257"/>
      <c r="I12522" s="1255"/>
      <c r="K12522" s="1257"/>
      <c r="L12522" s="1257"/>
      <c r="P12522" s="1255"/>
    </row>
    <row r="12523" spans="6:16">
      <c r="F12523" s="1256"/>
      <c r="G12523" s="1257"/>
      <c r="I12523" s="1255"/>
      <c r="K12523" s="1257"/>
      <c r="L12523" s="1257"/>
      <c r="P12523" s="1255"/>
    </row>
    <row r="12524" spans="6:16">
      <c r="F12524" s="1256"/>
      <c r="G12524" s="1257"/>
      <c r="I12524" s="1255"/>
      <c r="K12524" s="1257"/>
      <c r="L12524" s="1257"/>
      <c r="P12524" s="1255"/>
    </row>
    <row r="12525" spans="6:16">
      <c r="F12525" s="1256"/>
      <c r="G12525" s="1257"/>
      <c r="I12525" s="1255"/>
      <c r="K12525" s="1257"/>
      <c r="L12525" s="1257"/>
      <c r="P12525" s="1255"/>
    </row>
    <row r="12526" spans="6:16">
      <c r="F12526" s="1256"/>
      <c r="G12526" s="1257"/>
      <c r="I12526" s="1255"/>
      <c r="K12526" s="1257"/>
      <c r="L12526" s="1257"/>
      <c r="P12526" s="1255"/>
    </row>
    <row r="12527" spans="6:16">
      <c r="F12527" s="1256"/>
      <c r="G12527" s="1257"/>
      <c r="I12527" s="1255"/>
      <c r="K12527" s="1257"/>
      <c r="L12527" s="1257"/>
      <c r="P12527" s="1255"/>
    </row>
    <row r="12528" spans="6:16">
      <c r="F12528" s="1256"/>
      <c r="G12528" s="1257"/>
      <c r="I12528" s="1255"/>
      <c r="K12528" s="1257"/>
      <c r="L12528" s="1257"/>
      <c r="P12528" s="1255"/>
    </row>
    <row r="12529" spans="6:16">
      <c r="F12529" s="1256"/>
      <c r="G12529" s="1257"/>
      <c r="I12529" s="1255"/>
      <c r="K12529" s="1257"/>
      <c r="L12529" s="1257"/>
      <c r="P12529" s="1255"/>
    </row>
    <row r="12530" spans="6:16">
      <c r="F12530" s="1256"/>
      <c r="G12530" s="1257"/>
      <c r="I12530" s="1255"/>
      <c r="K12530" s="1257"/>
      <c r="L12530" s="1257"/>
      <c r="P12530" s="1255"/>
    </row>
    <row r="12531" spans="6:16">
      <c r="F12531" s="1256"/>
      <c r="G12531" s="1257"/>
      <c r="I12531" s="1255"/>
      <c r="K12531" s="1257"/>
      <c r="L12531" s="1257"/>
      <c r="P12531" s="1255"/>
    </row>
    <row r="12532" spans="6:16">
      <c r="F12532" s="1256"/>
      <c r="G12532" s="1257"/>
      <c r="I12532" s="1255"/>
      <c r="K12532" s="1257"/>
      <c r="L12532" s="1257"/>
      <c r="P12532" s="1255"/>
    </row>
    <row r="12533" spans="6:16">
      <c r="F12533" s="1256"/>
      <c r="G12533" s="1257"/>
      <c r="I12533" s="1255"/>
      <c r="K12533" s="1257"/>
      <c r="L12533" s="1257"/>
      <c r="P12533" s="1255"/>
    </row>
    <row r="12534" spans="6:16">
      <c r="F12534" s="1256"/>
      <c r="G12534" s="1257"/>
      <c r="I12534" s="1255"/>
      <c r="K12534" s="1257"/>
      <c r="L12534" s="1257"/>
      <c r="P12534" s="1255"/>
    </row>
    <row r="12535" spans="6:16">
      <c r="F12535" s="1256"/>
      <c r="G12535" s="1257"/>
      <c r="I12535" s="1255"/>
      <c r="K12535" s="1257"/>
      <c r="L12535" s="1257"/>
      <c r="P12535" s="1255"/>
    </row>
    <row r="12536" spans="6:16">
      <c r="F12536" s="1256"/>
      <c r="G12536" s="1257"/>
      <c r="I12536" s="1255"/>
      <c r="K12536" s="1257"/>
      <c r="L12536" s="1257"/>
      <c r="P12536" s="1255"/>
    </row>
    <row r="12537" spans="6:16">
      <c r="F12537" s="1256"/>
      <c r="G12537" s="1257"/>
      <c r="I12537" s="1255"/>
      <c r="K12537" s="1257"/>
      <c r="L12537" s="1257"/>
      <c r="P12537" s="1255"/>
    </row>
    <row r="12538" spans="6:16">
      <c r="F12538" s="1256"/>
      <c r="G12538" s="1257"/>
      <c r="I12538" s="1255"/>
      <c r="K12538" s="1257"/>
      <c r="L12538" s="1257"/>
      <c r="P12538" s="1255"/>
    </row>
    <row r="12539" spans="6:16">
      <c r="F12539" s="1256"/>
      <c r="G12539" s="1257"/>
      <c r="I12539" s="1255"/>
      <c r="K12539" s="1257"/>
      <c r="L12539" s="1257"/>
      <c r="P12539" s="1255"/>
    </row>
    <row r="12540" spans="6:16">
      <c r="F12540" s="1256"/>
      <c r="G12540" s="1257"/>
      <c r="I12540" s="1255"/>
      <c r="K12540" s="1257"/>
      <c r="L12540" s="1257"/>
      <c r="P12540" s="1255"/>
    </row>
    <row r="12541" spans="6:16">
      <c r="F12541" s="1256"/>
      <c r="G12541" s="1257"/>
      <c r="I12541" s="1255"/>
      <c r="K12541" s="1257"/>
      <c r="L12541" s="1257"/>
      <c r="P12541" s="1255"/>
    </row>
    <row r="12542" spans="6:16">
      <c r="F12542" s="1256"/>
      <c r="G12542" s="1257"/>
      <c r="I12542" s="1255"/>
      <c r="K12542" s="1257"/>
      <c r="L12542" s="1257"/>
      <c r="P12542" s="1255"/>
    </row>
    <row r="12543" spans="6:16">
      <c r="F12543" s="1256"/>
      <c r="G12543" s="1257"/>
      <c r="I12543" s="1255"/>
      <c r="K12543" s="1257"/>
      <c r="L12543" s="1257"/>
      <c r="P12543" s="1255"/>
    </row>
    <row r="12544" spans="6:16">
      <c r="F12544" s="1256"/>
      <c r="G12544" s="1257"/>
      <c r="I12544" s="1255"/>
      <c r="K12544" s="1257"/>
      <c r="L12544" s="1257"/>
      <c r="P12544" s="1255"/>
    </row>
    <row r="12545" spans="6:16">
      <c r="F12545" s="1256"/>
      <c r="G12545" s="1257"/>
      <c r="I12545" s="1255"/>
      <c r="K12545" s="1257"/>
      <c r="L12545" s="1257"/>
      <c r="P12545" s="1255"/>
    </row>
    <row r="12546" spans="6:16">
      <c r="F12546" s="1256"/>
      <c r="G12546" s="1257"/>
      <c r="I12546" s="1255"/>
      <c r="K12546" s="1257"/>
      <c r="L12546" s="1257"/>
      <c r="P12546" s="1255"/>
    </row>
    <row r="12547" spans="6:16">
      <c r="F12547" s="1256"/>
      <c r="G12547" s="1257"/>
      <c r="I12547" s="1255"/>
      <c r="K12547" s="1257"/>
      <c r="L12547" s="1257"/>
      <c r="P12547" s="1255"/>
    </row>
    <row r="12548" spans="6:16">
      <c r="F12548" s="1256"/>
      <c r="G12548" s="1257"/>
      <c r="I12548" s="1255"/>
      <c r="K12548" s="1257"/>
      <c r="L12548" s="1257"/>
      <c r="P12548" s="1255"/>
    </row>
    <row r="12549" spans="6:16">
      <c r="F12549" s="1256"/>
      <c r="G12549" s="1257"/>
      <c r="I12549" s="1255"/>
      <c r="K12549" s="1257"/>
      <c r="L12549" s="1257"/>
      <c r="P12549" s="1255"/>
    </row>
    <row r="12550" spans="6:16">
      <c r="F12550" s="1256"/>
      <c r="G12550" s="1257"/>
      <c r="I12550" s="1255"/>
      <c r="K12550" s="1257"/>
      <c r="L12550" s="1257"/>
      <c r="P12550" s="1255"/>
    </row>
    <row r="12551" spans="6:16">
      <c r="F12551" s="1256"/>
      <c r="G12551" s="1257"/>
      <c r="I12551" s="1255"/>
      <c r="K12551" s="1257"/>
      <c r="L12551" s="1257"/>
      <c r="P12551" s="1255"/>
    </row>
    <row r="12552" spans="6:16">
      <c r="F12552" s="1256"/>
      <c r="G12552" s="1257"/>
      <c r="I12552" s="1255"/>
      <c r="K12552" s="1257"/>
      <c r="L12552" s="1257"/>
      <c r="P12552" s="1255"/>
    </row>
    <row r="12553" spans="6:16">
      <c r="F12553" s="1256"/>
      <c r="G12553" s="1257"/>
      <c r="I12553" s="1255"/>
      <c r="K12553" s="1257"/>
      <c r="L12553" s="1257"/>
      <c r="P12553" s="1255"/>
    </row>
    <row r="12554" spans="6:16">
      <c r="F12554" s="1256"/>
      <c r="G12554" s="1257"/>
      <c r="I12554" s="1255"/>
      <c r="K12554" s="1257"/>
      <c r="L12554" s="1257"/>
      <c r="P12554" s="1255"/>
    </row>
    <row r="12555" spans="6:16">
      <c r="F12555" s="1256"/>
      <c r="G12555" s="1257"/>
      <c r="I12555" s="1255"/>
      <c r="K12555" s="1257"/>
      <c r="L12555" s="1257"/>
      <c r="P12555" s="1255"/>
    </row>
    <row r="12556" spans="6:16">
      <c r="F12556" s="1256"/>
      <c r="G12556" s="1257"/>
      <c r="I12556" s="1255"/>
      <c r="K12556" s="1257"/>
      <c r="L12556" s="1257"/>
      <c r="P12556" s="1255"/>
    </row>
    <row r="12557" spans="6:16">
      <c r="F12557" s="1256"/>
      <c r="G12557" s="1257"/>
      <c r="I12557" s="1255"/>
      <c r="K12557" s="1257"/>
      <c r="L12557" s="1257"/>
      <c r="P12557" s="1255"/>
    </row>
    <row r="12558" spans="6:16">
      <c r="F12558" s="1256"/>
      <c r="G12558" s="1257"/>
      <c r="I12558" s="1255"/>
      <c r="K12558" s="1257"/>
      <c r="L12558" s="1257"/>
      <c r="P12558" s="1255"/>
    </row>
    <row r="12559" spans="6:16">
      <c r="F12559" s="1256"/>
      <c r="G12559" s="1257"/>
      <c r="I12559" s="1255"/>
      <c r="K12559" s="1257"/>
      <c r="L12559" s="1257"/>
      <c r="P12559" s="1255"/>
    </row>
    <row r="12560" spans="6:16">
      <c r="F12560" s="1256"/>
      <c r="G12560" s="1257"/>
      <c r="I12560" s="1255"/>
      <c r="K12560" s="1257"/>
      <c r="L12560" s="1257"/>
      <c r="P12560" s="1255"/>
    </row>
    <row r="12561" spans="6:16">
      <c r="F12561" s="1256"/>
      <c r="G12561" s="1257"/>
      <c r="I12561" s="1255"/>
      <c r="K12561" s="1257"/>
      <c r="L12561" s="1257"/>
      <c r="P12561" s="1255"/>
    </row>
    <row r="12562" spans="6:16">
      <c r="F12562" s="1256"/>
      <c r="G12562" s="1257"/>
      <c r="I12562" s="1255"/>
      <c r="K12562" s="1257"/>
      <c r="L12562" s="1257"/>
      <c r="P12562" s="1255"/>
    </row>
    <row r="12563" spans="6:16">
      <c r="F12563" s="1256"/>
      <c r="G12563" s="1257"/>
      <c r="I12563" s="1255"/>
      <c r="K12563" s="1257"/>
      <c r="L12563" s="1257"/>
      <c r="P12563" s="1255"/>
    </row>
    <row r="12564" spans="6:16">
      <c r="F12564" s="1256"/>
      <c r="G12564" s="1257"/>
      <c r="I12564" s="1255"/>
      <c r="K12564" s="1257"/>
      <c r="L12564" s="1257"/>
      <c r="P12564" s="1255"/>
    </row>
    <row r="12565" spans="6:16">
      <c r="F12565" s="1256"/>
      <c r="G12565" s="1257"/>
      <c r="I12565" s="1255"/>
      <c r="K12565" s="1257"/>
      <c r="L12565" s="1257"/>
      <c r="P12565" s="1255"/>
    </row>
    <row r="12566" spans="6:16">
      <c r="F12566" s="1256"/>
      <c r="G12566" s="1257"/>
      <c r="I12566" s="1255"/>
      <c r="K12566" s="1257"/>
      <c r="L12566" s="1257"/>
      <c r="P12566" s="1255"/>
    </row>
    <row r="12567" spans="6:16">
      <c r="F12567" s="1256"/>
      <c r="G12567" s="1257"/>
      <c r="I12567" s="1255"/>
      <c r="K12567" s="1257"/>
      <c r="L12567" s="1257"/>
      <c r="P12567" s="1255"/>
    </row>
    <row r="12568" spans="6:16">
      <c r="F12568" s="1256"/>
      <c r="G12568" s="1257"/>
      <c r="I12568" s="1255"/>
      <c r="K12568" s="1257"/>
      <c r="L12568" s="1257"/>
      <c r="P12568" s="1255"/>
    </row>
    <row r="12569" spans="6:16">
      <c r="F12569" s="1256"/>
      <c r="G12569" s="1257"/>
      <c r="I12569" s="1255"/>
      <c r="K12569" s="1257"/>
      <c r="L12569" s="1257"/>
      <c r="P12569" s="1255"/>
    </row>
    <row r="12570" spans="6:16">
      <c r="F12570" s="1256"/>
      <c r="G12570" s="1257"/>
      <c r="I12570" s="1255"/>
      <c r="K12570" s="1257"/>
      <c r="L12570" s="1257"/>
      <c r="P12570" s="1255"/>
    </row>
    <row r="12571" spans="6:16">
      <c r="F12571" s="1256"/>
      <c r="G12571" s="1257"/>
      <c r="I12571" s="1255"/>
      <c r="K12571" s="1257"/>
      <c r="L12571" s="1257"/>
      <c r="P12571" s="1255"/>
    </row>
    <row r="12572" spans="6:16">
      <c r="F12572" s="1256"/>
      <c r="G12572" s="1257"/>
      <c r="I12572" s="1255"/>
      <c r="K12572" s="1257"/>
      <c r="L12572" s="1257"/>
      <c r="P12572" s="1255"/>
    </row>
    <row r="12573" spans="6:16">
      <c r="F12573" s="1256"/>
      <c r="G12573" s="1257"/>
      <c r="I12573" s="1255"/>
      <c r="K12573" s="1257"/>
      <c r="L12573" s="1257"/>
      <c r="P12573" s="1255"/>
    </row>
    <row r="12574" spans="6:16">
      <c r="F12574" s="1256"/>
      <c r="G12574" s="1257"/>
      <c r="I12574" s="1255"/>
      <c r="K12574" s="1257"/>
      <c r="L12574" s="1257"/>
      <c r="P12574" s="1255"/>
    </row>
    <row r="12575" spans="6:16">
      <c r="F12575" s="1256"/>
      <c r="G12575" s="1257"/>
      <c r="I12575" s="1255"/>
      <c r="K12575" s="1257"/>
      <c r="L12575" s="1257"/>
      <c r="P12575" s="1255"/>
    </row>
    <row r="12576" spans="6:16">
      <c r="F12576" s="1256"/>
      <c r="G12576" s="1257"/>
      <c r="I12576" s="1255"/>
      <c r="K12576" s="1257"/>
      <c r="L12576" s="1257"/>
      <c r="P12576" s="1255"/>
    </row>
    <row r="12577" spans="6:16">
      <c r="F12577" s="1256"/>
      <c r="G12577" s="1257"/>
      <c r="I12577" s="1255"/>
      <c r="K12577" s="1257"/>
      <c r="L12577" s="1257"/>
      <c r="P12577" s="1255"/>
    </row>
    <row r="12578" spans="6:16">
      <c r="F12578" s="1256"/>
      <c r="G12578" s="1257"/>
      <c r="I12578" s="1255"/>
      <c r="K12578" s="1257"/>
      <c r="L12578" s="1257"/>
      <c r="P12578" s="1255"/>
    </row>
    <row r="12579" spans="6:16">
      <c r="F12579" s="1256"/>
      <c r="G12579" s="1257"/>
      <c r="I12579" s="1255"/>
      <c r="K12579" s="1257"/>
      <c r="L12579" s="1257"/>
      <c r="P12579" s="1255"/>
    </row>
    <row r="12580" spans="6:16">
      <c r="F12580" s="1256"/>
      <c r="G12580" s="1257"/>
      <c r="I12580" s="1255"/>
      <c r="K12580" s="1257"/>
      <c r="L12580" s="1257"/>
      <c r="P12580" s="1255"/>
    </row>
    <row r="12581" spans="6:16">
      <c r="F12581" s="1256"/>
      <c r="G12581" s="1257"/>
      <c r="I12581" s="1255"/>
      <c r="K12581" s="1257"/>
      <c r="L12581" s="1257"/>
      <c r="P12581" s="1255"/>
    </row>
    <row r="12582" spans="6:16">
      <c r="F12582" s="1256"/>
      <c r="G12582" s="1257"/>
      <c r="I12582" s="1255"/>
      <c r="K12582" s="1257"/>
      <c r="L12582" s="1257"/>
      <c r="P12582" s="1255"/>
    </row>
    <row r="12583" spans="6:16">
      <c r="F12583" s="1256"/>
      <c r="G12583" s="1257"/>
      <c r="I12583" s="1255"/>
      <c r="K12583" s="1257"/>
      <c r="L12583" s="1257"/>
      <c r="P12583" s="1255"/>
    </row>
    <row r="12584" spans="6:16">
      <c r="F12584" s="1256"/>
      <c r="G12584" s="1257"/>
      <c r="I12584" s="1255"/>
      <c r="K12584" s="1257"/>
      <c r="L12584" s="1257"/>
      <c r="P12584" s="1255"/>
    </row>
    <row r="12585" spans="6:16">
      <c r="F12585" s="1256"/>
      <c r="G12585" s="1257"/>
      <c r="I12585" s="1255"/>
      <c r="K12585" s="1257"/>
      <c r="L12585" s="1257"/>
      <c r="P12585" s="1255"/>
    </row>
    <row r="12586" spans="6:16">
      <c r="F12586" s="1256"/>
      <c r="G12586" s="1257"/>
      <c r="I12586" s="1255"/>
      <c r="K12586" s="1257"/>
      <c r="L12586" s="1257"/>
      <c r="P12586" s="1255"/>
    </row>
    <row r="12587" spans="6:16">
      <c r="F12587" s="1256"/>
      <c r="G12587" s="1257"/>
      <c r="I12587" s="1255"/>
      <c r="K12587" s="1257"/>
      <c r="L12587" s="1257"/>
      <c r="P12587" s="1255"/>
    </row>
    <row r="12588" spans="6:16">
      <c r="F12588" s="1256"/>
      <c r="G12588" s="1257"/>
      <c r="I12588" s="1255"/>
      <c r="K12588" s="1257"/>
      <c r="L12588" s="1257"/>
      <c r="P12588" s="1255"/>
    </row>
    <row r="12589" spans="6:16">
      <c r="F12589" s="1256"/>
      <c r="G12589" s="1257"/>
      <c r="I12589" s="1255"/>
      <c r="K12589" s="1257"/>
      <c r="L12589" s="1257"/>
      <c r="P12589" s="1255"/>
    </row>
    <row r="12590" spans="6:16">
      <c r="F12590" s="1256"/>
      <c r="G12590" s="1257"/>
      <c r="I12590" s="1255"/>
      <c r="K12590" s="1257"/>
      <c r="L12590" s="1257"/>
      <c r="P12590" s="1255"/>
    </row>
    <row r="12591" spans="6:16">
      <c r="F12591" s="1256"/>
      <c r="G12591" s="1257"/>
      <c r="I12591" s="1255"/>
      <c r="K12591" s="1257"/>
      <c r="L12591" s="1257"/>
      <c r="P12591" s="1255"/>
    </row>
    <row r="12592" spans="6:16">
      <c r="F12592" s="1256"/>
      <c r="G12592" s="1257"/>
      <c r="I12592" s="1255"/>
      <c r="K12592" s="1257"/>
      <c r="L12592" s="1257"/>
      <c r="P12592" s="1255"/>
    </row>
    <row r="12593" spans="6:16">
      <c r="F12593" s="1256"/>
      <c r="G12593" s="1257"/>
      <c r="I12593" s="1255"/>
      <c r="K12593" s="1257"/>
      <c r="L12593" s="1257"/>
      <c r="P12593" s="1255"/>
    </row>
    <row r="12594" spans="6:16">
      <c r="F12594" s="1256"/>
      <c r="G12594" s="1257"/>
      <c r="I12594" s="1255"/>
      <c r="K12594" s="1257"/>
      <c r="L12594" s="1257"/>
      <c r="P12594" s="1255"/>
    </row>
    <row r="12595" spans="6:16">
      <c r="F12595" s="1256"/>
      <c r="G12595" s="1257"/>
      <c r="I12595" s="1255"/>
      <c r="K12595" s="1257"/>
      <c r="L12595" s="1257"/>
      <c r="P12595" s="1255"/>
    </row>
    <row r="12596" spans="6:16">
      <c r="F12596" s="1256"/>
      <c r="G12596" s="1257"/>
      <c r="I12596" s="1255"/>
      <c r="K12596" s="1257"/>
      <c r="L12596" s="1257"/>
      <c r="P12596" s="1255"/>
    </row>
    <row r="12597" spans="6:16">
      <c r="F12597" s="1256"/>
      <c r="G12597" s="1257"/>
      <c r="I12597" s="1255"/>
      <c r="K12597" s="1257"/>
      <c r="L12597" s="1257"/>
      <c r="P12597" s="1255"/>
    </row>
    <row r="12598" spans="6:16">
      <c r="F12598" s="1256"/>
      <c r="G12598" s="1257"/>
      <c r="I12598" s="1255"/>
      <c r="K12598" s="1257"/>
      <c r="L12598" s="1257"/>
      <c r="P12598" s="1255"/>
    </row>
    <row r="12599" spans="6:16">
      <c r="F12599" s="1256"/>
      <c r="G12599" s="1257"/>
      <c r="I12599" s="1255"/>
      <c r="K12599" s="1257"/>
      <c r="L12599" s="1257"/>
      <c r="P12599" s="1255"/>
    </row>
    <row r="12600" spans="6:16">
      <c r="F12600" s="1256"/>
      <c r="G12600" s="1257"/>
      <c r="I12600" s="1255"/>
      <c r="K12600" s="1257"/>
      <c r="L12600" s="1257"/>
      <c r="P12600" s="1255"/>
    </row>
    <row r="12601" spans="6:16">
      <c r="F12601" s="1256"/>
      <c r="G12601" s="1257"/>
      <c r="I12601" s="1255"/>
      <c r="K12601" s="1257"/>
      <c r="L12601" s="1257"/>
      <c r="P12601" s="1255"/>
    </row>
    <row r="12602" spans="6:16">
      <c r="F12602" s="1256"/>
      <c r="G12602" s="1257"/>
      <c r="I12602" s="1255"/>
      <c r="K12602" s="1257"/>
      <c r="L12602" s="1257"/>
      <c r="P12602" s="1255"/>
    </row>
    <row r="12603" spans="6:16">
      <c r="F12603" s="1256"/>
      <c r="G12603" s="1257"/>
      <c r="I12603" s="1255"/>
      <c r="K12603" s="1257"/>
      <c r="L12603" s="1257"/>
      <c r="P12603" s="1255"/>
    </row>
    <row r="12604" spans="6:16">
      <c r="F12604" s="1256"/>
      <c r="G12604" s="1257"/>
      <c r="I12604" s="1255"/>
      <c r="K12604" s="1257"/>
      <c r="L12604" s="1257"/>
      <c r="P12604" s="1255"/>
    </row>
    <row r="12605" spans="6:16">
      <c r="F12605" s="1256"/>
      <c r="G12605" s="1257"/>
      <c r="I12605" s="1255"/>
      <c r="K12605" s="1257"/>
      <c r="L12605" s="1257"/>
      <c r="P12605" s="1255"/>
    </row>
    <row r="12606" spans="6:16">
      <c r="F12606" s="1256"/>
      <c r="G12606" s="1257"/>
      <c r="I12606" s="1255"/>
      <c r="K12606" s="1257"/>
      <c r="L12606" s="1257"/>
      <c r="P12606" s="1255"/>
    </row>
    <row r="12607" spans="6:16">
      <c r="F12607" s="1256"/>
      <c r="G12607" s="1257"/>
      <c r="I12607" s="1255"/>
      <c r="K12607" s="1257"/>
      <c r="L12607" s="1257"/>
      <c r="P12607" s="1255"/>
    </row>
    <row r="12608" spans="6:16">
      <c r="F12608" s="1256"/>
      <c r="G12608" s="1257"/>
      <c r="I12608" s="1255"/>
      <c r="K12608" s="1257"/>
      <c r="L12608" s="1257"/>
      <c r="P12608" s="1255"/>
    </row>
    <row r="12609" spans="6:16">
      <c r="F12609" s="1256"/>
      <c r="G12609" s="1257"/>
      <c r="I12609" s="1255"/>
      <c r="K12609" s="1257"/>
      <c r="L12609" s="1257"/>
      <c r="P12609" s="1255"/>
    </row>
    <row r="12610" spans="6:16">
      <c r="F12610" s="1256"/>
      <c r="G12610" s="1257"/>
      <c r="I12610" s="1255"/>
      <c r="K12610" s="1257"/>
      <c r="L12610" s="1257"/>
      <c r="P12610" s="1255"/>
    </row>
    <row r="12611" spans="6:16">
      <c r="F12611" s="1256"/>
      <c r="G12611" s="1257"/>
      <c r="I12611" s="1255"/>
      <c r="K12611" s="1257"/>
      <c r="L12611" s="1257"/>
      <c r="P12611" s="1255"/>
    </row>
    <row r="12612" spans="6:16">
      <c r="F12612" s="1256"/>
      <c r="G12612" s="1257"/>
      <c r="I12612" s="1255"/>
      <c r="K12612" s="1257"/>
      <c r="L12612" s="1257"/>
      <c r="P12612" s="1255"/>
    </row>
    <row r="12613" spans="6:16">
      <c r="F12613" s="1256"/>
      <c r="G12613" s="1257"/>
      <c r="I12613" s="1255"/>
      <c r="K12613" s="1257"/>
      <c r="L12613" s="1257"/>
      <c r="P12613" s="1255"/>
    </row>
    <row r="12614" spans="6:16">
      <c r="F12614" s="1256"/>
      <c r="G12614" s="1257"/>
      <c r="I12614" s="1255"/>
      <c r="K12614" s="1257"/>
      <c r="L12614" s="1257"/>
      <c r="P12614" s="1255"/>
    </row>
    <row r="12615" spans="6:16">
      <c r="F12615" s="1256"/>
      <c r="G12615" s="1257"/>
      <c r="I12615" s="1255"/>
      <c r="K12615" s="1257"/>
      <c r="L12615" s="1257"/>
      <c r="P12615" s="1255"/>
    </row>
    <row r="12616" spans="6:16">
      <c r="F12616" s="1256"/>
      <c r="G12616" s="1257"/>
      <c r="I12616" s="1255"/>
      <c r="K12616" s="1257"/>
      <c r="L12616" s="1257"/>
      <c r="P12616" s="1255"/>
    </row>
    <row r="12617" spans="6:16">
      <c r="F12617" s="1256"/>
      <c r="G12617" s="1257"/>
      <c r="I12617" s="1255"/>
      <c r="K12617" s="1257"/>
      <c r="L12617" s="1257"/>
      <c r="P12617" s="1255"/>
    </row>
    <row r="12618" spans="6:16">
      <c r="F12618" s="1256"/>
      <c r="G12618" s="1257"/>
      <c r="I12618" s="1255"/>
      <c r="K12618" s="1257"/>
      <c r="L12618" s="1257"/>
      <c r="P12618" s="1255"/>
    </row>
    <row r="12619" spans="6:16">
      <c r="F12619" s="1256"/>
      <c r="G12619" s="1257"/>
      <c r="I12619" s="1255"/>
      <c r="K12619" s="1257"/>
      <c r="L12619" s="1257"/>
      <c r="P12619" s="1255"/>
    </row>
    <row r="12620" spans="6:16">
      <c r="F12620" s="1256"/>
      <c r="G12620" s="1257"/>
      <c r="I12620" s="1255"/>
      <c r="K12620" s="1257"/>
      <c r="L12620" s="1257"/>
      <c r="P12620" s="1255"/>
    </row>
    <row r="12621" spans="6:16">
      <c r="F12621" s="1256"/>
      <c r="G12621" s="1257"/>
      <c r="I12621" s="1255"/>
      <c r="K12621" s="1257"/>
      <c r="L12621" s="1257"/>
      <c r="P12621" s="1255"/>
    </row>
    <row r="12622" spans="6:16">
      <c r="F12622" s="1256"/>
      <c r="G12622" s="1257"/>
      <c r="I12622" s="1255"/>
      <c r="K12622" s="1257"/>
      <c r="L12622" s="1257"/>
      <c r="P12622" s="1255"/>
    </row>
    <row r="12623" spans="6:16">
      <c r="F12623" s="1256"/>
      <c r="G12623" s="1257"/>
      <c r="I12623" s="1255"/>
      <c r="K12623" s="1257"/>
      <c r="L12623" s="1257"/>
      <c r="P12623" s="1255"/>
    </row>
    <row r="12624" spans="6:16">
      <c r="F12624" s="1256"/>
      <c r="G12624" s="1257"/>
      <c r="I12624" s="1255"/>
      <c r="K12624" s="1257"/>
      <c r="L12624" s="1257"/>
      <c r="P12624" s="1255"/>
    </row>
    <row r="12625" spans="6:16">
      <c r="F12625" s="1256"/>
      <c r="G12625" s="1257"/>
      <c r="I12625" s="1255"/>
      <c r="K12625" s="1257"/>
      <c r="L12625" s="1257"/>
      <c r="P12625" s="1255"/>
    </row>
    <row r="12626" spans="6:16">
      <c r="F12626" s="1256"/>
      <c r="G12626" s="1257"/>
      <c r="I12626" s="1255"/>
      <c r="K12626" s="1257"/>
      <c r="L12626" s="1257"/>
      <c r="P12626" s="1255"/>
    </row>
    <row r="12627" spans="6:16">
      <c r="F12627" s="1256"/>
      <c r="G12627" s="1257"/>
      <c r="I12627" s="1255"/>
      <c r="K12627" s="1257"/>
      <c r="L12627" s="1257"/>
      <c r="P12627" s="1255"/>
    </row>
    <row r="12628" spans="6:16">
      <c r="F12628" s="1256"/>
      <c r="G12628" s="1257"/>
      <c r="I12628" s="1255"/>
      <c r="K12628" s="1257"/>
      <c r="L12628" s="1257"/>
      <c r="P12628" s="1255"/>
    </row>
    <row r="12629" spans="6:16">
      <c r="F12629" s="1256"/>
      <c r="G12629" s="1257"/>
      <c r="I12629" s="1255"/>
      <c r="K12629" s="1257"/>
      <c r="L12629" s="1257"/>
      <c r="P12629" s="1255"/>
    </row>
    <row r="12630" spans="6:16">
      <c r="F12630" s="1256"/>
      <c r="G12630" s="1257"/>
      <c r="I12630" s="1255"/>
      <c r="K12630" s="1257"/>
      <c r="L12630" s="1257"/>
      <c r="P12630" s="1255"/>
    </row>
    <row r="12631" spans="6:16">
      <c r="F12631" s="1256"/>
      <c r="G12631" s="1257"/>
      <c r="I12631" s="1255"/>
      <c r="K12631" s="1257"/>
      <c r="L12631" s="1257"/>
      <c r="P12631" s="1255"/>
    </row>
    <row r="12632" spans="6:16">
      <c r="F12632" s="1256"/>
      <c r="G12632" s="1257"/>
      <c r="I12632" s="1255"/>
      <c r="K12632" s="1257"/>
      <c r="L12632" s="1257"/>
      <c r="P12632" s="1255"/>
    </row>
    <row r="12633" spans="6:16">
      <c r="F12633" s="1256"/>
      <c r="G12633" s="1257"/>
      <c r="I12633" s="1255"/>
      <c r="K12633" s="1257"/>
      <c r="L12633" s="1257"/>
      <c r="P12633" s="1255"/>
    </row>
    <row r="12634" spans="6:16">
      <c r="F12634" s="1256"/>
      <c r="G12634" s="1257"/>
      <c r="I12634" s="1255"/>
      <c r="K12634" s="1257"/>
      <c r="L12634" s="1257"/>
      <c r="P12634" s="1255"/>
    </row>
    <row r="12635" spans="6:16">
      <c r="F12635" s="1256"/>
      <c r="G12635" s="1257"/>
      <c r="I12635" s="1255"/>
      <c r="K12635" s="1257"/>
      <c r="L12635" s="1257"/>
      <c r="P12635" s="1255"/>
    </row>
    <row r="12636" spans="6:16">
      <c r="F12636" s="1256"/>
      <c r="G12636" s="1257"/>
      <c r="I12636" s="1255"/>
      <c r="K12636" s="1257"/>
      <c r="L12636" s="1257"/>
      <c r="P12636" s="1255"/>
    </row>
    <row r="12637" spans="6:16">
      <c r="F12637" s="1256"/>
      <c r="G12637" s="1257"/>
      <c r="I12637" s="1255"/>
      <c r="K12637" s="1257"/>
      <c r="L12637" s="1257"/>
      <c r="P12637" s="1255"/>
    </row>
    <row r="12638" spans="6:16">
      <c r="F12638" s="1256"/>
      <c r="G12638" s="1257"/>
      <c r="I12638" s="1255"/>
      <c r="K12638" s="1257"/>
      <c r="L12638" s="1257"/>
      <c r="P12638" s="1255"/>
    </row>
    <row r="12639" spans="6:16">
      <c r="F12639" s="1256"/>
      <c r="G12639" s="1257"/>
      <c r="I12639" s="1255"/>
      <c r="K12639" s="1257"/>
      <c r="L12639" s="1257"/>
      <c r="P12639" s="1255"/>
    </row>
    <row r="12640" spans="6:16">
      <c r="F12640" s="1256"/>
      <c r="G12640" s="1257"/>
      <c r="I12640" s="1255"/>
      <c r="K12640" s="1257"/>
      <c r="L12640" s="1257"/>
      <c r="P12640" s="1255"/>
    </row>
    <row r="12641" spans="6:16">
      <c r="F12641" s="1256"/>
      <c r="G12641" s="1257"/>
      <c r="I12641" s="1255"/>
      <c r="K12641" s="1257"/>
      <c r="L12641" s="1257"/>
      <c r="P12641" s="1255"/>
    </row>
    <row r="12642" spans="6:16">
      <c r="F12642" s="1256"/>
      <c r="G12642" s="1257"/>
      <c r="I12642" s="1255"/>
      <c r="K12642" s="1257"/>
      <c r="L12642" s="1257"/>
      <c r="P12642" s="1255"/>
    </row>
    <row r="12643" spans="6:16">
      <c r="F12643" s="1256"/>
      <c r="G12643" s="1257"/>
      <c r="I12643" s="1255"/>
      <c r="K12643" s="1257"/>
      <c r="L12643" s="1257"/>
      <c r="P12643" s="1255"/>
    </row>
    <row r="12644" spans="6:16">
      <c r="F12644" s="1256"/>
      <c r="G12644" s="1257"/>
      <c r="I12644" s="1255"/>
      <c r="K12644" s="1257"/>
      <c r="L12644" s="1257"/>
      <c r="P12644" s="1255"/>
    </row>
    <row r="12645" spans="6:16">
      <c r="F12645" s="1256"/>
      <c r="G12645" s="1257"/>
      <c r="I12645" s="1255"/>
      <c r="K12645" s="1257"/>
      <c r="L12645" s="1257"/>
      <c r="P12645" s="1255"/>
    </row>
    <row r="12646" spans="6:16">
      <c r="F12646" s="1256"/>
      <c r="G12646" s="1257"/>
      <c r="I12646" s="1255"/>
      <c r="K12646" s="1257"/>
      <c r="L12646" s="1257"/>
      <c r="P12646" s="1255"/>
    </row>
    <row r="12647" spans="6:16">
      <c r="F12647" s="1256"/>
      <c r="G12647" s="1257"/>
      <c r="I12647" s="1255"/>
      <c r="K12647" s="1257"/>
      <c r="L12647" s="1257"/>
      <c r="P12647" s="1255"/>
    </row>
    <row r="12648" spans="6:16">
      <c r="F12648" s="1256"/>
      <c r="G12648" s="1257"/>
      <c r="I12648" s="1255"/>
      <c r="K12648" s="1257"/>
      <c r="L12648" s="1257"/>
      <c r="P12648" s="1255"/>
    </row>
    <row r="12649" spans="6:16">
      <c r="F12649" s="1256"/>
      <c r="G12649" s="1257"/>
      <c r="I12649" s="1255"/>
      <c r="K12649" s="1257"/>
      <c r="L12649" s="1257"/>
      <c r="P12649" s="1255"/>
    </row>
    <row r="12650" spans="6:16">
      <c r="F12650" s="1256"/>
      <c r="G12650" s="1257"/>
      <c r="I12650" s="1255"/>
      <c r="K12650" s="1257"/>
      <c r="L12650" s="1257"/>
      <c r="P12650" s="1255"/>
    </row>
    <row r="12651" spans="6:16">
      <c r="F12651" s="1256"/>
      <c r="G12651" s="1257"/>
      <c r="I12651" s="1255"/>
      <c r="K12651" s="1257"/>
      <c r="L12651" s="1257"/>
      <c r="P12651" s="1255"/>
    </row>
    <row r="12652" spans="6:16">
      <c r="F12652" s="1256"/>
      <c r="G12652" s="1257"/>
      <c r="I12652" s="1255"/>
      <c r="K12652" s="1257"/>
      <c r="L12652" s="1257"/>
      <c r="P12652" s="1255"/>
    </row>
    <row r="12653" spans="6:16">
      <c r="F12653" s="1256"/>
      <c r="G12653" s="1257"/>
      <c r="I12653" s="1255"/>
      <c r="K12653" s="1257"/>
      <c r="L12653" s="1257"/>
      <c r="P12653" s="1255"/>
    </row>
    <row r="12654" spans="6:16">
      <c r="F12654" s="1256"/>
      <c r="G12654" s="1257"/>
      <c r="I12654" s="1255"/>
      <c r="K12654" s="1257"/>
      <c r="L12654" s="1257"/>
      <c r="P12654" s="1255"/>
    </row>
    <row r="12655" spans="6:16">
      <c r="F12655" s="1256"/>
      <c r="G12655" s="1257"/>
      <c r="I12655" s="1255"/>
      <c r="K12655" s="1257"/>
      <c r="L12655" s="1257"/>
      <c r="P12655" s="1255"/>
    </row>
    <row r="12656" spans="6:16">
      <c r="F12656" s="1256"/>
      <c r="G12656" s="1257"/>
      <c r="I12656" s="1255"/>
      <c r="K12656" s="1257"/>
      <c r="L12656" s="1257"/>
      <c r="P12656" s="1255"/>
    </row>
    <row r="12657" spans="6:16">
      <c r="F12657" s="1256"/>
      <c r="G12657" s="1257"/>
      <c r="I12657" s="1255"/>
      <c r="K12657" s="1257"/>
      <c r="L12657" s="1257"/>
      <c r="P12657" s="1255"/>
    </row>
    <row r="12658" spans="6:16">
      <c r="F12658" s="1256"/>
      <c r="G12658" s="1257"/>
      <c r="I12658" s="1255"/>
      <c r="K12658" s="1257"/>
      <c r="L12658" s="1257"/>
      <c r="P12658" s="1255"/>
    </row>
    <row r="12659" spans="6:16">
      <c r="F12659" s="1256"/>
      <c r="G12659" s="1257"/>
      <c r="I12659" s="1255"/>
      <c r="K12659" s="1257"/>
      <c r="L12659" s="1257"/>
      <c r="P12659" s="1255"/>
    </row>
    <row r="12660" spans="6:16">
      <c r="F12660" s="1256"/>
      <c r="G12660" s="1257"/>
      <c r="I12660" s="1255"/>
      <c r="K12660" s="1257"/>
      <c r="L12660" s="1257"/>
      <c r="P12660" s="1255"/>
    </row>
    <row r="12661" spans="6:16">
      <c r="F12661" s="1256"/>
      <c r="G12661" s="1257"/>
      <c r="I12661" s="1255"/>
      <c r="K12661" s="1257"/>
      <c r="L12661" s="1257"/>
      <c r="P12661" s="1255"/>
    </row>
    <row r="12662" spans="6:16">
      <c r="F12662" s="1256"/>
      <c r="G12662" s="1257"/>
      <c r="I12662" s="1255"/>
      <c r="K12662" s="1257"/>
      <c r="L12662" s="1257"/>
      <c r="P12662" s="1255"/>
    </row>
    <row r="12663" spans="6:16">
      <c r="F12663" s="1256"/>
      <c r="G12663" s="1257"/>
      <c r="I12663" s="1255"/>
      <c r="K12663" s="1257"/>
      <c r="L12663" s="1257"/>
      <c r="P12663" s="1255"/>
    </row>
    <row r="12664" spans="6:16">
      <c r="F12664" s="1256"/>
      <c r="G12664" s="1257"/>
      <c r="I12664" s="1255"/>
      <c r="K12664" s="1257"/>
      <c r="L12664" s="1257"/>
      <c r="P12664" s="1255"/>
    </row>
    <row r="12665" spans="6:16">
      <c r="F12665" s="1256"/>
      <c r="G12665" s="1257"/>
      <c r="I12665" s="1255"/>
      <c r="K12665" s="1257"/>
      <c r="L12665" s="1257"/>
      <c r="P12665" s="1255"/>
    </row>
    <row r="12666" spans="6:16">
      <c r="F12666" s="1256"/>
      <c r="G12666" s="1257"/>
      <c r="I12666" s="1255"/>
      <c r="K12666" s="1257"/>
      <c r="L12666" s="1257"/>
      <c r="P12666" s="1255"/>
    </row>
    <row r="12667" spans="6:16">
      <c r="F12667" s="1256"/>
      <c r="G12667" s="1257"/>
      <c r="I12667" s="1255"/>
      <c r="K12667" s="1257"/>
      <c r="L12667" s="1257"/>
      <c r="P12667" s="1255"/>
    </row>
    <row r="12668" spans="6:16">
      <c r="F12668" s="1256"/>
      <c r="G12668" s="1257"/>
      <c r="I12668" s="1255"/>
      <c r="K12668" s="1257"/>
      <c r="L12668" s="1257"/>
      <c r="P12668" s="1255"/>
    </row>
    <row r="12669" spans="6:16">
      <c r="F12669" s="1256"/>
      <c r="G12669" s="1257"/>
      <c r="I12669" s="1255"/>
      <c r="K12669" s="1257"/>
      <c r="L12669" s="1257"/>
      <c r="P12669" s="1255"/>
    </row>
    <row r="12670" spans="6:16">
      <c r="F12670" s="1256"/>
      <c r="G12670" s="1257"/>
      <c r="I12670" s="1255"/>
      <c r="K12670" s="1257"/>
      <c r="L12670" s="1257"/>
      <c r="P12670" s="1255"/>
    </row>
    <row r="12671" spans="6:16">
      <c r="F12671" s="1256"/>
      <c r="G12671" s="1257"/>
      <c r="I12671" s="1255"/>
      <c r="K12671" s="1257"/>
      <c r="L12671" s="1257"/>
      <c r="P12671" s="1255"/>
    </row>
    <row r="12672" spans="6:16">
      <c r="F12672" s="1256"/>
      <c r="G12672" s="1257"/>
      <c r="I12672" s="1255"/>
      <c r="K12672" s="1257"/>
      <c r="L12672" s="1257"/>
      <c r="P12672" s="1255"/>
    </row>
    <row r="12673" spans="6:16">
      <c r="F12673" s="1256"/>
      <c r="G12673" s="1257"/>
      <c r="I12673" s="1255"/>
      <c r="K12673" s="1257"/>
      <c r="L12673" s="1257"/>
      <c r="P12673" s="1255"/>
    </row>
    <row r="12674" spans="6:16">
      <c r="F12674" s="1256"/>
      <c r="G12674" s="1257"/>
      <c r="I12674" s="1255"/>
      <c r="K12674" s="1257"/>
      <c r="L12674" s="1257"/>
      <c r="P12674" s="1255"/>
    </row>
    <row r="12675" spans="6:16">
      <c r="F12675" s="1256"/>
      <c r="G12675" s="1257"/>
      <c r="I12675" s="1255"/>
      <c r="K12675" s="1257"/>
      <c r="L12675" s="1257"/>
      <c r="P12675" s="1255"/>
    </row>
    <row r="12676" spans="6:16">
      <c r="F12676" s="1256"/>
      <c r="G12676" s="1257"/>
      <c r="I12676" s="1255"/>
      <c r="K12676" s="1257"/>
      <c r="L12676" s="1257"/>
      <c r="P12676" s="1255"/>
    </row>
    <row r="12677" spans="6:16">
      <c r="F12677" s="1256"/>
      <c r="G12677" s="1257"/>
      <c r="I12677" s="1255"/>
      <c r="K12677" s="1257"/>
      <c r="L12677" s="1257"/>
      <c r="P12677" s="1255"/>
    </row>
    <row r="12678" spans="6:16">
      <c r="F12678" s="1256"/>
      <c r="G12678" s="1257"/>
      <c r="I12678" s="1255"/>
      <c r="K12678" s="1257"/>
      <c r="L12678" s="1257"/>
      <c r="P12678" s="1255"/>
    </row>
    <row r="12679" spans="6:16">
      <c r="F12679" s="1256"/>
      <c r="G12679" s="1257"/>
      <c r="I12679" s="1255"/>
      <c r="K12679" s="1257"/>
      <c r="L12679" s="1257"/>
      <c r="P12679" s="1255"/>
    </row>
    <row r="12680" spans="6:16">
      <c r="F12680" s="1256"/>
      <c r="G12680" s="1257"/>
      <c r="I12680" s="1255"/>
      <c r="K12680" s="1257"/>
      <c r="L12680" s="1257"/>
      <c r="P12680" s="1255"/>
    </row>
    <row r="12681" spans="6:16">
      <c r="F12681" s="1256"/>
      <c r="G12681" s="1257"/>
      <c r="I12681" s="1255"/>
      <c r="K12681" s="1257"/>
      <c r="L12681" s="1257"/>
      <c r="P12681" s="1255"/>
    </row>
    <row r="12682" spans="6:16">
      <c r="F12682" s="1256"/>
      <c r="G12682" s="1257"/>
      <c r="I12682" s="1255"/>
      <c r="K12682" s="1257"/>
      <c r="L12682" s="1257"/>
      <c r="P12682" s="1255"/>
    </row>
    <row r="12683" spans="6:16">
      <c r="F12683" s="1256"/>
      <c r="G12683" s="1257"/>
      <c r="I12683" s="1255"/>
      <c r="K12683" s="1257"/>
      <c r="L12683" s="1257"/>
      <c r="P12683" s="1255"/>
    </row>
    <row r="12684" spans="6:16">
      <c r="F12684" s="1256"/>
      <c r="G12684" s="1257"/>
      <c r="I12684" s="1255"/>
      <c r="K12684" s="1257"/>
      <c r="L12684" s="1257"/>
      <c r="P12684" s="1255"/>
    </row>
    <row r="12685" spans="6:16">
      <c r="F12685" s="1256"/>
      <c r="G12685" s="1257"/>
      <c r="I12685" s="1255"/>
      <c r="K12685" s="1257"/>
      <c r="L12685" s="1257"/>
      <c r="P12685" s="1255"/>
    </row>
    <row r="12686" spans="6:16">
      <c r="F12686" s="1256"/>
      <c r="G12686" s="1257"/>
      <c r="I12686" s="1255"/>
      <c r="K12686" s="1257"/>
      <c r="L12686" s="1257"/>
      <c r="P12686" s="1255"/>
    </row>
    <row r="12687" spans="6:16">
      <c r="F12687" s="1256"/>
      <c r="G12687" s="1257"/>
      <c r="I12687" s="1255"/>
      <c r="K12687" s="1257"/>
      <c r="L12687" s="1257"/>
      <c r="P12687" s="1255"/>
    </row>
    <row r="12688" spans="6:16">
      <c r="F12688" s="1256"/>
      <c r="G12688" s="1257"/>
      <c r="I12688" s="1255"/>
      <c r="K12688" s="1257"/>
      <c r="L12688" s="1257"/>
      <c r="P12688" s="1255"/>
    </row>
    <row r="12689" spans="6:16">
      <c r="F12689" s="1256"/>
      <c r="G12689" s="1257"/>
      <c r="I12689" s="1255"/>
      <c r="K12689" s="1257"/>
      <c r="L12689" s="1257"/>
      <c r="P12689" s="1255"/>
    </row>
    <row r="12690" spans="6:16">
      <c r="F12690" s="1256"/>
      <c r="G12690" s="1257"/>
      <c r="I12690" s="1255"/>
      <c r="K12690" s="1257"/>
      <c r="L12690" s="1257"/>
      <c r="P12690" s="1255"/>
    </row>
    <row r="12691" spans="6:16">
      <c r="F12691" s="1256"/>
      <c r="G12691" s="1257"/>
      <c r="I12691" s="1255"/>
      <c r="K12691" s="1257"/>
      <c r="L12691" s="1257"/>
      <c r="P12691" s="1255"/>
    </row>
    <row r="12692" spans="6:16">
      <c r="F12692" s="1256"/>
      <c r="G12692" s="1257"/>
      <c r="I12692" s="1255"/>
      <c r="K12692" s="1257"/>
      <c r="L12692" s="1257"/>
      <c r="P12692" s="1255"/>
    </row>
    <row r="12693" spans="6:16">
      <c r="F12693" s="1256"/>
      <c r="G12693" s="1257"/>
      <c r="I12693" s="1255"/>
      <c r="K12693" s="1257"/>
      <c r="L12693" s="1257"/>
      <c r="P12693" s="1255"/>
    </row>
    <row r="12694" spans="6:16">
      <c r="F12694" s="1256"/>
      <c r="G12694" s="1257"/>
      <c r="I12694" s="1255"/>
      <c r="K12694" s="1257"/>
      <c r="L12694" s="1257"/>
      <c r="P12694" s="1255"/>
    </row>
    <row r="12695" spans="6:16">
      <c r="F12695" s="1256"/>
      <c r="G12695" s="1257"/>
      <c r="I12695" s="1255"/>
      <c r="K12695" s="1257"/>
      <c r="L12695" s="1257"/>
      <c r="P12695" s="1255"/>
    </row>
    <row r="12696" spans="6:16">
      <c r="F12696" s="1256"/>
      <c r="G12696" s="1257"/>
      <c r="I12696" s="1255"/>
      <c r="K12696" s="1257"/>
      <c r="L12696" s="1257"/>
      <c r="P12696" s="1255"/>
    </row>
    <row r="12697" spans="6:16">
      <c r="F12697" s="1256"/>
      <c r="G12697" s="1257"/>
      <c r="I12697" s="1255"/>
      <c r="K12697" s="1257"/>
      <c r="L12697" s="1257"/>
      <c r="P12697" s="1255"/>
    </row>
    <row r="12698" spans="6:16">
      <c r="F12698" s="1256"/>
      <c r="G12698" s="1257"/>
      <c r="I12698" s="1255"/>
      <c r="K12698" s="1257"/>
      <c r="L12698" s="1257"/>
      <c r="P12698" s="1255"/>
    </row>
    <row r="12699" spans="6:16">
      <c r="F12699" s="1256"/>
      <c r="G12699" s="1257"/>
      <c r="I12699" s="1255"/>
      <c r="K12699" s="1257"/>
      <c r="L12699" s="1257"/>
      <c r="P12699" s="1255"/>
    </row>
    <row r="12700" spans="6:16">
      <c r="F12700" s="1256"/>
      <c r="G12700" s="1257"/>
      <c r="I12700" s="1255"/>
      <c r="K12700" s="1257"/>
      <c r="L12700" s="1257"/>
      <c r="P12700" s="1255"/>
    </row>
    <row r="12701" spans="6:16">
      <c r="F12701" s="1256"/>
      <c r="G12701" s="1257"/>
      <c r="I12701" s="1255"/>
      <c r="K12701" s="1257"/>
      <c r="L12701" s="1257"/>
      <c r="P12701" s="1255"/>
    </row>
    <row r="12702" spans="6:16">
      <c r="F12702" s="1256"/>
      <c r="G12702" s="1257"/>
      <c r="I12702" s="1255"/>
      <c r="K12702" s="1257"/>
      <c r="L12702" s="1257"/>
      <c r="P12702" s="1255"/>
    </row>
    <row r="12703" spans="6:16">
      <c r="F12703" s="1256"/>
      <c r="G12703" s="1257"/>
      <c r="I12703" s="1255"/>
      <c r="K12703" s="1257"/>
      <c r="L12703" s="1257"/>
      <c r="P12703" s="1255"/>
    </row>
    <row r="12704" spans="6:16">
      <c r="F12704" s="1256"/>
      <c r="G12704" s="1257"/>
      <c r="I12704" s="1255"/>
      <c r="K12704" s="1257"/>
      <c r="L12704" s="1257"/>
      <c r="P12704" s="1255"/>
    </row>
    <row r="12705" spans="6:16">
      <c r="F12705" s="1256"/>
      <c r="G12705" s="1257"/>
      <c r="I12705" s="1255"/>
      <c r="K12705" s="1257"/>
      <c r="L12705" s="1257"/>
      <c r="P12705" s="1255"/>
    </row>
    <row r="12706" spans="6:16">
      <c r="F12706" s="1256"/>
      <c r="G12706" s="1257"/>
      <c r="I12706" s="1255"/>
      <c r="K12706" s="1257"/>
      <c r="L12706" s="1257"/>
      <c r="P12706" s="1255"/>
    </row>
    <row r="12707" spans="6:16">
      <c r="F12707" s="1256"/>
      <c r="G12707" s="1257"/>
      <c r="I12707" s="1255"/>
      <c r="K12707" s="1257"/>
      <c r="L12707" s="1257"/>
      <c r="P12707" s="1255"/>
    </row>
    <row r="12708" spans="6:16">
      <c r="F12708" s="1256"/>
      <c r="G12708" s="1257"/>
      <c r="I12708" s="1255"/>
      <c r="K12708" s="1257"/>
      <c r="L12708" s="1257"/>
      <c r="P12708" s="1255"/>
    </row>
    <row r="12709" spans="6:16">
      <c r="F12709" s="1256"/>
      <c r="G12709" s="1257"/>
      <c r="I12709" s="1255"/>
      <c r="K12709" s="1257"/>
      <c r="L12709" s="1257"/>
      <c r="P12709" s="1255"/>
    </row>
    <row r="12710" spans="6:16">
      <c r="F12710" s="1256"/>
      <c r="G12710" s="1257"/>
      <c r="I12710" s="1255"/>
      <c r="K12710" s="1257"/>
      <c r="L12710" s="1257"/>
      <c r="P12710" s="1255"/>
    </row>
    <row r="12711" spans="6:16">
      <c r="F12711" s="1256"/>
      <c r="G12711" s="1257"/>
      <c r="I12711" s="1255"/>
      <c r="K12711" s="1257"/>
      <c r="L12711" s="1257"/>
      <c r="P12711" s="1255"/>
    </row>
    <row r="12712" spans="6:16">
      <c r="F12712" s="1256"/>
      <c r="G12712" s="1257"/>
      <c r="I12712" s="1255"/>
      <c r="K12712" s="1257"/>
      <c r="L12712" s="1257"/>
      <c r="P12712" s="1255"/>
    </row>
    <row r="12713" spans="6:16">
      <c r="F12713" s="1256"/>
      <c r="G12713" s="1257"/>
      <c r="I12713" s="1255"/>
      <c r="K12713" s="1257"/>
      <c r="L12713" s="1257"/>
      <c r="P12713" s="1255"/>
    </row>
    <row r="12714" spans="6:16">
      <c r="F12714" s="1256"/>
      <c r="G12714" s="1257"/>
      <c r="I12714" s="1255"/>
      <c r="K12714" s="1257"/>
      <c r="L12714" s="1257"/>
      <c r="P12714" s="1255"/>
    </row>
    <row r="12715" spans="6:16">
      <c r="F12715" s="1256"/>
      <c r="G12715" s="1257"/>
      <c r="I12715" s="1255"/>
      <c r="K12715" s="1257"/>
      <c r="L12715" s="1257"/>
      <c r="P12715" s="1255"/>
    </row>
    <row r="12716" spans="6:16">
      <c r="F12716" s="1256"/>
      <c r="G12716" s="1257"/>
      <c r="I12716" s="1255"/>
      <c r="K12716" s="1257"/>
      <c r="L12716" s="1257"/>
      <c r="P12716" s="1255"/>
    </row>
    <row r="12717" spans="6:16">
      <c r="F12717" s="1256"/>
      <c r="G12717" s="1257"/>
      <c r="I12717" s="1255"/>
      <c r="K12717" s="1257"/>
      <c r="L12717" s="1257"/>
      <c r="P12717" s="1255"/>
    </row>
    <row r="12718" spans="6:16">
      <c r="F12718" s="1256"/>
      <c r="G12718" s="1257"/>
      <c r="I12718" s="1255"/>
      <c r="K12718" s="1257"/>
      <c r="L12718" s="1257"/>
      <c r="P12718" s="1255"/>
    </row>
    <row r="12719" spans="6:16">
      <c r="F12719" s="1256"/>
      <c r="G12719" s="1257"/>
      <c r="I12719" s="1255"/>
      <c r="K12719" s="1257"/>
      <c r="L12719" s="1257"/>
      <c r="P12719" s="1255"/>
    </row>
    <row r="12720" spans="6:16">
      <c r="F12720" s="1256"/>
      <c r="G12720" s="1257"/>
      <c r="I12720" s="1255"/>
      <c r="K12720" s="1257"/>
      <c r="L12720" s="1257"/>
      <c r="P12720" s="1255"/>
    </row>
    <row r="12721" spans="6:16">
      <c r="F12721" s="1256"/>
      <c r="G12721" s="1257"/>
      <c r="I12721" s="1255"/>
      <c r="K12721" s="1257"/>
      <c r="L12721" s="1257"/>
      <c r="P12721" s="1255"/>
    </row>
    <row r="12722" spans="6:16">
      <c r="F12722" s="1256"/>
      <c r="G12722" s="1257"/>
      <c r="I12722" s="1255"/>
      <c r="K12722" s="1257"/>
      <c r="L12722" s="1257"/>
      <c r="P12722" s="1255"/>
    </row>
    <row r="12723" spans="6:16">
      <c r="F12723" s="1256"/>
      <c r="G12723" s="1257"/>
      <c r="I12723" s="1255"/>
      <c r="K12723" s="1257"/>
      <c r="L12723" s="1257"/>
      <c r="P12723" s="1255"/>
    </row>
    <row r="12724" spans="6:16">
      <c r="F12724" s="1256"/>
      <c r="G12724" s="1257"/>
      <c r="I12724" s="1255"/>
      <c r="K12724" s="1257"/>
      <c r="L12724" s="1257"/>
      <c r="P12724" s="1255"/>
    </row>
    <row r="12725" spans="6:16">
      <c r="F12725" s="1256"/>
      <c r="G12725" s="1257"/>
      <c r="I12725" s="1255"/>
      <c r="K12725" s="1257"/>
      <c r="L12725" s="1257"/>
      <c r="P12725" s="1255"/>
    </row>
    <row r="12726" spans="6:16">
      <c r="F12726" s="1256"/>
      <c r="G12726" s="1257"/>
      <c r="I12726" s="1255"/>
      <c r="K12726" s="1257"/>
      <c r="L12726" s="1257"/>
      <c r="P12726" s="1255"/>
    </row>
    <row r="12727" spans="6:16">
      <c r="F12727" s="1256"/>
      <c r="G12727" s="1257"/>
      <c r="I12727" s="1255"/>
      <c r="K12727" s="1257"/>
      <c r="L12727" s="1257"/>
      <c r="P12727" s="1255"/>
    </row>
    <row r="12728" spans="6:16">
      <c r="F12728" s="1256"/>
      <c r="G12728" s="1257"/>
      <c r="I12728" s="1255"/>
      <c r="K12728" s="1257"/>
      <c r="L12728" s="1257"/>
      <c r="P12728" s="1255"/>
    </row>
    <row r="12729" spans="6:16">
      <c r="F12729" s="1256"/>
      <c r="G12729" s="1257"/>
      <c r="I12729" s="1255"/>
      <c r="K12729" s="1257"/>
      <c r="L12729" s="1257"/>
      <c r="P12729" s="1255"/>
    </row>
    <row r="12730" spans="6:16">
      <c r="F12730" s="1256"/>
      <c r="G12730" s="1257"/>
      <c r="I12730" s="1255"/>
      <c r="K12730" s="1257"/>
      <c r="L12730" s="1257"/>
      <c r="P12730" s="1255"/>
    </row>
    <row r="12731" spans="6:16">
      <c r="F12731" s="1256"/>
      <c r="G12731" s="1257"/>
      <c r="I12731" s="1255"/>
      <c r="K12731" s="1257"/>
      <c r="L12731" s="1257"/>
      <c r="P12731" s="1255"/>
    </row>
    <row r="12732" spans="6:16">
      <c r="F12732" s="1256"/>
      <c r="G12732" s="1257"/>
      <c r="I12732" s="1255"/>
      <c r="K12732" s="1257"/>
      <c r="L12732" s="1257"/>
      <c r="P12732" s="1255"/>
    </row>
    <row r="12733" spans="6:16">
      <c r="F12733" s="1256"/>
      <c r="G12733" s="1257"/>
      <c r="I12733" s="1255"/>
      <c r="K12733" s="1257"/>
      <c r="L12733" s="1257"/>
      <c r="P12733" s="1255"/>
    </row>
    <row r="12734" spans="6:16">
      <c r="F12734" s="1256"/>
      <c r="G12734" s="1257"/>
      <c r="I12734" s="1255"/>
      <c r="K12734" s="1257"/>
      <c r="L12734" s="1257"/>
      <c r="P12734" s="1255"/>
    </row>
    <row r="12735" spans="6:16">
      <c r="F12735" s="1256"/>
      <c r="G12735" s="1257"/>
      <c r="I12735" s="1255"/>
      <c r="K12735" s="1257"/>
      <c r="L12735" s="1257"/>
      <c r="P12735" s="1255"/>
    </row>
    <row r="12736" spans="6:16">
      <c r="F12736" s="1256"/>
      <c r="G12736" s="1257"/>
      <c r="I12736" s="1255"/>
      <c r="K12736" s="1257"/>
      <c r="L12736" s="1257"/>
      <c r="P12736" s="1255"/>
    </row>
    <row r="12737" spans="6:16">
      <c r="F12737" s="1256"/>
      <c r="G12737" s="1257"/>
      <c r="I12737" s="1255"/>
      <c r="K12737" s="1257"/>
      <c r="L12737" s="1257"/>
      <c r="P12737" s="1255"/>
    </row>
    <row r="12738" spans="6:16">
      <c r="F12738" s="1256"/>
      <c r="G12738" s="1257"/>
      <c r="I12738" s="1255"/>
      <c r="K12738" s="1257"/>
      <c r="L12738" s="1257"/>
      <c r="P12738" s="1255"/>
    </row>
    <row r="12739" spans="6:16">
      <c r="F12739" s="1256"/>
      <c r="G12739" s="1257"/>
      <c r="I12739" s="1255"/>
      <c r="K12739" s="1257"/>
      <c r="L12739" s="1257"/>
      <c r="P12739" s="1255"/>
    </row>
    <row r="12740" spans="6:16">
      <c r="F12740" s="1256"/>
      <c r="G12740" s="1257"/>
      <c r="I12740" s="1255"/>
      <c r="K12740" s="1257"/>
      <c r="L12740" s="1257"/>
      <c r="P12740" s="1255"/>
    </row>
    <row r="12741" spans="6:16">
      <c r="F12741" s="1256"/>
      <c r="G12741" s="1257"/>
      <c r="I12741" s="1255"/>
      <c r="K12741" s="1257"/>
      <c r="L12741" s="1257"/>
      <c r="P12741" s="1255"/>
    </row>
    <row r="12742" spans="6:16">
      <c r="F12742" s="1256"/>
      <c r="G12742" s="1257"/>
      <c r="I12742" s="1255"/>
      <c r="K12742" s="1257"/>
      <c r="L12742" s="1257"/>
      <c r="P12742" s="1255"/>
    </row>
    <row r="12743" spans="6:16">
      <c r="F12743" s="1256"/>
      <c r="G12743" s="1257"/>
      <c r="I12743" s="1255"/>
      <c r="K12743" s="1257"/>
      <c r="L12743" s="1257"/>
      <c r="P12743" s="1255"/>
    </row>
    <row r="12744" spans="6:16">
      <c r="F12744" s="1256"/>
      <c r="G12744" s="1257"/>
      <c r="I12744" s="1255"/>
      <c r="K12744" s="1257"/>
      <c r="L12744" s="1257"/>
      <c r="P12744" s="1255"/>
    </row>
    <row r="12745" spans="6:16">
      <c r="F12745" s="1256"/>
      <c r="G12745" s="1257"/>
      <c r="I12745" s="1255"/>
      <c r="K12745" s="1257"/>
      <c r="L12745" s="1257"/>
      <c r="P12745" s="1255"/>
    </row>
    <row r="12746" spans="6:16">
      <c r="F12746" s="1256"/>
      <c r="G12746" s="1257"/>
      <c r="I12746" s="1255"/>
      <c r="K12746" s="1257"/>
      <c r="L12746" s="1257"/>
      <c r="P12746" s="1255"/>
    </row>
    <row r="12747" spans="6:16">
      <c r="F12747" s="1256"/>
      <c r="G12747" s="1257"/>
      <c r="I12747" s="1255"/>
      <c r="K12747" s="1257"/>
      <c r="L12747" s="1257"/>
      <c r="P12747" s="1255"/>
    </row>
    <row r="12748" spans="6:16">
      <c r="F12748" s="1256"/>
      <c r="G12748" s="1257"/>
      <c r="I12748" s="1255"/>
      <c r="K12748" s="1257"/>
      <c r="L12748" s="1257"/>
      <c r="P12748" s="1255"/>
    </row>
    <row r="12749" spans="6:16">
      <c r="F12749" s="1256"/>
      <c r="G12749" s="1257"/>
      <c r="I12749" s="1255"/>
      <c r="K12749" s="1257"/>
      <c r="L12749" s="1257"/>
      <c r="P12749" s="1255"/>
    </row>
    <row r="12750" spans="6:16">
      <c r="F12750" s="1256"/>
      <c r="G12750" s="1257"/>
      <c r="I12750" s="1255"/>
      <c r="K12750" s="1257"/>
      <c r="L12750" s="1257"/>
      <c r="P12750" s="1255"/>
    </row>
    <row r="12751" spans="6:16">
      <c r="F12751" s="1256"/>
      <c r="G12751" s="1257"/>
      <c r="I12751" s="1255"/>
      <c r="K12751" s="1257"/>
      <c r="L12751" s="1257"/>
      <c r="P12751" s="1255"/>
    </row>
    <row r="12752" spans="6:16">
      <c r="F12752" s="1256"/>
      <c r="G12752" s="1257"/>
      <c r="I12752" s="1255"/>
      <c r="K12752" s="1257"/>
      <c r="L12752" s="1257"/>
      <c r="P12752" s="1255"/>
    </row>
    <row r="12753" spans="6:16">
      <c r="F12753" s="1256"/>
      <c r="G12753" s="1257"/>
      <c r="I12753" s="1255"/>
      <c r="K12753" s="1257"/>
      <c r="L12753" s="1257"/>
      <c r="P12753" s="1255"/>
    </row>
    <row r="12754" spans="6:16">
      <c r="F12754" s="1256"/>
      <c r="G12754" s="1257"/>
      <c r="I12754" s="1255"/>
      <c r="K12754" s="1257"/>
      <c r="L12754" s="1257"/>
      <c r="P12754" s="1255"/>
    </row>
    <row r="12755" spans="6:16">
      <c r="F12755" s="1256"/>
      <c r="G12755" s="1257"/>
      <c r="I12755" s="1255"/>
      <c r="K12755" s="1257"/>
      <c r="L12755" s="1257"/>
      <c r="P12755" s="1255"/>
    </row>
    <row r="12756" spans="6:16">
      <c r="F12756" s="1256"/>
      <c r="G12756" s="1257"/>
      <c r="I12756" s="1255"/>
      <c r="K12756" s="1257"/>
      <c r="L12756" s="1257"/>
      <c r="P12756" s="1255"/>
    </row>
    <row r="12757" spans="6:16">
      <c r="F12757" s="1256"/>
      <c r="G12757" s="1257"/>
      <c r="I12757" s="1255"/>
      <c r="K12757" s="1257"/>
      <c r="L12757" s="1257"/>
      <c r="P12757" s="1255"/>
    </row>
    <row r="12758" spans="6:16">
      <c r="F12758" s="1256"/>
      <c r="G12758" s="1257"/>
      <c r="I12758" s="1255"/>
      <c r="K12758" s="1257"/>
      <c r="L12758" s="1257"/>
      <c r="P12758" s="1255"/>
    </row>
    <row r="12759" spans="6:16">
      <c r="F12759" s="1256"/>
      <c r="G12759" s="1257"/>
      <c r="I12759" s="1255"/>
      <c r="K12759" s="1257"/>
      <c r="L12759" s="1257"/>
      <c r="P12759" s="1255"/>
    </row>
    <row r="12760" spans="6:16">
      <c r="F12760" s="1256"/>
      <c r="G12760" s="1257"/>
      <c r="I12760" s="1255"/>
      <c r="K12760" s="1257"/>
      <c r="L12760" s="1257"/>
      <c r="P12760" s="1255"/>
    </row>
    <row r="12761" spans="6:16">
      <c r="F12761" s="1256"/>
      <c r="G12761" s="1257"/>
      <c r="I12761" s="1255"/>
      <c r="K12761" s="1257"/>
      <c r="L12761" s="1257"/>
      <c r="P12761" s="1255"/>
    </row>
    <row r="12762" spans="6:16">
      <c r="F12762" s="1256"/>
      <c r="G12762" s="1257"/>
      <c r="I12762" s="1255"/>
      <c r="K12762" s="1257"/>
      <c r="L12762" s="1257"/>
      <c r="P12762" s="1255"/>
    </row>
    <row r="12763" spans="6:16">
      <c r="F12763" s="1256"/>
      <c r="G12763" s="1257"/>
      <c r="I12763" s="1255"/>
      <c r="K12763" s="1257"/>
      <c r="L12763" s="1257"/>
      <c r="P12763" s="1255"/>
    </row>
    <row r="12764" spans="6:16">
      <c r="F12764" s="1256"/>
      <c r="G12764" s="1257"/>
      <c r="I12764" s="1255"/>
      <c r="K12764" s="1257"/>
      <c r="L12764" s="1257"/>
      <c r="P12764" s="1255"/>
    </row>
    <row r="12765" spans="6:16">
      <c r="F12765" s="1256"/>
      <c r="G12765" s="1257"/>
      <c r="I12765" s="1255"/>
      <c r="K12765" s="1257"/>
      <c r="L12765" s="1257"/>
      <c r="P12765" s="1255"/>
    </row>
    <row r="12766" spans="6:16">
      <c r="F12766" s="1256"/>
      <c r="G12766" s="1257"/>
      <c r="I12766" s="1255"/>
      <c r="K12766" s="1257"/>
      <c r="L12766" s="1257"/>
      <c r="P12766" s="1255"/>
    </row>
    <row r="12767" spans="6:16">
      <c r="F12767" s="1256"/>
      <c r="G12767" s="1257"/>
      <c r="I12767" s="1255"/>
      <c r="K12767" s="1257"/>
      <c r="L12767" s="1257"/>
      <c r="P12767" s="1255"/>
    </row>
    <row r="12768" spans="6:16">
      <c r="F12768" s="1256"/>
      <c r="G12768" s="1257"/>
      <c r="I12768" s="1255"/>
      <c r="K12768" s="1257"/>
      <c r="L12768" s="1257"/>
      <c r="P12768" s="1255"/>
    </row>
    <row r="12769" spans="6:16">
      <c r="F12769" s="1256"/>
      <c r="G12769" s="1257"/>
      <c r="I12769" s="1255"/>
      <c r="K12769" s="1257"/>
      <c r="L12769" s="1257"/>
      <c r="P12769" s="1255"/>
    </row>
    <row r="12770" spans="6:16">
      <c r="F12770" s="1256"/>
      <c r="G12770" s="1257"/>
      <c r="I12770" s="1255"/>
      <c r="K12770" s="1257"/>
      <c r="L12770" s="1257"/>
      <c r="P12770" s="1255"/>
    </row>
    <row r="12771" spans="6:16">
      <c r="F12771" s="1256"/>
      <c r="G12771" s="1257"/>
      <c r="I12771" s="1255"/>
      <c r="K12771" s="1257"/>
      <c r="L12771" s="1257"/>
      <c r="P12771" s="1255"/>
    </row>
    <row r="12772" spans="6:16">
      <c r="F12772" s="1256"/>
      <c r="G12772" s="1257"/>
      <c r="I12772" s="1255"/>
      <c r="K12772" s="1257"/>
      <c r="L12772" s="1257"/>
      <c r="P12772" s="1255"/>
    </row>
    <row r="12773" spans="6:16">
      <c r="F12773" s="1256"/>
      <c r="G12773" s="1257"/>
      <c r="I12773" s="1255"/>
      <c r="K12773" s="1257"/>
      <c r="L12773" s="1257"/>
      <c r="P12773" s="1255"/>
    </row>
    <row r="12774" spans="6:16">
      <c r="F12774" s="1256"/>
      <c r="G12774" s="1257"/>
      <c r="I12774" s="1255"/>
      <c r="K12774" s="1257"/>
      <c r="L12774" s="1257"/>
      <c r="P12774" s="1255"/>
    </row>
    <row r="12775" spans="6:16">
      <c r="F12775" s="1256"/>
      <c r="G12775" s="1257"/>
      <c r="I12775" s="1255"/>
      <c r="K12775" s="1257"/>
      <c r="L12775" s="1257"/>
      <c r="P12775" s="1255"/>
    </row>
    <row r="12776" spans="6:16">
      <c r="F12776" s="1256"/>
      <c r="G12776" s="1257"/>
      <c r="I12776" s="1255"/>
      <c r="K12776" s="1257"/>
      <c r="L12776" s="1257"/>
      <c r="P12776" s="1255"/>
    </row>
    <row r="12777" spans="6:16">
      <c r="F12777" s="1256"/>
      <c r="G12777" s="1257"/>
      <c r="I12777" s="1255"/>
      <c r="K12777" s="1257"/>
      <c r="L12777" s="1257"/>
      <c r="P12777" s="1255"/>
    </row>
    <row r="12778" spans="6:16">
      <c r="F12778" s="1256"/>
      <c r="G12778" s="1257"/>
      <c r="I12778" s="1255"/>
      <c r="K12778" s="1257"/>
      <c r="L12778" s="1257"/>
      <c r="P12778" s="1255"/>
    </row>
    <row r="12779" spans="6:16">
      <c r="F12779" s="1256"/>
      <c r="G12779" s="1257"/>
      <c r="I12779" s="1255"/>
      <c r="K12779" s="1257"/>
      <c r="L12779" s="1257"/>
      <c r="P12779" s="1255"/>
    </row>
    <row r="12780" spans="6:16">
      <c r="F12780" s="1256"/>
      <c r="G12780" s="1257"/>
      <c r="I12780" s="1255"/>
      <c r="K12780" s="1257"/>
      <c r="L12780" s="1257"/>
      <c r="P12780" s="1255"/>
    </row>
    <row r="12781" spans="6:16">
      <c r="F12781" s="1256"/>
      <c r="G12781" s="1257"/>
      <c r="I12781" s="1255"/>
      <c r="K12781" s="1257"/>
      <c r="L12781" s="1257"/>
      <c r="P12781" s="1255"/>
    </row>
    <row r="12782" spans="6:16">
      <c r="F12782" s="1256"/>
      <c r="G12782" s="1257"/>
      <c r="I12782" s="1255"/>
      <c r="K12782" s="1257"/>
      <c r="L12782" s="1257"/>
      <c r="P12782" s="1255"/>
    </row>
    <row r="12783" spans="6:16">
      <c r="F12783" s="1256"/>
      <c r="G12783" s="1257"/>
      <c r="I12783" s="1255"/>
      <c r="K12783" s="1257"/>
      <c r="L12783" s="1257"/>
      <c r="P12783" s="1255"/>
    </row>
    <row r="12784" spans="6:16">
      <c r="F12784" s="1256"/>
      <c r="G12784" s="1257"/>
      <c r="I12784" s="1255"/>
      <c r="K12784" s="1257"/>
      <c r="L12784" s="1257"/>
      <c r="P12784" s="1255"/>
    </row>
    <row r="12785" spans="6:16">
      <c r="F12785" s="1256"/>
      <c r="G12785" s="1257"/>
      <c r="I12785" s="1255"/>
      <c r="K12785" s="1257"/>
      <c r="L12785" s="1257"/>
      <c r="P12785" s="1255"/>
    </row>
    <row r="12786" spans="6:16">
      <c r="F12786" s="1256"/>
      <c r="G12786" s="1257"/>
      <c r="I12786" s="1255"/>
      <c r="K12786" s="1257"/>
      <c r="L12786" s="1257"/>
      <c r="P12786" s="1255"/>
    </row>
    <row r="12787" spans="6:16">
      <c r="F12787" s="1256"/>
      <c r="G12787" s="1257"/>
      <c r="I12787" s="1255"/>
      <c r="K12787" s="1257"/>
      <c r="L12787" s="1257"/>
      <c r="P12787" s="1255"/>
    </row>
    <row r="12788" spans="6:16">
      <c r="F12788" s="1256"/>
      <c r="G12788" s="1257"/>
      <c r="I12788" s="1255"/>
      <c r="K12788" s="1257"/>
      <c r="L12788" s="1257"/>
      <c r="P12788" s="1255"/>
    </row>
    <row r="12789" spans="6:16">
      <c r="F12789" s="1256"/>
      <c r="G12789" s="1257"/>
      <c r="I12789" s="1255"/>
      <c r="K12789" s="1257"/>
      <c r="L12789" s="1257"/>
      <c r="P12789" s="1255"/>
    </row>
    <row r="12790" spans="6:16">
      <c r="F12790" s="1256"/>
      <c r="G12790" s="1257"/>
      <c r="I12790" s="1255"/>
      <c r="K12790" s="1257"/>
      <c r="L12790" s="1257"/>
      <c r="P12790" s="1255"/>
    </row>
    <row r="12791" spans="6:16">
      <c r="F12791" s="1256"/>
      <c r="G12791" s="1257"/>
      <c r="I12791" s="1255"/>
      <c r="K12791" s="1257"/>
      <c r="L12791" s="1257"/>
      <c r="P12791" s="1255"/>
    </row>
    <row r="12792" spans="6:16">
      <c r="F12792" s="1256"/>
      <c r="G12792" s="1257"/>
      <c r="I12792" s="1255"/>
      <c r="K12792" s="1257"/>
      <c r="L12792" s="1257"/>
      <c r="P12792" s="1255"/>
    </row>
    <row r="12793" spans="6:16">
      <c r="F12793" s="1256"/>
      <c r="G12793" s="1257"/>
      <c r="I12793" s="1255"/>
      <c r="K12793" s="1257"/>
      <c r="L12793" s="1257"/>
      <c r="P12793" s="1255"/>
    </row>
    <row r="12794" spans="6:16">
      <c r="F12794" s="1256"/>
      <c r="G12794" s="1257"/>
      <c r="I12794" s="1255"/>
      <c r="K12794" s="1257"/>
      <c r="L12794" s="1257"/>
      <c r="P12794" s="1255"/>
    </row>
    <row r="12795" spans="6:16">
      <c r="F12795" s="1256"/>
      <c r="G12795" s="1257"/>
      <c r="I12795" s="1255"/>
      <c r="K12795" s="1257"/>
      <c r="L12795" s="1257"/>
      <c r="P12795" s="1255"/>
    </row>
    <row r="12796" spans="6:16">
      <c r="F12796" s="1256"/>
      <c r="G12796" s="1257"/>
      <c r="I12796" s="1255"/>
      <c r="K12796" s="1257"/>
      <c r="L12796" s="1257"/>
      <c r="P12796" s="1255"/>
    </row>
    <row r="12797" spans="6:16">
      <c r="F12797" s="1256"/>
      <c r="G12797" s="1257"/>
      <c r="I12797" s="1255"/>
      <c r="K12797" s="1257"/>
      <c r="L12797" s="1257"/>
      <c r="P12797" s="1255"/>
    </row>
    <row r="12798" spans="6:16">
      <c r="F12798" s="1256"/>
      <c r="G12798" s="1257"/>
      <c r="I12798" s="1255"/>
      <c r="K12798" s="1257"/>
      <c r="L12798" s="1257"/>
      <c r="P12798" s="1255"/>
    </row>
    <row r="12799" spans="6:16">
      <c r="F12799" s="1256"/>
      <c r="G12799" s="1257"/>
      <c r="I12799" s="1255"/>
      <c r="K12799" s="1257"/>
      <c r="L12799" s="1257"/>
      <c r="P12799" s="1255"/>
    </row>
    <row r="12800" spans="6:16">
      <c r="F12800" s="1256"/>
      <c r="G12800" s="1257"/>
      <c r="I12800" s="1255"/>
      <c r="K12800" s="1257"/>
      <c r="L12800" s="1257"/>
      <c r="P12800" s="1255"/>
    </row>
    <row r="12801" spans="6:16">
      <c r="F12801" s="1256"/>
      <c r="G12801" s="1257"/>
      <c r="I12801" s="1255"/>
      <c r="K12801" s="1257"/>
      <c r="L12801" s="1257"/>
      <c r="P12801" s="1255"/>
    </row>
    <row r="12802" spans="6:16">
      <c r="F12802" s="1256"/>
      <c r="G12802" s="1257"/>
      <c r="I12802" s="1255"/>
      <c r="K12802" s="1257"/>
      <c r="L12802" s="1257"/>
      <c r="P12802" s="1255"/>
    </row>
    <row r="12803" spans="6:16">
      <c r="F12803" s="1256"/>
      <c r="G12803" s="1257"/>
      <c r="I12803" s="1255"/>
      <c r="K12803" s="1257"/>
      <c r="L12803" s="1257"/>
      <c r="P12803" s="1255"/>
    </row>
    <row r="12804" spans="6:16">
      <c r="F12804" s="1256"/>
      <c r="G12804" s="1257"/>
      <c r="I12804" s="1255"/>
      <c r="K12804" s="1257"/>
      <c r="L12804" s="1257"/>
      <c r="P12804" s="1255"/>
    </row>
    <row r="12805" spans="6:16">
      <c r="F12805" s="1256"/>
      <c r="G12805" s="1257"/>
      <c r="I12805" s="1255"/>
      <c r="K12805" s="1257"/>
      <c r="L12805" s="1257"/>
      <c r="P12805" s="1255"/>
    </row>
    <row r="12806" spans="6:16">
      <c r="F12806" s="1256"/>
      <c r="G12806" s="1257"/>
      <c r="I12806" s="1255"/>
      <c r="K12806" s="1257"/>
      <c r="L12806" s="1257"/>
      <c r="P12806" s="1255"/>
    </row>
    <row r="12807" spans="6:16">
      <c r="F12807" s="1256"/>
      <c r="G12807" s="1257"/>
      <c r="I12807" s="1255"/>
      <c r="K12807" s="1257"/>
      <c r="L12807" s="1257"/>
      <c r="P12807" s="1255"/>
    </row>
    <row r="12808" spans="6:16">
      <c r="F12808" s="1256"/>
      <c r="G12808" s="1257"/>
      <c r="I12808" s="1255"/>
      <c r="K12808" s="1257"/>
      <c r="L12808" s="1257"/>
      <c r="P12808" s="1255"/>
    </row>
    <row r="12809" spans="6:16">
      <c r="F12809" s="1256"/>
      <c r="G12809" s="1257"/>
      <c r="I12809" s="1255"/>
      <c r="K12809" s="1257"/>
      <c r="L12809" s="1257"/>
      <c r="P12809" s="1255"/>
    </row>
    <row r="12810" spans="6:16">
      <c r="F12810" s="1256"/>
      <c r="G12810" s="1257"/>
      <c r="I12810" s="1255"/>
      <c r="K12810" s="1257"/>
      <c r="L12810" s="1257"/>
      <c r="P12810" s="1255"/>
    </row>
    <row r="12811" spans="6:16">
      <c r="F12811" s="1256"/>
      <c r="G12811" s="1257"/>
      <c r="I12811" s="1255"/>
      <c r="K12811" s="1257"/>
      <c r="L12811" s="1257"/>
      <c r="P12811" s="1255"/>
    </row>
    <row r="12812" spans="6:16">
      <c r="F12812" s="1256"/>
      <c r="G12812" s="1257"/>
      <c r="I12812" s="1255"/>
      <c r="K12812" s="1257"/>
      <c r="L12812" s="1257"/>
      <c r="P12812" s="1255"/>
    </row>
    <row r="12813" spans="6:16">
      <c r="F12813" s="1256"/>
      <c r="G12813" s="1257"/>
      <c r="I12813" s="1255"/>
      <c r="K12813" s="1257"/>
      <c r="L12813" s="1257"/>
      <c r="P12813" s="1255"/>
    </row>
    <row r="12814" spans="6:16">
      <c r="F12814" s="1256"/>
      <c r="G12814" s="1257"/>
      <c r="I12814" s="1255"/>
      <c r="K12814" s="1257"/>
      <c r="L12814" s="1257"/>
      <c r="P12814" s="1255"/>
    </row>
    <row r="12815" spans="6:16">
      <c r="F12815" s="1256"/>
      <c r="G12815" s="1257"/>
      <c r="I12815" s="1255"/>
      <c r="K12815" s="1257"/>
      <c r="L12815" s="1257"/>
      <c r="P12815" s="1255"/>
    </row>
    <row r="12816" spans="6:16">
      <c r="F12816" s="1256"/>
      <c r="G12816" s="1257"/>
      <c r="I12816" s="1255"/>
      <c r="K12816" s="1257"/>
      <c r="L12816" s="1257"/>
      <c r="P12816" s="1255"/>
    </row>
    <row r="12817" spans="6:16">
      <c r="F12817" s="1256"/>
      <c r="G12817" s="1257"/>
      <c r="I12817" s="1255"/>
      <c r="K12817" s="1257"/>
      <c r="L12817" s="1257"/>
      <c r="P12817" s="1255"/>
    </row>
    <row r="12818" spans="6:16">
      <c r="F12818" s="1256"/>
      <c r="G12818" s="1257"/>
      <c r="I12818" s="1255"/>
      <c r="K12818" s="1257"/>
      <c r="L12818" s="1257"/>
      <c r="P12818" s="1255"/>
    </row>
    <row r="12819" spans="6:16">
      <c r="F12819" s="1256"/>
      <c r="G12819" s="1257"/>
      <c r="I12819" s="1255"/>
      <c r="K12819" s="1257"/>
      <c r="L12819" s="1257"/>
      <c r="P12819" s="1255"/>
    </row>
    <row r="12820" spans="6:16">
      <c r="F12820" s="1256"/>
      <c r="G12820" s="1257"/>
      <c r="I12820" s="1255"/>
      <c r="K12820" s="1257"/>
      <c r="L12820" s="1257"/>
      <c r="P12820" s="1255"/>
    </row>
    <row r="12821" spans="6:16">
      <c r="F12821" s="1256"/>
      <c r="G12821" s="1257"/>
      <c r="I12821" s="1255"/>
      <c r="K12821" s="1257"/>
      <c r="L12821" s="1257"/>
      <c r="P12821" s="1255"/>
    </row>
    <row r="12822" spans="6:16">
      <c r="F12822" s="1256"/>
      <c r="G12822" s="1257"/>
      <c r="I12822" s="1255"/>
      <c r="K12822" s="1257"/>
      <c r="L12822" s="1257"/>
      <c r="P12822" s="1255"/>
    </row>
    <row r="12823" spans="6:16">
      <c r="F12823" s="1256"/>
      <c r="G12823" s="1257"/>
      <c r="I12823" s="1255"/>
      <c r="K12823" s="1257"/>
      <c r="L12823" s="1257"/>
      <c r="P12823" s="1255"/>
    </row>
    <row r="12824" spans="6:16">
      <c r="F12824" s="1256"/>
      <c r="G12824" s="1257"/>
      <c r="I12824" s="1255"/>
      <c r="K12824" s="1257"/>
      <c r="L12824" s="1257"/>
      <c r="P12824" s="1255"/>
    </row>
    <row r="12825" spans="6:16">
      <c r="F12825" s="1256"/>
      <c r="G12825" s="1257"/>
      <c r="I12825" s="1255"/>
      <c r="K12825" s="1257"/>
      <c r="L12825" s="1257"/>
      <c r="P12825" s="1255"/>
    </row>
    <row r="12826" spans="6:16">
      <c r="F12826" s="1256"/>
      <c r="G12826" s="1257"/>
      <c r="I12826" s="1255"/>
      <c r="K12826" s="1257"/>
      <c r="L12826" s="1257"/>
      <c r="P12826" s="1255"/>
    </row>
    <row r="12827" spans="6:16">
      <c r="F12827" s="1256"/>
      <c r="G12827" s="1257"/>
      <c r="I12827" s="1255"/>
      <c r="K12827" s="1257"/>
      <c r="L12827" s="1257"/>
      <c r="P12827" s="1255"/>
    </row>
    <row r="12828" spans="6:16">
      <c r="F12828" s="1256"/>
      <c r="G12828" s="1257"/>
      <c r="I12828" s="1255"/>
      <c r="K12828" s="1257"/>
      <c r="L12828" s="1257"/>
      <c r="P12828" s="1255"/>
    </row>
    <row r="12829" spans="6:16">
      <c r="F12829" s="1256"/>
      <c r="G12829" s="1257"/>
      <c r="I12829" s="1255"/>
      <c r="K12829" s="1257"/>
      <c r="L12829" s="1257"/>
      <c r="P12829" s="1255"/>
    </row>
    <row r="12830" spans="6:16">
      <c r="F12830" s="1256"/>
      <c r="G12830" s="1257"/>
      <c r="I12830" s="1255"/>
      <c r="K12830" s="1257"/>
      <c r="L12830" s="1257"/>
      <c r="P12830" s="1255"/>
    </row>
    <row r="12831" spans="6:16">
      <c r="F12831" s="1256"/>
      <c r="G12831" s="1257"/>
      <c r="I12831" s="1255"/>
      <c r="K12831" s="1257"/>
      <c r="L12831" s="1257"/>
      <c r="P12831" s="1255"/>
    </row>
    <row r="12832" spans="6:16">
      <c r="F12832" s="1256"/>
      <c r="G12832" s="1257"/>
      <c r="I12832" s="1255"/>
      <c r="K12832" s="1257"/>
      <c r="L12832" s="1257"/>
      <c r="P12832" s="1255"/>
    </row>
    <row r="12833" spans="6:16">
      <c r="F12833" s="1256"/>
      <c r="G12833" s="1257"/>
      <c r="I12833" s="1255"/>
      <c r="K12833" s="1257"/>
      <c r="L12833" s="1257"/>
      <c r="P12833" s="1255"/>
    </row>
    <row r="12834" spans="6:16">
      <c r="F12834" s="1256"/>
      <c r="G12834" s="1257"/>
      <c r="I12834" s="1255"/>
      <c r="K12834" s="1257"/>
      <c r="L12834" s="1257"/>
      <c r="P12834" s="1255"/>
    </row>
    <row r="12835" spans="6:16">
      <c r="F12835" s="1256"/>
      <c r="G12835" s="1257"/>
      <c r="I12835" s="1255"/>
      <c r="K12835" s="1257"/>
      <c r="L12835" s="1257"/>
      <c r="P12835" s="1255"/>
    </row>
    <row r="12836" spans="6:16">
      <c r="F12836" s="1256"/>
      <c r="G12836" s="1257"/>
      <c r="I12836" s="1255"/>
      <c r="K12836" s="1257"/>
      <c r="L12836" s="1257"/>
      <c r="P12836" s="1255"/>
    </row>
    <row r="12837" spans="6:16">
      <c r="F12837" s="1256"/>
      <c r="G12837" s="1257"/>
      <c r="I12837" s="1255"/>
      <c r="K12837" s="1257"/>
      <c r="L12837" s="1257"/>
      <c r="P12837" s="1255"/>
    </row>
    <row r="12838" spans="6:16">
      <c r="F12838" s="1256"/>
      <c r="G12838" s="1257"/>
      <c r="I12838" s="1255"/>
      <c r="K12838" s="1257"/>
      <c r="L12838" s="1257"/>
      <c r="P12838" s="1255"/>
    </row>
    <row r="12839" spans="6:16">
      <c r="F12839" s="1256"/>
      <c r="G12839" s="1257"/>
      <c r="I12839" s="1255"/>
      <c r="K12839" s="1257"/>
      <c r="L12839" s="1257"/>
      <c r="P12839" s="1255"/>
    </row>
    <row r="12840" spans="6:16">
      <c r="F12840" s="1256"/>
      <c r="G12840" s="1257"/>
      <c r="I12840" s="1255"/>
      <c r="K12840" s="1257"/>
      <c r="L12840" s="1257"/>
      <c r="P12840" s="1255"/>
    </row>
    <row r="12841" spans="6:16">
      <c r="F12841" s="1256"/>
      <c r="G12841" s="1257"/>
      <c r="I12841" s="1255"/>
      <c r="K12841" s="1257"/>
      <c r="L12841" s="1257"/>
      <c r="P12841" s="1255"/>
    </row>
    <row r="12842" spans="6:16">
      <c r="F12842" s="1256"/>
      <c r="G12842" s="1257"/>
      <c r="I12842" s="1255"/>
      <c r="K12842" s="1257"/>
      <c r="L12842" s="1257"/>
      <c r="P12842" s="1255"/>
    </row>
    <row r="12843" spans="6:16">
      <c r="F12843" s="1256"/>
      <c r="G12843" s="1257"/>
      <c r="I12843" s="1255"/>
      <c r="K12843" s="1257"/>
      <c r="L12843" s="1257"/>
      <c r="P12843" s="1255"/>
    </row>
    <row r="12844" spans="6:16">
      <c r="F12844" s="1256"/>
      <c r="G12844" s="1257"/>
      <c r="I12844" s="1255"/>
      <c r="K12844" s="1257"/>
      <c r="L12844" s="1257"/>
      <c r="P12844" s="1255"/>
    </row>
    <row r="12845" spans="6:16">
      <c r="F12845" s="1256"/>
      <c r="G12845" s="1257"/>
      <c r="I12845" s="1255"/>
      <c r="K12845" s="1257"/>
      <c r="L12845" s="1257"/>
      <c r="P12845" s="1255"/>
    </row>
    <row r="12846" spans="6:16">
      <c r="F12846" s="1256"/>
      <c r="G12846" s="1257"/>
      <c r="I12846" s="1255"/>
      <c r="K12846" s="1257"/>
      <c r="L12846" s="1257"/>
      <c r="P12846" s="1255"/>
    </row>
    <row r="12847" spans="6:16">
      <c r="F12847" s="1256"/>
      <c r="G12847" s="1257"/>
      <c r="I12847" s="1255"/>
      <c r="K12847" s="1257"/>
      <c r="L12847" s="1257"/>
      <c r="P12847" s="1255"/>
    </row>
    <row r="12848" spans="6:16">
      <c r="F12848" s="1256"/>
      <c r="G12848" s="1257"/>
      <c r="I12848" s="1255"/>
      <c r="K12848" s="1257"/>
      <c r="L12848" s="1257"/>
      <c r="P12848" s="1255"/>
    </row>
    <row r="12849" spans="6:16">
      <c r="F12849" s="1256"/>
      <c r="G12849" s="1257"/>
      <c r="I12849" s="1255"/>
      <c r="K12849" s="1257"/>
      <c r="L12849" s="1257"/>
      <c r="P12849" s="1255"/>
    </row>
    <row r="12850" spans="6:16">
      <c r="F12850" s="1256"/>
      <c r="G12850" s="1257"/>
      <c r="I12850" s="1255"/>
      <c r="K12850" s="1257"/>
      <c r="L12850" s="1257"/>
      <c r="P12850" s="1255"/>
    </row>
    <row r="12851" spans="6:16">
      <c r="F12851" s="1256"/>
      <c r="G12851" s="1257"/>
      <c r="I12851" s="1255"/>
      <c r="K12851" s="1257"/>
      <c r="L12851" s="1257"/>
      <c r="P12851" s="1255"/>
    </row>
    <row r="12852" spans="6:16">
      <c r="F12852" s="1256"/>
      <c r="G12852" s="1257"/>
      <c r="I12852" s="1255"/>
      <c r="K12852" s="1257"/>
      <c r="L12852" s="1257"/>
      <c r="P12852" s="1255"/>
    </row>
    <row r="12853" spans="6:16">
      <c r="F12853" s="1256"/>
      <c r="G12853" s="1257"/>
      <c r="I12853" s="1255"/>
      <c r="K12853" s="1257"/>
      <c r="L12853" s="1257"/>
      <c r="P12853" s="1255"/>
    </row>
    <row r="12854" spans="6:16">
      <c r="F12854" s="1256"/>
      <c r="G12854" s="1257"/>
      <c r="I12854" s="1255"/>
      <c r="K12854" s="1257"/>
      <c r="L12854" s="1257"/>
      <c r="P12854" s="1255"/>
    </row>
    <row r="12855" spans="6:16">
      <c r="F12855" s="1256"/>
      <c r="G12855" s="1257"/>
      <c r="I12855" s="1255"/>
      <c r="K12855" s="1257"/>
      <c r="L12855" s="1257"/>
      <c r="P12855" s="1255"/>
    </row>
    <row r="12856" spans="6:16">
      <c r="F12856" s="1256"/>
      <c r="G12856" s="1257"/>
      <c r="I12856" s="1255"/>
      <c r="K12856" s="1257"/>
      <c r="L12856" s="1257"/>
      <c r="P12856" s="1255"/>
    </row>
    <row r="12857" spans="6:16">
      <c r="F12857" s="1256"/>
      <c r="G12857" s="1257"/>
      <c r="I12857" s="1255"/>
      <c r="K12857" s="1257"/>
      <c r="L12857" s="1257"/>
      <c r="P12857" s="1255"/>
    </row>
    <row r="12858" spans="6:16">
      <c r="F12858" s="1256"/>
      <c r="G12858" s="1257"/>
      <c r="I12858" s="1255"/>
      <c r="K12858" s="1257"/>
      <c r="L12858" s="1257"/>
      <c r="P12858" s="1255"/>
    </row>
    <row r="12859" spans="6:16">
      <c r="F12859" s="1256"/>
      <c r="G12859" s="1257"/>
      <c r="I12859" s="1255"/>
      <c r="K12859" s="1257"/>
      <c r="L12859" s="1257"/>
      <c r="P12859" s="1255"/>
    </row>
    <row r="12860" spans="6:16">
      <c r="F12860" s="1256"/>
      <c r="G12860" s="1257"/>
      <c r="I12860" s="1255"/>
      <c r="K12860" s="1257"/>
      <c r="L12860" s="1257"/>
      <c r="P12860" s="1255"/>
    </row>
    <row r="12861" spans="6:16">
      <c r="F12861" s="1256"/>
      <c r="G12861" s="1257"/>
      <c r="I12861" s="1255"/>
      <c r="K12861" s="1257"/>
      <c r="L12861" s="1257"/>
      <c r="P12861" s="1255"/>
    </row>
    <row r="12862" spans="6:16">
      <c r="F12862" s="1256"/>
      <c r="G12862" s="1257"/>
      <c r="I12862" s="1255"/>
      <c r="K12862" s="1257"/>
      <c r="L12862" s="1257"/>
      <c r="P12862" s="1255"/>
    </row>
    <row r="12863" spans="6:16">
      <c r="F12863" s="1256"/>
      <c r="G12863" s="1257"/>
      <c r="I12863" s="1255"/>
      <c r="K12863" s="1257"/>
      <c r="L12863" s="1257"/>
      <c r="P12863" s="1255"/>
    </row>
    <row r="12864" spans="6:16">
      <c r="F12864" s="1256"/>
      <c r="G12864" s="1257"/>
      <c r="I12864" s="1255"/>
      <c r="K12864" s="1257"/>
      <c r="L12864" s="1257"/>
      <c r="P12864" s="1255"/>
    </row>
    <row r="12865" spans="6:16">
      <c r="F12865" s="1256"/>
      <c r="G12865" s="1257"/>
      <c r="I12865" s="1255"/>
      <c r="K12865" s="1257"/>
      <c r="L12865" s="1257"/>
      <c r="P12865" s="1255"/>
    </row>
    <row r="12866" spans="6:16">
      <c r="F12866" s="1256"/>
      <c r="G12866" s="1257"/>
      <c r="I12866" s="1255"/>
      <c r="K12866" s="1257"/>
      <c r="L12866" s="1257"/>
      <c r="P12866" s="1255"/>
    </row>
    <row r="12867" spans="6:16">
      <c r="F12867" s="1256"/>
      <c r="G12867" s="1257"/>
      <c r="I12867" s="1255"/>
      <c r="K12867" s="1257"/>
      <c r="L12867" s="1257"/>
      <c r="P12867" s="1255"/>
    </row>
    <row r="12868" spans="6:16">
      <c r="F12868" s="1256"/>
      <c r="G12868" s="1257"/>
      <c r="I12868" s="1255"/>
      <c r="K12868" s="1257"/>
      <c r="L12868" s="1257"/>
      <c r="P12868" s="1255"/>
    </row>
    <row r="12869" spans="6:16">
      <c r="F12869" s="1256"/>
      <c r="G12869" s="1257"/>
      <c r="I12869" s="1255"/>
      <c r="K12869" s="1257"/>
      <c r="L12869" s="1257"/>
      <c r="P12869" s="1255"/>
    </row>
    <row r="12870" spans="6:16">
      <c r="F12870" s="1256"/>
      <c r="G12870" s="1257"/>
      <c r="I12870" s="1255"/>
      <c r="K12870" s="1257"/>
      <c r="L12870" s="1257"/>
      <c r="P12870" s="1255"/>
    </row>
    <row r="12871" spans="6:16">
      <c r="F12871" s="1256"/>
      <c r="G12871" s="1257"/>
      <c r="I12871" s="1255"/>
      <c r="K12871" s="1257"/>
      <c r="L12871" s="1257"/>
      <c r="P12871" s="1255"/>
    </row>
    <row r="12872" spans="6:16">
      <c r="F12872" s="1256"/>
      <c r="G12872" s="1257"/>
      <c r="I12872" s="1255"/>
      <c r="K12872" s="1257"/>
      <c r="L12872" s="1257"/>
      <c r="P12872" s="1255"/>
    </row>
    <row r="12873" spans="6:16">
      <c r="F12873" s="1256"/>
      <c r="G12873" s="1257"/>
      <c r="I12873" s="1255"/>
      <c r="K12873" s="1257"/>
      <c r="L12873" s="1257"/>
      <c r="P12873" s="1255"/>
    </row>
    <row r="12874" spans="6:16">
      <c r="F12874" s="1256"/>
      <c r="G12874" s="1257"/>
      <c r="I12874" s="1255"/>
      <c r="K12874" s="1257"/>
      <c r="L12874" s="1257"/>
      <c r="P12874" s="1255"/>
    </row>
    <row r="12875" spans="6:16">
      <c r="F12875" s="1256"/>
      <c r="G12875" s="1257"/>
      <c r="I12875" s="1255"/>
      <c r="K12875" s="1257"/>
      <c r="L12875" s="1257"/>
      <c r="P12875" s="1255"/>
    </row>
    <row r="12876" spans="6:16">
      <c r="F12876" s="1256"/>
      <c r="G12876" s="1257"/>
      <c r="I12876" s="1255"/>
      <c r="K12876" s="1257"/>
      <c r="L12876" s="1257"/>
      <c r="P12876" s="1255"/>
    </row>
    <row r="12877" spans="6:16">
      <c r="F12877" s="1256"/>
      <c r="G12877" s="1257"/>
      <c r="I12877" s="1255"/>
      <c r="K12877" s="1257"/>
      <c r="L12877" s="1257"/>
      <c r="P12877" s="1255"/>
    </row>
    <row r="12878" spans="6:16">
      <c r="F12878" s="1256"/>
      <c r="G12878" s="1257"/>
      <c r="I12878" s="1255"/>
      <c r="K12878" s="1257"/>
      <c r="L12878" s="1257"/>
      <c r="P12878" s="1255"/>
    </row>
    <row r="12879" spans="6:16">
      <c r="F12879" s="1256"/>
      <c r="G12879" s="1257"/>
      <c r="I12879" s="1255"/>
      <c r="K12879" s="1257"/>
      <c r="L12879" s="1257"/>
      <c r="P12879" s="1255"/>
    </row>
    <row r="12880" spans="6:16">
      <c r="F12880" s="1256"/>
      <c r="G12880" s="1257"/>
      <c r="I12880" s="1255"/>
      <c r="K12880" s="1257"/>
      <c r="L12880" s="1257"/>
      <c r="P12880" s="1255"/>
    </row>
    <row r="12881" spans="6:16">
      <c r="F12881" s="1256"/>
      <c r="G12881" s="1257"/>
      <c r="I12881" s="1255"/>
      <c r="K12881" s="1257"/>
      <c r="L12881" s="1257"/>
      <c r="P12881" s="1255"/>
    </row>
    <row r="12882" spans="6:16">
      <c r="F12882" s="1256"/>
      <c r="G12882" s="1257"/>
      <c r="I12882" s="1255"/>
      <c r="K12882" s="1257"/>
      <c r="L12882" s="1257"/>
      <c r="P12882" s="1255"/>
    </row>
    <row r="12883" spans="6:16">
      <c r="F12883" s="1256"/>
      <c r="G12883" s="1257"/>
      <c r="I12883" s="1255"/>
      <c r="K12883" s="1257"/>
      <c r="L12883" s="1257"/>
      <c r="P12883" s="1255"/>
    </row>
    <row r="12884" spans="6:16">
      <c r="F12884" s="1256"/>
      <c r="G12884" s="1257"/>
      <c r="I12884" s="1255"/>
      <c r="K12884" s="1257"/>
      <c r="L12884" s="1257"/>
      <c r="P12884" s="1255"/>
    </row>
    <row r="12885" spans="6:16">
      <c r="F12885" s="1256"/>
      <c r="G12885" s="1257"/>
      <c r="I12885" s="1255"/>
      <c r="K12885" s="1257"/>
      <c r="L12885" s="1257"/>
      <c r="P12885" s="1255"/>
    </row>
    <row r="12886" spans="6:16">
      <c r="F12886" s="1256"/>
      <c r="G12886" s="1257"/>
      <c r="I12886" s="1255"/>
      <c r="K12886" s="1257"/>
      <c r="L12886" s="1257"/>
      <c r="P12886" s="1255"/>
    </row>
    <row r="12887" spans="6:16">
      <c r="F12887" s="1256"/>
      <c r="G12887" s="1257"/>
      <c r="I12887" s="1255"/>
      <c r="K12887" s="1257"/>
      <c r="L12887" s="1257"/>
      <c r="P12887" s="1255"/>
    </row>
    <row r="12888" spans="6:16">
      <c r="F12888" s="1256"/>
      <c r="G12888" s="1257"/>
      <c r="I12888" s="1255"/>
      <c r="K12888" s="1257"/>
      <c r="L12888" s="1257"/>
      <c r="P12888" s="1255"/>
    </row>
    <row r="12889" spans="6:16">
      <c r="F12889" s="1256"/>
      <c r="G12889" s="1257"/>
      <c r="I12889" s="1255"/>
      <c r="K12889" s="1257"/>
      <c r="L12889" s="1257"/>
      <c r="P12889" s="1255"/>
    </row>
    <row r="12890" spans="6:16">
      <c r="F12890" s="1256"/>
      <c r="G12890" s="1257"/>
      <c r="I12890" s="1255"/>
      <c r="K12890" s="1257"/>
      <c r="L12890" s="1257"/>
      <c r="P12890" s="1255"/>
    </row>
    <row r="12891" spans="6:16">
      <c r="F12891" s="1256"/>
      <c r="G12891" s="1257"/>
      <c r="I12891" s="1255"/>
      <c r="K12891" s="1257"/>
      <c r="L12891" s="1257"/>
      <c r="P12891" s="1255"/>
    </row>
    <row r="12892" spans="6:16">
      <c r="F12892" s="1256"/>
      <c r="G12892" s="1257"/>
      <c r="I12892" s="1255"/>
      <c r="K12892" s="1257"/>
      <c r="L12892" s="1257"/>
      <c r="P12892" s="1255"/>
    </row>
    <row r="12893" spans="6:16">
      <c r="F12893" s="1256"/>
      <c r="G12893" s="1257"/>
      <c r="I12893" s="1255"/>
      <c r="K12893" s="1257"/>
      <c r="L12893" s="1257"/>
      <c r="P12893" s="1255"/>
    </row>
    <row r="12894" spans="6:16">
      <c r="F12894" s="1256"/>
      <c r="G12894" s="1257"/>
      <c r="I12894" s="1255"/>
      <c r="K12894" s="1257"/>
      <c r="L12894" s="1257"/>
      <c r="P12894" s="1255"/>
    </row>
    <row r="12895" spans="6:16">
      <c r="F12895" s="1256"/>
      <c r="G12895" s="1257"/>
      <c r="I12895" s="1255"/>
      <c r="K12895" s="1257"/>
      <c r="L12895" s="1257"/>
      <c r="P12895" s="1255"/>
    </row>
    <row r="12896" spans="6:16">
      <c r="F12896" s="1256"/>
      <c r="G12896" s="1257"/>
      <c r="I12896" s="1255"/>
      <c r="K12896" s="1257"/>
      <c r="L12896" s="1257"/>
      <c r="P12896" s="1255"/>
    </row>
    <row r="12897" spans="6:16">
      <c r="F12897" s="1256"/>
      <c r="G12897" s="1257"/>
      <c r="I12897" s="1255"/>
      <c r="K12897" s="1257"/>
      <c r="L12897" s="1257"/>
      <c r="P12897" s="1255"/>
    </row>
    <row r="12898" spans="6:16">
      <c r="F12898" s="1256"/>
      <c r="G12898" s="1257"/>
      <c r="I12898" s="1255"/>
      <c r="K12898" s="1257"/>
      <c r="L12898" s="1257"/>
      <c r="P12898" s="1255"/>
    </row>
    <row r="12899" spans="6:16">
      <c r="F12899" s="1256"/>
      <c r="G12899" s="1257"/>
      <c r="I12899" s="1255"/>
      <c r="K12899" s="1257"/>
      <c r="L12899" s="1257"/>
      <c r="P12899" s="1255"/>
    </row>
    <row r="12900" spans="6:16">
      <c r="F12900" s="1256"/>
      <c r="G12900" s="1257"/>
      <c r="I12900" s="1255"/>
      <c r="K12900" s="1257"/>
      <c r="L12900" s="1257"/>
      <c r="P12900" s="1255"/>
    </row>
    <row r="12901" spans="6:16">
      <c r="F12901" s="1256"/>
      <c r="G12901" s="1257"/>
      <c r="I12901" s="1255"/>
      <c r="K12901" s="1257"/>
      <c r="L12901" s="1257"/>
      <c r="P12901" s="1255"/>
    </row>
    <row r="12902" spans="6:16">
      <c r="F12902" s="1256"/>
      <c r="G12902" s="1257"/>
      <c r="I12902" s="1255"/>
      <c r="K12902" s="1257"/>
      <c r="L12902" s="1257"/>
      <c r="P12902" s="1255"/>
    </row>
    <row r="12903" spans="6:16">
      <c r="F12903" s="1256"/>
      <c r="G12903" s="1257"/>
      <c r="I12903" s="1255"/>
      <c r="K12903" s="1257"/>
      <c r="L12903" s="1257"/>
      <c r="P12903" s="1255"/>
    </row>
    <row r="12904" spans="6:16">
      <c r="F12904" s="1256"/>
      <c r="G12904" s="1257"/>
      <c r="I12904" s="1255"/>
      <c r="K12904" s="1257"/>
      <c r="L12904" s="1257"/>
      <c r="P12904" s="1255"/>
    </row>
    <row r="12905" spans="6:16">
      <c r="F12905" s="1256"/>
      <c r="G12905" s="1257"/>
      <c r="I12905" s="1255"/>
      <c r="K12905" s="1257"/>
      <c r="L12905" s="1257"/>
      <c r="P12905" s="1255"/>
    </row>
    <row r="12906" spans="6:16">
      <c r="F12906" s="1256"/>
      <c r="G12906" s="1257"/>
      <c r="I12906" s="1255"/>
      <c r="K12906" s="1257"/>
      <c r="L12906" s="1257"/>
      <c r="P12906" s="1255"/>
    </row>
    <row r="12907" spans="6:16">
      <c r="F12907" s="1256"/>
      <c r="G12907" s="1257"/>
      <c r="I12907" s="1255"/>
      <c r="K12907" s="1257"/>
      <c r="L12907" s="1257"/>
      <c r="P12907" s="1255"/>
    </row>
    <row r="12908" spans="6:16">
      <c r="F12908" s="1256"/>
      <c r="G12908" s="1257"/>
      <c r="I12908" s="1255"/>
      <c r="K12908" s="1257"/>
      <c r="L12908" s="1257"/>
      <c r="P12908" s="1255"/>
    </row>
    <row r="12909" spans="6:16">
      <c r="F12909" s="1256"/>
      <c r="G12909" s="1257"/>
      <c r="I12909" s="1255"/>
      <c r="K12909" s="1257"/>
      <c r="L12909" s="1257"/>
      <c r="P12909" s="1255"/>
    </row>
    <row r="12910" spans="6:16">
      <c r="F12910" s="1256"/>
      <c r="G12910" s="1257"/>
      <c r="I12910" s="1255"/>
      <c r="K12910" s="1257"/>
      <c r="L12910" s="1257"/>
      <c r="P12910" s="1255"/>
    </row>
    <row r="12911" spans="6:16">
      <c r="F12911" s="1256"/>
      <c r="G12911" s="1257"/>
      <c r="I12911" s="1255"/>
      <c r="K12911" s="1257"/>
      <c r="L12911" s="1257"/>
      <c r="P12911" s="1255"/>
    </row>
    <row r="12912" spans="6:16">
      <c r="F12912" s="1256"/>
      <c r="G12912" s="1257"/>
      <c r="I12912" s="1255"/>
      <c r="K12912" s="1257"/>
      <c r="L12912" s="1257"/>
      <c r="P12912" s="1255"/>
    </row>
    <row r="12913" spans="6:16">
      <c r="F12913" s="1256"/>
      <c r="G12913" s="1257"/>
      <c r="I12913" s="1255"/>
      <c r="K12913" s="1257"/>
      <c r="L12913" s="1257"/>
      <c r="P12913" s="1255"/>
    </row>
    <row r="12914" spans="6:16">
      <c r="F12914" s="1256"/>
      <c r="G12914" s="1257"/>
      <c r="I12914" s="1255"/>
      <c r="K12914" s="1257"/>
      <c r="L12914" s="1257"/>
      <c r="P12914" s="1255"/>
    </row>
    <row r="12915" spans="6:16">
      <c r="F12915" s="1256"/>
      <c r="G12915" s="1257"/>
      <c r="I12915" s="1255"/>
      <c r="K12915" s="1257"/>
      <c r="L12915" s="1257"/>
      <c r="P12915" s="1255"/>
    </row>
    <row r="12916" spans="6:16">
      <c r="F12916" s="1256"/>
      <c r="G12916" s="1257"/>
      <c r="I12916" s="1255"/>
      <c r="K12916" s="1257"/>
      <c r="L12916" s="1257"/>
      <c r="P12916" s="1255"/>
    </row>
    <row r="12917" spans="6:16">
      <c r="F12917" s="1256"/>
      <c r="G12917" s="1257"/>
      <c r="I12917" s="1255"/>
      <c r="K12917" s="1257"/>
      <c r="L12917" s="1257"/>
      <c r="P12917" s="1255"/>
    </row>
    <row r="12918" spans="6:16">
      <c r="F12918" s="1256"/>
      <c r="G12918" s="1257"/>
      <c r="I12918" s="1255"/>
      <c r="K12918" s="1257"/>
      <c r="L12918" s="1257"/>
      <c r="P12918" s="1255"/>
    </row>
    <row r="12919" spans="6:16">
      <c r="F12919" s="1256"/>
      <c r="G12919" s="1257"/>
      <c r="I12919" s="1255"/>
      <c r="K12919" s="1257"/>
      <c r="L12919" s="1257"/>
      <c r="P12919" s="1255"/>
    </row>
    <row r="12920" spans="6:16">
      <c r="F12920" s="1256"/>
      <c r="G12920" s="1257"/>
      <c r="I12920" s="1255"/>
      <c r="K12920" s="1257"/>
      <c r="L12920" s="1257"/>
      <c r="P12920" s="1255"/>
    </row>
    <row r="12921" spans="6:16">
      <c r="F12921" s="1256"/>
      <c r="G12921" s="1257"/>
      <c r="I12921" s="1255"/>
      <c r="K12921" s="1257"/>
      <c r="L12921" s="1257"/>
      <c r="P12921" s="1255"/>
    </row>
    <row r="12922" spans="6:16">
      <c r="F12922" s="1256"/>
      <c r="G12922" s="1257"/>
      <c r="I12922" s="1255"/>
      <c r="K12922" s="1257"/>
      <c r="L12922" s="1257"/>
      <c r="P12922" s="1255"/>
    </row>
    <row r="12923" spans="6:16">
      <c r="F12923" s="1256"/>
      <c r="G12923" s="1257"/>
      <c r="I12923" s="1255"/>
      <c r="K12923" s="1257"/>
      <c r="L12923" s="1257"/>
      <c r="P12923" s="1255"/>
    </row>
    <row r="12924" spans="6:16">
      <c r="F12924" s="1256"/>
      <c r="G12924" s="1257"/>
      <c r="I12924" s="1255"/>
      <c r="K12924" s="1257"/>
      <c r="L12924" s="1257"/>
      <c r="P12924" s="1255"/>
    </row>
    <row r="12925" spans="6:16">
      <c r="F12925" s="1256"/>
      <c r="G12925" s="1257"/>
      <c r="I12925" s="1255"/>
      <c r="K12925" s="1257"/>
      <c r="L12925" s="1257"/>
      <c r="P12925" s="1255"/>
    </row>
    <row r="12926" spans="6:16">
      <c r="F12926" s="1256"/>
      <c r="G12926" s="1257"/>
      <c r="I12926" s="1255"/>
      <c r="K12926" s="1257"/>
      <c r="L12926" s="1257"/>
      <c r="P12926" s="1255"/>
    </row>
    <row r="12927" spans="6:16">
      <c r="F12927" s="1256"/>
      <c r="G12927" s="1257"/>
      <c r="I12927" s="1255"/>
      <c r="K12927" s="1257"/>
      <c r="L12927" s="1257"/>
      <c r="P12927" s="1255"/>
    </row>
    <row r="12928" spans="6:16">
      <c r="F12928" s="1256"/>
      <c r="G12928" s="1257"/>
      <c r="I12928" s="1255"/>
      <c r="K12928" s="1257"/>
      <c r="L12928" s="1257"/>
      <c r="P12928" s="1255"/>
    </row>
    <row r="12929" spans="6:16">
      <c r="F12929" s="1256"/>
      <c r="G12929" s="1257"/>
      <c r="I12929" s="1255"/>
      <c r="K12929" s="1257"/>
      <c r="L12929" s="1257"/>
      <c r="P12929" s="1255"/>
    </row>
    <row r="12930" spans="6:16">
      <c r="F12930" s="1256"/>
      <c r="G12930" s="1257"/>
      <c r="I12930" s="1255"/>
      <c r="K12930" s="1257"/>
      <c r="L12930" s="1257"/>
      <c r="P12930" s="1255"/>
    </row>
    <row r="12931" spans="6:16">
      <c r="F12931" s="1256"/>
      <c r="G12931" s="1257"/>
      <c r="I12931" s="1255"/>
      <c r="K12931" s="1257"/>
      <c r="L12931" s="1257"/>
      <c r="P12931" s="1255"/>
    </row>
    <row r="12932" spans="6:16">
      <c r="F12932" s="1256"/>
      <c r="G12932" s="1257"/>
      <c r="I12932" s="1255"/>
      <c r="K12932" s="1257"/>
      <c r="L12932" s="1257"/>
      <c r="P12932" s="1255"/>
    </row>
    <row r="12933" spans="6:16">
      <c r="F12933" s="1256"/>
      <c r="G12933" s="1257"/>
      <c r="I12933" s="1255"/>
      <c r="K12933" s="1257"/>
      <c r="L12933" s="1257"/>
      <c r="P12933" s="1255"/>
    </row>
    <row r="12934" spans="6:16">
      <c r="F12934" s="1256"/>
      <c r="G12934" s="1257"/>
      <c r="I12934" s="1255"/>
      <c r="K12934" s="1257"/>
      <c r="L12934" s="1257"/>
      <c r="P12934" s="1255"/>
    </row>
    <row r="12935" spans="6:16">
      <c r="F12935" s="1256"/>
      <c r="G12935" s="1257"/>
      <c r="I12935" s="1255"/>
      <c r="K12935" s="1257"/>
      <c r="L12935" s="1257"/>
      <c r="P12935" s="1255"/>
    </row>
    <row r="12936" spans="6:16">
      <c r="F12936" s="1256"/>
      <c r="G12936" s="1257"/>
      <c r="I12936" s="1255"/>
      <c r="K12936" s="1257"/>
      <c r="L12936" s="1257"/>
      <c r="P12936" s="1255"/>
    </row>
    <row r="12937" spans="6:16">
      <c r="F12937" s="1256"/>
      <c r="G12937" s="1257"/>
      <c r="I12937" s="1255"/>
      <c r="K12937" s="1257"/>
      <c r="L12937" s="1257"/>
      <c r="P12937" s="1255"/>
    </row>
    <row r="12938" spans="6:16">
      <c r="F12938" s="1256"/>
      <c r="G12938" s="1257"/>
      <c r="I12938" s="1255"/>
      <c r="K12938" s="1257"/>
      <c r="L12938" s="1257"/>
      <c r="P12938" s="1255"/>
    </row>
    <row r="12939" spans="6:16">
      <c r="F12939" s="1256"/>
      <c r="G12939" s="1257"/>
      <c r="I12939" s="1255"/>
      <c r="K12939" s="1257"/>
      <c r="L12939" s="1257"/>
      <c r="P12939" s="1255"/>
    </row>
    <row r="12940" spans="6:16">
      <c r="F12940" s="1256"/>
      <c r="G12940" s="1257"/>
      <c r="I12940" s="1255"/>
      <c r="K12940" s="1257"/>
      <c r="L12940" s="1257"/>
      <c r="P12940" s="1255"/>
    </row>
    <row r="12941" spans="6:16">
      <c r="F12941" s="1256"/>
      <c r="G12941" s="1257"/>
      <c r="I12941" s="1255"/>
      <c r="K12941" s="1257"/>
      <c r="L12941" s="1257"/>
      <c r="P12941" s="1255"/>
    </row>
    <row r="12942" spans="6:16">
      <c r="F12942" s="1256"/>
      <c r="G12942" s="1257"/>
      <c r="I12942" s="1255"/>
      <c r="K12942" s="1257"/>
      <c r="L12942" s="1257"/>
      <c r="P12942" s="1255"/>
    </row>
    <row r="12943" spans="6:16">
      <c r="F12943" s="1256"/>
      <c r="G12943" s="1257"/>
      <c r="I12943" s="1255"/>
      <c r="K12943" s="1257"/>
      <c r="L12943" s="1257"/>
      <c r="P12943" s="1255"/>
    </row>
    <row r="12944" spans="6:16">
      <c r="F12944" s="1256"/>
      <c r="G12944" s="1257"/>
      <c r="I12944" s="1255"/>
      <c r="K12944" s="1257"/>
      <c r="L12944" s="1257"/>
      <c r="P12944" s="1255"/>
    </row>
    <row r="12945" spans="6:16">
      <c r="F12945" s="1256"/>
      <c r="G12945" s="1257"/>
      <c r="I12945" s="1255"/>
      <c r="K12945" s="1257"/>
      <c r="L12945" s="1257"/>
      <c r="P12945" s="1255"/>
    </row>
    <row r="12946" spans="6:16">
      <c r="F12946" s="1256"/>
      <c r="G12946" s="1257"/>
      <c r="I12946" s="1255"/>
      <c r="K12946" s="1257"/>
      <c r="L12946" s="1257"/>
      <c r="P12946" s="1255"/>
    </row>
    <row r="12947" spans="6:16">
      <c r="F12947" s="1256"/>
      <c r="G12947" s="1257"/>
      <c r="I12947" s="1255"/>
      <c r="K12947" s="1257"/>
      <c r="L12947" s="1257"/>
      <c r="P12947" s="1255"/>
    </row>
    <row r="12948" spans="6:16">
      <c r="F12948" s="1256"/>
      <c r="G12948" s="1257"/>
      <c r="I12948" s="1255"/>
      <c r="K12948" s="1257"/>
      <c r="L12948" s="1257"/>
      <c r="P12948" s="1255"/>
    </row>
    <row r="12949" spans="6:16">
      <c r="F12949" s="1256"/>
      <c r="G12949" s="1257"/>
      <c r="I12949" s="1255"/>
      <c r="K12949" s="1257"/>
      <c r="L12949" s="1257"/>
      <c r="P12949" s="1255"/>
    </row>
    <row r="12950" spans="6:16">
      <c r="F12950" s="1256"/>
      <c r="G12950" s="1257"/>
      <c r="I12950" s="1255"/>
      <c r="K12950" s="1257"/>
      <c r="L12950" s="1257"/>
      <c r="P12950" s="1255"/>
    </row>
    <row r="12951" spans="6:16">
      <c r="F12951" s="1256"/>
      <c r="G12951" s="1257"/>
      <c r="I12951" s="1255"/>
      <c r="K12951" s="1257"/>
      <c r="L12951" s="1257"/>
      <c r="P12951" s="1255"/>
    </row>
    <row r="12952" spans="6:16">
      <c r="F12952" s="1256"/>
      <c r="G12952" s="1257"/>
      <c r="I12952" s="1255"/>
      <c r="K12952" s="1257"/>
      <c r="L12952" s="1257"/>
      <c r="P12952" s="1255"/>
    </row>
    <row r="12953" spans="6:16">
      <c r="F12953" s="1256"/>
      <c r="G12953" s="1257"/>
      <c r="I12953" s="1255"/>
      <c r="K12953" s="1257"/>
      <c r="L12953" s="1257"/>
      <c r="P12953" s="1255"/>
    </row>
    <row r="12954" spans="6:16">
      <c r="F12954" s="1256"/>
      <c r="G12954" s="1257"/>
      <c r="I12954" s="1255"/>
      <c r="K12954" s="1257"/>
      <c r="L12954" s="1257"/>
      <c r="P12954" s="1255"/>
    </row>
    <row r="12955" spans="6:16">
      <c r="F12955" s="1256"/>
      <c r="G12955" s="1257"/>
      <c r="I12955" s="1255"/>
      <c r="K12955" s="1257"/>
      <c r="L12955" s="1257"/>
      <c r="P12955" s="1255"/>
    </row>
    <row r="12956" spans="6:16">
      <c r="F12956" s="1256"/>
      <c r="G12956" s="1257"/>
      <c r="I12956" s="1255"/>
      <c r="K12956" s="1257"/>
      <c r="L12956" s="1257"/>
      <c r="P12956" s="1255"/>
    </row>
    <row r="12957" spans="6:16">
      <c r="F12957" s="1256"/>
      <c r="G12957" s="1257"/>
      <c r="I12957" s="1255"/>
      <c r="K12957" s="1257"/>
      <c r="L12957" s="1257"/>
      <c r="P12957" s="1255"/>
    </row>
    <row r="12958" spans="6:16">
      <c r="F12958" s="1256"/>
      <c r="G12958" s="1257"/>
      <c r="I12958" s="1255"/>
      <c r="K12958" s="1257"/>
      <c r="L12958" s="1257"/>
      <c r="P12958" s="1255"/>
    </row>
    <row r="12959" spans="6:16">
      <c r="F12959" s="1256"/>
      <c r="G12959" s="1257"/>
      <c r="I12959" s="1255"/>
      <c r="K12959" s="1257"/>
      <c r="L12959" s="1257"/>
      <c r="P12959" s="1255"/>
    </row>
    <row r="12960" spans="6:16">
      <c r="F12960" s="1256"/>
      <c r="G12960" s="1257"/>
      <c r="I12960" s="1255"/>
      <c r="K12960" s="1257"/>
      <c r="L12960" s="1257"/>
      <c r="P12960" s="1255"/>
    </row>
    <row r="12961" spans="6:16">
      <c r="F12961" s="1256"/>
      <c r="G12961" s="1257"/>
      <c r="I12961" s="1255"/>
      <c r="K12961" s="1257"/>
      <c r="L12961" s="1257"/>
      <c r="P12961" s="1255"/>
    </row>
    <row r="12962" spans="6:16">
      <c r="F12962" s="1256"/>
      <c r="G12962" s="1257"/>
      <c r="I12962" s="1255"/>
      <c r="K12962" s="1257"/>
      <c r="L12962" s="1257"/>
      <c r="P12962" s="1255"/>
    </row>
    <row r="12963" spans="6:16">
      <c r="F12963" s="1256"/>
      <c r="G12963" s="1257"/>
      <c r="I12963" s="1255"/>
      <c r="K12963" s="1257"/>
      <c r="L12963" s="1257"/>
      <c r="P12963" s="1255"/>
    </row>
    <row r="12964" spans="6:16">
      <c r="F12964" s="1256"/>
      <c r="G12964" s="1257"/>
      <c r="I12964" s="1255"/>
      <c r="K12964" s="1257"/>
      <c r="L12964" s="1257"/>
      <c r="P12964" s="1255"/>
    </row>
    <row r="12965" spans="6:16">
      <c r="F12965" s="1256"/>
      <c r="G12965" s="1257"/>
      <c r="I12965" s="1255"/>
      <c r="K12965" s="1257"/>
      <c r="L12965" s="1257"/>
      <c r="P12965" s="1255"/>
    </row>
    <row r="12966" spans="6:16">
      <c r="F12966" s="1256"/>
      <c r="G12966" s="1257"/>
      <c r="I12966" s="1255"/>
      <c r="K12966" s="1257"/>
      <c r="L12966" s="1257"/>
      <c r="P12966" s="1255"/>
    </row>
    <row r="12967" spans="6:16">
      <c r="F12967" s="1256"/>
      <c r="G12967" s="1257"/>
      <c r="I12967" s="1255"/>
      <c r="K12967" s="1257"/>
      <c r="L12967" s="1257"/>
      <c r="P12967" s="1255"/>
    </row>
    <row r="12968" spans="6:16">
      <c r="F12968" s="1256"/>
      <c r="G12968" s="1257"/>
      <c r="I12968" s="1255"/>
      <c r="K12968" s="1257"/>
      <c r="L12968" s="1257"/>
      <c r="P12968" s="1255"/>
    </row>
    <row r="12969" spans="6:16">
      <c r="F12969" s="1256"/>
      <c r="G12969" s="1257"/>
      <c r="I12969" s="1255"/>
      <c r="K12969" s="1257"/>
      <c r="L12969" s="1257"/>
      <c r="P12969" s="1255"/>
    </row>
    <row r="12970" spans="6:16">
      <c r="F12970" s="1256"/>
      <c r="G12970" s="1257"/>
      <c r="I12970" s="1255"/>
      <c r="K12970" s="1257"/>
      <c r="L12970" s="1257"/>
      <c r="P12970" s="1255"/>
    </row>
    <row r="12971" spans="6:16">
      <c r="F12971" s="1256"/>
      <c r="G12971" s="1257"/>
      <c r="I12971" s="1255"/>
      <c r="K12971" s="1257"/>
      <c r="L12971" s="1257"/>
      <c r="P12971" s="1255"/>
    </row>
    <row r="12972" spans="6:16">
      <c r="F12972" s="1256"/>
      <c r="G12972" s="1257"/>
      <c r="I12972" s="1255"/>
      <c r="K12972" s="1257"/>
      <c r="L12972" s="1257"/>
      <c r="P12972" s="1255"/>
    </row>
    <row r="12973" spans="6:16">
      <c r="F12973" s="1256"/>
      <c r="G12973" s="1257"/>
      <c r="I12973" s="1255"/>
      <c r="K12973" s="1257"/>
      <c r="L12973" s="1257"/>
      <c r="P12973" s="1255"/>
    </row>
    <row r="12974" spans="6:16">
      <c r="F12974" s="1256"/>
      <c r="G12974" s="1257"/>
      <c r="I12974" s="1255"/>
      <c r="K12974" s="1257"/>
      <c r="L12974" s="1257"/>
      <c r="P12974" s="1255"/>
    </row>
    <row r="12975" spans="6:16">
      <c r="F12975" s="1256"/>
      <c r="G12975" s="1257"/>
      <c r="I12975" s="1255"/>
      <c r="K12975" s="1257"/>
      <c r="L12975" s="1257"/>
      <c r="P12975" s="1255"/>
    </row>
    <row r="12976" spans="6:16">
      <c r="F12976" s="1256"/>
      <c r="G12976" s="1257"/>
      <c r="I12976" s="1255"/>
      <c r="K12976" s="1257"/>
      <c r="L12976" s="1257"/>
      <c r="P12976" s="1255"/>
    </row>
    <row r="12977" spans="6:16">
      <c r="F12977" s="1256"/>
      <c r="G12977" s="1257"/>
      <c r="I12977" s="1255"/>
      <c r="K12977" s="1257"/>
      <c r="L12977" s="1257"/>
      <c r="P12977" s="1255"/>
    </row>
    <row r="12978" spans="6:16">
      <c r="F12978" s="1256"/>
      <c r="G12978" s="1257"/>
      <c r="I12978" s="1255"/>
      <c r="K12978" s="1257"/>
      <c r="L12978" s="1257"/>
      <c r="P12978" s="1255"/>
    </row>
    <row r="12979" spans="6:16">
      <c r="F12979" s="1256"/>
      <c r="G12979" s="1257"/>
      <c r="I12979" s="1255"/>
      <c r="K12979" s="1257"/>
      <c r="L12979" s="1257"/>
      <c r="P12979" s="1255"/>
    </row>
    <row r="12980" spans="6:16">
      <c r="F12980" s="1256"/>
      <c r="G12980" s="1257"/>
      <c r="I12980" s="1255"/>
      <c r="K12980" s="1257"/>
      <c r="L12980" s="1257"/>
      <c r="P12980" s="1255"/>
    </row>
    <row r="12981" spans="6:16">
      <c r="F12981" s="1256"/>
      <c r="G12981" s="1257"/>
      <c r="I12981" s="1255"/>
      <c r="K12981" s="1257"/>
      <c r="L12981" s="1257"/>
      <c r="P12981" s="1255"/>
    </row>
    <row r="12982" spans="6:16">
      <c r="F12982" s="1256"/>
      <c r="G12982" s="1257"/>
      <c r="I12982" s="1255"/>
      <c r="K12982" s="1257"/>
      <c r="L12982" s="1257"/>
      <c r="P12982" s="1255"/>
    </row>
    <row r="12983" spans="6:16">
      <c r="F12983" s="1256"/>
      <c r="G12983" s="1257"/>
      <c r="I12983" s="1255"/>
      <c r="K12983" s="1257"/>
      <c r="L12983" s="1257"/>
      <c r="P12983" s="1255"/>
    </row>
    <row r="12984" spans="6:16">
      <c r="F12984" s="1256"/>
      <c r="G12984" s="1257"/>
      <c r="I12984" s="1255"/>
      <c r="K12984" s="1257"/>
      <c r="L12984" s="1257"/>
      <c r="P12984" s="1255"/>
    </row>
    <row r="12985" spans="6:16">
      <c r="F12985" s="1256"/>
      <c r="G12985" s="1257"/>
      <c r="I12985" s="1255"/>
      <c r="K12985" s="1257"/>
      <c r="L12985" s="1257"/>
      <c r="P12985" s="1255"/>
    </row>
    <row r="12986" spans="6:16">
      <c r="F12986" s="1256"/>
      <c r="G12986" s="1257"/>
      <c r="I12986" s="1255"/>
      <c r="K12986" s="1257"/>
      <c r="L12986" s="1257"/>
      <c r="P12986" s="1255"/>
    </row>
    <row r="12987" spans="6:16">
      <c r="F12987" s="1256"/>
      <c r="G12987" s="1257"/>
      <c r="I12987" s="1255"/>
      <c r="K12987" s="1257"/>
      <c r="L12987" s="1257"/>
      <c r="P12987" s="1255"/>
    </row>
    <row r="12988" spans="6:16">
      <c r="F12988" s="1256"/>
      <c r="G12988" s="1257"/>
      <c r="I12988" s="1255"/>
      <c r="K12988" s="1257"/>
      <c r="L12988" s="1257"/>
      <c r="P12988" s="1255"/>
    </row>
    <row r="12989" spans="6:16">
      <c r="F12989" s="1256"/>
      <c r="G12989" s="1257"/>
      <c r="I12989" s="1255"/>
      <c r="K12989" s="1257"/>
      <c r="L12989" s="1257"/>
      <c r="P12989" s="1255"/>
    </row>
    <row r="12990" spans="6:16">
      <c r="F12990" s="1256"/>
      <c r="G12990" s="1257"/>
      <c r="I12990" s="1255"/>
      <c r="K12990" s="1257"/>
      <c r="L12990" s="1257"/>
      <c r="P12990" s="1255"/>
    </row>
    <row r="12991" spans="6:16">
      <c r="F12991" s="1256"/>
      <c r="G12991" s="1257"/>
      <c r="I12991" s="1255"/>
      <c r="K12991" s="1257"/>
      <c r="L12991" s="1257"/>
      <c r="P12991" s="1255"/>
    </row>
    <row r="12992" spans="6:16">
      <c r="F12992" s="1256"/>
      <c r="G12992" s="1257"/>
      <c r="I12992" s="1255"/>
      <c r="K12992" s="1257"/>
      <c r="L12992" s="1257"/>
      <c r="P12992" s="1255"/>
    </row>
    <row r="12993" spans="6:16">
      <c r="F12993" s="1256"/>
      <c r="G12993" s="1257"/>
      <c r="I12993" s="1255"/>
      <c r="K12993" s="1257"/>
      <c r="L12993" s="1257"/>
      <c r="P12993" s="1255"/>
    </row>
    <row r="12994" spans="6:16">
      <c r="F12994" s="1256"/>
      <c r="G12994" s="1257"/>
      <c r="I12994" s="1255"/>
      <c r="K12994" s="1257"/>
      <c r="L12994" s="1257"/>
      <c r="P12994" s="1255"/>
    </row>
    <row r="12995" spans="6:16">
      <c r="F12995" s="1256"/>
      <c r="G12995" s="1257"/>
      <c r="I12995" s="1255"/>
      <c r="K12995" s="1257"/>
      <c r="L12995" s="1257"/>
      <c r="P12995" s="1255"/>
    </row>
    <row r="12996" spans="6:16">
      <c r="F12996" s="1256"/>
      <c r="G12996" s="1257"/>
      <c r="I12996" s="1255"/>
      <c r="K12996" s="1257"/>
      <c r="L12996" s="1257"/>
      <c r="P12996" s="1255"/>
    </row>
    <row r="12997" spans="6:16">
      <c r="F12997" s="1256"/>
      <c r="G12997" s="1257"/>
      <c r="I12997" s="1255"/>
      <c r="K12997" s="1257"/>
      <c r="L12997" s="1257"/>
      <c r="P12997" s="1255"/>
    </row>
    <row r="12998" spans="6:16">
      <c r="F12998" s="1256"/>
      <c r="G12998" s="1257"/>
      <c r="I12998" s="1255"/>
      <c r="K12998" s="1257"/>
      <c r="L12998" s="1257"/>
      <c r="P12998" s="1255"/>
    </row>
    <row r="12999" spans="6:16">
      <c r="F12999" s="1256"/>
      <c r="G12999" s="1257"/>
      <c r="I12999" s="1255"/>
      <c r="K12999" s="1257"/>
      <c r="L12999" s="1257"/>
      <c r="P12999" s="1255"/>
    </row>
    <row r="13000" spans="6:16">
      <c r="F13000" s="1256"/>
      <c r="G13000" s="1257"/>
      <c r="I13000" s="1255"/>
      <c r="K13000" s="1257"/>
      <c r="L13000" s="1257"/>
      <c r="P13000" s="1255"/>
    </row>
    <row r="13001" spans="6:16">
      <c r="F13001" s="1256"/>
      <c r="G13001" s="1257"/>
      <c r="I13001" s="1255"/>
      <c r="K13001" s="1257"/>
      <c r="L13001" s="1257"/>
      <c r="P13001" s="1255"/>
    </row>
    <row r="13002" spans="6:16">
      <c r="F13002" s="1256"/>
      <c r="G13002" s="1257"/>
      <c r="I13002" s="1255"/>
      <c r="K13002" s="1257"/>
      <c r="L13002" s="1257"/>
      <c r="P13002" s="1255"/>
    </row>
    <row r="13003" spans="6:16">
      <c r="F13003" s="1256"/>
      <c r="G13003" s="1257"/>
      <c r="I13003" s="1255"/>
      <c r="K13003" s="1257"/>
      <c r="L13003" s="1257"/>
      <c r="P13003" s="1255"/>
    </row>
    <row r="13004" spans="6:16">
      <c r="F13004" s="1256"/>
      <c r="G13004" s="1257"/>
      <c r="I13004" s="1255"/>
      <c r="K13004" s="1257"/>
      <c r="L13004" s="1257"/>
      <c r="P13004" s="1255"/>
    </row>
    <row r="13005" spans="6:16">
      <c r="F13005" s="1256"/>
      <c r="G13005" s="1257"/>
      <c r="I13005" s="1255"/>
      <c r="K13005" s="1257"/>
      <c r="L13005" s="1257"/>
      <c r="P13005" s="1255"/>
    </row>
    <row r="13006" spans="6:16">
      <c r="F13006" s="1256"/>
      <c r="G13006" s="1257"/>
      <c r="I13006" s="1255"/>
      <c r="K13006" s="1257"/>
      <c r="L13006" s="1257"/>
      <c r="P13006" s="1255"/>
    </row>
    <row r="13007" spans="6:16">
      <c r="F13007" s="1256"/>
      <c r="G13007" s="1257"/>
      <c r="I13007" s="1255"/>
      <c r="K13007" s="1257"/>
      <c r="L13007" s="1257"/>
      <c r="P13007" s="1255"/>
    </row>
    <row r="13008" spans="6:16">
      <c r="F13008" s="1256"/>
      <c r="G13008" s="1257"/>
      <c r="I13008" s="1255"/>
      <c r="K13008" s="1257"/>
      <c r="L13008" s="1257"/>
      <c r="P13008" s="1255"/>
    </row>
    <row r="13009" spans="6:16">
      <c r="F13009" s="1256"/>
      <c r="G13009" s="1257"/>
      <c r="I13009" s="1255"/>
      <c r="K13009" s="1257"/>
      <c r="L13009" s="1257"/>
      <c r="P13009" s="1255"/>
    </row>
    <row r="13010" spans="6:16">
      <c r="F13010" s="1256"/>
      <c r="G13010" s="1257"/>
      <c r="I13010" s="1255"/>
      <c r="K13010" s="1257"/>
      <c r="L13010" s="1257"/>
      <c r="P13010" s="1255"/>
    </row>
    <row r="13011" spans="6:16">
      <c r="F13011" s="1256"/>
      <c r="G13011" s="1257"/>
      <c r="I13011" s="1255"/>
      <c r="K13011" s="1257"/>
      <c r="L13011" s="1257"/>
      <c r="P13011" s="1255"/>
    </row>
    <row r="13012" spans="6:16">
      <c r="F13012" s="1256"/>
      <c r="G13012" s="1257"/>
      <c r="I13012" s="1255"/>
      <c r="K13012" s="1257"/>
      <c r="L13012" s="1257"/>
      <c r="P13012" s="1255"/>
    </row>
    <row r="13013" spans="6:16">
      <c r="F13013" s="1256"/>
      <c r="G13013" s="1257"/>
      <c r="I13013" s="1255"/>
      <c r="K13013" s="1257"/>
      <c r="L13013" s="1257"/>
      <c r="P13013" s="1255"/>
    </row>
    <row r="13014" spans="6:16">
      <c r="F13014" s="1256"/>
      <c r="G13014" s="1257"/>
      <c r="I13014" s="1255"/>
      <c r="K13014" s="1257"/>
      <c r="L13014" s="1257"/>
      <c r="P13014" s="1255"/>
    </row>
    <row r="13015" spans="6:16">
      <c r="F13015" s="1256"/>
      <c r="G13015" s="1257"/>
      <c r="I13015" s="1255"/>
      <c r="K13015" s="1257"/>
      <c r="L13015" s="1257"/>
      <c r="P13015" s="1255"/>
    </row>
    <row r="13016" spans="6:16">
      <c r="F13016" s="1256"/>
      <c r="G13016" s="1257"/>
      <c r="I13016" s="1255"/>
      <c r="K13016" s="1257"/>
      <c r="L13016" s="1257"/>
      <c r="P13016" s="1255"/>
    </row>
    <row r="13017" spans="6:16">
      <c r="F13017" s="1256"/>
      <c r="G13017" s="1257"/>
      <c r="I13017" s="1255"/>
      <c r="K13017" s="1257"/>
      <c r="L13017" s="1257"/>
      <c r="P13017" s="1255"/>
    </row>
    <row r="13018" spans="6:16">
      <c r="F13018" s="1256"/>
      <c r="G13018" s="1257"/>
      <c r="I13018" s="1255"/>
      <c r="K13018" s="1257"/>
      <c r="L13018" s="1257"/>
      <c r="P13018" s="1255"/>
    </row>
    <row r="13019" spans="6:16">
      <c r="F13019" s="1256"/>
      <c r="G13019" s="1257"/>
      <c r="I13019" s="1255"/>
      <c r="K13019" s="1257"/>
      <c r="L13019" s="1257"/>
      <c r="P13019" s="1255"/>
    </row>
    <row r="13020" spans="6:16">
      <c r="F13020" s="1256"/>
      <c r="G13020" s="1257"/>
      <c r="I13020" s="1255"/>
      <c r="K13020" s="1257"/>
      <c r="L13020" s="1257"/>
      <c r="P13020" s="1255"/>
    </row>
    <row r="13021" spans="6:16">
      <c r="F13021" s="1256"/>
      <c r="G13021" s="1257"/>
      <c r="I13021" s="1255"/>
      <c r="K13021" s="1257"/>
      <c r="L13021" s="1257"/>
      <c r="P13021" s="1255"/>
    </row>
    <row r="13022" spans="6:16">
      <c r="F13022" s="1256"/>
      <c r="G13022" s="1257"/>
      <c r="I13022" s="1255"/>
      <c r="K13022" s="1257"/>
      <c r="L13022" s="1257"/>
      <c r="P13022" s="1255"/>
    </row>
    <row r="13023" spans="6:16">
      <c r="F13023" s="1256"/>
      <c r="G13023" s="1257"/>
      <c r="I13023" s="1255"/>
      <c r="K13023" s="1257"/>
      <c r="L13023" s="1257"/>
      <c r="P13023" s="1255"/>
    </row>
    <row r="13024" spans="6:16">
      <c r="F13024" s="1256"/>
      <c r="G13024" s="1257"/>
      <c r="I13024" s="1255"/>
      <c r="K13024" s="1257"/>
      <c r="L13024" s="1257"/>
      <c r="P13024" s="1255"/>
    </row>
    <row r="13025" spans="6:16">
      <c r="F13025" s="1256"/>
      <c r="G13025" s="1257"/>
      <c r="I13025" s="1255"/>
      <c r="K13025" s="1257"/>
      <c r="L13025" s="1257"/>
      <c r="P13025" s="1255"/>
    </row>
    <row r="13026" spans="6:16">
      <c r="F13026" s="1256"/>
      <c r="G13026" s="1257"/>
      <c r="I13026" s="1255"/>
      <c r="K13026" s="1257"/>
      <c r="L13026" s="1257"/>
      <c r="P13026" s="1255"/>
    </row>
    <row r="13027" spans="6:16">
      <c r="F13027" s="1256"/>
      <c r="G13027" s="1257"/>
      <c r="I13027" s="1255"/>
      <c r="K13027" s="1257"/>
      <c r="L13027" s="1257"/>
      <c r="P13027" s="1255"/>
    </row>
    <row r="13028" spans="6:16">
      <c r="F13028" s="1256"/>
      <c r="G13028" s="1257"/>
      <c r="I13028" s="1255"/>
      <c r="K13028" s="1257"/>
      <c r="L13028" s="1257"/>
      <c r="P13028" s="1255"/>
    </row>
    <row r="13029" spans="6:16">
      <c r="F13029" s="1256"/>
      <c r="G13029" s="1257"/>
      <c r="I13029" s="1255"/>
      <c r="K13029" s="1257"/>
      <c r="L13029" s="1257"/>
      <c r="P13029" s="1255"/>
    </row>
    <row r="13030" spans="6:16">
      <c r="F13030" s="1256"/>
      <c r="G13030" s="1257"/>
      <c r="I13030" s="1255"/>
      <c r="K13030" s="1257"/>
      <c r="L13030" s="1257"/>
      <c r="P13030" s="1255"/>
    </row>
    <row r="13031" spans="6:16">
      <c r="F13031" s="1256"/>
      <c r="G13031" s="1257"/>
      <c r="I13031" s="1255"/>
      <c r="K13031" s="1257"/>
      <c r="L13031" s="1257"/>
      <c r="P13031" s="1255"/>
    </row>
    <row r="13032" spans="6:16">
      <c r="F13032" s="1256"/>
      <c r="G13032" s="1257"/>
      <c r="I13032" s="1255"/>
      <c r="K13032" s="1257"/>
      <c r="L13032" s="1257"/>
      <c r="P13032" s="1255"/>
    </row>
    <row r="13033" spans="6:16">
      <c r="F13033" s="1256"/>
      <c r="G13033" s="1257"/>
      <c r="I13033" s="1255"/>
      <c r="K13033" s="1257"/>
      <c r="L13033" s="1257"/>
      <c r="P13033" s="1255"/>
    </row>
    <row r="13034" spans="6:16">
      <c r="F13034" s="1256"/>
      <c r="G13034" s="1257"/>
      <c r="I13034" s="1255"/>
      <c r="K13034" s="1257"/>
      <c r="L13034" s="1257"/>
      <c r="P13034" s="1255"/>
    </row>
    <row r="13035" spans="6:16">
      <c r="F13035" s="1256"/>
      <c r="G13035" s="1257"/>
      <c r="I13035" s="1255"/>
      <c r="K13035" s="1257"/>
      <c r="L13035" s="1257"/>
      <c r="P13035" s="1255"/>
    </row>
    <row r="13036" spans="6:16">
      <c r="F13036" s="1256"/>
      <c r="G13036" s="1257"/>
      <c r="I13036" s="1255"/>
      <c r="K13036" s="1257"/>
      <c r="L13036" s="1257"/>
      <c r="P13036" s="1255"/>
    </row>
    <row r="13037" spans="6:16">
      <c r="F13037" s="1256"/>
      <c r="G13037" s="1257"/>
      <c r="I13037" s="1255"/>
      <c r="K13037" s="1257"/>
      <c r="L13037" s="1257"/>
      <c r="P13037" s="1255"/>
    </row>
    <row r="13038" spans="6:16">
      <c r="F13038" s="1256"/>
      <c r="G13038" s="1257"/>
      <c r="I13038" s="1255"/>
      <c r="K13038" s="1257"/>
      <c r="L13038" s="1257"/>
      <c r="P13038" s="1255"/>
    </row>
    <row r="13039" spans="6:16">
      <c r="F13039" s="1256"/>
      <c r="G13039" s="1257"/>
      <c r="I13039" s="1255"/>
      <c r="K13039" s="1257"/>
      <c r="L13039" s="1257"/>
      <c r="P13039" s="1255"/>
    </row>
    <row r="13040" spans="6:16">
      <c r="F13040" s="1256"/>
      <c r="G13040" s="1257"/>
      <c r="I13040" s="1255"/>
      <c r="K13040" s="1257"/>
      <c r="L13040" s="1257"/>
      <c r="P13040" s="1255"/>
    </row>
    <row r="13041" spans="6:16">
      <c r="F13041" s="1256"/>
      <c r="G13041" s="1257"/>
      <c r="I13041" s="1255"/>
      <c r="K13041" s="1257"/>
      <c r="L13041" s="1257"/>
      <c r="P13041" s="1255"/>
    </row>
    <row r="13042" spans="6:16">
      <c r="F13042" s="1256"/>
      <c r="G13042" s="1257"/>
      <c r="I13042" s="1255"/>
      <c r="K13042" s="1257"/>
      <c r="L13042" s="1257"/>
      <c r="P13042" s="1255"/>
    </row>
    <row r="13043" spans="6:16">
      <c r="F13043" s="1256"/>
      <c r="G13043" s="1257"/>
      <c r="I13043" s="1255"/>
      <c r="K13043" s="1257"/>
      <c r="L13043" s="1257"/>
      <c r="P13043" s="1255"/>
    </row>
    <row r="13044" spans="6:16">
      <c r="F13044" s="1256"/>
      <c r="G13044" s="1257"/>
      <c r="I13044" s="1255"/>
      <c r="K13044" s="1257"/>
      <c r="L13044" s="1257"/>
      <c r="P13044" s="1255"/>
    </row>
    <row r="13045" spans="6:16">
      <c r="F13045" s="1256"/>
      <c r="G13045" s="1257"/>
      <c r="I13045" s="1255"/>
      <c r="K13045" s="1257"/>
      <c r="L13045" s="1257"/>
      <c r="P13045" s="1255"/>
    </row>
    <row r="13046" spans="6:16">
      <c r="F13046" s="1256"/>
      <c r="G13046" s="1257"/>
      <c r="I13046" s="1255"/>
      <c r="K13046" s="1257"/>
      <c r="L13046" s="1257"/>
      <c r="P13046" s="1255"/>
    </row>
    <row r="13047" spans="6:16">
      <c r="F13047" s="1256"/>
      <c r="G13047" s="1257"/>
      <c r="I13047" s="1255"/>
      <c r="K13047" s="1257"/>
      <c r="L13047" s="1257"/>
      <c r="P13047" s="1255"/>
    </row>
    <row r="13048" spans="6:16">
      <c r="F13048" s="1256"/>
      <c r="G13048" s="1257"/>
      <c r="I13048" s="1255"/>
      <c r="K13048" s="1257"/>
      <c r="L13048" s="1257"/>
      <c r="P13048" s="1255"/>
    </row>
    <row r="13049" spans="6:16">
      <c r="F13049" s="1256"/>
      <c r="G13049" s="1257"/>
      <c r="I13049" s="1255"/>
      <c r="K13049" s="1257"/>
      <c r="L13049" s="1257"/>
      <c r="P13049" s="1255"/>
    </row>
    <row r="13050" spans="6:16">
      <c r="F13050" s="1256"/>
      <c r="G13050" s="1257"/>
      <c r="I13050" s="1255"/>
      <c r="K13050" s="1257"/>
      <c r="L13050" s="1257"/>
      <c r="P13050" s="1255"/>
    </row>
    <row r="13051" spans="6:16">
      <c r="F13051" s="1256"/>
      <c r="G13051" s="1257"/>
      <c r="I13051" s="1255"/>
      <c r="K13051" s="1257"/>
      <c r="L13051" s="1257"/>
      <c r="P13051" s="1255"/>
    </row>
    <row r="13052" spans="6:16">
      <c r="F13052" s="1256"/>
      <c r="G13052" s="1257"/>
      <c r="I13052" s="1255"/>
      <c r="K13052" s="1257"/>
      <c r="L13052" s="1257"/>
      <c r="P13052" s="1255"/>
    </row>
    <row r="13053" spans="6:16">
      <c r="F13053" s="1256"/>
      <c r="G13053" s="1257"/>
      <c r="I13053" s="1255"/>
      <c r="K13053" s="1257"/>
      <c r="L13053" s="1257"/>
      <c r="P13053" s="1255"/>
    </row>
    <row r="13054" spans="6:16">
      <c r="F13054" s="1256"/>
      <c r="G13054" s="1257"/>
      <c r="I13054" s="1255"/>
      <c r="K13054" s="1257"/>
      <c r="L13054" s="1257"/>
      <c r="P13054" s="1255"/>
    </row>
    <row r="13055" spans="6:16">
      <c r="F13055" s="1256"/>
      <c r="G13055" s="1257"/>
      <c r="I13055" s="1255"/>
      <c r="K13055" s="1257"/>
      <c r="L13055" s="1257"/>
      <c r="P13055" s="1255"/>
    </row>
    <row r="13056" spans="6:16">
      <c r="F13056" s="1256"/>
      <c r="G13056" s="1257"/>
      <c r="I13056" s="1255"/>
      <c r="K13056" s="1257"/>
      <c r="L13056" s="1257"/>
      <c r="P13056" s="1255"/>
    </row>
    <row r="13057" spans="6:16">
      <c r="F13057" s="1256"/>
      <c r="G13057" s="1257"/>
      <c r="I13057" s="1255"/>
      <c r="K13057" s="1257"/>
      <c r="L13057" s="1257"/>
      <c r="P13057" s="1255"/>
    </row>
    <row r="13058" spans="6:16">
      <c r="F13058" s="1256"/>
      <c r="G13058" s="1257"/>
      <c r="I13058" s="1255"/>
      <c r="K13058" s="1257"/>
      <c r="L13058" s="1257"/>
      <c r="P13058" s="1255"/>
    </row>
    <row r="13059" spans="6:16">
      <c r="F13059" s="1256"/>
      <c r="G13059" s="1257"/>
      <c r="I13059" s="1255"/>
      <c r="K13059" s="1257"/>
      <c r="L13059" s="1257"/>
      <c r="P13059" s="1255"/>
    </row>
    <row r="13060" spans="6:16">
      <c r="F13060" s="1256"/>
      <c r="G13060" s="1257"/>
      <c r="I13060" s="1255"/>
      <c r="K13060" s="1257"/>
      <c r="L13060" s="1257"/>
      <c r="P13060" s="1255"/>
    </row>
    <row r="13061" spans="6:16">
      <c r="F13061" s="1256"/>
      <c r="G13061" s="1257"/>
      <c r="I13061" s="1255"/>
      <c r="K13061" s="1257"/>
      <c r="L13061" s="1257"/>
      <c r="P13061" s="1255"/>
    </row>
    <row r="13062" spans="6:16">
      <c r="F13062" s="1256"/>
      <c r="G13062" s="1257"/>
      <c r="I13062" s="1255"/>
      <c r="K13062" s="1257"/>
      <c r="L13062" s="1257"/>
      <c r="P13062" s="1255"/>
    </row>
    <row r="13063" spans="6:16">
      <c r="F13063" s="1256"/>
      <c r="G13063" s="1257"/>
      <c r="I13063" s="1255"/>
      <c r="K13063" s="1257"/>
      <c r="L13063" s="1257"/>
      <c r="P13063" s="1255"/>
    </row>
    <row r="13064" spans="6:16">
      <c r="F13064" s="1256"/>
      <c r="G13064" s="1257"/>
      <c r="I13064" s="1255"/>
      <c r="K13064" s="1257"/>
      <c r="L13064" s="1257"/>
      <c r="P13064" s="1255"/>
    </row>
    <row r="13065" spans="6:16">
      <c r="F13065" s="1256"/>
      <c r="G13065" s="1257"/>
      <c r="I13065" s="1255"/>
      <c r="K13065" s="1257"/>
      <c r="L13065" s="1257"/>
      <c r="P13065" s="1255"/>
    </row>
    <row r="13066" spans="6:16">
      <c r="F13066" s="1256"/>
      <c r="G13066" s="1257"/>
      <c r="I13066" s="1255"/>
      <c r="K13066" s="1257"/>
      <c r="L13066" s="1257"/>
      <c r="P13066" s="1255"/>
    </row>
    <row r="13067" spans="6:16">
      <c r="F13067" s="1256"/>
      <c r="G13067" s="1257"/>
      <c r="I13067" s="1255"/>
      <c r="K13067" s="1257"/>
      <c r="L13067" s="1257"/>
      <c r="P13067" s="1255"/>
    </row>
    <row r="13068" spans="6:16">
      <c r="F13068" s="1256"/>
      <c r="G13068" s="1257"/>
      <c r="I13068" s="1255"/>
      <c r="K13068" s="1257"/>
      <c r="L13068" s="1257"/>
      <c r="P13068" s="1255"/>
    </row>
    <row r="13069" spans="6:16">
      <c r="F13069" s="1256"/>
      <c r="G13069" s="1257"/>
      <c r="I13069" s="1255"/>
      <c r="K13069" s="1257"/>
      <c r="L13069" s="1257"/>
      <c r="P13069" s="1255"/>
    </row>
    <row r="13070" spans="6:16">
      <c r="F13070" s="1256"/>
      <c r="G13070" s="1257"/>
      <c r="I13070" s="1255"/>
      <c r="K13070" s="1257"/>
      <c r="L13070" s="1257"/>
      <c r="P13070" s="1255"/>
    </row>
    <row r="13071" spans="6:16">
      <c r="F13071" s="1256"/>
      <c r="G13071" s="1257"/>
      <c r="I13071" s="1255"/>
      <c r="K13071" s="1257"/>
      <c r="L13071" s="1257"/>
      <c r="P13071" s="1255"/>
    </row>
    <row r="13072" spans="6:16">
      <c r="F13072" s="1256"/>
      <c r="G13072" s="1257"/>
      <c r="I13072" s="1255"/>
      <c r="K13072" s="1257"/>
      <c r="L13072" s="1257"/>
      <c r="P13072" s="1255"/>
    </row>
    <row r="13073" spans="6:16">
      <c r="F13073" s="1256"/>
      <c r="G13073" s="1257"/>
      <c r="I13073" s="1255"/>
      <c r="K13073" s="1257"/>
      <c r="L13073" s="1257"/>
      <c r="P13073" s="1255"/>
    </row>
    <row r="13074" spans="6:16">
      <c r="F13074" s="1256"/>
      <c r="G13074" s="1257"/>
      <c r="I13074" s="1255"/>
      <c r="K13074" s="1257"/>
      <c r="L13074" s="1257"/>
      <c r="P13074" s="1255"/>
    </row>
    <row r="13075" spans="6:16">
      <c r="F13075" s="1256"/>
      <c r="G13075" s="1257"/>
      <c r="I13075" s="1255"/>
      <c r="K13075" s="1257"/>
      <c r="L13075" s="1257"/>
      <c r="P13075" s="1255"/>
    </row>
    <row r="13076" spans="6:16">
      <c r="F13076" s="1256"/>
      <c r="G13076" s="1257"/>
      <c r="I13076" s="1255"/>
      <c r="K13076" s="1257"/>
      <c r="L13076" s="1257"/>
      <c r="P13076" s="1255"/>
    </row>
    <row r="13077" spans="6:16">
      <c r="F13077" s="1256"/>
      <c r="G13077" s="1257"/>
      <c r="I13077" s="1255"/>
      <c r="K13077" s="1257"/>
      <c r="L13077" s="1257"/>
      <c r="P13077" s="1255"/>
    </row>
    <row r="13078" spans="6:16">
      <c r="F13078" s="1256"/>
      <c r="G13078" s="1257"/>
      <c r="I13078" s="1255"/>
      <c r="K13078" s="1257"/>
      <c r="L13078" s="1257"/>
      <c r="P13078" s="1255"/>
    </row>
    <row r="13079" spans="6:16">
      <c r="F13079" s="1256"/>
      <c r="G13079" s="1257"/>
      <c r="I13079" s="1255"/>
      <c r="K13079" s="1257"/>
      <c r="L13079" s="1257"/>
      <c r="P13079" s="1255"/>
    </row>
    <row r="13080" spans="6:16">
      <c r="F13080" s="1256"/>
      <c r="G13080" s="1257"/>
      <c r="I13080" s="1255"/>
      <c r="K13080" s="1257"/>
      <c r="L13080" s="1257"/>
      <c r="P13080" s="1255"/>
    </row>
    <row r="13081" spans="6:16">
      <c r="F13081" s="1256"/>
      <c r="G13081" s="1257"/>
      <c r="I13081" s="1255"/>
      <c r="K13081" s="1257"/>
      <c r="L13081" s="1257"/>
      <c r="P13081" s="1255"/>
    </row>
    <row r="13082" spans="6:16">
      <c r="F13082" s="1256"/>
      <c r="G13082" s="1257"/>
      <c r="I13082" s="1255"/>
      <c r="K13082" s="1257"/>
      <c r="L13082" s="1257"/>
      <c r="P13082" s="1255"/>
    </row>
    <row r="13083" spans="6:16">
      <c r="F13083" s="1256"/>
      <c r="G13083" s="1257"/>
      <c r="I13083" s="1255"/>
      <c r="K13083" s="1257"/>
      <c r="L13083" s="1257"/>
      <c r="P13083" s="1255"/>
    </row>
    <row r="13084" spans="6:16">
      <c r="F13084" s="1256"/>
      <c r="G13084" s="1257"/>
      <c r="I13084" s="1255"/>
      <c r="K13084" s="1257"/>
      <c r="L13084" s="1257"/>
      <c r="P13084" s="1255"/>
    </row>
    <row r="13085" spans="6:16">
      <c r="F13085" s="1256"/>
      <c r="G13085" s="1257"/>
      <c r="I13085" s="1255"/>
      <c r="K13085" s="1257"/>
      <c r="L13085" s="1257"/>
      <c r="P13085" s="1255"/>
    </row>
    <row r="13086" spans="6:16">
      <c r="F13086" s="1256"/>
      <c r="G13086" s="1257"/>
      <c r="I13086" s="1255"/>
      <c r="K13086" s="1257"/>
      <c r="L13086" s="1257"/>
      <c r="P13086" s="1255"/>
    </row>
    <row r="13087" spans="6:16">
      <c r="F13087" s="1256"/>
      <c r="G13087" s="1257"/>
      <c r="I13087" s="1255"/>
      <c r="K13087" s="1257"/>
      <c r="L13087" s="1257"/>
      <c r="P13087" s="1255"/>
    </row>
    <row r="13088" spans="6:16">
      <c r="F13088" s="1256"/>
      <c r="G13088" s="1257"/>
      <c r="I13088" s="1255"/>
      <c r="K13088" s="1257"/>
      <c r="L13088" s="1257"/>
      <c r="P13088" s="1255"/>
    </row>
    <row r="13089" spans="6:16">
      <c r="F13089" s="1256"/>
      <c r="G13089" s="1257"/>
      <c r="I13089" s="1255"/>
      <c r="K13089" s="1257"/>
      <c r="L13089" s="1257"/>
      <c r="P13089" s="1255"/>
    </row>
    <row r="13090" spans="6:16">
      <c r="F13090" s="1256"/>
      <c r="G13090" s="1257"/>
      <c r="I13090" s="1255"/>
      <c r="K13090" s="1257"/>
      <c r="L13090" s="1257"/>
      <c r="P13090" s="1255"/>
    </row>
    <row r="13091" spans="6:16">
      <c r="F13091" s="1256"/>
      <c r="G13091" s="1257"/>
      <c r="I13091" s="1255"/>
      <c r="K13091" s="1257"/>
      <c r="L13091" s="1257"/>
      <c r="P13091" s="1255"/>
    </row>
    <row r="13092" spans="6:16">
      <c r="F13092" s="1256"/>
      <c r="G13092" s="1257"/>
      <c r="I13092" s="1255"/>
      <c r="K13092" s="1257"/>
      <c r="L13092" s="1257"/>
      <c r="P13092" s="1255"/>
    </row>
    <row r="13093" spans="6:16">
      <c r="F13093" s="1256"/>
      <c r="G13093" s="1257"/>
      <c r="I13093" s="1255"/>
      <c r="K13093" s="1257"/>
      <c r="L13093" s="1257"/>
      <c r="P13093" s="1255"/>
    </row>
    <row r="13094" spans="6:16">
      <c r="F13094" s="1256"/>
      <c r="G13094" s="1257"/>
      <c r="I13094" s="1255"/>
      <c r="K13094" s="1257"/>
      <c r="L13094" s="1257"/>
      <c r="P13094" s="1255"/>
    </row>
    <row r="13095" spans="6:16">
      <c r="F13095" s="1256"/>
      <c r="G13095" s="1257"/>
      <c r="I13095" s="1255"/>
      <c r="K13095" s="1257"/>
      <c r="L13095" s="1257"/>
      <c r="P13095" s="1255"/>
    </row>
    <row r="13096" spans="6:16">
      <c r="F13096" s="1256"/>
      <c r="G13096" s="1257"/>
      <c r="I13096" s="1255"/>
      <c r="K13096" s="1257"/>
      <c r="L13096" s="1257"/>
      <c r="P13096" s="1255"/>
    </row>
    <row r="13097" spans="6:16">
      <c r="F13097" s="1256"/>
      <c r="G13097" s="1257"/>
      <c r="I13097" s="1255"/>
      <c r="K13097" s="1257"/>
      <c r="L13097" s="1257"/>
      <c r="P13097" s="1255"/>
    </row>
    <row r="13098" spans="6:16">
      <c r="F13098" s="1256"/>
      <c r="G13098" s="1257"/>
      <c r="I13098" s="1255"/>
      <c r="K13098" s="1257"/>
      <c r="L13098" s="1257"/>
      <c r="P13098" s="1255"/>
    </row>
    <row r="13099" spans="6:16">
      <c r="F13099" s="1256"/>
      <c r="G13099" s="1257"/>
      <c r="I13099" s="1255"/>
      <c r="K13099" s="1257"/>
      <c r="L13099" s="1257"/>
      <c r="P13099" s="1255"/>
    </row>
    <row r="13100" spans="6:16">
      <c r="F13100" s="1256"/>
      <c r="G13100" s="1257"/>
      <c r="I13100" s="1255"/>
      <c r="K13100" s="1257"/>
      <c r="L13100" s="1257"/>
      <c r="P13100" s="1255"/>
    </row>
    <row r="13101" spans="6:16">
      <c r="F13101" s="1256"/>
      <c r="G13101" s="1257"/>
      <c r="I13101" s="1255"/>
      <c r="K13101" s="1257"/>
      <c r="L13101" s="1257"/>
      <c r="P13101" s="1255"/>
    </row>
    <row r="13102" spans="6:16">
      <c r="F13102" s="1256"/>
      <c r="G13102" s="1257"/>
      <c r="I13102" s="1255"/>
      <c r="K13102" s="1257"/>
      <c r="L13102" s="1257"/>
      <c r="P13102" s="1255"/>
    </row>
    <row r="13103" spans="6:16">
      <c r="F13103" s="1256"/>
      <c r="G13103" s="1257"/>
      <c r="I13103" s="1255"/>
      <c r="K13103" s="1257"/>
      <c r="L13103" s="1257"/>
      <c r="P13103" s="1255"/>
    </row>
    <row r="13104" spans="6:16">
      <c r="F13104" s="1256"/>
      <c r="G13104" s="1257"/>
      <c r="I13104" s="1255"/>
      <c r="K13104" s="1257"/>
      <c r="L13104" s="1257"/>
      <c r="P13104" s="1255"/>
    </row>
    <row r="13105" spans="6:16">
      <c r="F13105" s="1256"/>
      <c r="G13105" s="1257"/>
      <c r="I13105" s="1255"/>
      <c r="K13105" s="1257"/>
      <c r="L13105" s="1257"/>
      <c r="P13105" s="1255"/>
    </row>
    <row r="13106" spans="6:16">
      <c r="F13106" s="1256"/>
      <c r="G13106" s="1257"/>
      <c r="I13106" s="1255"/>
      <c r="K13106" s="1257"/>
      <c r="L13106" s="1257"/>
      <c r="P13106" s="1255"/>
    </row>
    <row r="13107" spans="6:16">
      <c r="F13107" s="1256"/>
      <c r="G13107" s="1257"/>
      <c r="I13107" s="1255"/>
      <c r="K13107" s="1257"/>
      <c r="L13107" s="1257"/>
      <c r="P13107" s="1255"/>
    </row>
    <row r="13108" spans="6:16">
      <c r="F13108" s="1256"/>
      <c r="G13108" s="1257"/>
      <c r="I13108" s="1255"/>
      <c r="K13108" s="1257"/>
      <c r="L13108" s="1257"/>
      <c r="P13108" s="1255"/>
    </row>
    <row r="13109" spans="6:16">
      <c r="F13109" s="1256"/>
      <c r="G13109" s="1257"/>
      <c r="I13109" s="1255"/>
      <c r="K13109" s="1257"/>
      <c r="L13109" s="1257"/>
      <c r="P13109" s="1255"/>
    </row>
    <row r="13110" spans="6:16">
      <c r="F13110" s="1256"/>
      <c r="G13110" s="1257"/>
      <c r="I13110" s="1255"/>
      <c r="K13110" s="1257"/>
      <c r="L13110" s="1257"/>
      <c r="P13110" s="1255"/>
    </row>
    <row r="13111" spans="6:16">
      <c r="F13111" s="1256"/>
      <c r="G13111" s="1257"/>
      <c r="I13111" s="1255"/>
      <c r="K13111" s="1257"/>
      <c r="L13111" s="1257"/>
      <c r="P13111" s="1255"/>
    </row>
    <row r="13112" spans="6:16">
      <c r="F13112" s="1256"/>
      <c r="G13112" s="1257"/>
      <c r="I13112" s="1255"/>
      <c r="K13112" s="1257"/>
      <c r="L13112" s="1257"/>
      <c r="P13112" s="1255"/>
    </row>
    <row r="13113" spans="6:16">
      <c r="F13113" s="1256"/>
      <c r="G13113" s="1257"/>
      <c r="I13113" s="1255"/>
      <c r="K13113" s="1257"/>
      <c r="L13113" s="1257"/>
      <c r="P13113" s="1255"/>
    </row>
    <row r="13114" spans="6:16">
      <c r="F13114" s="1256"/>
      <c r="G13114" s="1257"/>
      <c r="I13114" s="1255"/>
      <c r="K13114" s="1257"/>
      <c r="L13114" s="1257"/>
      <c r="P13114" s="1255"/>
    </row>
    <row r="13115" spans="6:16">
      <c r="F13115" s="1256"/>
      <c r="G13115" s="1257"/>
      <c r="I13115" s="1255"/>
      <c r="K13115" s="1257"/>
      <c r="L13115" s="1257"/>
      <c r="P13115" s="1255"/>
    </row>
    <row r="13116" spans="6:16">
      <c r="F13116" s="1256"/>
      <c r="G13116" s="1257"/>
      <c r="I13116" s="1255"/>
      <c r="K13116" s="1257"/>
      <c r="L13116" s="1257"/>
      <c r="P13116" s="1255"/>
    </row>
    <row r="13117" spans="6:16">
      <c r="F13117" s="1256"/>
      <c r="G13117" s="1257"/>
      <c r="I13117" s="1255"/>
      <c r="K13117" s="1257"/>
      <c r="L13117" s="1257"/>
      <c r="P13117" s="1255"/>
    </row>
    <row r="13118" spans="6:16">
      <c r="F13118" s="1256"/>
      <c r="G13118" s="1257"/>
      <c r="I13118" s="1255"/>
      <c r="K13118" s="1257"/>
      <c r="L13118" s="1257"/>
      <c r="P13118" s="1255"/>
    </row>
    <row r="13119" spans="6:16">
      <c r="F13119" s="1256"/>
      <c r="G13119" s="1257"/>
      <c r="I13119" s="1255"/>
      <c r="K13119" s="1257"/>
      <c r="L13119" s="1257"/>
      <c r="P13119" s="1255"/>
    </row>
    <row r="13120" spans="6:16">
      <c r="F13120" s="1256"/>
      <c r="G13120" s="1257"/>
      <c r="I13120" s="1255"/>
      <c r="K13120" s="1257"/>
      <c r="L13120" s="1257"/>
      <c r="P13120" s="1255"/>
    </row>
    <row r="13121" spans="6:16">
      <c r="F13121" s="1256"/>
      <c r="G13121" s="1257"/>
      <c r="I13121" s="1255"/>
      <c r="K13121" s="1257"/>
      <c r="L13121" s="1257"/>
      <c r="P13121" s="1255"/>
    </row>
    <row r="13122" spans="6:16">
      <c r="F13122" s="1256"/>
      <c r="G13122" s="1257"/>
      <c r="I13122" s="1255"/>
      <c r="K13122" s="1257"/>
      <c r="L13122" s="1257"/>
      <c r="P13122" s="1255"/>
    </row>
    <row r="13123" spans="6:16">
      <c r="F13123" s="1256"/>
      <c r="G13123" s="1257"/>
      <c r="I13123" s="1255"/>
      <c r="K13123" s="1257"/>
      <c r="L13123" s="1257"/>
      <c r="P13123" s="1255"/>
    </row>
    <row r="13124" spans="6:16">
      <c r="F13124" s="1256"/>
      <c r="G13124" s="1257"/>
      <c r="I13124" s="1255"/>
      <c r="K13124" s="1257"/>
      <c r="L13124" s="1257"/>
      <c r="P13124" s="1255"/>
    </row>
    <row r="13125" spans="6:16">
      <c r="F13125" s="1256"/>
      <c r="G13125" s="1257"/>
      <c r="I13125" s="1255"/>
      <c r="K13125" s="1257"/>
      <c r="L13125" s="1257"/>
      <c r="P13125" s="1255"/>
    </row>
    <row r="13126" spans="6:16">
      <c r="F13126" s="1256"/>
      <c r="G13126" s="1257"/>
      <c r="I13126" s="1255"/>
      <c r="K13126" s="1257"/>
      <c r="L13126" s="1257"/>
      <c r="P13126" s="1255"/>
    </row>
    <row r="13127" spans="6:16">
      <c r="F13127" s="1256"/>
      <c r="G13127" s="1257"/>
      <c r="I13127" s="1255"/>
      <c r="K13127" s="1257"/>
      <c r="L13127" s="1257"/>
      <c r="P13127" s="1255"/>
    </row>
    <row r="13128" spans="6:16">
      <c r="F13128" s="1256"/>
      <c r="G13128" s="1257"/>
      <c r="I13128" s="1255"/>
      <c r="K13128" s="1257"/>
      <c r="L13128" s="1257"/>
      <c r="P13128" s="1255"/>
    </row>
    <row r="13129" spans="6:16">
      <c r="F13129" s="1256"/>
      <c r="G13129" s="1257"/>
      <c r="I13129" s="1255"/>
      <c r="K13129" s="1257"/>
      <c r="L13129" s="1257"/>
      <c r="P13129" s="1255"/>
    </row>
    <row r="13130" spans="6:16">
      <c r="F13130" s="1256"/>
      <c r="G13130" s="1257"/>
      <c r="I13130" s="1255"/>
      <c r="K13130" s="1257"/>
      <c r="L13130" s="1257"/>
      <c r="P13130" s="1255"/>
    </row>
    <row r="13131" spans="6:16">
      <c r="F13131" s="1256"/>
      <c r="G13131" s="1257"/>
      <c r="I13131" s="1255"/>
      <c r="K13131" s="1257"/>
      <c r="L13131" s="1257"/>
      <c r="P13131" s="1255"/>
    </row>
    <row r="13132" spans="6:16">
      <c r="F13132" s="1256"/>
      <c r="G13132" s="1257"/>
      <c r="I13132" s="1255"/>
      <c r="K13132" s="1257"/>
      <c r="L13132" s="1257"/>
      <c r="P13132" s="1255"/>
    </row>
    <row r="13133" spans="6:16">
      <c r="F13133" s="1256"/>
      <c r="G13133" s="1257"/>
      <c r="I13133" s="1255"/>
      <c r="K13133" s="1257"/>
      <c r="L13133" s="1257"/>
      <c r="P13133" s="1255"/>
    </row>
    <row r="13134" spans="6:16">
      <c r="F13134" s="1256"/>
      <c r="G13134" s="1257"/>
      <c r="I13134" s="1255"/>
      <c r="K13134" s="1257"/>
      <c r="L13134" s="1257"/>
      <c r="P13134" s="1255"/>
    </row>
    <row r="13135" spans="6:16">
      <c r="F13135" s="1256"/>
      <c r="G13135" s="1257"/>
      <c r="I13135" s="1255"/>
      <c r="K13135" s="1257"/>
      <c r="L13135" s="1257"/>
      <c r="P13135" s="1255"/>
    </row>
    <row r="13136" spans="6:16">
      <c r="F13136" s="1256"/>
      <c r="G13136" s="1257"/>
      <c r="I13136" s="1255"/>
      <c r="K13136" s="1257"/>
      <c r="L13136" s="1257"/>
      <c r="P13136" s="1255"/>
    </row>
    <row r="13137" spans="6:16">
      <c r="F13137" s="1256"/>
      <c r="G13137" s="1257"/>
      <c r="I13137" s="1255"/>
      <c r="K13137" s="1257"/>
      <c r="L13137" s="1257"/>
      <c r="P13137" s="1255"/>
    </row>
    <row r="13138" spans="6:16">
      <c r="F13138" s="1256"/>
      <c r="G13138" s="1257"/>
      <c r="I13138" s="1255"/>
      <c r="K13138" s="1257"/>
      <c r="L13138" s="1257"/>
      <c r="P13138" s="1255"/>
    </row>
    <row r="13139" spans="6:16">
      <c r="F13139" s="1256"/>
      <c r="G13139" s="1257"/>
      <c r="I13139" s="1255"/>
      <c r="K13139" s="1257"/>
      <c r="L13139" s="1257"/>
      <c r="P13139" s="1255"/>
    </row>
    <row r="13140" spans="6:16">
      <c r="F13140" s="1256"/>
      <c r="G13140" s="1257"/>
      <c r="I13140" s="1255"/>
      <c r="K13140" s="1257"/>
      <c r="L13140" s="1257"/>
      <c r="P13140" s="1255"/>
    </row>
    <row r="13141" spans="6:16">
      <c r="F13141" s="1256"/>
      <c r="G13141" s="1257"/>
      <c r="I13141" s="1255"/>
      <c r="K13141" s="1257"/>
      <c r="L13141" s="1257"/>
      <c r="P13141" s="1255"/>
    </row>
    <row r="13142" spans="6:16">
      <c r="F13142" s="1256"/>
      <c r="G13142" s="1257"/>
      <c r="I13142" s="1255"/>
      <c r="K13142" s="1257"/>
      <c r="L13142" s="1257"/>
      <c r="P13142" s="1255"/>
    </row>
    <row r="13143" spans="6:16">
      <c r="F13143" s="1256"/>
      <c r="G13143" s="1257"/>
      <c r="I13143" s="1255"/>
      <c r="K13143" s="1257"/>
      <c r="L13143" s="1257"/>
      <c r="P13143" s="1255"/>
    </row>
    <row r="13144" spans="6:16">
      <c r="F13144" s="1256"/>
      <c r="G13144" s="1257"/>
      <c r="I13144" s="1255"/>
      <c r="K13144" s="1257"/>
      <c r="L13144" s="1257"/>
      <c r="P13144" s="1255"/>
    </row>
    <row r="13145" spans="6:16">
      <c r="F13145" s="1256"/>
      <c r="G13145" s="1257"/>
      <c r="I13145" s="1255"/>
      <c r="K13145" s="1257"/>
      <c r="L13145" s="1257"/>
      <c r="P13145" s="1255"/>
    </row>
    <row r="13146" spans="6:16">
      <c r="F13146" s="1256"/>
      <c r="G13146" s="1257"/>
      <c r="I13146" s="1255"/>
      <c r="K13146" s="1257"/>
      <c r="L13146" s="1257"/>
      <c r="P13146" s="1255"/>
    </row>
    <row r="13147" spans="6:16">
      <c r="F13147" s="1256"/>
      <c r="G13147" s="1257"/>
      <c r="I13147" s="1255"/>
      <c r="K13147" s="1257"/>
      <c r="L13147" s="1257"/>
      <c r="P13147" s="1255"/>
    </row>
    <row r="13148" spans="6:16">
      <c r="F13148" s="1256"/>
      <c r="G13148" s="1257"/>
      <c r="I13148" s="1255"/>
      <c r="K13148" s="1257"/>
      <c r="L13148" s="1257"/>
      <c r="P13148" s="1255"/>
    </row>
    <row r="13149" spans="6:16">
      <c r="F13149" s="1256"/>
      <c r="G13149" s="1257"/>
      <c r="I13149" s="1255"/>
      <c r="K13149" s="1257"/>
      <c r="L13149" s="1257"/>
      <c r="P13149" s="1255"/>
    </row>
    <row r="13150" spans="6:16">
      <c r="F13150" s="1256"/>
      <c r="G13150" s="1257"/>
      <c r="I13150" s="1255"/>
      <c r="K13150" s="1257"/>
      <c r="L13150" s="1257"/>
      <c r="P13150" s="1255"/>
    </row>
    <row r="13151" spans="6:16">
      <c r="F13151" s="1256"/>
      <c r="G13151" s="1257"/>
      <c r="I13151" s="1255"/>
      <c r="K13151" s="1257"/>
      <c r="L13151" s="1257"/>
      <c r="P13151" s="1255"/>
    </row>
    <row r="13152" spans="6:16">
      <c r="F13152" s="1256"/>
      <c r="G13152" s="1257"/>
      <c r="I13152" s="1255"/>
      <c r="K13152" s="1257"/>
      <c r="L13152" s="1257"/>
      <c r="P13152" s="1255"/>
    </row>
    <row r="13153" spans="6:16">
      <c r="F13153" s="1256"/>
      <c r="G13153" s="1257"/>
      <c r="I13153" s="1255"/>
      <c r="K13153" s="1257"/>
      <c r="L13153" s="1257"/>
      <c r="P13153" s="1255"/>
    </row>
    <row r="13154" spans="6:16">
      <c r="F13154" s="1256"/>
      <c r="G13154" s="1257"/>
      <c r="I13154" s="1255"/>
      <c r="K13154" s="1257"/>
      <c r="L13154" s="1257"/>
      <c r="P13154" s="1255"/>
    </row>
    <row r="13155" spans="6:16">
      <c r="F13155" s="1256"/>
      <c r="G13155" s="1257"/>
      <c r="I13155" s="1255"/>
      <c r="K13155" s="1257"/>
      <c r="L13155" s="1257"/>
      <c r="P13155" s="1255"/>
    </row>
    <row r="13156" spans="6:16">
      <c r="F13156" s="1256"/>
      <c r="G13156" s="1257"/>
      <c r="I13156" s="1255"/>
      <c r="K13156" s="1257"/>
      <c r="L13156" s="1257"/>
      <c r="P13156" s="1255"/>
    </row>
    <row r="13157" spans="6:16">
      <c r="F13157" s="1256"/>
      <c r="G13157" s="1257"/>
      <c r="I13157" s="1255"/>
      <c r="K13157" s="1257"/>
      <c r="L13157" s="1257"/>
      <c r="P13157" s="1255"/>
    </row>
    <row r="13158" spans="6:16">
      <c r="F13158" s="1256"/>
      <c r="G13158" s="1257"/>
      <c r="I13158" s="1255"/>
      <c r="K13158" s="1257"/>
      <c r="L13158" s="1257"/>
      <c r="P13158" s="1255"/>
    </row>
    <row r="13159" spans="6:16">
      <c r="F13159" s="1256"/>
      <c r="G13159" s="1257"/>
      <c r="I13159" s="1255"/>
      <c r="K13159" s="1257"/>
      <c r="L13159" s="1257"/>
      <c r="P13159" s="1255"/>
    </row>
    <row r="13160" spans="6:16">
      <c r="F13160" s="1256"/>
      <c r="G13160" s="1257"/>
      <c r="I13160" s="1255"/>
      <c r="K13160" s="1257"/>
      <c r="L13160" s="1257"/>
      <c r="P13160" s="1255"/>
    </row>
    <row r="13161" spans="6:16">
      <c r="F13161" s="1256"/>
      <c r="G13161" s="1257"/>
      <c r="I13161" s="1255"/>
      <c r="K13161" s="1257"/>
      <c r="L13161" s="1257"/>
      <c r="P13161" s="1255"/>
    </row>
    <row r="13162" spans="6:16">
      <c r="F13162" s="1256"/>
      <c r="G13162" s="1257"/>
      <c r="I13162" s="1255"/>
      <c r="K13162" s="1257"/>
      <c r="L13162" s="1257"/>
      <c r="P13162" s="1255"/>
    </row>
    <row r="13163" spans="6:16">
      <c r="F13163" s="1256"/>
      <c r="G13163" s="1257"/>
      <c r="I13163" s="1255"/>
      <c r="K13163" s="1257"/>
      <c r="L13163" s="1257"/>
      <c r="P13163" s="1255"/>
    </row>
    <row r="13164" spans="6:16">
      <c r="F13164" s="1256"/>
      <c r="G13164" s="1257"/>
      <c r="I13164" s="1255"/>
      <c r="K13164" s="1257"/>
      <c r="L13164" s="1257"/>
      <c r="P13164" s="1255"/>
    </row>
    <row r="13165" spans="6:16">
      <c r="F13165" s="1256"/>
      <c r="G13165" s="1257"/>
      <c r="I13165" s="1255"/>
      <c r="K13165" s="1257"/>
      <c r="L13165" s="1257"/>
      <c r="P13165" s="1255"/>
    </row>
    <row r="13166" spans="6:16">
      <c r="F13166" s="1256"/>
      <c r="G13166" s="1257"/>
      <c r="I13166" s="1255"/>
      <c r="K13166" s="1257"/>
      <c r="L13166" s="1257"/>
      <c r="P13166" s="1255"/>
    </row>
    <row r="13167" spans="6:16">
      <c r="F13167" s="1256"/>
      <c r="G13167" s="1257"/>
      <c r="I13167" s="1255"/>
      <c r="K13167" s="1257"/>
      <c r="L13167" s="1257"/>
      <c r="P13167" s="1255"/>
    </row>
    <row r="13168" spans="6:16">
      <c r="F13168" s="1256"/>
      <c r="G13168" s="1257"/>
      <c r="I13168" s="1255"/>
      <c r="K13168" s="1257"/>
      <c r="L13168" s="1257"/>
      <c r="P13168" s="1255"/>
    </row>
    <row r="13169" spans="6:16">
      <c r="F13169" s="1256"/>
      <c r="G13169" s="1257"/>
      <c r="I13169" s="1255"/>
      <c r="K13169" s="1257"/>
      <c r="L13169" s="1257"/>
      <c r="P13169" s="1255"/>
    </row>
    <row r="13170" spans="6:16">
      <c r="F13170" s="1256"/>
      <c r="G13170" s="1257"/>
      <c r="I13170" s="1255"/>
      <c r="K13170" s="1257"/>
      <c r="L13170" s="1257"/>
      <c r="P13170" s="1255"/>
    </row>
    <row r="13171" spans="6:16">
      <c r="F13171" s="1256"/>
      <c r="G13171" s="1257"/>
      <c r="I13171" s="1255"/>
      <c r="K13171" s="1257"/>
      <c r="L13171" s="1257"/>
      <c r="P13171" s="1255"/>
    </row>
    <row r="13172" spans="6:16">
      <c r="F13172" s="1256"/>
      <c r="G13172" s="1257"/>
      <c r="I13172" s="1255"/>
      <c r="K13172" s="1257"/>
      <c r="L13172" s="1257"/>
      <c r="P13172" s="1255"/>
    </row>
    <row r="13173" spans="6:16">
      <c r="F13173" s="1256"/>
      <c r="G13173" s="1257"/>
      <c r="I13173" s="1255"/>
      <c r="K13173" s="1257"/>
      <c r="L13173" s="1257"/>
      <c r="P13173" s="1255"/>
    </row>
    <row r="13174" spans="6:16">
      <c r="F13174" s="1256"/>
      <c r="G13174" s="1257"/>
      <c r="I13174" s="1255"/>
      <c r="K13174" s="1257"/>
      <c r="L13174" s="1257"/>
      <c r="P13174" s="1255"/>
    </row>
    <row r="13175" spans="6:16">
      <c r="F13175" s="1256"/>
      <c r="G13175" s="1257"/>
      <c r="I13175" s="1255"/>
      <c r="K13175" s="1257"/>
      <c r="L13175" s="1257"/>
      <c r="P13175" s="1255"/>
    </row>
    <row r="13176" spans="6:16">
      <c r="F13176" s="1256"/>
      <c r="G13176" s="1257"/>
      <c r="I13176" s="1255"/>
      <c r="K13176" s="1257"/>
      <c r="L13176" s="1257"/>
      <c r="P13176" s="1255"/>
    </row>
    <row r="13177" spans="6:16">
      <c r="F13177" s="1256"/>
      <c r="G13177" s="1257"/>
      <c r="I13177" s="1255"/>
      <c r="K13177" s="1257"/>
      <c r="L13177" s="1257"/>
      <c r="P13177" s="1255"/>
    </row>
    <row r="13178" spans="6:16">
      <c r="F13178" s="1256"/>
      <c r="G13178" s="1257"/>
      <c r="I13178" s="1255"/>
      <c r="K13178" s="1257"/>
      <c r="L13178" s="1257"/>
      <c r="P13178" s="1255"/>
    </row>
    <row r="13179" spans="6:16">
      <c r="F13179" s="1256"/>
      <c r="G13179" s="1257"/>
      <c r="I13179" s="1255"/>
      <c r="K13179" s="1257"/>
      <c r="L13179" s="1257"/>
      <c r="P13179" s="1255"/>
    </row>
    <row r="13180" spans="6:16">
      <c r="F13180" s="1256"/>
      <c r="G13180" s="1257"/>
      <c r="I13180" s="1255"/>
      <c r="K13180" s="1257"/>
      <c r="L13180" s="1257"/>
      <c r="P13180" s="1255"/>
    </row>
    <row r="13181" spans="6:16">
      <c r="F13181" s="1256"/>
      <c r="G13181" s="1257"/>
      <c r="I13181" s="1255"/>
      <c r="K13181" s="1257"/>
      <c r="L13181" s="1257"/>
      <c r="P13181" s="1255"/>
    </row>
    <row r="13182" spans="6:16">
      <c r="F13182" s="1256"/>
      <c r="G13182" s="1257"/>
      <c r="I13182" s="1255"/>
      <c r="K13182" s="1257"/>
      <c r="L13182" s="1257"/>
      <c r="P13182" s="1255"/>
    </row>
    <row r="13183" spans="6:16">
      <c r="F13183" s="1256"/>
      <c r="G13183" s="1257"/>
      <c r="I13183" s="1255"/>
      <c r="K13183" s="1257"/>
      <c r="L13183" s="1257"/>
      <c r="P13183" s="1255"/>
    </row>
    <row r="13184" spans="6:16">
      <c r="F13184" s="1256"/>
      <c r="G13184" s="1257"/>
      <c r="I13184" s="1255"/>
      <c r="K13184" s="1257"/>
      <c r="L13184" s="1257"/>
      <c r="P13184" s="1255"/>
    </row>
    <row r="13185" spans="6:16">
      <c r="F13185" s="1256"/>
      <c r="G13185" s="1257"/>
      <c r="I13185" s="1255"/>
      <c r="K13185" s="1257"/>
      <c r="L13185" s="1257"/>
      <c r="P13185" s="1255"/>
    </row>
    <row r="13186" spans="6:16">
      <c r="F13186" s="1256"/>
      <c r="G13186" s="1257"/>
      <c r="I13186" s="1255"/>
      <c r="K13186" s="1257"/>
      <c r="L13186" s="1257"/>
      <c r="P13186" s="1255"/>
    </row>
    <row r="13187" spans="6:16">
      <c r="F13187" s="1256"/>
      <c r="G13187" s="1257"/>
      <c r="I13187" s="1255"/>
      <c r="K13187" s="1257"/>
      <c r="L13187" s="1257"/>
      <c r="P13187" s="1255"/>
    </row>
    <row r="13188" spans="6:16">
      <c r="F13188" s="1256"/>
      <c r="G13188" s="1257"/>
      <c r="I13188" s="1255"/>
      <c r="K13188" s="1257"/>
      <c r="L13188" s="1257"/>
      <c r="P13188" s="1255"/>
    </row>
    <row r="13189" spans="6:16">
      <c r="F13189" s="1256"/>
      <c r="G13189" s="1257"/>
      <c r="I13189" s="1255"/>
      <c r="K13189" s="1257"/>
      <c r="L13189" s="1257"/>
      <c r="P13189" s="1255"/>
    </row>
    <row r="13190" spans="6:16">
      <c r="F13190" s="1256"/>
      <c r="G13190" s="1257"/>
      <c r="I13190" s="1255"/>
      <c r="K13190" s="1257"/>
      <c r="L13190" s="1257"/>
      <c r="P13190" s="1255"/>
    </row>
    <row r="13191" spans="6:16">
      <c r="F13191" s="1256"/>
      <c r="G13191" s="1257"/>
      <c r="I13191" s="1255"/>
      <c r="K13191" s="1257"/>
      <c r="L13191" s="1257"/>
      <c r="P13191" s="1255"/>
    </row>
    <row r="13192" spans="6:16">
      <c r="F13192" s="1256"/>
      <c r="G13192" s="1257"/>
      <c r="I13192" s="1255"/>
      <c r="K13192" s="1257"/>
      <c r="L13192" s="1257"/>
      <c r="P13192" s="1255"/>
    </row>
    <row r="13193" spans="6:16">
      <c r="F13193" s="1256"/>
      <c r="G13193" s="1257"/>
      <c r="I13193" s="1255"/>
      <c r="K13193" s="1257"/>
      <c r="L13193" s="1257"/>
      <c r="P13193" s="1255"/>
    </row>
    <row r="13194" spans="6:16">
      <c r="F13194" s="1256"/>
      <c r="G13194" s="1257"/>
      <c r="I13194" s="1255"/>
      <c r="K13194" s="1257"/>
      <c r="L13194" s="1257"/>
      <c r="P13194" s="1255"/>
    </row>
    <row r="13195" spans="6:16">
      <c r="F13195" s="1256"/>
      <c r="G13195" s="1257"/>
      <c r="I13195" s="1255"/>
      <c r="K13195" s="1257"/>
      <c r="L13195" s="1257"/>
      <c r="P13195" s="1255"/>
    </row>
    <row r="13196" spans="6:16">
      <c r="F13196" s="1256"/>
      <c r="G13196" s="1257"/>
      <c r="I13196" s="1255"/>
      <c r="K13196" s="1257"/>
      <c r="L13196" s="1257"/>
      <c r="P13196" s="1255"/>
    </row>
    <row r="13197" spans="6:16">
      <c r="F13197" s="1256"/>
      <c r="G13197" s="1257"/>
      <c r="I13197" s="1255"/>
      <c r="K13197" s="1257"/>
      <c r="L13197" s="1257"/>
      <c r="P13197" s="1255"/>
    </row>
    <row r="13198" spans="6:16">
      <c r="F13198" s="1256"/>
      <c r="G13198" s="1257"/>
      <c r="I13198" s="1255"/>
      <c r="K13198" s="1257"/>
      <c r="L13198" s="1257"/>
      <c r="P13198" s="1255"/>
    </row>
    <row r="13199" spans="6:16">
      <c r="F13199" s="1256"/>
      <c r="G13199" s="1257"/>
      <c r="I13199" s="1255"/>
      <c r="K13199" s="1257"/>
      <c r="L13199" s="1257"/>
      <c r="P13199" s="1255"/>
    </row>
    <row r="13200" spans="6:16">
      <c r="F13200" s="1256"/>
      <c r="G13200" s="1257"/>
      <c r="I13200" s="1255"/>
      <c r="K13200" s="1257"/>
      <c r="L13200" s="1257"/>
      <c r="P13200" s="1255"/>
    </row>
    <row r="13201" spans="6:16">
      <c r="F13201" s="1256"/>
      <c r="G13201" s="1257"/>
      <c r="I13201" s="1255"/>
      <c r="K13201" s="1257"/>
      <c r="L13201" s="1257"/>
      <c r="P13201" s="1255"/>
    </row>
    <row r="13202" spans="6:16">
      <c r="F13202" s="1256"/>
      <c r="G13202" s="1257"/>
      <c r="I13202" s="1255"/>
      <c r="K13202" s="1257"/>
      <c r="L13202" s="1257"/>
      <c r="P13202" s="1255"/>
    </row>
    <row r="13203" spans="6:16">
      <c r="F13203" s="1256"/>
      <c r="G13203" s="1257"/>
      <c r="I13203" s="1255"/>
      <c r="K13203" s="1257"/>
      <c r="L13203" s="1257"/>
      <c r="P13203" s="1255"/>
    </row>
    <row r="13204" spans="6:16">
      <c r="F13204" s="1256"/>
      <c r="G13204" s="1257"/>
      <c r="I13204" s="1255"/>
      <c r="K13204" s="1257"/>
      <c r="L13204" s="1257"/>
      <c r="P13204" s="1255"/>
    </row>
    <row r="13205" spans="6:16">
      <c r="F13205" s="1256"/>
      <c r="G13205" s="1257"/>
      <c r="I13205" s="1255"/>
      <c r="K13205" s="1257"/>
      <c r="L13205" s="1257"/>
      <c r="P13205" s="1255"/>
    </row>
    <row r="13206" spans="6:16">
      <c r="F13206" s="1256"/>
      <c r="G13206" s="1257"/>
      <c r="I13206" s="1255"/>
      <c r="K13206" s="1257"/>
      <c r="L13206" s="1257"/>
      <c r="P13206" s="1255"/>
    </row>
    <row r="13207" spans="6:16">
      <c r="F13207" s="1256"/>
      <c r="G13207" s="1257"/>
      <c r="I13207" s="1255"/>
      <c r="K13207" s="1257"/>
      <c r="L13207" s="1257"/>
      <c r="P13207" s="1255"/>
    </row>
    <row r="13208" spans="6:16">
      <c r="F13208" s="1256"/>
      <c r="G13208" s="1257"/>
      <c r="I13208" s="1255"/>
      <c r="K13208" s="1257"/>
      <c r="L13208" s="1257"/>
      <c r="P13208" s="1255"/>
    </row>
    <row r="13209" spans="6:16">
      <c r="F13209" s="1256"/>
      <c r="G13209" s="1257"/>
      <c r="I13209" s="1255"/>
      <c r="K13209" s="1257"/>
      <c r="L13209" s="1257"/>
      <c r="P13209" s="1255"/>
    </row>
    <row r="13210" spans="6:16">
      <c r="F13210" s="1256"/>
      <c r="G13210" s="1257"/>
      <c r="I13210" s="1255"/>
      <c r="K13210" s="1257"/>
      <c r="L13210" s="1257"/>
      <c r="P13210" s="1255"/>
    </row>
    <row r="13211" spans="6:16">
      <c r="F13211" s="1256"/>
      <c r="G13211" s="1257"/>
      <c r="I13211" s="1255"/>
      <c r="K13211" s="1257"/>
      <c r="L13211" s="1257"/>
      <c r="P13211" s="1255"/>
    </row>
    <row r="13212" spans="6:16">
      <c r="F13212" s="1256"/>
      <c r="G13212" s="1257"/>
      <c r="I13212" s="1255"/>
      <c r="K13212" s="1257"/>
      <c r="L13212" s="1257"/>
      <c r="P13212" s="1255"/>
    </row>
    <row r="13213" spans="6:16">
      <c r="F13213" s="1256"/>
      <c r="G13213" s="1257"/>
      <c r="I13213" s="1255"/>
      <c r="K13213" s="1257"/>
      <c r="L13213" s="1257"/>
      <c r="P13213" s="1255"/>
    </row>
    <row r="13214" spans="6:16">
      <c r="F13214" s="1256"/>
      <c r="G13214" s="1257"/>
      <c r="I13214" s="1255"/>
      <c r="K13214" s="1257"/>
      <c r="L13214" s="1257"/>
      <c r="P13214" s="1255"/>
    </row>
    <row r="13215" spans="6:16">
      <c r="F13215" s="1256"/>
      <c r="G13215" s="1257"/>
      <c r="I13215" s="1255"/>
      <c r="K13215" s="1257"/>
      <c r="L13215" s="1257"/>
      <c r="P13215" s="1255"/>
    </row>
    <row r="13216" spans="6:16">
      <c r="F13216" s="1256"/>
      <c r="G13216" s="1257"/>
      <c r="I13216" s="1255"/>
      <c r="K13216" s="1257"/>
      <c r="L13216" s="1257"/>
      <c r="P13216" s="1255"/>
    </row>
    <row r="13217" spans="6:16">
      <c r="F13217" s="1256"/>
      <c r="G13217" s="1257"/>
      <c r="I13217" s="1255"/>
      <c r="K13217" s="1257"/>
      <c r="L13217" s="1257"/>
      <c r="P13217" s="1255"/>
    </row>
    <row r="13218" spans="6:16">
      <c r="F13218" s="1256"/>
      <c r="G13218" s="1257"/>
      <c r="I13218" s="1255"/>
      <c r="K13218" s="1257"/>
      <c r="L13218" s="1257"/>
      <c r="P13218" s="1255"/>
    </row>
    <row r="13219" spans="6:16">
      <c r="F13219" s="1256"/>
      <c r="G13219" s="1257"/>
      <c r="I13219" s="1255"/>
      <c r="K13219" s="1257"/>
      <c r="L13219" s="1257"/>
      <c r="P13219" s="1255"/>
    </row>
    <row r="13220" spans="6:16">
      <c r="F13220" s="1256"/>
      <c r="G13220" s="1257"/>
      <c r="I13220" s="1255"/>
      <c r="K13220" s="1257"/>
      <c r="L13220" s="1257"/>
      <c r="P13220" s="1255"/>
    </row>
    <row r="13221" spans="6:16">
      <c r="F13221" s="1256"/>
      <c r="G13221" s="1257"/>
      <c r="I13221" s="1255"/>
      <c r="K13221" s="1257"/>
      <c r="L13221" s="1257"/>
      <c r="P13221" s="1255"/>
    </row>
    <row r="13222" spans="6:16">
      <c r="F13222" s="1256"/>
      <c r="G13222" s="1257"/>
      <c r="I13222" s="1255"/>
      <c r="K13222" s="1257"/>
      <c r="L13222" s="1257"/>
      <c r="P13222" s="1255"/>
    </row>
    <row r="13223" spans="6:16">
      <c r="F13223" s="1256"/>
      <c r="G13223" s="1257"/>
      <c r="I13223" s="1255"/>
      <c r="K13223" s="1257"/>
      <c r="L13223" s="1257"/>
      <c r="P13223" s="1255"/>
    </row>
    <row r="13224" spans="6:16">
      <c r="F13224" s="1256"/>
      <c r="G13224" s="1257"/>
      <c r="I13224" s="1255"/>
      <c r="K13224" s="1257"/>
      <c r="L13224" s="1257"/>
      <c r="P13224" s="1255"/>
    </row>
    <row r="13225" spans="6:16">
      <c r="F13225" s="1256"/>
      <c r="G13225" s="1257"/>
      <c r="I13225" s="1255"/>
      <c r="K13225" s="1257"/>
      <c r="L13225" s="1257"/>
      <c r="P13225" s="1255"/>
    </row>
    <row r="13226" spans="6:16">
      <c r="F13226" s="1256"/>
      <c r="G13226" s="1257"/>
      <c r="I13226" s="1255"/>
      <c r="K13226" s="1257"/>
      <c r="L13226" s="1257"/>
      <c r="P13226" s="1255"/>
    </row>
    <row r="13227" spans="6:16">
      <c r="F13227" s="1256"/>
      <c r="G13227" s="1257"/>
      <c r="I13227" s="1255"/>
      <c r="K13227" s="1257"/>
      <c r="L13227" s="1257"/>
      <c r="P13227" s="1255"/>
    </row>
    <row r="13228" spans="6:16">
      <c r="F13228" s="1256"/>
      <c r="G13228" s="1257"/>
      <c r="I13228" s="1255"/>
      <c r="K13228" s="1257"/>
      <c r="L13228" s="1257"/>
      <c r="P13228" s="1255"/>
    </row>
    <row r="13229" spans="6:16">
      <c r="F13229" s="1256"/>
      <c r="G13229" s="1257"/>
      <c r="I13229" s="1255"/>
      <c r="K13229" s="1257"/>
      <c r="L13229" s="1257"/>
      <c r="P13229" s="1255"/>
    </row>
    <row r="13230" spans="6:16">
      <c r="F13230" s="1256"/>
      <c r="G13230" s="1257"/>
      <c r="I13230" s="1255"/>
      <c r="K13230" s="1257"/>
      <c r="L13230" s="1257"/>
      <c r="P13230" s="1255"/>
    </row>
    <row r="13231" spans="6:16">
      <c r="F13231" s="1256"/>
      <c r="G13231" s="1257"/>
      <c r="I13231" s="1255"/>
      <c r="K13231" s="1257"/>
      <c r="L13231" s="1257"/>
      <c r="P13231" s="1255"/>
    </row>
    <row r="13232" spans="6:16">
      <c r="F13232" s="1256"/>
      <c r="G13232" s="1257"/>
      <c r="I13232" s="1255"/>
      <c r="K13232" s="1257"/>
      <c r="L13232" s="1257"/>
      <c r="P13232" s="1255"/>
    </row>
    <row r="13233" spans="6:16">
      <c r="F13233" s="1256"/>
      <c r="G13233" s="1257"/>
      <c r="I13233" s="1255"/>
      <c r="K13233" s="1257"/>
      <c r="L13233" s="1257"/>
      <c r="P13233" s="1255"/>
    </row>
    <row r="13234" spans="6:16">
      <c r="F13234" s="1256"/>
      <c r="G13234" s="1257"/>
      <c r="I13234" s="1255"/>
      <c r="K13234" s="1257"/>
      <c r="L13234" s="1257"/>
      <c r="P13234" s="1255"/>
    </row>
    <row r="13235" spans="6:16">
      <c r="F13235" s="1256"/>
      <c r="G13235" s="1257"/>
      <c r="I13235" s="1255"/>
      <c r="K13235" s="1257"/>
      <c r="L13235" s="1257"/>
      <c r="P13235" s="1255"/>
    </row>
    <row r="13236" spans="6:16">
      <c r="F13236" s="1256"/>
      <c r="G13236" s="1257"/>
      <c r="I13236" s="1255"/>
      <c r="K13236" s="1257"/>
      <c r="L13236" s="1257"/>
      <c r="P13236" s="1255"/>
    </row>
    <row r="13237" spans="6:16">
      <c r="F13237" s="1256"/>
      <c r="G13237" s="1257"/>
      <c r="I13237" s="1255"/>
      <c r="K13237" s="1257"/>
      <c r="L13237" s="1257"/>
      <c r="P13237" s="1255"/>
    </row>
    <row r="13238" spans="6:16">
      <c r="F13238" s="1256"/>
      <c r="G13238" s="1257"/>
      <c r="I13238" s="1255"/>
      <c r="K13238" s="1257"/>
      <c r="L13238" s="1257"/>
      <c r="P13238" s="1255"/>
    </row>
    <row r="13239" spans="6:16">
      <c r="F13239" s="1256"/>
      <c r="G13239" s="1257"/>
      <c r="I13239" s="1255"/>
      <c r="K13239" s="1257"/>
      <c r="L13239" s="1257"/>
      <c r="P13239" s="1255"/>
    </row>
    <row r="13240" spans="6:16">
      <c r="F13240" s="1256"/>
      <c r="G13240" s="1257"/>
      <c r="I13240" s="1255"/>
      <c r="K13240" s="1257"/>
      <c r="L13240" s="1257"/>
      <c r="P13240" s="1255"/>
    </row>
    <row r="13241" spans="6:16">
      <c r="F13241" s="1256"/>
      <c r="G13241" s="1257"/>
      <c r="I13241" s="1255"/>
      <c r="K13241" s="1257"/>
      <c r="L13241" s="1257"/>
      <c r="P13241" s="1255"/>
    </row>
    <row r="13242" spans="6:16">
      <c r="F13242" s="1256"/>
      <c r="G13242" s="1257"/>
      <c r="I13242" s="1255"/>
      <c r="K13242" s="1257"/>
      <c r="L13242" s="1257"/>
      <c r="P13242" s="1255"/>
    </row>
    <row r="13243" spans="6:16">
      <c r="F13243" s="1256"/>
      <c r="G13243" s="1257"/>
      <c r="I13243" s="1255"/>
      <c r="K13243" s="1257"/>
      <c r="L13243" s="1257"/>
      <c r="P13243" s="1255"/>
    </row>
    <row r="13244" spans="6:16">
      <c r="F13244" s="1256"/>
      <c r="G13244" s="1257"/>
      <c r="I13244" s="1255"/>
      <c r="K13244" s="1257"/>
      <c r="L13244" s="1257"/>
      <c r="P13244" s="1255"/>
    </row>
    <row r="13245" spans="6:16">
      <c r="F13245" s="1256"/>
      <c r="G13245" s="1257"/>
      <c r="I13245" s="1255"/>
      <c r="K13245" s="1257"/>
      <c r="L13245" s="1257"/>
      <c r="P13245" s="1255"/>
    </row>
    <row r="13246" spans="6:16">
      <c r="F13246" s="1256"/>
      <c r="G13246" s="1257"/>
      <c r="I13246" s="1255"/>
      <c r="K13246" s="1257"/>
      <c r="L13246" s="1257"/>
      <c r="P13246" s="1255"/>
    </row>
    <row r="13247" spans="6:16">
      <c r="F13247" s="1256"/>
      <c r="G13247" s="1257"/>
      <c r="I13247" s="1255"/>
      <c r="K13247" s="1257"/>
      <c r="L13247" s="1257"/>
      <c r="P13247" s="1255"/>
    </row>
    <row r="13248" spans="6:16">
      <c r="F13248" s="1256"/>
      <c r="G13248" s="1257"/>
      <c r="I13248" s="1255"/>
      <c r="K13248" s="1257"/>
      <c r="L13248" s="1257"/>
      <c r="P13248" s="1255"/>
    </row>
    <row r="13249" spans="6:16">
      <c r="F13249" s="1256"/>
      <c r="G13249" s="1257"/>
      <c r="I13249" s="1255"/>
      <c r="K13249" s="1257"/>
      <c r="L13249" s="1257"/>
      <c r="P13249" s="1255"/>
    </row>
    <row r="13250" spans="6:16">
      <c r="F13250" s="1256"/>
      <c r="G13250" s="1257"/>
      <c r="I13250" s="1255"/>
      <c r="K13250" s="1257"/>
      <c r="L13250" s="1257"/>
      <c r="P13250" s="1255"/>
    </row>
    <row r="13251" spans="6:16">
      <c r="F13251" s="1256"/>
      <c r="G13251" s="1257"/>
      <c r="I13251" s="1255"/>
      <c r="K13251" s="1257"/>
      <c r="L13251" s="1257"/>
      <c r="P13251" s="1255"/>
    </row>
    <row r="13252" spans="6:16">
      <c r="F13252" s="1256"/>
      <c r="G13252" s="1257"/>
      <c r="I13252" s="1255"/>
      <c r="K13252" s="1257"/>
      <c r="L13252" s="1257"/>
      <c r="P13252" s="1255"/>
    </row>
    <row r="13253" spans="6:16">
      <c r="F13253" s="1256"/>
      <c r="G13253" s="1257"/>
      <c r="I13253" s="1255"/>
      <c r="K13253" s="1257"/>
      <c r="L13253" s="1257"/>
      <c r="P13253" s="1255"/>
    </row>
    <row r="13254" spans="6:16">
      <c r="F13254" s="1256"/>
      <c r="G13254" s="1257"/>
      <c r="I13254" s="1255"/>
      <c r="K13254" s="1257"/>
      <c r="L13254" s="1257"/>
      <c r="P13254" s="1255"/>
    </row>
    <row r="13255" spans="6:16">
      <c r="F13255" s="1256"/>
      <c r="G13255" s="1257"/>
      <c r="I13255" s="1255"/>
      <c r="K13255" s="1257"/>
      <c r="L13255" s="1257"/>
      <c r="P13255" s="1255"/>
    </row>
    <row r="13256" spans="6:16">
      <c r="F13256" s="1256"/>
      <c r="G13256" s="1257"/>
      <c r="I13256" s="1255"/>
      <c r="K13256" s="1257"/>
      <c r="L13256" s="1257"/>
      <c r="P13256" s="1255"/>
    </row>
    <row r="13257" spans="6:16">
      <c r="F13257" s="1256"/>
      <c r="G13257" s="1257"/>
      <c r="I13257" s="1255"/>
      <c r="K13257" s="1257"/>
      <c r="L13257" s="1257"/>
      <c r="P13257" s="1255"/>
    </row>
    <row r="13258" spans="6:16">
      <c r="F13258" s="1256"/>
      <c r="G13258" s="1257"/>
      <c r="I13258" s="1255"/>
      <c r="K13258" s="1257"/>
      <c r="L13258" s="1257"/>
      <c r="P13258" s="1255"/>
    </row>
    <row r="13259" spans="6:16">
      <c r="F13259" s="1256"/>
      <c r="G13259" s="1257"/>
      <c r="I13259" s="1255"/>
      <c r="K13259" s="1257"/>
      <c r="L13259" s="1257"/>
      <c r="P13259" s="1255"/>
    </row>
    <row r="13260" spans="6:16">
      <c r="F13260" s="1256"/>
      <c r="G13260" s="1257"/>
      <c r="I13260" s="1255"/>
      <c r="K13260" s="1257"/>
      <c r="L13260" s="1257"/>
      <c r="P13260" s="1255"/>
    </row>
    <row r="13261" spans="6:16">
      <c r="F13261" s="1256"/>
      <c r="G13261" s="1257"/>
      <c r="I13261" s="1255"/>
      <c r="K13261" s="1257"/>
      <c r="L13261" s="1257"/>
      <c r="P13261" s="1255"/>
    </row>
    <row r="13262" spans="6:16">
      <c r="F13262" s="1256"/>
      <c r="G13262" s="1257"/>
      <c r="I13262" s="1255"/>
      <c r="K13262" s="1257"/>
      <c r="L13262" s="1257"/>
      <c r="P13262" s="1255"/>
    </row>
    <row r="13263" spans="6:16">
      <c r="F13263" s="1256"/>
      <c r="G13263" s="1257"/>
      <c r="I13263" s="1255"/>
      <c r="K13263" s="1257"/>
      <c r="L13263" s="1257"/>
      <c r="P13263" s="1255"/>
    </row>
    <row r="13264" spans="6:16">
      <c r="F13264" s="1256"/>
      <c r="G13264" s="1257"/>
      <c r="I13264" s="1255"/>
      <c r="K13264" s="1257"/>
      <c r="L13264" s="1257"/>
      <c r="P13264" s="1255"/>
    </row>
    <row r="13265" spans="6:16">
      <c r="F13265" s="1256"/>
      <c r="G13265" s="1257"/>
      <c r="I13265" s="1255"/>
      <c r="K13265" s="1257"/>
      <c r="L13265" s="1257"/>
      <c r="P13265" s="1255"/>
    </row>
    <row r="13266" spans="6:16">
      <c r="F13266" s="1256"/>
      <c r="G13266" s="1257"/>
      <c r="I13266" s="1255"/>
      <c r="K13266" s="1257"/>
      <c r="L13266" s="1257"/>
      <c r="P13266" s="1255"/>
    </row>
    <row r="13267" spans="6:16">
      <c r="F13267" s="1256"/>
      <c r="G13267" s="1257"/>
      <c r="I13267" s="1255"/>
      <c r="K13267" s="1257"/>
      <c r="L13267" s="1257"/>
      <c r="P13267" s="1255"/>
    </row>
    <row r="13268" spans="6:16">
      <c r="F13268" s="1256"/>
      <c r="G13268" s="1257"/>
      <c r="I13268" s="1255"/>
      <c r="K13268" s="1257"/>
      <c r="L13268" s="1257"/>
      <c r="P13268" s="1255"/>
    </row>
    <row r="13269" spans="6:16">
      <c r="F13269" s="1256"/>
      <c r="G13269" s="1257"/>
      <c r="I13269" s="1255"/>
      <c r="K13269" s="1257"/>
      <c r="L13269" s="1257"/>
      <c r="P13269" s="1255"/>
    </row>
    <row r="13270" spans="6:16">
      <c r="F13270" s="1256"/>
      <c r="G13270" s="1257"/>
      <c r="I13270" s="1255"/>
      <c r="K13270" s="1257"/>
      <c r="L13270" s="1257"/>
      <c r="P13270" s="1255"/>
    </row>
    <row r="13271" spans="6:16">
      <c r="F13271" s="1256"/>
      <c r="G13271" s="1257"/>
      <c r="I13271" s="1255"/>
      <c r="K13271" s="1257"/>
      <c r="L13271" s="1257"/>
      <c r="P13271" s="1255"/>
    </row>
    <row r="13272" spans="6:16">
      <c r="F13272" s="1256"/>
      <c r="G13272" s="1257"/>
      <c r="I13272" s="1255"/>
      <c r="K13272" s="1257"/>
      <c r="L13272" s="1257"/>
      <c r="P13272" s="1255"/>
    </row>
    <row r="13273" spans="6:16">
      <c r="F13273" s="1256"/>
      <c r="G13273" s="1257"/>
      <c r="I13273" s="1255"/>
      <c r="K13273" s="1257"/>
      <c r="L13273" s="1257"/>
      <c r="P13273" s="1255"/>
    </row>
    <row r="13274" spans="6:16">
      <c r="F13274" s="1256"/>
      <c r="G13274" s="1257"/>
      <c r="I13274" s="1255"/>
      <c r="K13274" s="1257"/>
      <c r="L13274" s="1257"/>
      <c r="P13274" s="1255"/>
    </row>
    <row r="13275" spans="6:16">
      <c r="F13275" s="1256"/>
      <c r="G13275" s="1257"/>
      <c r="I13275" s="1255"/>
      <c r="K13275" s="1257"/>
      <c r="L13275" s="1257"/>
      <c r="P13275" s="1255"/>
    </row>
    <row r="13276" spans="6:16">
      <c r="F13276" s="1256"/>
      <c r="G13276" s="1257"/>
      <c r="I13276" s="1255"/>
      <c r="K13276" s="1257"/>
      <c r="L13276" s="1257"/>
      <c r="P13276" s="1255"/>
    </row>
    <row r="13277" spans="6:16">
      <c r="F13277" s="1256"/>
      <c r="G13277" s="1257"/>
      <c r="I13277" s="1255"/>
      <c r="K13277" s="1257"/>
      <c r="L13277" s="1257"/>
      <c r="P13277" s="1255"/>
    </row>
    <row r="13278" spans="6:16">
      <c r="F13278" s="1256"/>
      <c r="G13278" s="1257"/>
      <c r="I13278" s="1255"/>
      <c r="K13278" s="1257"/>
      <c r="L13278" s="1257"/>
      <c r="P13278" s="1255"/>
    </row>
    <row r="13279" spans="6:16">
      <c r="F13279" s="1256"/>
      <c r="G13279" s="1257"/>
      <c r="I13279" s="1255"/>
      <c r="K13279" s="1257"/>
      <c r="L13279" s="1257"/>
      <c r="P13279" s="1255"/>
    </row>
    <row r="13280" spans="6:16">
      <c r="F13280" s="1256"/>
      <c r="G13280" s="1257"/>
      <c r="I13280" s="1255"/>
      <c r="K13280" s="1257"/>
      <c r="L13280" s="1257"/>
      <c r="P13280" s="1255"/>
    </row>
    <row r="13281" spans="6:16">
      <c r="F13281" s="1256"/>
      <c r="G13281" s="1257"/>
      <c r="I13281" s="1255"/>
      <c r="K13281" s="1257"/>
      <c r="L13281" s="1257"/>
      <c r="P13281" s="1255"/>
    </row>
    <row r="13282" spans="6:16">
      <c r="F13282" s="1256"/>
      <c r="G13282" s="1257"/>
      <c r="I13282" s="1255"/>
      <c r="K13282" s="1257"/>
      <c r="L13282" s="1257"/>
      <c r="P13282" s="1255"/>
    </row>
    <row r="13283" spans="6:16">
      <c r="F13283" s="1256"/>
      <c r="G13283" s="1257"/>
      <c r="I13283" s="1255"/>
      <c r="K13283" s="1257"/>
      <c r="L13283" s="1257"/>
      <c r="P13283" s="1255"/>
    </row>
    <row r="13284" spans="6:16">
      <c r="F13284" s="1256"/>
      <c r="G13284" s="1257"/>
      <c r="I13284" s="1255"/>
      <c r="K13284" s="1257"/>
      <c r="L13284" s="1257"/>
      <c r="P13284" s="1255"/>
    </row>
    <row r="13285" spans="6:16">
      <c r="F13285" s="1256"/>
      <c r="G13285" s="1257"/>
      <c r="I13285" s="1255"/>
      <c r="K13285" s="1257"/>
      <c r="L13285" s="1257"/>
      <c r="P13285" s="1255"/>
    </row>
    <row r="13286" spans="6:16">
      <c r="F13286" s="1256"/>
      <c r="G13286" s="1257"/>
      <c r="I13286" s="1255"/>
      <c r="K13286" s="1257"/>
      <c r="L13286" s="1257"/>
      <c r="P13286" s="1255"/>
    </row>
    <row r="13287" spans="6:16">
      <c r="F13287" s="1256"/>
      <c r="G13287" s="1257"/>
      <c r="I13287" s="1255"/>
      <c r="K13287" s="1257"/>
      <c r="L13287" s="1257"/>
      <c r="P13287" s="1255"/>
    </row>
    <row r="13288" spans="6:16">
      <c r="F13288" s="1256"/>
      <c r="G13288" s="1257"/>
      <c r="I13288" s="1255"/>
      <c r="K13288" s="1257"/>
      <c r="L13288" s="1257"/>
      <c r="P13288" s="1255"/>
    </row>
    <row r="13289" spans="6:16">
      <c r="F13289" s="1256"/>
      <c r="G13289" s="1257"/>
      <c r="I13289" s="1255"/>
      <c r="K13289" s="1257"/>
      <c r="L13289" s="1257"/>
      <c r="P13289" s="1255"/>
    </row>
    <row r="13290" spans="6:16">
      <c r="F13290" s="1256"/>
      <c r="G13290" s="1257"/>
      <c r="I13290" s="1255"/>
      <c r="K13290" s="1257"/>
      <c r="L13290" s="1257"/>
      <c r="P13290" s="1255"/>
    </row>
    <row r="13291" spans="6:16">
      <c r="F13291" s="1256"/>
      <c r="G13291" s="1257"/>
      <c r="I13291" s="1255"/>
      <c r="K13291" s="1257"/>
      <c r="L13291" s="1257"/>
      <c r="P13291" s="1255"/>
    </row>
    <row r="13292" spans="6:16">
      <c r="F13292" s="1256"/>
      <c r="G13292" s="1257"/>
      <c r="I13292" s="1255"/>
      <c r="K13292" s="1257"/>
      <c r="L13292" s="1257"/>
      <c r="P13292" s="1255"/>
    </row>
    <row r="13293" spans="6:16">
      <c r="F13293" s="1256"/>
      <c r="G13293" s="1257"/>
      <c r="I13293" s="1255"/>
      <c r="K13293" s="1257"/>
      <c r="L13293" s="1257"/>
      <c r="P13293" s="1255"/>
    </row>
    <row r="13294" spans="6:16">
      <c r="F13294" s="1256"/>
      <c r="G13294" s="1257"/>
      <c r="I13294" s="1255"/>
      <c r="K13294" s="1257"/>
      <c r="L13294" s="1257"/>
      <c r="P13294" s="1255"/>
    </row>
    <row r="13295" spans="6:16">
      <c r="F13295" s="1256"/>
      <c r="G13295" s="1257"/>
      <c r="I13295" s="1255"/>
      <c r="K13295" s="1257"/>
      <c r="L13295" s="1257"/>
      <c r="P13295" s="1255"/>
    </row>
    <row r="13296" spans="6:16">
      <c r="F13296" s="1256"/>
      <c r="G13296" s="1257"/>
      <c r="I13296" s="1255"/>
      <c r="K13296" s="1257"/>
      <c r="L13296" s="1257"/>
      <c r="P13296" s="1255"/>
    </row>
    <row r="13297" spans="6:16">
      <c r="F13297" s="1256"/>
      <c r="G13297" s="1257"/>
      <c r="I13297" s="1255"/>
      <c r="K13297" s="1257"/>
      <c r="L13297" s="1257"/>
      <c r="P13297" s="1255"/>
    </row>
    <row r="13298" spans="6:16">
      <c r="F13298" s="1256"/>
      <c r="G13298" s="1257"/>
      <c r="I13298" s="1255"/>
      <c r="K13298" s="1257"/>
      <c r="L13298" s="1257"/>
      <c r="P13298" s="1255"/>
    </row>
    <row r="13299" spans="6:16">
      <c r="F13299" s="1256"/>
      <c r="G13299" s="1257"/>
      <c r="I13299" s="1255"/>
      <c r="K13299" s="1257"/>
      <c r="L13299" s="1257"/>
      <c r="P13299" s="1255"/>
    </row>
    <row r="13300" spans="6:16">
      <c r="F13300" s="1256"/>
      <c r="G13300" s="1257"/>
      <c r="I13300" s="1255"/>
      <c r="K13300" s="1257"/>
      <c r="L13300" s="1257"/>
      <c r="P13300" s="1255"/>
    </row>
    <row r="13301" spans="6:16">
      <c r="F13301" s="1256"/>
      <c r="G13301" s="1257"/>
      <c r="I13301" s="1255"/>
      <c r="K13301" s="1257"/>
      <c r="L13301" s="1257"/>
      <c r="P13301" s="1255"/>
    </row>
    <row r="13302" spans="6:16">
      <c r="F13302" s="1256"/>
      <c r="G13302" s="1257"/>
      <c r="I13302" s="1255"/>
      <c r="K13302" s="1257"/>
      <c r="L13302" s="1257"/>
      <c r="P13302" s="1255"/>
    </row>
    <row r="13303" spans="6:16">
      <c r="F13303" s="1256"/>
      <c r="G13303" s="1257"/>
      <c r="I13303" s="1255"/>
      <c r="K13303" s="1257"/>
      <c r="L13303" s="1257"/>
      <c r="P13303" s="1255"/>
    </row>
    <row r="13304" spans="6:16">
      <c r="F13304" s="1256"/>
      <c r="G13304" s="1257"/>
      <c r="I13304" s="1255"/>
      <c r="K13304" s="1257"/>
      <c r="L13304" s="1257"/>
      <c r="P13304" s="1255"/>
    </row>
    <row r="13305" spans="6:16">
      <c r="F13305" s="1256"/>
      <c r="G13305" s="1257"/>
      <c r="I13305" s="1255"/>
      <c r="K13305" s="1257"/>
      <c r="L13305" s="1257"/>
      <c r="P13305" s="1255"/>
    </row>
    <row r="13306" spans="6:16">
      <c r="F13306" s="1256"/>
      <c r="G13306" s="1257"/>
      <c r="I13306" s="1255"/>
      <c r="K13306" s="1257"/>
      <c r="L13306" s="1257"/>
      <c r="P13306" s="1255"/>
    </row>
    <row r="13307" spans="6:16">
      <c r="F13307" s="1256"/>
      <c r="G13307" s="1257"/>
      <c r="I13307" s="1255"/>
      <c r="K13307" s="1257"/>
      <c r="L13307" s="1257"/>
      <c r="P13307" s="1255"/>
    </row>
    <row r="13308" spans="6:16">
      <c r="F13308" s="1256"/>
      <c r="G13308" s="1257"/>
      <c r="I13308" s="1255"/>
      <c r="K13308" s="1257"/>
      <c r="L13308" s="1257"/>
      <c r="P13308" s="1255"/>
    </row>
    <row r="13309" spans="6:16">
      <c r="F13309" s="1256"/>
      <c r="G13309" s="1257"/>
      <c r="I13309" s="1255"/>
      <c r="K13309" s="1257"/>
      <c r="L13309" s="1257"/>
      <c r="P13309" s="1255"/>
    </row>
    <row r="13310" spans="6:16">
      <c r="F13310" s="1256"/>
      <c r="G13310" s="1257"/>
      <c r="I13310" s="1255"/>
      <c r="K13310" s="1257"/>
      <c r="L13310" s="1257"/>
      <c r="P13310" s="1255"/>
    </row>
    <row r="13311" spans="6:16">
      <c r="F13311" s="1256"/>
      <c r="G13311" s="1257"/>
      <c r="I13311" s="1255"/>
      <c r="K13311" s="1257"/>
      <c r="L13311" s="1257"/>
      <c r="P13311" s="1255"/>
    </row>
    <row r="13312" spans="6:16">
      <c r="F13312" s="1256"/>
      <c r="G13312" s="1257"/>
      <c r="I13312" s="1255"/>
      <c r="K13312" s="1257"/>
      <c r="L13312" s="1257"/>
      <c r="P13312" s="1255"/>
    </row>
    <row r="13313" spans="6:16">
      <c r="F13313" s="1256"/>
      <c r="G13313" s="1257"/>
      <c r="I13313" s="1255"/>
      <c r="K13313" s="1257"/>
      <c r="L13313" s="1257"/>
      <c r="P13313" s="1255"/>
    </row>
    <row r="13314" spans="6:16">
      <c r="F13314" s="1256"/>
      <c r="G13314" s="1257"/>
      <c r="I13314" s="1255"/>
      <c r="K13314" s="1257"/>
      <c r="L13314" s="1257"/>
      <c r="P13314" s="1255"/>
    </row>
    <row r="13315" spans="6:16">
      <c r="F13315" s="1256"/>
      <c r="G13315" s="1257"/>
      <c r="I13315" s="1255"/>
      <c r="K13315" s="1257"/>
      <c r="L13315" s="1257"/>
      <c r="P13315" s="1255"/>
    </row>
    <row r="13316" spans="6:16">
      <c r="F13316" s="1256"/>
      <c r="G13316" s="1257"/>
      <c r="I13316" s="1255"/>
      <c r="K13316" s="1257"/>
      <c r="L13316" s="1257"/>
      <c r="P13316" s="1255"/>
    </row>
    <row r="13317" spans="6:16">
      <c r="F13317" s="1256"/>
      <c r="G13317" s="1257"/>
      <c r="I13317" s="1255"/>
      <c r="K13317" s="1257"/>
      <c r="L13317" s="1257"/>
      <c r="P13317" s="1255"/>
    </row>
    <row r="13318" spans="6:16">
      <c r="F13318" s="1256"/>
      <c r="G13318" s="1257"/>
      <c r="I13318" s="1255"/>
      <c r="K13318" s="1257"/>
      <c r="L13318" s="1257"/>
      <c r="P13318" s="1255"/>
    </row>
    <row r="13319" spans="6:16">
      <c r="F13319" s="1256"/>
      <c r="G13319" s="1257"/>
      <c r="I13319" s="1255"/>
      <c r="K13319" s="1257"/>
      <c r="L13319" s="1257"/>
      <c r="P13319" s="1255"/>
    </row>
    <row r="13320" spans="6:16">
      <c r="F13320" s="1256"/>
      <c r="G13320" s="1257"/>
      <c r="I13320" s="1255"/>
      <c r="K13320" s="1257"/>
      <c r="L13320" s="1257"/>
      <c r="P13320" s="1255"/>
    </row>
    <row r="13321" spans="6:16">
      <c r="F13321" s="1256"/>
      <c r="G13321" s="1257"/>
      <c r="I13321" s="1255"/>
      <c r="K13321" s="1257"/>
      <c r="L13321" s="1257"/>
      <c r="P13321" s="1255"/>
    </row>
    <row r="13322" spans="6:16">
      <c r="F13322" s="1256"/>
      <c r="G13322" s="1257"/>
      <c r="I13322" s="1255"/>
      <c r="K13322" s="1257"/>
      <c r="L13322" s="1257"/>
      <c r="P13322" s="1255"/>
    </row>
    <row r="13323" spans="6:16">
      <c r="F13323" s="1256"/>
      <c r="G13323" s="1257"/>
      <c r="I13323" s="1255"/>
      <c r="K13323" s="1257"/>
      <c r="L13323" s="1257"/>
      <c r="P13323" s="1255"/>
    </row>
    <row r="13324" spans="6:16">
      <c r="F13324" s="1256"/>
      <c r="G13324" s="1257"/>
      <c r="I13324" s="1255"/>
      <c r="K13324" s="1257"/>
      <c r="L13324" s="1257"/>
      <c r="P13324" s="1255"/>
    </row>
    <row r="13325" spans="6:16">
      <c r="F13325" s="1256"/>
      <c r="G13325" s="1257"/>
      <c r="I13325" s="1255"/>
      <c r="K13325" s="1257"/>
      <c r="L13325" s="1257"/>
      <c r="P13325" s="1255"/>
    </row>
    <row r="13326" spans="6:16">
      <c r="F13326" s="1256"/>
      <c r="G13326" s="1257"/>
      <c r="I13326" s="1255"/>
      <c r="K13326" s="1257"/>
      <c r="L13326" s="1257"/>
      <c r="P13326" s="1255"/>
    </row>
    <row r="13327" spans="6:16">
      <c r="F13327" s="1256"/>
      <c r="G13327" s="1257"/>
      <c r="I13327" s="1255"/>
      <c r="K13327" s="1257"/>
      <c r="L13327" s="1257"/>
      <c r="P13327" s="1255"/>
    </row>
    <row r="13328" spans="6:16">
      <c r="F13328" s="1256"/>
      <c r="G13328" s="1257"/>
      <c r="I13328" s="1255"/>
      <c r="K13328" s="1257"/>
      <c r="L13328" s="1257"/>
      <c r="P13328" s="1255"/>
    </row>
    <row r="13329" spans="6:16">
      <c r="F13329" s="1256"/>
      <c r="G13329" s="1257"/>
      <c r="I13329" s="1255"/>
      <c r="K13329" s="1257"/>
      <c r="L13329" s="1257"/>
      <c r="P13329" s="1255"/>
    </row>
    <row r="13330" spans="6:16">
      <c r="F13330" s="1256"/>
      <c r="G13330" s="1257"/>
      <c r="I13330" s="1255"/>
      <c r="K13330" s="1257"/>
      <c r="L13330" s="1257"/>
      <c r="P13330" s="1255"/>
    </row>
    <row r="13331" spans="6:16">
      <c r="F13331" s="1256"/>
      <c r="G13331" s="1257"/>
      <c r="I13331" s="1255"/>
      <c r="K13331" s="1257"/>
      <c r="L13331" s="1257"/>
      <c r="P13331" s="1255"/>
    </row>
    <row r="13332" spans="6:16">
      <c r="F13332" s="1256"/>
      <c r="G13332" s="1257"/>
      <c r="I13332" s="1255"/>
      <c r="K13332" s="1257"/>
      <c r="L13332" s="1257"/>
      <c r="P13332" s="1255"/>
    </row>
    <row r="13333" spans="6:16">
      <c r="F13333" s="1256"/>
      <c r="G13333" s="1257"/>
      <c r="I13333" s="1255"/>
      <c r="K13333" s="1257"/>
      <c r="L13333" s="1257"/>
      <c r="P13333" s="1255"/>
    </row>
    <row r="13334" spans="6:16">
      <c r="F13334" s="1256"/>
      <c r="G13334" s="1257"/>
      <c r="I13334" s="1255"/>
      <c r="K13334" s="1257"/>
      <c r="L13334" s="1257"/>
      <c r="P13334" s="1255"/>
    </row>
    <row r="13335" spans="6:16">
      <c r="F13335" s="1256"/>
      <c r="G13335" s="1257"/>
      <c r="I13335" s="1255"/>
      <c r="K13335" s="1257"/>
      <c r="L13335" s="1257"/>
      <c r="P13335" s="1255"/>
    </row>
    <row r="13336" spans="6:16">
      <c r="F13336" s="1256"/>
      <c r="G13336" s="1257"/>
      <c r="I13336" s="1255"/>
      <c r="K13336" s="1257"/>
      <c r="L13336" s="1257"/>
      <c r="P13336" s="1255"/>
    </row>
    <row r="13337" spans="6:16">
      <c r="F13337" s="1256"/>
      <c r="G13337" s="1257"/>
      <c r="I13337" s="1255"/>
      <c r="K13337" s="1257"/>
      <c r="L13337" s="1257"/>
      <c r="P13337" s="1255"/>
    </row>
    <row r="13338" spans="6:16">
      <c r="F13338" s="1256"/>
      <c r="G13338" s="1257"/>
      <c r="I13338" s="1255"/>
      <c r="K13338" s="1257"/>
      <c r="L13338" s="1257"/>
      <c r="P13338" s="1255"/>
    </row>
    <row r="13339" spans="6:16">
      <c r="F13339" s="1256"/>
      <c r="G13339" s="1257"/>
      <c r="I13339" s="1255"/>
      <c r="K13339" s="1257"/>
      <c r="L13339" s="1257"/>
      <c r="P13339" s="1255"/>
    </row>
    <row r="13340" spans="6:16">
      <c r="F13340" s="1256"/>
      <c r="G13340" s="1257"/>
      <c r="I13340" s="1255"/>
      <c r="K13340" s="1257"/>
      <c r="L13340" s="1257"/>
      <c r="P13340" s="1255"/>
    </row>
    <row r="13341" spans="6:16">
      <c r="F13341" s="1256"/>
      <c r="G13341" s="1257"/>
      <c r="I13341" s="1255"/>
      <c r="K13341" s="1257"/>
      <c r="L13341" s="1257"/>
      <c r="P13341" s="1255"/>
    </row>
    <row r="13342" spans="6:16">
      <c r="F13342" s="1256"/>
      <c r="G13342" s="1257"/>
      <c r="I13342" s="1255"/>
      <c r="K13342" s="1257"/>
      <c r="L13342" s="1257"/>
      <c r="P13342" s="1255"/>
    </row>
    <row r="13343" spans="6:16">
      <c r="F13343" s="1256"/>
      <c r="G13343" s="1257"/>
      <c r="I13343" s="1255"/>
      <c r="K13343" s="1257"/>
      <c r="L13343" s="1257"/>
      <c r="P13343" s="1255"/>
    </row>
    <row r="13344" spans="6:16">
      <c r="F13344" s="1256"/>
      <c r="G13344" s="1257"/>
      <c r="I13344" s="1255"/>
      <c r="K13344" s="1257"/>
      <c r="L13344" s="1257"/>
      <c r="P13344" s="1255"/>
    </row>
    <row r="13345" spans="6:16">
      <c r="F13345" s="1256"/>
      <c r="G13345" s="1257"/>
      <c r="I13345" s="1255"/>
      <c r="K13345" s="1257"/>
      <c r="L13345" s="1257"/>
      <c r="P13345" s="1255"/>
    </row>
    <row r="13346" spans="6:16">
      <c r="F13346" s="1256"/>
      <c r="G13346" s="1257"/>
      <c r="I13346" s="1255"/>
      <c r="K13346" s="1257"/>
      <c r="L13346" s="1257"/>
      <c r="P13346" s="1255"/>
    </row>
    <row r="13347" spans="6:16">
      <c r="F13347" s="1256"/>
      <c r="G13347" s="1257"/>
      <c r="I13347" s="1255"/>
      <c r="K13347" s="1257"/>
      <c r="L13347" s="1257"/>
      <c r="P13347" s="1255"/>
    </row>
    <row r="13348" spans="6:16">
      <c r="F13348" s="1256"/>
      <c r="G13348" s="1257"/>
      <c r="I13348" s="1255"/>
      <c r="K13348" s="1257"/>
      <c r="L13348" s="1257"/>
      <c r="P13348" s="1255"/>
    </row>
    <row r="13349" spans="6:16">
      <c r="F13349" s="1256"/>
      <c r="G13349" s="1257"/>
      <c r="I13349" s="1255"/>
      <c r="K13349" s="1257"/>
      <c r="L13349" s="1257"/>
      <c r="P13349" s="1255"/>
    </row>
    <row r="13350" spans="6:16">
      <c r="F13350" s="1256"/>
      <c r="G13350" s="1257"/>
      <c r="I13350" s="1255"/>
      <c r="K13350" s="1257"/>
      <c r="L13350" s="1257"/>
      <c r="P13350" s="1255"/>
    </row>
    <row r="13351" spans="6:16">
      <c r="F13351" s="1256"/>
      <c r="G13351" s="1257"/>
      <c r="I13351" s="1255"/>
      <c r="K13351" s="1257"/>
      <c r="L13351" s="1257"/>
      <c r="P13351" s="1255"/>
    </row>
    <row r="13352" spans="6:16">
      <c r="F13352" s="1256"/>
      <c r="G13352" s="1257"/>
      <c r="I13352" s="1255"/>
      <c r="K13352" s="1257"/>
      <c r="L13352" s="1257"/>
      <c r="P13352" s="1255"/>
    </row>
    <row r="13353" spans="6:16">
      <c r="F13353" s="1256"/>
      <c r="G13353" s="1257"/>
      <c r="I13353" s="1255"/>
      <c r="K13353" s="1257"/>
      <c r="L13353" s="1257"/>
      <c r="P13353" s="1255"/>
    </row>
    <row r="13354" spans="6:16">
      <c r="F13354" s="1256"/>
      <c r="G13354" s="1257"/>
      <c r="I13354" s="1255"/>
      <c r="K13354" s="1257"/>
      <c r="L13354" s="1257"/>
      <c r="P13354" s="1255"/>
    </row>
    <row r="13355" spans="6:16">
      <c r="F13355" s="1256"/>
      <c r="G13355" s="1257"/>
      <c r="I13355" s="1255"/>
      <c r="K13355" s="1257"/>
      <c r="L13355" s="1257"/>
      <c r="P13355" s="1255"/>
    </row>
    <row r="13356" spans="6:16">
      <c r="F13356" s="1256"/>
      <c r="G13356" s="1257"/>
      <c r="I13356" s="1255"/>
      <c r="K13356" s="1257"/>
      <c r="L13356" s="1257"/>
      <c r="P13356" s="1255"/>
    </row>
    <row r="13357" spans="6:16">
      <c r="F13357" s="1256"/>
      <c r="G13357" s="1257"/>
      <c r="I13357" s="1255"/>
      <c r="K13357" s="1257"/>
      <c r="L13357" s="1257"/>
      <c r="P13357" s="1255"/>
    </row>
    <row r="13358" spans="6:16">
      <c r="F13358" s="1256"/>
      <c r="G13358" s="1257"/>
      <c r="I13358" s="1255"/>
      <c r="K13358" s="1257"/>
      <c r="L13358" s="1257"/>
      <c r="P13358" s="1255"/>
    </row>
    <row r="13359" spans="6:16">
      <c r="F13359" s="1256"/>
      <c r="G13359" s="1257"/>
      <c r="I13359" s="1255"/>
      <c r="K13359" s="1257"/>
      <c r="L13359" s="1257"/>
      <c r="P13359" s="1255"/>
    </row>
    <row r="13360" spans="6:16">
      <c r="F13360" s="1256"/>
      <c r="G13360" s="1257"/>
      <c r="I13360" s="1255"/>
      <c r="K13360" s="1257"/>
      <c r="L13360" s="1257"/>
      <c r="P13360" s="1255"/>
    </row>
    <row r="13361" spans="6:16">
      <c r="F13361" s="1256"/>
      <c r="G13361" s="1257"/>
      <c r="I13361" s="1255"/>
      <c r="K13361" s="1257"/>
      <c r="L13361" s="1257"/>
      <c r="P13361" s="1255"/>
    </row>
    <row r="13362" spans="6:16">
      <c r="F13362" s="1256"/>
      <c r="G13362" s="1257"/>
      <c r="I13362" s="1255"/>
      <c r="K13362" s="1257"/>
      <c r="L13362" s="1257"/>
      <c r="P13362" s="1255"/>
    </row>
    <row r="13363" spans="6:16">
      <c r="F13363" s="1256"/>
      <c r="G13363" s="1257"/>
      <c r="I13363" s="1255"/>
      <c r="K13363" s="1257"/>
      <c r="L13363" s="1257"/>
      <c r="P13363" s="1255"/>
    </row>
    <row r="13364" spans="6:16">
      <c r="F13364" s="1256"/>
      <c r="G13364" s="1257"/>
      <c r="I13364" s="1255"/>
      <c r="K13364" s="1257"/>
      <c r="L13364" s="1257"/>
      <c r="P13364" s="1255"/>
    </row>
    <row r="13365" spans="6:16">
      <c r="F13365" s="1256"/>
      <c r="G13365" s="1257"/>
      <c r="I13365" s="1255"/>
      <c r="K13365" s="1257"/>
      <c r="L13365" s="1257"/>
      <c r="P13365" s="1255"/>
    </row>
    <row r="13366" spans="6:16">
      <c r="F13366" s="1256"/>
      <c r="G13366" s="1257"/>
      <c r="I13366" s="1255"/>
      <c r="K13366" s="1257"/>
      <c r="L13366" s="1257"/>
      <c r="P13366" s="1255"/>
    </row>
    <row r="13367" spans="6:16">
      <c r="F13367" s="1256"/>
      <c r="G13367" s="1257"/>
      <c r="I13367" s="1255"/>
      <c r="K13367" s="1257"/>
      <c r="L13367" s="1257"/>
      <c r="P13367" s="1255"/>
    </row>
    <row r="13368" spans="6:16">
      <c r="F13368" s="1256"/>
      <c r="G13368" s="1257"/>
      <c r="I13368" s="1255"/>
      <c r="K13368" s="1257"/>
      <c r="L13368" s="1257"/>
      <c r="P13368" s="1255"/>
    </row>
    <row r="13369" spans="6:16">
      <c r="F13369" s="1256"/>
      <c r="G13369" s="1257"/>
      <c r="I13369" s="1255"/>
      <c r="K13369" s="1257"/>
      <c r="L13369" s="1257"/>
      <c r="P13369" s="1255"/>
    </row>
    <row r="13370" spans="6:16">
      <c r="F13370" s="1256"/>
      <c r="G13370" s="1257"/>
      <c r="I13370" s="1255"/>
      <c r="K13370" s="1257"/>
      <c r="L13370" s="1257"/>
      <c r="P13370" s="1255"/>
    </row>
    <row r="13371" spans="6:16">
      <c r="F13371" s="1256"/>
      <c r="G13371" s="1257"/>
      <c r="I13371" s="1255"/>
      <c r="K13371" s="1257"/>
      <c r="L13371" s="1257"/>
      <c r="P13371" s="1255"/>
    </row>
    <row r="13372" spans="6:16">
      <c r="F13372" s="1256"/>
      <c r="G13372" s="1257"/>
      <c r="I13372" s="1255"/>
      <c r="K13372" s="1257"/>
      <c r="L13372" s="1257"/>
      <c r="P13372" s="1255"/>
    </row>
    <row r="13373" spans="6:16">
      <c r="F13373" s="1256"/>
      <c r="G13373" s="1257"/>
      <c r="I13373" s="1255"/>
      <c r="K13373" s="1257"/>
      <c r="L13373" s="1257"/>
      <c r="P13373" s="1255"/>
    </row>
    <row r="13374" spans="6:16">
      <c r="F13374" s="1256"/>
      <c r="G13374" s="1257"/>
      <c r="I13374" s="1255"/>
      <c r="K13374" s="1257"/>
      <c r="L13374" s="1257"/>
      <c r="P13374" s="1255"/>
    </row>
    <row r="13375" spans="6:16">
      <c r="F13375" s="1256"/>
      <c r="G13375" s="1257"/>
      <c r="I13375" s="1255"/>
      <c r="K13375" s="1257"/>
      <c r="L13375" s="1257"/>
      <c r="P13375" s="1255"/>
    </row>
    <row r="13376" spans="6:16">
      <c r="F13376" s="1256"/>
      <c r="G13376" s="1257"/>
      <c r="I13376" s="1255"/>
      <c r="K13376" s="1257"/>
      <c r="L13376" s="1257"/>
      <c r="P13376" s="1255"/>
    </row>
    <row r="13377" spans="6:16">
      <c r="F13377" s="1256"/>
      <c r="G13377" s="1257"/>
      <c r="I13377" s="1255"/>
      <c r="K13377" s="1257"/>
      <c r="L13377" s="1257"/>
      <c r="P13377" s="1255"/>
    </row>
    <row r="13378" spans="6:16">
      <c r="F13378" s="1256"/>
      <c r="G13378" s="1257"/>
      <c r="I13378" s="1255"/>
      <c r="K13378" s="1257"/>
      <c r="L13378" s="1257"/>
      <c r="P13378" s="1255"/>
    </row>
    <row r="13379" spans="6:16">
      <c r="F13379" s="1256"/>
      <c r="G13379" s="1257"/>
      <c r="I13379" s="1255"/>
      <c r="K13379" s="1257"/>
      <c r="L13379" s="1257"/>
      <c r="P13379" s="1255"/>
    </row>
    <row r="13380" spans="6:16">
      <c r="F13380" s="1256"/>
      <c r="G13380" s="1257"/>
      <c r="I13380" s="1255"/>
      <c r="K13380" s="1257"/>
      <c r="L13380" s="1257"/>
      <c r="P13380" s="1255"/>
    </row>
    <row r="13381" spans="6:16">
      <c r="F13381" s="1256"/>
      <c r="G13381" s="1257"/>
      <c r="I13381" s="1255"/>
      <c r="K13381" s="1257"/>
      <c r="L13381" s="1257"/>
      <c r="P13381" s="1255"/>
    </row>
    <row r="13382" spans="6:16">
      <c r="F13382" s="1256"/>
      <c r="G13382" s="1257"/>
      <c r="I13382" s="1255"/>
      <c r="K13382" s="1257"/>
      <c r="L13382" s="1257"/>
      <c r="P13382" s="1255"/>
    </row>
    <row r="13383" spans="6:16">
      <c r="F13383" s="1256"/>
      <c r="G13383" s="1257"/>
      <c r="I13383" s="1255"/>
      <c r="K13383" s="1257"/>
      <c r="L13383" s="1257"/>
      <c r="P13383" s="1255"/>
    </row>
    <row r="13384" spans="6:16">
      <c r="F13384" s="1256"/>
      <c r="G13384" s="1257"/>
      <c r="I13384" s="1255"/>
      <c r="K13384" s="1257"/>
      <c r="L13384" s="1257"/>
      <c r="P13384" s="1255"/>
    </row>
    <row r="13385" spans="6:16">
      <c r="F13385" s="1256"/>
      <c r="G13385" s="1257"/>
      <c r="I13385" s="1255"/>
      <c r="K13385" s="1257"/>
      <c r="L13385" s="1257"/>
      <c r="P13385" s="1255"/>
    </row>
    <row r="13386" spans="6:16">
      <c r="F13386" s="1256"/>
      <c r="G13386" s="1257"/>
      <c r="I13386" s="1255"/>
      <c r="K13386" s="1257"/>
      <c r="L13386" s="1257"/>
      <c r="P13386" s="1255"/>
    </row>
    <row r="13387" spans="6:16">
      <c r="F13387" s="1256"/>
      <c r="G13387" s="1257"/>
      <c r="I13387" s="1255"/>
      <c r="K13387" s="1257"/>
      <c r="L13387" s="1257"/>
      <c r="P13387" s="1255"/>
    </row>
    <row r="13388" spans="6:16">
      <c r="F13388" s="1256"/>
      <c r="G13388" s="1257"/>
      <c r="I13388" s="1255"/>
      <c r="K13388" s="1257"/>
      <c r="L13388" s="1257"/>
      <c r="P13388" s="1255"/>
    </row>
    <row r="13389" spans="6:16">
      <c r="F13389" s="1256"/>
      <c r="G13389" s="1257"/>
      <c r="I13389" s="1255"/>
      <c r="K13389" s="1257"/>
      <c r="L13389" s="1257"/>
      <c r="P13389" s="1255"/>
    </row>
    <row r="13390" spans="6:16">
      <c r="F13390" s="1256"/>
      <c r="G13390" s="1257"/>
      <c r="I13390" s="1255"/>
      <c r="K13390" s="1257"/>
      <c r="L13390" s="1257"/>
      <c r="P13390" s="1255"/>
    </row>
    <row r="13391" spans="6:16">
      <c r="F13391" s="1256"/>
      <c r="G13391" s="1257"/>
      <c r="I13391" s="1255"/>
      <c r="K13391" s="1257"/>
      <c r="L13391" s="1257"/>
      <c r="P13391" s="1255"/>
    </row>
    <row r="13392" spans="6:16">
      <c r="F13392" s="1256"/>
      <c r="G13392" s="1257"/>
      <c r="I13392" s="1255"/>
      <c r="K13392" s="1257"/>
      <c r="L13392" s="1257"/>
      <c r="P13392" s="1255"/>
    </row>
    <row r="13393" spans="6:16">
      <c r="F13393" s="1256"/>
      <c r="G13393" s="1257"/>
      <c r="I13393" s="1255"/>
      <c r="K13393" s="1257"/>
      <c r="L13393" s="1257"/>
      <c r="P13393" s="1255"/>
    </row>
    <row r="13394" spans="6:16">
      <c r="F13394" s="1256"/>
      <c r="G13394" s="1257"/>
      <c r="I13394" s="1255"/>
      <c r="K13394" s="1257"/>
      <c r="L13394" s="1257"/>
      <c r="P13394" s="1255"/>
    </row>
    <row r="13395" spans="6:16">
      <c r="F13395" s="1256"/>
      <c r="G13395" s="1257"/>
      <c r="I13395" s="1255"/>
      <c r="K13395" s="1257"/>
      <c r="L13395" s="1257"/>
      <c r="P13395" s="1255"/>
    </row>
    <row r="13396" spans="6:16">
      <c r="F13396" s="1256"/>
      <c r="G13396" s="1257"/>
      <c r="I13396" s="1255"/>
      <c r="K13396" s="1257"/>
      <c r="L13396" s="1257"/>
      <c r="P13396" s="1255"/>
    </row>
    <row r="13397" spans="6:16">
      <c r="F13397" s="1256"/>
      <c r="G13397" s="1257"/>
      <c r="I13397" s="1255"/>
      <c r="K13397" s="1257"/>
      <c r="L13397" s="1257"/>
      <c r="P13397" s="1255"/>
    </row>
    <row r="13398" spans="6:16">
      <c r="F13398" s="1256"/>
      <c r="G13398" s="1257"/>
      <c r="I13398" s="1255"/>
      <c r="K13398" s="1257"/>
      <c r="L13398" s="1257"/>
      <c r="P13398" s="1255"/>
    </row>
    <row r="13399" spans="6:16">
      <c r="F13399" s="1256"/>
      <c r="G13399" s="1257"/>
      <c r="I13399" s="1255"/>
      <c r="K13399" s="1257"/>
      <c r="L13399" s="1257"/>
      <c r="P13399" s="1255"/>
    </row>
    <row r="13400" spans="6:16">
      <c r="F13400" s="1256"/>
      <c r="G13400" s="1257"/>
      <c r="I13400" s="1255"/>
      <c r="K13400" s="1257"/>
      <c r="L13400" s="1257"/>
      <c r="P13400" s="1255"/>
    </row>
    <row r="13401" spans="6:16">
      <c r="F13401" s="1256"/>
      <c r="G13401" s="1257"/>
      <c r="I13401" s="1255"/>
      <c r="K13401" s="1257"/>
      <c r="L13401" s="1257"/>
      <c r="P13401" s="1255"/>
    </row>
    <row r="13402" spans="6:16">
      <c r="F13402" s="1256"/>
      <c r="G13402" s="1257"/>
      <c r="I13402" s="1255"/>
      <c r="K13402" s="1257"/>
      <c r="L13402" s="1257"/>
      <c r="P13402" s="1255"/>
    </row>
    <row r="13403" spans="6:16">
      <c r="F13403" s="1256"/>
      <c r="G13403" s="1257"/>
      <c r="I13403" s="1255"/>
      <c r="K13403" s="1257"/>
      <c r="L13403" s="1257"/>
      <c r="P13403" s="1255"/>
    </row>
    <row r="13404" spans="6:16">
      <c r="F13404" s="1256"/>
      <c r="G13404" s="1257"/>
      <c r="I13404" s="1255"/>
      <c r="K13404" s="1257"/>
      <c r="L13404" s="1257"/>
      <c r="P13404" s="1255"/>
    </row>
    <row r="13405" spans="6:16">
      <c r="F13405" s="1256"/>
      <c r="G13405" s="1257"/>
      <c r="I13405" s="1255"/>
      <c r="K13405" s="1257"/>
      <c r="L13405" s="1257"/>
      <c r="P13405" s="1255"/>
    </row>
    <row r="13406" spans="6:16">
      <c r="F13406" s="1256"/>
      <c r="G13406" s="1257"/>
      <c r="I13406" s="1255"/>
      <c r="K13406" s="1257"/>
      <c r="L13406" s="1257"/>
      <c r="P13406" s="1255"/>
    </row>
    <row r="13407" spans="6:16">
      <c r="F13407" s="1256"/>
      <c r="G13407" s="1257"/>
      <c r="I13407" s="1255"/>
      <c r="K13407" s="1257"/>
      <c r="L13407" s="1257"/>
      <c r="P13407" s="1255"/>
    </row>
    <row r="13408" spans="6:16">
      <c r="F13408" s="1256"/>
      <c r="G13408" s="1257"/>
      <c r="I13408" s="1255"/>
      <c r="K13408" s="1257"/>
      <c r="L13408" s="1257"/>
      <c r="P13408" s="1255"/>
    </row>
    <row r="13409" spans="6:16">
      <c r="F13409" s="1256"/>
      <c r="G13409" s="1257"/>
      <c r="I13409" s="1255"/>
      <c r="K13409" s="1257"/>
      <c r="L13409" s="1257"/>
      <c r="P13409" s="1255"/>
    </row>
    <row r="13410" spans="6:16">
      <c r="F13410" s="1256"/>
      <c r="G13410" s="1257"/>
      <c r="I13410" s="1255"/>
      <c r="K13410" s="1257"/>
      <c r="L13410" s="1257"/>
      <c r="P13410" s="1255"/>
    </row>
    <row r="13411" spans="6:16">
      <c r="F13411" s="1256"/>
      <c r="G13411" s="1257"/>
      <c r="I13411" s="1255"/>
      <c r="K13411" s="1257"/>
      <c r="L13411" s="1257"/>
      <c r="P13411" s="1255"/>
    </row>
    <row r="13412" spans="6:16">
      <c r="F13412" s="1256"/>
      <c r="G13412" s="1257"/>
      <c r="I13412" s="1255"/>
      <c r="K13412" s="1257"/>
      <c r="L13412" s="1257"/>
      <c r="P13412" s="1255"/>
    </row>
    <row r="13413" spans="6:16">
      <c r="F13413" s="1256"/>
      <c r="G13413" s="1257"/>
      <c r="I13413" s="1255"/>
      <c r="K13413" s="1257"/>
      <c r="L13413" s="1257"/>
      <c r="P13413" s="1255"/>
    </row>
    <row r="13414" spans="6:16">
      <c r="F13414" s="1256"/>
      <c r="G13414" s="1257"/>
      <c r="I13414" s="1255"/>
      <c r="K13414" s="1257"/>
      <c r="L13414" s="1257"/>
      <c r="P13414" s="1255"/>
    </row>
    <row r="13415" spans="6:16">
      <c r="F13415" s="1256"/>
      <c r="G13415" s="1257"/>
      <c r="I13415" s="1255"/>
      <c r="K13415" s="1257"/>
      <c r="L13415" s="1257"/>
      <c r="P13415" s="1255"/>
    </row>
    <row r="13416" spans="6:16">
      <c r="F13416" s="1256"/>
      <c r="G13416" s="1257"/>
      <c r="I13416" s="1255"/>
      <c r="K13416" s="1257"/>
      <c r="L13416" s="1257"/>
      <c r="P13416" s="1255"/>
    </row>
    <row r="13417" spans="6:16">
      <c r="F13417" s="1256"/>
      <c r="G13417" s="1257"/>
      <c r="I13417" s="1255"/>
      <c r="K13417" s="1257"/>
      <c r="L13417" s="1257"/>
      <c r="P13417" s="1255"/>
    </row>
    <row r="13418" spans="6:16">
      <c r="F13418" s="1256"/>
      <c r="G13418" s="1257"/>
      <c r="I13418" s="1255"/>
      <c r="K13418" s="1257"/>
      <c r="L13418" s="1257"/>
      <c r="P13418" s="1255"/>
    </row>
    <row r="13419" spans="6:16">
      <c r="F13419" s="1256"/>
      <c r="G13419" s="1257"/>
      <c r="I13419" s="1255"/>
      <c r="K13419" s="1257"/>
      <c r="L13419" s="1257"/>
      <c r="P13419" s="1255"/>
    </row>
    <row r="13420" spans="6:16">
      <c r="F13420" s="1256"/>
      <c r="G13420" s="1257"/>
      <c r="I13420" s="1255"/>
      <c r="K13420" s="1257"/>
      <c r="L13420" s="1257"/>
      <c r="P13420" s="1255"/>
    </row>
    <row r="13421" spans="6:16">
      <c r="F13421" s="1256"/>
      <c r="G13421" s="1257"/>
      <c r="I13421" s="1255"/>
      <c r="K13421" s="1257"/>
      <c r="L13421" s="1257"/>
      <c r="P13421" s="1255"/>
    </row>
    <row r="13422" spans="6:16">
      <c r="F13422" s="1256"/>
      <c r="G13422" s="1257"/>
      <c r="I13422" s="1255"/>
      <c r="K13422" s="1257"/>
      <c r="L13422" s="1257"/>
      <c r="P13422" s="1255"/>
    </row>
    <row r="13423" spans="6:16">
      <c r="F13423" s="1256"/>
      <c r="G13423" s="1257"/>
      <c r="I13423" s="1255"/>
      <c r="K13423" s="1257"/>
      <c r="L13423" s="1257"/>
      <c r="P13423" s="1255"/>
    </row>
    <row r="13424" spans="6:16">
      <c r="F13424" s="1256"/>
      <c r="G13424" s="1257"/>
      <c r="I13424" s="1255"/>
      <c r="K13424" s="1257"/>
      <c r="L13424" s="1257"/>
      <c r="P13424" s="1255"/>
    </row>
    <row r="13425" spans="6:16">
      <c r="F13425" s="1256"/>
      <c r="G13425" s="1257"/>
      <c r="I13425" s="1255"/>
      <c r="K13425" s="1257"/>
      <c r="L13425" s="1257"/>
      <c r="P13425" s="1255"/>
    </row>
    <row r="13426" spans="6:16">
      <c r="F13426" s="1256"/>
      <c r="G13426" s="1257"/>
      <c r="I13426" s="1255"/>
      <c r="K13426" s="1257"/>
      <c r="L13426" s="1257"/>
      <c r="P13426" s="1255"/>
    </row>
    <row r="13427" spans="6:16">
      <c r="F13427" s="1256"/>
      <c r="G13427" s="1257"/>
      <c r="I13427" s="1255"/>
      <c r="K13427" s="1257"/>
      <c r="L13427" s="1257"/>
      <c r="P13427" s="1255"/>
    </row>
    <row r="13428" spans="6:16">
      <c r="F13428" s="1256"/>
      <c r="G13428" s="1257"/>
      <c r="I13428" s="1255"/>
      <c r="K13428" s="1257"/>
      <c r="L13428" s="1257"/>
      <c r="P13428" s="1255"/>
    </row>
    <row r="13429" spans="6:16">
      <c r="F13429" s="1256"/>
      <c r="G13429" s="1257"/>
      <c r="I13429" s="1255"/>
      <c r="K13429" s="1257"/>
      <c r="L13429" s="1257"/>
      <c r="P13429" s="1255"/>
    </row>
    <row r="13430" spans="6:16">
      <c r="F13430" s="1256"/>
      <c r="G13430" s="1257"/>
      <c r="I13430" s="1255"/>
      <c r="K13430" s="1257"/>
      <c r="L13430" s="1257"/>
      <c r="P13430" s="1255"/>
    </row>
    <row r="13431" spans="6:16">
      <c r="F13431" s="1256"/>
      <c r="G13431" s="1257"/>
      <c r="I13431" s="1255"/>
      <c r="K13431" s="1257"/>
      <c r="L13431" s="1257"/>
      <c r="P13431" s="1255"/>
    </row>
    <row r="13432" spans="6:16">
      <c r="F13432" s="1256"/>
      <c r="G13432" s="1257"/>
      <c r="I13432" s="1255"/>
      <c r="K13432" s="1257"/>
      <c r="L13432" s="1257"/>
      <c r="P13432" s="1255"/>
    </row>
    <row r="13433" spans="6:16">
      <c r="F13433" s="1256"/>
      <c r="G13433" s="1257"/>
      <c r="I13433" s="1255"/>
      <c r="K13433" s="1257"/>
      <c r="L13433" s="1257"/>
      <c r="P13433" s="1255"/>
    </row>
    <row r="13434" spans="6:16">
      <c r="F13434" s="1256"/>
      <c r="G13434" s="1257"/>
      <c r="I13434" s="1255"/>
      <c r="K13434" s="1257"/>
      <c r="L13434" s="1257"/>
      <c r="P13434" s="1255"/>
    </row>
    <row r="13435" spans="6:16">
      <c r="F13435" s="1256"/>
      <c r="G13435" s="1257"/>
      <c r="I13435" s="1255"/>
      <c r="K13435" s="1257"/>
      <c r="L13435" s="1257"/>
      <c r="P13435" s="1255"/>
    </row>
    <row r="13436" spans="6:16">
      <c r="F13436" s="1256"/>
      <c r="G13436" s="1257"/>
      <c r="I13436" s="1255"/>
      <c r="K13436" s="1257"/>
      <c r="L13436" s="1257"/>
      <c r="P13436" s="1255"/>
    </row>
    <row r="13437" spans="6:16">
      <c r="F13437" s="1256"/>
      <c r="G13437" s="1257"/>
      <c r="I13437" s="1255"/>
      <c r="K13437" s="1257"/>
      <c r="L13437" s="1257"/>
      <c r="P13437" s="1255"/>
    </row>
    <row r="13438" spans="6:16">
      <c r="F13438" s="1256"/>
      <c r="G13438" s="1257"/>
      <c r="I13438" s="1255"/>
      <c r="K13438" s="1257"/>
      <c r="L13438" s="1257"/>
      <c r="P13438" s="1255"/>
    </row>
    <row r="13439" spans="6:16">
      <c r="F13439" s="1256"/>
      <c r="G13439" s="1257"/>
      <c r="I13439" s="1255"/>
      <c r="K13439" s="1257"/>
      <c r="L13439" s="1257"/>
      <c r="P13439" s="1255"/>
    </row>
    <row r="13440" spans="6:16">
      <c r="F13440" s="1256"/>
      <c r="G13440" s="1257"/>
      <c r="I13440" s="1255"/>
      <c r="K13440" s="1257"/>
      <c r="L13440" s="1257"/>
      <c r="P13440" s="1255"/>
    </row>
    <row r="13441" spans="6:16">
      <c r="F13441" s="1256"/>
      <c r="G13441" s="1257"/>
      <c r="I13441" s="1255"/>
      <c r="K13441" s="1257"/>
      <c r="L13441" s="1257"/>
      <c r="P13441" s="1255"/>
    </row>
    <row r="13442" spans="6:16">
      <c r="F13442" s="1256"/>
      <c r="G13442" s="1257"/>
      <c r="I13442" s="1255"/>
      <c r="K13442" s="1257"/>
      <c r="L13442" s="1257"/>
      <c r="P13442" s="1255"/>
    </row>
    <row r="13443" spans="6:16">
      <c r="F13443" s="1256"/>
      <c r="G13443" s="1257"/>
      <c r="I13443" s="1255"/>
      <c r="K13443" s="1257"/>
      <c r="L13443" s="1257"/>
      <c r="P13443" s="1255"/>
    </row>
    <row r="13444" spans="6:16">
      <c r="F13444" s="1256"/>
      <c r="G13444" s="1257"/>
      <c r="I13444" s="1255"/>
      <c r="K13444" s="1257"/>
      <c r="L13444" s="1257"/>
      <c r="P13444" s="1255"/>
    </row>
    <row r="13445" spans="6:16">
      <c r="F13445" s="1256"/>
      <c r="G13445" s="1257"/>
      <c r="I13445" s="1255"/>
      <c r="K13445" s="1257"/>
      <c r="L13445" s="1257"/>
      <c r="P13445" s="1255"/>
    </row>
    <row r="13446" spans="6:16">
      <c r="F13446" s="1256"/>
      <c r="G13446" s="1257"/>
      <c r="I13446" s="1255"/>
      <c r="K13446" s="1257"/>
      <c r="L13446" s="1257"/>
      <c r="P13446" s="1255"/>
    </row>
    <row r="13447" spans="6:16">
      <c r="F13447" s="1256"/>
      <c r="G13447" s="1257"/>
      <c r="I13447" s="1255"/>
      <c r="K13447" s="1257"/>
      <c r="L13447" s="1257"/>
      <c r="P13447" s="1255"/>
    </row>
    <row r="13448" spans="6:16">
      <c r="F13448" s="1256"/>
      <c r="G13448" s="1257"/>
      <c r="I13448" s="1255"/>
      <c r="K13448" s="1257"/>
      <c r="L13448" s="1257"/>
      <c r="P13448" s="1255"/>
    </row>
    <row r="13449" spans="6:16">
      <c r="F13449" s="1256"/>
      <c r="G13449" s="1257"/>
      <c r="I13449" s="1255"/>
      <c r="K13449" s="1257"/>
      <c r="L13449" s="1257"/>
      <c r="P13449" s="1255"/>
    </row>
    <row r="13450" spans="6:16">
      <c r="F13450" s="1256"/>
      <c r="G13450" s="1257"/>
      <c r="I13450" s="1255"/>
      <c r="K13450" s="1257"/>
      <c r="L13450" s="1257"/>
      <c r="P13450" s="1255"/>
    </row>
    <row r="13451" spans="6:16">
      <c r="F13451" s="1256"/>
      <c r="G13451" s="1257"/>
      <c r="I13451" s="1255"/>
      <c r="K13451" s="1257"/>
      <c r="L13451" s="1257"/>
      <c r="P13451" s="1255"/>
    </row>
    <row r="13452" spans="6:16">
      <c r="F13452" s="1256"/>
      <c r="G13452" s="1257"/>
      <c r="I13452" s="1255"/>
      <c r="K13452" s="1257"/>
      <c r="L13452" s="1257"/>
      <c r="P13452" s="1255"/>
    </row>
    <row r="13453" spans="6:16">
      <c r="F13453" s="1256"/>
      <c r="G13453" s="1257"/>
      <c r="I13453" s="1255"/>
      <c r="K13453" s="1257"/>
      <c r="L13453" s="1257"/>
      <c r="P13453" s="1255"/>
    </row>
    <row r="13454" spans="6:16">
      <c r="F13454" s="1256"/>
      <c r="G13454" s="1257"/>
      <c r="I13454" s="1255"/>
      <c r="K13454" s="1257"/>
      <c r="L13454" s="1257"/>
      <c r="P13454" s="1255"/>
    </row>
    <row r="13455" spans="6:16">
      <c r="F13455" s="1256"/>
      <c r="G13455" s="1257"/>
      <c r="I13455" s="1255"/>
      <c r="K13455" s="1257"/>
      <c r="L13455" s="1257"/>
      <c r="P13455" s="1255"/>
    </row>
    <row r="13456" spans="6:16">
      <c r="F13456" s="1256"/>
      <c r="G13456" s="1257"/>
      <c r="I13456" s="1255"/>
      <c r="K13456" s="1257"/>
      <c r="L13456" s="1257"/>
      <c r="P13456" s="1255"/>
    </row>
    <row r="13457" spans="6:16">
      <c r="F13457" s="1256"/>
      <c r="G13457" s="1257"/>
      <c r="I13457" s="1255"/>
      <c r="K13457" s="1257"/>
      <c r="L13457" s="1257"/>
      <c r="P13457" s="1255"/>
    </row>
    <row r="13458" spans="6:16">
      <c r="F13458" s="1256"/>
      <c r="G13458" s="1257"/>
      <c r="I13458" s="1255"/>
      <c r="K13458" s="1257"/>
      <c r="L13458" s="1257"/>
      <c r="P13458" s="1255"/>
    </row>
    <row r="13459" spans="6:16">
      <c r="F13459" s="1256"/>
      <c r="G13459" s="1257"/>
      <c r="I13459" s="1255"/>
      <c r="K13459" s="1257"/>
      <c r="L13459" s="1257"/>
      <c r="P13459" s="1255"/>
    </row>
    <row r="13460" spans="6:16">
      <c r="F13460" s="1256"/>
      <c r="G13460" s="1257"/>
      <c r="I13460" s="1255"/>
      <c r="K13460" s="1257"/>
      <c r="L13460" s="1257"/>
      <c r="P13460" s="1255"/>
    </row>
    <row r="13461" spans="6:16">
      <c r="F13461" s="1256"/>
      <c r="G13461" s="1257"/>
      <c r="I13461" s="1255"/>
      <c r="K13461" s="1257"/>
      <c r="L13461" s="1257"/>
      <c r="P13461" s="1255"/>
    </row>
    <row r="13462" spans="6:16">
      <c r="F13462" s="1256"/>
      <c r="G13462" s="1257"/>
      <c r="I13462" s="1255"/>
      <c r="K13462" s="1257"/>
      <c r="L13462" s="1257"/>
      <c r="P13462" s="1255"/>
    </row>
    <row r="13463" spans="6:16">
      <c r="F13463" s="1256"/>
      <c r="G13463" s="1257"/>
      <c r="I13463" s="1255"/>
      <c r="K13463" s="1257"/>
      <c r="L13463" s="1257"/>
      <c r="P13463" s="1255"/>
    </row>
    <row r="13464" spans="6:16">
      <c r="F13464" s="1256"/>
      <c r="G13464" s="1257"/>
      <c r="I13464" s="1255"/>
      <c r="K13464" s="1257"/>
      <c r="L13464" s="1257"/>
      <c r="P13464" s="1255"/>
    </row>
    <row r="13465" spans="6:16">
      <c r="F13465" s="1256"/>
      <c r="G13465" s="1257"/>
      <c r="I13465" s="1255"/>
      <c r="K13465" s="1257"/>
      <c r="L13465" s="1257"/>
      <c r="P13465" s="1255"/>
    </row>
    <row r="13466" spans="6:16">
      <c r="F13466" s="1256"/>
      <c r="G13466" s="1257"/>
      <c r="I13466" s="1255"/>
      <c r="K13466" s="1257"/>
      <c r="L13466" s="1257"/>
      <c r="P13466" s="1255"/>
    </row>
    <row r="13467" spans="6:16">
      <c r="F13467" s="1256"/>
      <c r="G13467" s="1257"/>
      <c r="I13467" s="1255"/>
      <c r="K13467" s="1257"/>
      <c r="L13467" s="1257"/>
      <c r="P13467" s="1255"/>
    </row>
    <row r="13468" spans="6:16">
      <c r="F13468" s="1256"/>
      <c r="G13468" s="1257"/>
      <c r="I13468" s="1255"/>
      <c r="K13468" s="1257"/>
      <c r="L13468" s="1257"/>
      <c r="P13468" s="1255"/>
    </row>
    <row r="13469" spans="6:16">
      <c r="F13469" s="1256"/>
      <c r="G13469" s="1257"/>
      <c r="I13469" s="1255"/>
      <c r="K13469" s="1257"/>
      <c r="L13469" s="1257"/>
      <c r="P13469" s="1255"/>
    </row>
    <row r="13470" spans="6:16">
      <c r="F13470" s="1256"/>
      <c r="G13470" s="1257"/>
      <c r="I13470" s="1255"/>
      <c r="K13470" s="1257"/>
      <c r="L13470" s="1257"/>
      <c r="P13470" s="1255"/>
    </row>
    <row r="13471" spans="6:16">
      <c r="F13471" s="1256"/>
      <c r="G13471" s="1257"/>
      <c r="I13471" s="1255"/>
      <c r="K13471" s="1257"/>
      <c r="L13471" s="1257"/>
      <c r="P13471" s="1255"/>
    </row>
    <row r="13472" spans="6:16">
      <c r="F13472" s="1256"/>
      <c r="G13472" s="1257"/>
      <c r="I13472" s="1255"/>
      <c r="K13472" s="1257"/>
      <c r="L13472" s="1257"/>
      <c r="P13472" s="1255"/>
    </row>
    <row r="13473" spans="6:16">
      <c r="F13473" s="1256"/>
      <c r="G13473" s="1257"/>
      <c r="I13473" s="1255"/>
      <c r="K13473" s="1257"/>
      <c r="L13473" s="1257"/>
      <c r="P13473" s="1255"/>
    </row>
    <row r="13474" spans="6:16">
      <c r="F13474" s="1256"/>
      <c r="G13474" s="1257"/>
      <c r="I13474" s="1255"/>
      <c r="K13474" s="1257"/>
      <c r="L13474" s="1257"/>
      <c r="P13474" s="1255"/>
    </row>
    <row r="13475" spans="6:16">
      <c r="F13475" s="1256"/>
      <c r="G13475" s="1257"/>
      <c r="I13475" s="1255"/>
      <c r="K13475" s="1257"/>
      <c r="L13475" s="1257"/>
      <c r="P13475" s="1255"/>
    </row>
    <row r="13476" spans="6:16">
      <c r="F13476" s="1256"/>
      <c r="G13476" s="1257"/>
      <c r="I13476" s="1255"/>
      <c r="K13476" s="1257"/>
      <c r="L13476" s="1257"/>
      <c r="P13476" s="1255"/>
    </row>
    <row r="13477" spans="6:16">
      <c r="F13477" s="1256"/>
      <c r="G13477" s="1257"/>
      <c r="I13477" s="1255"/>
      <c r="K13477" s="1257"/>
      <c r="L13477" s="1257"/>
      <c r="P13477" s="1255"/>
    </row>
    <row r="13478" spans="6:16">
      <c r="F13478" s="1256"/>
      <c r="G13478" s="1257"/>
      <c r="I13478" s="1255"/>
      <c r="K13478" s="1257"/>
      <c r="L13478" s="1257"/>
      <c r="P13478" s="1255"/>
    </row>
    <row r="13479" spans="6:16">
      <c r="F13479" s="1256"/>
      <c r="G13479" s="1257"/>
      <c r="I13479" s="1255"/>
      <c r="K13479" s="1257"/>
      <c r="L13479" s="1257"/>
      <c r="P13479" s="1255"/>
    </row>
    <row r="13480" spans="6:16">
      <c r="F13480" s="1256"/>
      <c r="G13480" s="1257"/>
      <c r="I13480" s="1255"/>
      <c r="K13480" s="1257"/>
      <c r="L13480" s="1257"/>
      <c r="P13480" s="1255"/>
    </row>
    <row r="13481" spans="6:16">
      <c r="F13481" s="1256"/>
      <c r="G13481" s="1257"/>
      <c r="I13481" s="1255"/>
      <c r="K13481" s="1257"/>
      <c r="L13481" s="1257"/>
      <c r="P13481" s="1255"/>
    </row>
    <row r="13482" spans="6:16">
      <c r="F13482" s="1256"/>
      <c r="G13482" s="1257"/>
      <c r="I13482" s="1255"/>
      <c r="K13482" s="1257"/>
      <c r="L13482" s="1257"/>
      <c r="P13482" s="1255"/>
    </row>
    <row r="13483" spans="6:16">
      <c r="F13483" s="1256"/>
      <c r="G13483" s="1257"/>
      <c r="I13483" s="1255"/>
      <c r="K13483" s="1257"/>
      <c r="L13483" s="1257"/>
      <c r="P13483" s="1255"/>
    </row>
    <row r="13484" spans="6:16">
      <c r="F13484" s="1256"/>
      <c r="G13484" s="1257"/>
      <c r="I13484" s="1255"/>
      <c r="K13484" s="1257"/>
      <c r="L13484" s="1257"/>
      <c r="P13484" s="1255"/>
    </row>
    <row r="13485" spans="6:16">
      <c r="F13485" s="1256"/>
      <c r="G13485" s="1257"/>
      <c r="I13485" s="1255"/>
      <c r="K13485" s="1257"/>
      <c r="L13485" s="1257"/>
      <c r="P13485" s="1255"/>
    </row>
    <row r="13486" spans="6:16">
      <c r="F13486" s="1256"/>
      <c r="G13486" s="1257"/>
      <c r="I13486" s="1255"/>
      <c r="K13486" s="1257"/>
      <c r="L13486" s="1257"/>
      <c r="P13486" s="1255"/>
    </row>
    <row r="13487" spans="6:16">
      <c r="F13487" s="1256"/>
      <c r="G13487" s="1257"/>
      <c r="I13487" s="1255"/>
      <c r="K13487" s="1257"/>
      <c r="L13487" s="1257"/>
      <c r="P13487" s="1255"/>
    </row>
    <row r="13488" spans="6:16">
      <c r="F13488" s="1256"/>
      <c r="G13488" s="1257"/>
      <c r="I13488" s="1255"/>
      <c r="K13488" s="1257"/>
      <c r="L13488" s="1257"/>
      <c r="P13488" s="1255"/>
    </row>
    <row r="13489" spans="6:16">
      <c r="F13489" s="1256"/>
      <c r="G13489" s="1257"/>
      <c r="I13489" s="1255"/>
      <c r="K13489" s="1257"/>
      <c r="L13489" s="1257"/>
      <c r="P13489" s="1255"/>
    </row>
    <row r="13490" spans="6:16">
      <c r="F13490" s="1256"/>
      <c r="G13490" s="1257"/>
      <c r="I13490" s="1255"/>
      <c r="K13490" s="1257"/>
      <c r="L13490" s="1257"/>
      <c r="P13490" s="1255"/>
    </row>
    <row r="13491" spans="6:16">
      <c r="F13491" s="1256"/>
      <c r="G13491" s="1257"/>
      <c r="I13491" s="1255"/>
      <c r="K13491" s="1257"/>
      <c r="L13491" s="1257"/>
      <c r="P13491" s="1255"/>
    </row>
    <row r="13492" spans="6:16">
      <c r="F13492" s="1256"/>
      <c r="G13492" s="1257"/>
      <c r="I13492" s="1255"/>
      <c r="K13492" s="1257"/>
      <c r="L13492" s="1257"/>
      <c r="P13492" s="1255"/>
    </row>
    <row r="13493" spans="6:16">
      <c r="F13493" s="1256"/>
      <c r="G13493" s="1257"/>
      <c r="I13493" s="1255"/>
      <c r="K13493" s="1257"/>
      <c r="L13493" s="1257"/>
      <c r="P13493" s="1255"/>
    </row>
    <row r="13494" spans="6:16">
      <c r="F13494" s="1256"/>
      <c r="G13494" s="1257"/>
      <c r="I13494" s="1255"/>
      <c r="K13494" s="1257"/>
      <c r="L13494" s="1257"/>
      <c r="P13494" s="1255"/>
    </row>
    <row r="13495" spans="6:16">
      <c r="F13495" s="1256"/>
      <c r="G13495" s="1257"/>
      <c r="I13495" s="1255"/>
      <c r="K13495" s="1257"/>
      <c r="L13495" s="1257"/>
      <c r="P13495" s="1255"/>
    </row>
    <row r="13496" spans="6:16">
      <c r="F13496" s="1256"/>
      <c r="G13496" s="1257"/>
      <c r="I13496" s="1255"/>
      <c r="K13496" s="1257"/>
      <c r="L13496" s="1257"/>
      <c r="P13496" s="1255"/>
    </row>
    <row r="13497" spans="6:16">
      <c r="F13497" s="1256"/>
      <c r="G13497" s="1257"/>
      <c r="I13497" s="1255"/>
      <c r="K13497" s="1257"/>
      <c r="L13497" s="1257"/>
      <c r="P13497" s="1255"/>
    </row>
    <row r="13498" spans="6:16">
      <c r="F13498" s="1256"/>
      <c r="G13498" s="1257"/>
      <c r="I13498" s="1255"/>
      <c r="K13498" s="1257"/>
      <c r="L13498" s="1257"/>
      <c r="P13498" s="1255"/>
    </row>
    <row r="13499" spans="6:16">
      <c r="F13499" s="1256"/>
      <c r="G13499" s="1257"/>
      <c r="I13499" s="1255"/>
      <c r="K13499" s="1257"/>
      <c r="L13499" s="1257"/>
      <c r="P13499" s="1255"/>
    </row>
    <row r="13500" spans="6:16">
      <c r="F13500" s="1256"/>
      <c r="G13500" s="1257"/>
      <c r="I13500" s="1255"/>
      <c r="K13500" s="1257"/>
      <c r="L13500" s="1257"/>
      <c r="P13500" s="1255"/>
    </row>
    <row r="13501" spans="6:16">
      <c r="F13501" s="1256"/>
      <c r="G13501" s="1257"/>
      <c r="I13501" s="1255"/>
      <c r="K13501" s="1257"/>
      <c r="L13501" s="1257"/>
      <c r="P13501" s="1255"/>
    </row>
    <row r="13502" spans="6:16">
      <c r="F13502" s="1256"/>
      <c r="G13502" s="1257"/>
      <c r="I13502" s="1255"/>
      <c r="K13502" s="1257"/>
      <c r="L13502" s="1257"/>
      <c r="P13502" s="1255"/>
    </row>
    <row r="13503" spans="6:16">
      <c r="F13503" s="1256"/>
      <c r="G13503" s="1257"/>
      <c r="I13503" s="1255"/>
      <c r="K13503" s="1257"/>
      <c r="L13503" s="1257"/>
      <c r="P13503" s="1255"/>
    </row>
    <row r="13504" spans="6:16">
      <c r="F13504" s="1256"/>
      <c r="G13504" s="1257"/>
      <c r="I13504" s="1255"/>
      <c r="K13504" s="1257"/>
      <c r="L13504" s="1257"/>
      <c r="P13504" s="1255"/>
    </row>
    <row r="13505" spans="6:16">
      <c r="F13505" s="1256"/>
      <c r="G13505" s="1257"/>
      <c r="I13505" s="1255"/>
      <c r="K13505" s="1257"/>
      <c r="L13505" s="1257"/>
      <c r="P13505" s="1255"/>
    </row>
    <row r="13506" spans="6:16">
      <c r="F13506" s="1256"/>
      <c r="G13506" s="1257"/>
      <c r="I13506" s="1255"/>
      <c r="K13506" s="1257"/>
      <c r="L13506" s="1257"/>
      <c r="P13506" s="1255"/>
    </row>
    <row r="13507" spans="6:16">
      <c r="F13507" s="1256"/>
      <c r="G13507" s="1257"/>
      <c r="I13507" s="1255"/>
      <c r="K13507" s="1257"/>
      <c r="L13507" s="1257"/>
      <c r="P13507" s="1255"/>
    </row>
    <row r="13508" spans="6:16">
      <c r="F13508" s="1256"/>
      <c r="G13508" s="1257"/>
      <c r="I13508" s="1255"/>
      <c r="K13508" s="1257"/>
      <c r="L13508" s="1257"/>
      <c r="P13508" s="1255"/>
    </row>
    <row r="13509" spans="6:16">
      <c r="F13509" s="1256"/>
      <c r="G13509" s="1257"/>
      <c r="I13509" s="1255"/>
      <c r="K13509" s="1257"/>
      <c r="L13509" s="1257"/>
      <c r="P13509" s="1255"/>
    </row>
    <row r="13510" spans="6:16">
      <c r="F13510" s="1256"/>
      <c r="G13510" s="1257"/>
      <c r="I13510" s="1255"/>
      <c r="K13510" s="1257"/>
      <c r="L13510" s="1257"/>
      <c r="P13510" s="1255"/>
    </row>
    <row r="13511" spans="6:16">
      <c r="F13511" s="1256"/>
      <c r="G13511" s="1257"/>
      <c r="I13511" s="1255"/>
      <c r="K13511" s="1257"/>
      <c r="L13511" s="1257"/>
      <c r="P13511" s="1255"/>
    </row>
    <row r="13512" spans="6:16">
      <c r="F13512" s="1256"/>
      <c r="G13512" s="1257"/>
      <c r="I13512" s="1255"/>
      <c r="K13512" s="1257"/>
      <c r="L13512" s="1257"/>
      <c r="P13512" s="1255"/>
    </row>
    <row r="13513" spans="6:16">
      <c r="F13513" s="1256"/>
      <c r="G13513" s="1257"/>
      <c r="I13513" s="1255"/>
      <c r="K13513" s="1257"/>
      <c r="L13513" s="1257"/>
      <c r="P13513" s="1255"/>
    </row>
    <row r="13514" spans="6:16">
      <c r="F13514" s="1256"/>
      <c r="G13514" s="1257"/>
      <c r="I13514" s="1255"/>
      <c r="K13514" s="1257"/>
      <c r="L13514" s="1257"/>
      <c r="P13514" s="1255"/>
    </row>
    <row r="13515" spans="6:16">
      <c r="F13515" s="1256"/>
      <c r="G13515" s="1257"/>
      <c r="I13515" s="1255"/>
      <c r="K13515" s="1257"/>
      <c r="L13515" s="1257"/>
      <c r="P13515" s="1255"/>
    </row>
    <row r="13516" spans="6:16">
      <c r="F13516" s="1256"/>
      <c r="G13516" s="1257"/>
      <c r="I13516" s="1255"/>
      <c r="K13516" s="1257"/>
      <c r="L13516" s="1257"/>
      <c r="P13516" s="1255"/>
    </row>
    <row r="13517" spans="6:16">
      <c r="F13517" s="1256"/>
      <c r="G13517" s="1257"/>
      <c r="I13517" s="1255"/>
      <c r="K13517" s="1257"/>
      <c r="L13517" s="1257"/>
      <c r="P13517" s="1255"/>
    </row>
    <row r="13518" spans="6:16">
      <c r="F13518" s="1256"/>
      <c r="G13518" s="1257"/>
      <c r="I13518" s="1255"/>
      <c r="K13518" s="1257"/>
      <c r="L13518" s="1257"/>
      <c r="P13518" s="1255"/>
    </row>
    <row r="13519" spans="6:16">
      <c r="F13519" s="1256"/>
      <c r="G13519" s="1257"/>
      <c r="I13519" s="1255"/>
      <c r="K13519" s="1257"/>
      <c r="L13519" s="1257"/>
      <c r="P13519" s="1255"/>
    </row>
    <row r="13520" spans="6:16">
      <c r="F13520" s="1256"/>
      <c r="G13520" s="1257"/>
      <c r="I13520" s="1255"/>
      <c r="K13520" s="1257"/>
      <c r="L13520" s="1257"/>
      <c r="P13520" s="1255"/>
    </row>
    <row r="13521" spans="6:16">
      <c r="F13521" s="1256"/>
      <c r="G13521" s="1257"/>
      <c r="I13521" s="1255"/>
      <c r="K13521" s="1257"/>
      <c r="L13521" s="1257"/>
      <c r="P13521" s="1255"/>
    </row>
    <row r="13522" spans="6:16">
      <c r="F13522" s="1256"/>
      <c r="G13522" s="1257"/>
      <c r="I13522" s="1255"/>
      <c r="K13522" s="1257"/>
      <c r="L13522" s="1257"/>
      <c r="P13522" s="1255"/>
    </row>
    <row r="13523" spans="6:16">
      <c r="F13523" s="1256"/>
      <c r="G13523" s="1257"/>
      <c r="I13523" s="1255"/>
      <c r="K13523" s="1257"/>
      <c r="L13523" s="1257"/>
      <c r="P13523" s="1255"/>
    </row>
    <row r="13524" spans="6:16">
      <c r="F13524" s="1256"/>
      <c r="G13524" s="1257"/>
      <c r="I13524" s="1255"/>
      <c r="K13524" s="1257"/>
      <c r="L13524" s="1257"/>
      <c r="P13524" s="1255"/>
    </row>
    <row r="13525" spans="6:16">
      <c r="F13525" s="1256"/>
      <c r="G13525" s="1257"/>
      <c r="I13525" s="1255"/>
      <c r="K13525" s="1257"/>
      <c r="L13525" s="1257"/>
      <c r="P13525" s="1255"/>
    </row>
    <row r="13526" spans="6:16">
      <c r="F13526" s="1256"/>
      <c r="G13526" s="1257"/>
      <c r="I13526" s="1255"/>
      <c r="K13526" s="1257"/>
      <c r="L13526" s="1257"/>
      <c r="P13526" s="1255"/>
    </row>
    <row r="13527" spans="6:16">
      <c r="F13527" s="1256"/>
      <c r="G13527" s="1257"/>
      <c r="I13527" s="1255"/>
      <c r="K13527" s="1257"/>
      <c r="L13527" s="1257"/>
      <c r="P13527" s="1255"/>
    </row>
    <row r="13528" spans="6:16">
      <c r="F13528" s="1256"/>
      <c r="G13528" s="1257"/>
      <c r="I13528" s="1255"/>
      <c r="K13528" s="1257"/>
      <c r="L13528" s="1257"/>
      <c r="P13528" s="1255"/>
    </row>
    <row r="13529" spans="6:16">
      <c r="F13529" s="1256"/>
      <c r="G13529" s="1257"/>
      <c r="I13529" s="1255"/>
      <c r="K13529" s="1257"/>
      <c r="L13529" s="1257"/>
      <c r="P13529" s="1255"/>
    </row>
    <row r="13530" spans="6:16">
      <c r="F13530" s="1256"/>
      <c r="G13530" s="1257"/>
      <c r="I13530" s="1255"/>
      <c r="K13530" s="1257"/>
      <c r="L13530" s="1257"/>
      <c r="P13530" s="1255"/>
    </row>
    <row r="13531" spans="6:16">
      <c r="F13531" s="1256"/>
      <c r="G13531" s="1257"/>
      <c r="I13531" s="1255"/>
      <c r="K13531" s="1257"/>
      <c r="L13531" s="1257"/>
      <c r="P13531" s="1255"/>
    </row>
    <row r="13532" spans="6:16">
      <c r="F13532" s="1256"/>
      <c r="G13532" s="1257"/>
      <c r="I13532" s="1255"/>
      <c r="K13532" s="1257"/>
      <c r="L13532" s="1257"/>
      <c r="P13532" s="1255"/>
    </row>
    <row r="13533" spans="6:16">
      <c r="F13533" s="1256"/>
      <c r="G13533" s="1257"/>
      <c r="I13533" s="1255"/>
      <c r="K13533" s="1257"/>
      <c r="L13533" s="1257"/>
      <c r="P13533" s="1255"/>
    </row>
    <row r="13534" spans="6:16">
      <c r="F13534" s="1256"/>
      <c r="G13534" s="1257"/>
      <c r="I13534" s="1255"/>
      <c r="K13534" s="1257"/>
      <c r="L13534" s="1257"/>
      <c r="P13534" s="1255"/>
    </row>
    <row r="13535" spans="6:16">
      <c r="F13535" s="1256"/>
      <c r="G13535" s="1257"/>
      <c r="I13535" s="1255"/>
      <c r="K13535" s="1257"/>
      <c r="L13535" s="1257"/>
      <c r="P13535" s="1255"/>
    </row>
    <row r="13536" spans="6:16">
      <c r="F13536" s="1256"/>
      <c r="G13536" s="1257"/>
      <c r="I13536" s="1255"/>
      <c r="K13536" s="1257"/>
      <c r="L13536" s="1257"/>
      <c r="P13536" s="1255"/>
    </row>
    <row r="13537" spans="6:16">
      <c r="F13537" s="1256"/>
      <c r="G13537" s="1257"/>
      <c r="I13537" s="1255"/>
      <c r="K13537" s="1257"/>
      <c r="L13537" s="1257"/>
      <c r="P13537" s="1255"/>
    </row>
    <row r="13538" spans="6:16">
      <c r="F13538" s="1256"/>
      <c r="G13538" s="1257"/>
      <c r="I13538" s="1255"/>
      <c r="K13538" s="1257"/>
      <c r="L13538" s="1257"/>
      <c r="P13538" s="1255"/>
    </row>
    <row r="13539" spans="6:16">
      <c r="F13539" s="1256"/>
      <c r="G13539" s="1257"/>
      <c r="I13539" s="1255"/>
      <c r="K13539" s="1257"/>
      <c r="L13539" s="1257"/>
      <c r="P13539" s="1255"/>
    </row>
    <row r="13540" spans="6:16">
      <c r="F13540" s="1256"/>
      <c r="G13540" s="1257"/>
      <c r="I13540" s="1255"/>
      <c r="K13540" s="1257"/>
      <c r="L13540" s="1257"/>
      <c r="P13540" s="1255"/>
    </row>
    <row r="13541" spans="6:16">
      <c r="F13541" s="1256"/>
      <c r="G13541" s="1257"/>
      <c r="I13541" s="1255"/>
      <c r="K13541" s="1257"/>
      <c r="L13541" s="1257"/>
      <c r="P13541" s="1255"/>
    </row>
    <row r="13542" spans="6:16">
      <c r="F13542" s="1256"/>
      <c r="G13542" s="1257"/>
      <c r="I13542" s="1255"/>
      <c r="K13542" s="1257"/>
      <c r="L13542" s="1257"/>
      <c r="P13542" s="1255"/>
    </row>
    <row r="13543" spans="6:16">
      <c r="F13543" s="1256"/>
      <c r="G13543" s="1257"/>
      <c r="I13543" s="1255"/>
      <c r="K13543" s="1257"/>
      <c r="L13543" s="1257"/>
      <c r="P13543" s="1255"/>
    </row>
    <row r="13544" spans="6:16">
      <c r="F13544" s="1256"/>
      <c r="G13544" s="1257"/>
      <c r="I13544" s="1255"/>
      <c r="K13544" s="1257"/>
      <c r="L13544" s="1257"/>
      <c r="P13544" s="1255"/>
    </row>
    <row r="13545" spans="6:16">
      <c r="F13545" s="1256"/>
      <c r="G13545" s="1257"/>
      <c r="I13545" s="1255"/>
      <c r="K13545" s="1257"/>
      <c r="L13545" s="1257"/>
      <c r="P13545" s="1255"/>
    </row>
    <row r="13546" spans="6:16">
      <c r="F13546" s="1256"/>
      <c r="G13546" s="1257"/>
      <c r="I13546" s="1255"/>
      <c r="K13546" s="1257"/>
      <c r="L13546" s="1257"/>
      <c r="P13546" s="1255"/>
    </row>
    <row r="13547" spans="6:16">
      <c r="F13547" s="1256"/>
      <c r="G13547" s="1257"/>
      <c r="I13547" s="1255"/>
      <c r="K13547" s="1257"/>
      <c r="L13547" s="1257"/>
      <c r="P13547" s="1255"/>
    </row>
    <row r="13548" spans="6:16">
      <c r="F13548" s="1256"/>
      <c r="G13548" s="1257"/>
      <c r="I13548" s="1255"/>
      <c r="K13548" s="1257"/>
      <c r="L13548" s="1257"/>
      <c r="P13548" s="1255"/>
    </row>
    <row r="13549" spans="6:16">
      <c r="F13549" s="1256"/>
      <c r="G13549" s="1257"/>
      <c r="I13549" s="1255"/>
      <c r="K13549" s="1257"/>
      <c r="L13549" s="1257"/>
      <c r="P13549" s="1255"/>
    </row>
    <row r="13550" spans="6:16">
      <c r="F13550" s="1256"/>
      <c r="G13550" s="1257"/>
      <c r="I13550" s="1255"/>
      <c r="K13550" s="1257"/>
      <c r="L13550" s="1257"/>
      <c r="P13550" s="1255"/>
    </row>
    <row r="13551" spans="6:16">
      <c r="F13551" s="1256"/>
      <c r="G13551" s="1257"/>
      <c r="I13551" s="1255"/>
      <c r="K13551" s="1257"/>
      <c r="L13551" s="1257"/>
      <c r="P13551" s="1255"/>
    </row>
    <row r="13552" spans="6:16">
      <c r="F13552" s="1256"/>
      <c r="G13552" s="1257"/>
      <c r="I13552" s="1255"/>
      <c r="K13552" s="1257"/>
      <c r="L13552" s="1257"/>
      <c r="P13552" s="1255"/>
    </row>
    <row r="13553" spans="6:16">
      <c r="F13553" s="1256"/>
      <c r="G13553" s="1257"/>
      <c r="I13553" s="1255"/>
      <c r="K13553" s="1257"/>
      <c r="L13553" s="1257"/>
      <c r="P13553" s="1255"/>
    </row>
    <row r="13554" spans="6:16">
      <c r="F13554" s="1256"/>
      <c r="G13554" s="1257"/>
      <c r="I13554" s="1255"/>
      <c r="K13554" s="1257"/>
      <c r="L13554" s="1257"/>
      <c r="P13554" s="1255"/>
    </row>
    <row r="13555" spans="6:16">
      <c r="F13555" s="1256"/>
      <c r="G13555" s="1257"/>
      <c r="I13555" s="1255"/>
      <c r="K13555" s="1257"/>
      <c r="L13555" s="1257"/>
      <c r="P13555" s="1255"/>
    </row>
    <row r="13556" spans="6:16">
      <c r="F13556" s="1256"/>
      <c r="G13556" s="1257"/>
      <c r="I13556" s="1255"/>
      <c r="K13556" s="1257"/>
      <c r="L13556" s="1257"/>
      <c r="P13556" s="1255"/>
    </row>
    <row r="13557" spans="6:16">
      <c r="F13557" s="1256"/>
      <c r="G13557" s="1257"/>
      <c r="I13557" s="1255"/>
      <c r="K13557" s="1257"/>
      <c r="L13557" s="1257"/>
      <c r="P13557" s="1255"/>
    </row>
    <row r="13558" spans="6:16">
      <c r="F13558" s="1256"/>
      <c r="G13558" s="1257"/>
      <c r="I13558" s="1255"/>
      <c r="K13558" s="1257"/>
      <c r="L13558" s="1257"/>
      <c r="P13558" s="1255"/>
    </row>
    <row r="13559" spans="6:16">
      <c r="F13559" s="1256"/>
      <c r="G13559" s="1257"/>
      <c r="I13559" s="1255"/>
      <c r="K13559" s="1257"/>
      <c r="L13559" s="1257"/>
      <c r="P13559" s="1255"/>
    </row>
    <row r="13560" spans="6:16">
      <c r="F13560" s="1256"/>
      <c r="G13560" s="1257"/>
      <c r="I13560" s="1255"/>
      <c r="K13560" s="1257"/>
      <c r="L13560" s="1257"/>
      <c r="P13560" s="1255"/>
    </row>
    <row r="13561" spans="6:16">
      <c r="F13561" s="1256"/>
      <c r="G13561" s="1257"/>
      <c r="I13561" s="1255"/>
      <c r="K13561" s="1257"/>
      <c r="L13561" s="1257"/>
      <c r="P13561" s="1255"/>
    </row>
    <row r="13562" spans="6:16">
      <c r="F13562" s="1256"/>
      <c r="G13562" s="1257"/>
      <c r="I13562" s="1255"/>
      <c r="K13562" s="1257"/>
      <c r="L13562" s="1257"/>
      <c r="P13562" s="1255"/>
    </row>
    <row r="13563" spans="6:16">
      <c r="F13563" s="1256"/>
      <c r="G13563" s="1257"/>
      <c r="I13563" s="1255"/>
      <c r="K13563" s="1257"/>
      <c r="L13563" s="1257"/>
      <c r="P13563" s="1255"/>
    </row>
    <row r="13564" spans="6:16">
      <c r="F13564" s="1256"/>
      <c r="G13564" s="1257"/>
      <c r="I13564" s="1255"/>
      <c r="K13564" s="1257"/>
      <c r="L13564" s="1257"/>
      <c r="P13564" s="1255"/>
    </row>
    <row r="13565" spans="6:16">
      <c r="F13565" s="1256"/>
      <c r="G13565" s="1257"/>
      <c r="I13565" s="1255"/>
      <c r="K13565" s="1257"/>
      <c r="L13565" s="1257"/>
      <c r="P13565" s="1255"/>
    </row>
    <row r="13566" spans="6:16">
      <c r="F13566" s="1256"/>
      <c r="G13566" s="1257"/>
      <c r="I13566" s="1255"/>
      <c r="K13566" s="1257"/>
      <c r="L13566" s="1257"/>
      <c r="P13566" s="1255"/>
    </row>
    <row r="13567" spans="6:16">
      <c r="F13567" s="1256"/>
      <c r="G13567" s="1257"/>
      <c r="I13567" s="1255"/>
      <c r="K13567" s="1257"/>
      <c r="L13567" s="1257"/>
      <c r="P13567" s="1255"/>
    </row>
    <row r="13568" spans="6:16">
      <c r="F13568" s="1256"/>
      <c r="G13568" s="1257"/>
      <c r="I13568" s="1255"/>
      <c r="K13568" s="1257"/>
      <c r="L13568" s="1257"/>
      <c r="P13568" s="1255"/>
    </row>
    <row r="13569" spans="6:16">
      <c r="F13569" s="1256"/>
      <c r="G13569" s="1257"/>
      <c r="I13569" s="1255"/>
      <c r="K13569" s="1257"/>
      <c r="L13569" s="1257"/>
      <c r="P13569" s="1255"/>
    </row>
    <row r="13570" spans="6:16">
      <c r="F13570" s="1256"/>
      <c r="G13570" s="1257"/>
      <c r="I13570" s="1255"/>
      <c r="K13570" s="1257"/>
      <c r="L13570" s="1257"/>
      <c r="P13570" s="1255"/>
    </row>
    <row r="13571" spans="6:16">
      <c r="F13571" s="1256"/>
      <c r="G13571" s="1257"/>
      <c r="I13571" s="1255"/>
      <c r="K13571" s="1257"/>
      <c r="L13571" s="1257"/>
      <c r="P13571" s="1255"/>
    </row>
    <row r="13572" spans="6:16">
      <c r="F13572" s="1256"/>
      <c r="G13572" s="1257"/>
      <c r="I13572" s="1255"/>
      <c r="K13572" s="1257"/>
      <c r="L13572" s="1257"/>
      <c r="P13572" s="1255"/>
    </row>
    <row r="13573" spans="6:16">
      <c r="F13573" s="1256"/>
      <c r="G13573" s="1257"/>
      <c r="I13573" s="1255"/>
      <c r="K13573" s="1257"/>
      <c r="L13573" s="1257"/>
      <c r="P13573" s="1255"/>
    </row>
    <row r="13574" spans="6:16">
      <c r="F13574" s="1256"/>
      <c r="G13574" s="1257"/>
      <c r="I13574" s="1255"/>
      <c r="K13574" s="1257"/>
      <c r="L13574" s="1257"/>
      <c r="P13574" s="1255"/>
    </row>
    <row r="13575" spans="6:16">
      <c r="F13575" s="1256"/>
      <c r="G13575" s="1257"/>
      <c r="I13575" s="1255"/>
      <c r="K13575" s="1257"/>
      <c r="L13575" s="1257"/>
      <c r="P13575" s="1255"/>
    </row>
    <row r="13576" spans="6:16">
      <c r="F13576" s="1256"/>
      <c r="G13576" s="1257"/>
      <c r="I13576" s="1255"/>
      <c r="K13576" s="1257"/>
      <c r="L13576" s="1257"/>
      <c r="P13576" s="1255"/>
    </row>
    <row r="13577" spans="6:16">
      <c r="F13577" s="1256"/>
      <c r="G13577" s="1257"/>
      <c r="I13577" s="1255"/>
      <c r="K13577" s="1257"/>
      <c r="L13577" s="1257"/>
      <c r="P13577" s="1255"/>
    </row>
    <row r="13578" spans="6:16">
      <c r="F13578" s="1256"/>
      <c r="G13578" s="1257"/>
      <c r="I13578" s="1255"/>
      <c r="K13578" s="1257"/>
      <c r="L13578" s="1257"/>
      <c r="P13578" s="1255"/>
    </row>
    <row r="13579" spans="6:16">
      <c r="F13579" s="1256"/>
      <c r="G13579" s="1257"/>
      <c r="I13579" s="1255"/>
      <c r="K13579" s="1257"/>
      <c r="L13579" s="1257"/>
      <c r="P13579" s="1255"/>
    </row>
    <row r="13580" spans="6:16">
      <c r="F13580" s="1256"/>
      <c r="G13580" s="1257"/>
      <c r="I13580" s="1255"/>
      <c r="K13580" s="1257"/>
      <c r="L13580" s="1257"/>
      <c r="P13580" s="1255"/>
    </row>
    <row r="13581" spans="6:16">
      <c r="F13581" s="1256"/>
      <c r="G13581" s="1257"/>
      <c r="I13581" s="1255"/>
      <c r="K13581" s="1257"/>
      <c r="L13581" s="1257"/>
      <c r="P13581" s="1255"/>
    </row>
    <row r="13582" spans="6:16">
      <c r="F13582" s="1256"/>
      <c r="G13582" s="1257"/>
      <c r="I13582" s="1255"/>
      <c r="K13582" s="1257"/>
      <c r="L13582" s="1257"/>
      <c r="P13582" s="1255"/>
    </row>
    <row r="13583" spans="6:16">
      <c r="F13583" s="1256"/>
      <c r="G13583" s="1257"/>
      <c r="I13583" s="1255"/>
      <c r="K13583" s="1257"/>
      <c r="L13583" s="1257"/>
      <c r="P13583" s="1255"/>
    </row>
    <row r="13584" spans="6:16">
      <c r="F13584" s="1256"/>
      <c r="G13584" s="1257"/>
      <c r="I13584" s="1255"/>
      <c r="K13584" s="1257"/>
      <c r="L13584" s="1257"/>
      <c r="P13584" s="1255"/>
    </row>
    <row r="13585" spans="6:16">
      <c r="F13585" s="1256"/>
      <c r="G13585" s="1257"/>
      <c r="I13585" s="1255"/>
      <c r="K13585" s="1257"/>
      <c r="L13585" s="1257"/>
      <c r="P13585" s="1255"/>
    </row>
    <row r="13586" spans="6:16">
      <c r="F13586" s="1256"/>
      <c r="G13586" s="1257"/>
      <c r="I13586" s="1255"/>
      <c r="K13586" s="1257"/>
      <c r="L13586" s="1257"/>
      <c r="P13586" s="1255"/>
    </row>
    <row r="13587" spans="6:16">
      <c r="F13587" s="1256"/>
      <c r="G13587" s="1257"/>
      <c r="I13587" s="1255"/>
      <c r="K13587" s="1257"/>
      <c r="L13587" s="1257"/>
      <c r="P13587" s="1255"/>
    </row>
    <row r="13588" spans="6:16">
      <c r="F13588" s="1256"/>
      <c r="G13588" s="1257"/>
      <c r="I13588" s="1255"/>
      <c r="K13588" s="1257"/>
      <c r="L13588" s="1257"/>
      <c r="P13588" s="1255"/>
    </row>
    <row r="13589" spans="6:16">
      <c r="F13589" s="1256"/>
      <c r="G13589" s="1257"/>
      <c r="I13589" s="1255"/>
      <c r="K13589" s="1257"/>
      <c r="L13589" s="1257"/>
      <c r="P13589" s="1255"/>
    </row>
    <row r="13590" spans="6:16">
      <c r="F13590" s="1256"/>
      <c r="G13590" s="1257"/>
      <c r="I13590" s="1255"/>
      <c r="K13590" s="1257"/>
      <c r="L13590" s="1257"/>
      <c r="P13590" s="1255"/>
    </row>
    <row r="13591" spans="6:16">
      <c r="F13591" s="1256"/>
      <c r="G13591" s="1257"/>
      <c r="I13591" s="1255"/>
      <c r="K13591" s="1257"/>
      <c r="L13591" s="1257"/>
      <c r="P13591" s="1255"/>
    </row>
    <row r="13592" spans="6:16">
      <c r="F13592" s="1256"/>
      <c r="G13592" s="1257"/>
      <c r="I13592" s="1255"/>
      <c r="K13592" s="1257"/>
      <c r="L13592" s="1257"/>
      <c r="P13592" s="1255"/>
    </row>
    <row r="13593" spans="6:16">
      <c r="F13593" s="1256"/>
      <c r="G13593" s="1257"/>
      <c r="I13593" s="1255"/>
      <c r="K13593" s="1257"/>
      <c r="L13593" s="1257"/>
      <c r="P13593" s="1255"/>
    </row>
    <row r="13594" spans="6:16">
      <c r="F13594" s="1256"/>
      <c r="G13594" s="1257"/>
      <c r="I13594" s="1255"/>
      <c r="K13594" s="1257"/>
      <c r="L13594" s="1257"/>
      <c r="P13594" s="1255"/>
    </row>
    <row r="13595" spans="6:16">
      <c r="F13595" s="1256"/>
      <c r="G13595" s="1257"/>
      <c r="I13595" s="1255"/>
      <c r="K13595" s="1257"/>
      <c r="L13595" s="1257"/>
      <c r="P13595" s="1255"/>
    </row>
    <row r="13596" spans="6:16">
      <c r="F13596" s="1256"/>
      <c r="G13596" s="1257"/>
      <c r="I13596" s="1255"/>
      <c r="K13596" s="1257"/>
      <c r="L13596" s="1257"/>
      <c r="P13596" s="1255"/>
    </row>
    <row r="13597" spans="6:16">
      <c r="F13597" s="1256"/>
      <c r="G13597" s="1257"/>
      <c r="I13597" s="1255"/>
      <c r="K13597" s="1257"/>
      <c r="L13597" s="1257"/>
      <c r="P13597" s="1255"/>
    </row>
    <row r="13598" spans="6:16">
      <c r="F13598" s="1256"/>
      <c r="G13598" s="1257"/>
      <c r="I13598" s="1255"/>
      <c r="K13598" s="1257"/>
      <c r="L13598" s="1257"/>
      <c r="P13598" s="1255"/>
    </row>
    <row r="13599" spans="6:16">
      <c r="F13599" s="1256"/>
      <c r="G13599" s="1257"/>
      <c r="I13599" s="1255"/>
      <c r="K13599" s="1257"/>
      <c r="L13599" s="1257"/>
      <c r="P13599" s="1255"/>
    </row>
    <row r="13600" spans="6:16">
      <c r="F13600" s="1256"/>
      <c r="G13600" s="1257"/>
      <c r="I13600" s="1255"/>
      <c r="K13600" s="1257"/>
      <c r="L13600" s="1257"/>
      <c r="P13600" s="1255"/>
    </row>
    <row r="13601" spans="6:16">
      <c r="F13601" s="1256"/>
      <c r="G13601" s="1257"/>
      <c r="I13601" s="1255"/>
      <c r="K13601" s="1257"/>
      <c r="L13601" s="1257"/>
      <c r="P13601" s="1255"/>
    </row>
    <row r="13602" spans="6:16">
      <c r="F13602" s="1256"/>
      <c r="G13602" s="1257"/>
      <c r="I13602" s="1255"/>
      <c r="K13602" s="1257"/>
      <c r="L13602" s="1257"/>
      <c r="P13602" s="1255"/>
    </row>
    <row r="13603" spans="6:16">
      <c r="F13603" s="1256"/>
      <c r="G13603" s="1257"/>
      <c r="I13603" s="1255"/>
      <c r="K13603" s="1257"/>
      <c r="L13603" s="1257"/>
      <c r="P13603" s="1255"/>
    </row>
    <row r="13604" spans="6:16">
      <c r="F13604" s="1256"/>
      <c r="G13604" s="1257"/>
      <c r="I13604" s="1255"/>
      <c r="K13604" s="1257"/>
      <c r="L13604" s="1257"/>
      <c r="P13604" s="1255"/>
    </row>
    <row r="13605" spans="6:16">
      <c r="F13605" s="1256"/>
      <c r="G13605" s="1257"/>
      <c r="I13605" s="1255"/>
      <c r="K13605" s="1257"/>
      <c r="L13605" s="1257"/>
      <c r="P13605" s="1255"/>
    </row>
    <row r="13606" spans="6:16">
      <c r="F13606" s="1256"/>
      <c r="G13606" s="1257"/>
      <c r="I13606" s="1255"/>
      <c r="K13606" s="1257"/>
      <c r="L13606" s="1257"/>
      <c r="P13606" s="1255"/>
    </row>
    <row r="13607" spans="6:16">
      <c r="F13607" s="1256"/>
      <c r="G13607" s="1257"/>
      <c r="I13607" s="1255"/>
      <c r="K13607" s="1257"/>
      <c r="L13607" s="1257"/>
      <c r="P13607" s="1255"/>
    </row>
    <row r="13608" spans="6:16">
      <c r="F13608" s="1256"/>
      <c r="G13608" s="1257"/>
      <c r="I13608" s="1255"/>
      <c r="K13608" s="1257"/>
      <c r="L13608" s="1257"/>
      <c r="P13608" s="1255"/>
    </row>
    <row r="13609" spans="6:16">
      <c r="F13609" s="1256"/>
      <c r="G13609" s="1257"/>
      <c r="I13609" s="1255"/>
      <c r="K13609" s="1257"/>
      <c r="L13609" s="1257"/>
      <c r="P13609" s="1255"/>
    </row>
    <row r="13610" spans="6:16">
      <c r="F13610" s="1256"/>
      <c r="G13610" s="1257"/>
      <c r="I13610" s="1255"/>
      <c r="K13610" s="1257"/>
      <c r="L13610" s="1257"/>
      <c r="P13610" s="1255"/>
    </row>
    <row r="13611" spans="6:16">
      <c r="F13611" s="1256"/>
      <c r="G13611" s="1257"/>
      <c r="I13611" s="1255"/>
      <c r="K13611" s="1257"/>
      <c r="L13611" s="1257"/>
      <c r="P13611" s="1255"/>
    </row>
    <row r="13612" spans="6:16">
      <c r="F13612" s="1256"/>
      <c r="G13612" s="1257"/>
      <c r="I13612" s="1255"/>
      <c r="K13612" s="1257"/>
      <c r="L13612" s="1257"/>
      <c r="P13612" s="1255"/>
    </row>
    <row r="13613" spans="6:16">
      <c r="F13613" s="1256"/>
      <c r="G13613" s="1257"/>
      <c r="I13613" s="1255"/>
      <c r="K13613" s="1257"/>
      <c r="L13613" s="1257"/>
      <c r="P13613" s="1255"/>
    </row>
    <row r="13614" spans="6:16">
      <c r="F13614" s="1256"/>
      <c r="G13614" s="1257"/>
      <c r="I13614" s="1255"/>
      <c r="K13614" s="1257"/>
      <c r="L13614" s="1257"/>
      <c r="P13614" s="1255"/>
    </row>
    <row r="13615" spans="6:16">
      <c r="F13615" s="1256"/>
      <c r="G13615" s="1257"/>
      <c r="I13615" s="1255"/>
      <c r="K13615" s="1257"/>
      <c r="L13615" s="1257"/>
      <c r="P13615" s="1255"/>
    </row>
    <row r="13616" spans="6:16">
      <c r="F13616" s="1256"/>
      <c r="G13616" s="1257"/>
      <c r="I13616" s="1255"/>
      <c r="K13616" s="1257"/>
      <c r="L13616" s="1257"/>
      <c r="P13616" s="1255"/>
    </row>
    <row r="13617" spans="6:16">
      <c r="F13617" s="1256"/>
      <c r="G13617" s="1257"/>
      <c r="I13617" s="1255"/>
      <c r="K13617" s="1257"/>
      <c r="L13617" s="1257"/>
      <c r="P13617" s="1255"/>
    </row>
    <row r="13618" spans="6:16">
      <c r="F13618" s="1256"/>
      <c r="G13618" s="1257"/>
      <c r="I13618" s="1255"/>
      <c r="K13618" s="1257"/>
      <c r="L13618" s="1257"/>
      <c r="P13618" s="1255"/>
    </row>
    <row r="13619" spans="6:16">
      <c r="F13619" s="1256"/>
      <c r="G13619" s="1257"/>
      <c r="I13619" s="1255"/>
      <c r="K13619" s="1257"/>
      <c r="L13619" s="1257"/>
      <c r="P13619" s="1255"/>
    </row>
    <row r="13620" spans="6:16">
      <c r="F13620" s="1256"/>
      <c r="G13620" s="1257"/>
      <c r="I13620" s="1255"/>
      <c r="K13620" s="1257"/>
      <c r="L13620" s="1257"/>
      <c r="P13620" s="1255"/>
    </row>
    <row r="13621" spans="6:16">
      <c r="F13621" s="1256"/>
      <c r="G13621" s="1257"/>
      <c r="I13621" s="1255"/>
      <c r="K13621" s="1257"/>
      <c r="L13621" s="1257"/>
      <c r="P13621" s="1255"/>
    </row>
    <row r="13622" spans="6:16">
      <c r="F13622" s="1256"/>
      <c r="G13622" s="1257"/>
      <c r="I13622" s="1255"/>
      <c r="K13622" s="1257"/>
      <c r="L13622" s="1257"/>
      <c r="P13622" s="1255"/>
    </row>
    <row r="13623" spans="6:16">
      <c r="F13623" s="1256"/>
      <c r="G13623" s="1257"/>
      <c r="I13623" s="1255"/>
      <c r="K13623" s="1257"/>
      <c r="L13623" s="1257"/>
      <c r="P13623" s="1255"/>
    </row>
    <row r="13624" spans="6:16">
      <c r="F13624" s="1256"/>
      <c r="G13624" s="1257"/>
      <c r="I13624" s="1255"/>
      <c r="K13624" s="1257"/>
      <c r="L13624" s="1257"/>
      <c r="P13624" s="1255"/>
    </row>
    <row r="13625" spans="6:16">
      <c r="F13625" s="1256"/>
      <c r="G13625" s="1257"/>
      <c r="I13625" s="1255"/>
      <c r="K13625" s="1257"/>
      <c r="L13625" s="1257"/>
      <c r="P13625" s="1255"/>
    </row>
    <row r="13626" spans="6:16">
      <c r="F13626" s="1256"/>
      <c r="G13626" s="1257"/>
      <c r="I13626" s="1255"/>
      <c r="K13626" s="1257"/>
      <c r="L13626" s="1257"/>
      <c r="P13626" s="1255"/>
    </row>
    <row r="13627" spans="6:16">
      <c r="F13627" s="1256"/>
      <c r="G13627" s="1257"/>
      <c r="I13627" s="1255"/>
      <c r="K13627" s="1257"/>
      <c r="L13627" s="1257"/>
      <c r="P13627" s="1255"/>
    </row>
    <row r="13628" spans="6:16">
      <c r="F13628" s="1256"/>
      <c r="G13628" s="1257"/>
      <c r="I13628" s="1255"/>
      <c r="K13628" s="1257"/>
      <c r="L13628" s="1257"/>
      <c r="P13628" s="1255"/>
    </row>
    <row r="13629" spans="6:16">
      <c r="F13629" s="1256"/>
      <c r="G13629" s="1257"/>
      <c r="I13629" s="1255"/>
      <c r="K13629" s="1257"/>
      <c r="L13629" s="1257"/>
      <c r="P13629" s="1255"/>
    </row>
    <row r="13630" spans="6:16">
      <c r="F13630" s="1256"/>
      <c r="G13630" s="1257"/>
      <c r="I13630" s="1255"/>
      <c r="K13630" s="1257"/>
      <c r="L13630" s="1257"/>
      <c r="P13630" s="1255"/>
    </row>
    <row r="13631" spans="6:16">
      <c r="F13631" s="1256"/>
      <c r="G13631" s="1257"/>
      <c r="I13631" s="1255"/>
      <c r="K13631" s="1257"/>
      <c r="L13631" s="1257"/>
      <c r="P13631" s="1255"/>
    </row>
    <row r="13632" spans="6:16">
      <c r="F13632" s="1256"/>
      <c r="G13632" s="1257"/>
      <c r="I13632" s="1255"/>
      <c r="K13632" s="1257"/>
      <c r="L13632" s="1257"/>
      <c r="P13632" s="1255"/>
    </row>
    <row r="13633" spans="6:16">
      <c r="F13633" s="1256"/>
      <c r="G13633" s="1257"/>
      <c r="I13633" s="1255"/>
      <c r="K13633" s="1257"/>
      <c r="L13633" s="1257"/>
      <c r="P13633" s="1255"/>
    </row>
    <row r="13634" spans="6:16">
      <c r="F13634" s="1256"/>
      <c r="G13634" s="1257"/>
      <c r="I13634" s="1255"/>
      <c r="K13634" s="1257"/>
      <c r="L13634" s="1257"/>
      <c r="P13634" s="1255"/>
    </row>
    <row r="13635" spans="6:16">
      <c r="F13635" s="1256"/>
      <c r="G13635" s="1257"/>
      <c r="I13635" s="1255"/>
      <c r="K13635" s="1257"/>
      <c r="L13635" s="1257"/>
      <c r="P13635" s="1255"/>
    </row>
    <row r="13636" spans="6:16">
      <c r="F13636" s="1256"/>
      <c r="G13636" s="1257"/>
      <c r="I13636" s="1255"/>
      <c r="K13636" s="1257"/>
      <c r="L13636" s="1257"/>
      <c r="P13636" s="1255"/>
    </row>
    <row r="13637" spans="6:16">
      <c r="F13637" s="1256"/>
      <c r="G13637" s="1257"/>
      <c r="I13637" s="1255"/>
      <c r="K13637" s="1257"/>
      <c r="L13637" s="1257"/>
      <c r="P13637" s="1255"/>
    </row>
    <row r="13638" spans="6:16">
      <c r="F13638" s="1256"/>
      <c r="G13638" s="1257"/>
      <c r="I13638" s="1255"/>
      <c r="K13638" s="1257"/>
      <c r="L13638" s="1257"/>
      <c r="P13638" s="1255"/>
    </row>
    <row r="13639" spans="6:16">
      <c r="F13639" s="1256"/>
      <c r="G13639" s="1257"/>
      <c r="I13639" s="1255"/>
      <c r="K13639" s="1257"/>
      <c r="L13639" s="1257"/>
      <c r="P13639" s="1255"/>
    </row>
    <row r="13640" spans="6:16">
      <c r="F13640" s="1256"/>
      <c r="G13640" s="1257"/>
      <c r="I13640" s="1255"/>
      <c r="K13640" s="1257"/>
      <c r="L13640" s="1257"/>
      <c r="P13640" s="1255"/>
    </row>
    <row r="13641" spans="6:16">
      <c r="F13641" s="1256"/>
      <c r="G13641" s="1257"/>
      <c r="I13641" s="1255"/>
      <c r="K13641" s="1257"/>
      <c r="L13641" s="1257"/>
      <c r="P13641" s="1255"/>
    </row>
    <row r="13642" spans="6:16">
      <c r="F13642" s="1256"/>
      <c r="G13642" s="1257"/>
      <c r="I13642" s="1255"/>
      <c r="K13642" s="1257"/>
      <c r="L13642" s="1257"/>
      <c r="P13642" s="1255"/>
    </row>
    <row r="13643" spans="6:16">
      <c r="G13643" s="1257"/>
      <c r="I13643" s="1255"/>
      <c r="K13643" s="1257"/>
      <c r="L13643" s="1257"/>
      <c r="P13643" s="1255"/>
    </row>
    <row r="13644" spans="6:16">
      <c r="G13644" s="1257"/>
      <c r="I13644" s="1255"/>
      <c r="K13644" s="1257"/>
      <c r="L13644" s="1257"/>
      <c r="P13644" s="1255"/>
    </row>
    <row r="13645" spans="6:16">
      <c r="G13645" s="1257"/>
      <c r="I13645" s="1255"/>
      <c r="K13645" s="1257"/>
      <c r="L13645" s="1257"/>
      <c r="P13645" s="1255"/>
    </row>
    <row r="13646" spans="6:16">
      <c r="G13646" s="1257"/>
      <c r="I13646" s="1255"/>
      <c r="K13646" s="1257"/>
      <c r="L13646" s="1257"/>
      <c r="P13646" s="1255"/>
    </row>
    <row r="13647" spans="6:16">
      <c r="G13647" s="1257"/>
      <c r="I13647" s="1255"/>
      <c r="K13647" s="1257"/>
      <c r="L13647" s="1257"/>
      <c r="P13647" s="1255"/>
    </row>
    <row r="13648" spans="6:16">
      <c r="G13648" s="1257"/>
      <c r="I13648" s="1255"/>
      <c r="K13648" s="1257"/>
      <c r="L13648" s="1257"/>
      <c r="P13648" s="1255"/>
    </row>
    <row r="13649" spans="7:16">
      <c r="G13649" s="1257"/>
      <c r="I13649" s="1255"/>
      <c r="K13649" s="1257"/>
      <c r="L13649" s="1257"/>
      <c r="P13649" s="1255"/>
    </row>
    <row r="13650" spans="7:16">
      <c r="G13650" s="1257"/>
      <c r="I13650" s="1255"/>
      <c r="K13650" s="1257"/>
      <c r="L13650" s="1257"/>
      <c r="P13650" s="1255"/>
    </row>
    <row r="13651" spans="7:16">
      <c r="G13651" s="1257"/>
      <c r="I13651" s="1255"/>
      <c r="K13651" s="1257"/>
      <c r="L13651" s="1257"/>
      <c r="P13651" s="1255"/>
    </row>
    <row r="13652" spans="7:16">
      <c r="G13652" s="1257"/>
      <c r="I13652" s="1255"/>
      <c r="K13652" s="1257"/>
      <c r="L13652" s="1257"/>
      <c r="P13652" s="1255"/>
    </row>
    <row r="13653" spans="7:16">
      <c r="G13653" s="1257"/>
      <c r="I13653" s="1255"/>
      <c r="K13653" s="1257"/>
      <c r="L13653" s="1257"/>
      <c r="P13653" s="1255"/>
    </row>
    <row r="13654" spans="7:16">
      <c r="G13654" s="1257"/>
      <c r="I13654" s="1255"/>
      <c r="K13654" s="1257"/>
      <c r="L13654" s="1257"/>
      <c r="P13654" s="1255"/>
    </row>
    <row r="13655" spans="7:16">
      <c r="G13655" s="1257"/>
      <c r="I13655" s="1255"/>
      <c r="K13655" s="1257"/>
      <c r="L13655" s="1257"/>
      <c r="P13655" s="1255"/>
    </row>
    <row r="13656" spans="7:16">
      <c r="G13656" s="1257"/>
      <c r="I13656" s="1255"/>
      <c r="K13656" s="1257"/>
      <c r="L13656" s="1257"/>
      <c r="P13656" s="1255"/>
    </row>
    <row r="13657" spans="7:16">
      <c r="G13657" s="1257"/>
      <c r="I13657" s="1255"/>
      <c r="K13657" s="1257"/>
      <c r="L13657" s="1257"/>
      <c r="P13657" s="1255"/>
    </row>
    <row r="13658" spans="7:16">
      <c r="G13658" s="1257"/>
      <c r="I13658" s="1255"/>
      <c r="K13658" s="1257"/>
      <c r="L13658" s="1257"/>
      <c r="P13658" s="1255"/>
    </row>
    <row r="13659" spans="7:16">
      <c r="G13659" s="1257"/>
      <c r="I13659" s="1255"/>
      <c r="K13659" s="1257"/>
      <c r="L13659" s="1257"/>
      <c r="P13659" s="1255"/>
    </row>
    <row r="13660" spans="7:16">
      <c r="G13660" s="1257"/>
      <c r="I13660" s="1255"/>
      <c r="K13660" s="1257"/>
      <c r="L13660" s="1257"/>
      <c r="P13660" s="1255"/>
    </row>
    <row r="13661" spans="7:16">
      <c r="G13661" s="1257"/>
      <c r="I13661" s="1255"/>
      <c r="K13661" s="1257"/>
      <c r="L13661" s="1257"/>
      <c r="P13661" s="1255"/>
    </row>
    <row r="13662" spans="7:16">
      <c r="G13662" s="1257"/>
      <c r="I13662" s="1255"/>
      <c r="K13662" s="1257"/>
      <c r="L13662" s="1257"/>
      <c r="P13662" s="1255"/>
    </row>
    <row r="13663" spans="7:16">
      <c r="G13663" s="1257"/>
      <c r="I13663" s="1255"/>
      <c r="K13663" s="1257"/>
      <c r="L13663" s="1257"/>
      <c r="P13663" s="1255"/>
    </row>
    <row r="13664" spans="7:16">
      <c r="G13664" s="1257"/>
      <c r="I13664" s="1255"/>
      <c r="K13664" s="1257"/>
      <c r="L13664" s="1257"/>
      <c r="P13664" s="1255"/>
    </row>
    <row r="13665" spans="7:16">
      <c r="G13665" s="1257"/>
      <c r="I13665" s="1255"/>
      <c r="K13665" s="1257"/>
      <c r="L13665" s="1257"/>
      <c r="P13665" s="1255"/>
    </row>
    <row r="13666" spans="7:16">
      <c r="G13666" s="1257"/>
      <c r="I13666" s="1255"/>
      <c r="K13666" s="1257"/>
      <c r="L13666" s="1257"/>
      <c r="P13666" s="1255"/>
    </row>
    <row r="13667" spans="7:16">
      <c r="G13667" s="1257"/>
      <c r="I13667" s="1255"/>
      <c r="K13667" s="1257"/>
      <c r="L13667" s="1257"/>
      <c r="P13667" s="1255"/>
    </row>
    <row r="13668" spans="7:16">
      <c r="G13668" s="1257"/>
      <c r="I13668" s="1255"/>
      <c r="K13668" s="1257"/>
      <c r="L13668" s="1257"/>
      <c r="P13668" s="1255"/>
    </row>
    <row r="13669" spans="7:16">
      <c r="G13669" s="1257"/>
      <c r="I13669" s="1255"/>
      <c r="K13669" s="1257"/>
      <c r="L13669" s="1257"/>
      <c r="P13669" s="1255"/>
    </row>
    <row r="13670" spans="7:16">
      <c r="G13670" s="1257"/>
      <c r="I13670" s="1255"/>
      <c r="K13670" s="1257"/>
      <c r="L13670" s="1257"/>
      <c r="P13670" s="1255"/>
    </row>
    <row r="13671" spans="7:16">
      <c r="G13671" s="1257"/>
      <c r="I13671" s="1255"/>
      <c r="K13671" s="1257"/>
      <c r="L13671" s="1257"/>
      <c r="P13671" s="1255"/>
    </row>
    <row r="13672" spans="7:16">
      <c r="G13672" s="1257"/>
      <c r="I13672" s="1255"/>
      <c r="K13672" s="1257"/>
      <c r="L13672" s="1257"/>
      <c r="P13672" s="1255"/>
    </row>
    <row r="13673" spans="7:16">
      <c r="G13673" s="1257"/>
      <c r="I13673" s="1255"/>
      <c r="K13673" s="1257"/>
      <c r="L13673" s="1257"/>
      <c r="P13673" s="1255"/>
    </row>
    <row r="13674" spans="7:16">
      <c r="G13674" s="1257"/>
      <c r="I13674" s="1255"/>
      <c r="K13674" s="1257"/>
      <c r="L13674" s="1257"/>
      <c r="P13674" s="1255"/>
    </row>
    <row r="13675" spans="7:16">
      <c r="G13675" s="1257"/>
      <c r="I13675" s="1255"/>
      <c r="K13675" s="1257"/>
      <c r="L13675" s="1257"/>
      <c r="P13675" s="1255"/>
    </row>
    <row r="13676" spans="7:16">
      <c r="G13676" s="1257"/>
      <c r="I13676" s="1255"/>
      <c r="K13676" s="1257"/>
      <c r="L13676" s="1257"/>
      <c r="P13676" s="1255"/>
    </row>
    <row r="13677" spans="7:16">
      <c r="G13677" s="1257"/>
      <c r="I13677" s="1255"/>
      <c r="K13677" s="1257"/>
      <c r="L13677" s="1257"/>
      <c r="P13677" s="1255"/>
    </row>
    <row r="13678" spans="7:16">
      <c r="G13678" s="1257"/>
      <c r="I13678" s="1255"/>
      <c r="K13678" s="1257"/>
      <c r="L13678" s="1257"/>
      <c r="P13678" s="1255"/>
    </row>
    <row r="13679" spans="7:16">
      <c r="G13679" s="1257"/>
      <c r="I13679" s="1255"/>
      <c r="K13679" s="1257"/>
      <c r="L13679" s="1257"/>
      <c r="P13679" s="1255"/>
    </row>
    <row r="13680" spans="7:16">
      <c r="G13680" s="1257"/>
      <c r="I13680" s="1255"/>
      <c r="K13680" s="1257"/>
      <c r="L13680" s="1257"/>
      <c r="P13680" s="1255"/>
    </row>
    <row r="13681" spans="7:16">
      <c r="G13681" s="1257"/>
      <c r="I13681" s="1255"/>
      <c r="K13681" s="1257"/>
      <c r="L13681" s="1257"/>
      <c r="P13681" s="1255"/>
    </row>
    <row r="13682" spans="7:16">
      <c r="G13682" s="1257"/>
      <c r="I13682" s="1255"/>
      <c r="K13682" s="1257"/>
      <c r="L13682" s="1257"/>
      <c r="P13682" s="1255"/>
    </row>
    <row r="13683" spans="7:16">
      <c r="G13683" s="1257"/>
      <c r="I13683" s="1255"/>
      <c r="K13683" s="1257"/>
      <c r="L13683" s="1257"/>
      <c r="P13683" s="1255"/>
    </row>
    <row r="13684" spans="7:16">
      <c r="G13684" s="1257"/>
      <c r="I13684" s="1255"/>
      <c r="K13684" s="1257"/>
      <c r="L13684" s="1257"/>
      <c r="P13684" s="1255"/>
    </row>
    <row r="13685" spans="7:16">
      <c r="G13685" s="1257"/>
      <c r="I13685" s="1255"/>
      <c r="K13685" s="1257"/>
      <c r="L13685" s="1257"/>
      <c r="P13685" s="1255"/>
    </row>
    <row r="13686" spans="7:16">
      <c r="G13686" s="1257"/>
      <c r="I13686" s="1255"/>
      <c r="K13686" s="1257"/>
      <c r="L13686" s="1257"/>
      <c r="P13686" s="1255"/>
    </row>
    <row r="13687" spans="7:16">
      <c r="G13687" s="1257"/>
      <c r="I13687" s="1255"/>
      <c r="K13687" s="1257"/>
      <c r="L13687" s="1257"/>
      <c r="P13687" s="1255"/>
    </row>
    <row r="13688" spans="7:16">
      <c r="G13688" s="1257"/>
      <c r="I13688" s="1255"/>
      <c r="K13688" s="1257"/>
      <c r="L13688" s="1257"/>
      <c r="P13688" s="1255"/>
    </row>
    <row r="13689" spans="7:16">
      <c r="G13689" s="1257"/>
      <c r="I13689" s="1255"/>
      <c r="K13689" s="1257"/>
      <c r="L13689" s="1257"/>
      <c r="P13689" s="1255"/>
    </row>
    <row r="13690" spans="7:16">
      <c r="G13690" s="1257"/>
      <c r="I13690" s="1255"/>
      <c r="K13690" s="1257"/>
      <c r="L13690" s="1257"/>
      <c r="P13690" s="1255"/>
    </row>
    <row r="13691" spans="7:16">
      <c r="G13691" s="1257"/>
      <c r="I13691" s="1255"/>
      <c r="K13691" s="1257"/>
      <c r="L13691" s="1257"/>
      <c r="P13691" s="1255"/>
    </row>
    <row r="13692" spans="7:16">
      <c r="G13692" s="1257"/>
      <c r="I13692" s="1255"/>
      <c r="K13692" s="1257"/>
      <c r="L13692" s="1257"/>
      <c r="P13692" s="1255"/>
    </row>
    <row r="13693" spans="7:16">
      <c r="G13693" s="1257"/>
      <c r="I13693" s="1255"/>
      <c r="K13693" s="1257"/>
      <c r="L13693" s="1257"/>
      <c r="P13693" s="1255"/>
    </row>
    <row r="13694" spans="7:16">
      <c r="G13694" s="1257"/>
      <c r="I13694" s="1255"/>
      <c r="K13694" s="1257"/>
      <c r="L13694" s="1257"/>
      <c r="P13694" s="1255"/>
    </row>
    <row r="13695" spans="7:16">
      <c r="G13695" s="1257"/>
      <c r="I13695" s="1255"/>
      <c r="K13695" s="1257"/>
      <c r="L13695" s="1257"/>
      <c r="P13695" s="1255"/>
    </row>
    <row r="13696" spans="7:16">
      <c r="G13696" s="1257"/>
      <c r="I13696" s="1255"/>
      <c r="K13696" s="1257"/>
      <c r="L13696" s="1257"/>
      <c r="P13696" s="1255"/>
    </row>
    <row r="13697" spans="7:16">
      <c r="G13697" s="1257"/>
      <c r="I13697" s="1255"/>
      <c r="K13697" s="1257"/>
      <c r="L13697" s="1257"/>
      <c r="P13697" s="1255"/>
    </row>
    <row r="13698" spans="7:16">
      <c r="G13698" s="1257"/>
      <c r="I13698" s="1255"/>
      <c r="K13698" s="1257"/>
      <c r="L13698" s="1257"/>
      <c r="P13698" s="1255"/>
    </row>
    <row r="13699" spans="7:16">
      <c r="G13699" s="1257"/>
      <c r="I13699" s="1255"/>
      <c r="K13699" s="1257"/>
      <c r="L13699" s="1257"/>
      <c r="P13699" s="1255"/>
    </row>
    <row r="13700" spans="7:16">
      <c r="G13700" s="1257"/>
      <c r="I13700" s="1255"/>
      <c r="K13700" s="1257"/>
      <c r="L13700" s="1257"/>
      <c r="P13700" s="1255"/>
    </row>
    <row r="13701" spans="7:16">
      <c r="G13701" s="1257"/>
      <c r="I13701" s="1255"/>
      <c r="K13701" s="1257"/>
      <c r="L13701" s="1257"/>
      <c r="P13701" s="1255"/>
    </row>
    <row r="13702" spans="7:16">
      <c r="G13702" s="1257"/>
      <c r="I13702" s="1255"/>
      <c r="K13702" s="1257"/>
      <c r="L13702" s="1257"/>
      <c r="P13702" s="1255"/>
    </row>
    <row r="13703" spans="7:16">
      <c r="G13703" s="1257"/>
      <c r="I13703" s="1255"/>
      <c r="K13703" s="1257"/>
      <c r="L13703" s="1257"/>
      <c r="P13703" s="1255"/>
    </row>
    <row r="13704" spans="7:16">
      <c r="G13704" s="1257"/>
      <c r="I13704" s="1255"/>
      <c r="K13704" s="1257"/>
      <c r="L13704" s="1257"/>
      <c r="P13704" s="1255"/>
    </row>
    <row r="13705" spans="7:16">
      <c r="G13705" s="1257"/>
      <c r="I13705" s="1255"/>
      <c r="K13705" s="1257"/>
      <c r="L13705" s="1257"/>
      <c r="P13705" s="1255"/>
    </row>
    <row r="13706" spans="7:16">
      <c r="G13706" s="1257"/>
      <c r="I13706" s="1255"/>
      <c r="K13706" s="1257"/>
      <c r="L13706" s="1257"/>
      <c r="P13706" s="1255"/>
    </row>
    <row r="13707" spans="7:16">
      <c r="G13707" s="1257"/>
      <c r="I13707" s="1255"/>
      <c r="K13707" s="1257"/>
      <c r="L13707" s="1257"/>
      <c r="P13707" s="1255"/>
    </row>
    <row r="13708" spans="7:16">
      <c r="G13708" s="1257"/>
      <c r="I13708" s="1255"/>
      <c r="K13708" s="1257"/>
      <c r="L13708" s="1257"/>
      <c r="P13708" s="1255"/>
    </row>
    <row r="13709" spans="7:16">
      <c r="I13709" s="1255"/>
      <c r="K13709" s="1257"/>
      <c r="L13709" s="1257"/>
      <c r="P13709" s="1255"/>
    </row>
    <row r="13710" spans="7:16">
      <c r="I13710" s="1255"/>
      <c r="K13710" s="1257"/>
      <c r="L13710" s="1257"/>
      <c r="P13710" s="1255"/>
    </row>
    <row r="13711" spans="7:16">
      <c r="I13711" s="1255"/>
      <c r="K13711" s="1257"/>
      <c r="L13711" s="1257"/>
      <c r="P13711" s="1255"/>
    </row>
    <row r="13712" spans="7:16">
      <c r="I13712" s="1255"/>
      <c r="K13712" s="1257"/>
      <c r="L13712" s="1257"/>
      <c r="P13712" s="1255"/>
    </row>
    <row r="13713" spans="9:16">
      <c r="I13713" s="1255"/>
      <c r="K13713" s="1257"/>
      <c r="L13713" s="1257"/>
      <c r="P13713" s="1255"/>
    </row>
    <row r="13714" spans="9:16">
      <c r="I13714" s="1255"/>
      <c r="K13714" s="1257"/>
      <c r="L13714" s="1257"/>
      <c r="P13714" s="1255"/>
    </row>
    <row r="13715" spans="9:16">
      <c r="I13715" s="1255"/>
      <c r="K13715" s="1257"/>
      <c r="L13715" s="1257"/>
      <c r="P13715" s="1255"/>
    </row>
    <row r="13716" spans="9:16">
      <c r="I13716" s="1255"/>
      <c r="K13716" s="1257"/>
      <c r="L13716" s="1257"/>
      <c r="P13716" s="1255"/>
    </row>
    <row r="13717" spans="9:16">
      <c r="I13717" s="1255"/>
      <c r="K13717" s="1257"/>
      <c r="L13717" s="1257"/>
      <c r="P13717" s="1255"/>
    </row>
    <row r="13718" spans="9:16">
      <c r="I13718" s="1255"/>
      <c r="K13718" s="1257"/>
      <c r="L13718" s="1257"/>
      <c r="P13718" s="1255"/>
    </row>
    <row r="13719" spans="9:16">
      <c r="I13719" s="1255"/>
      <c r="K13719" s="1257"/>
      <c r="L13719" s="1257"/>
      <c r="P13719" s="1255"/>
    </row>
    <row r="13720" spans="9:16">
      <c r="I13720" s="1255"/>
      <c r="K13720" s="1257"/>
      <c r="L13720" s="1257"/>
      <c r="P13720" s="1255"/>
    </row>
    <row r="13721" spans="9:16">
      <c r="I13721" s="1255"/>
      <c r="K13721" s="1257"/>
      <c r="L13721" s="1257"/>
      <c r="P13721" s="1255"/>
    </row>
    <row r="13722" spans="9:16">
      <c r="I13722" s="1255"/>
      <c r="K13722" s="1257"/>
      <c r="L13722" s="1257"/>
      <c r="P13722" s="1255"/>
    </row>
    <row r="13723" spans="9:16">
      <c r="I13723" s="1255"/>
      <c r="K13723" s="1257"/>
      <c r="L13723" s="1257"/>
      <c r="P13723" s="1255"/>
    </row>
    <row r="13724" spans="9:16">
      <c r="I13724" s="1255"/>
      <c r="K13724" s="1257"/>
      <c r="L13724" s="1257"/>
      <c r="P13724" s="1255"/>
    </row>
    <row r="13725" spans="9:16">
      <c r="I13725" s="1255"/>
      <c r="K13725" s="1257"/>
      <c r="L13725" s="1257"/>
      <c r="P13725" s="1255"/>
    </row>
    <row r="13726" spans="9:16">
      <c r="I13726" s="1255"/>
      <c r="K13726" s="1257"/>
      <c r="L13726" s="1257"/>
      <c r="P13726" s="1255"/>
    </row>
    <row r="13727" spans="9:16">
      <c r="I13727" s="1255"/>
      <c r="K13727" s="1257"/>
      <c r="L13727" s="1257"/>
      <c r="P13727" s="1255"/>
    </row>
    <row r="13728" spans="9:16">
      <c r="I13728" s="1255"/>
      <c r="K13728" s="1257"/>
      <c r="L13728" s="1257"/>
      <c r="P13728" s="1255"/>
    </row>
    <row r="13729" spans="9:16">
      <c r="I13729" s="1255"/>
      <c r="K13729" s="1257"/>
      <c r="L13729" s="1257"/>
      <c r="P13729" s="1255"/>
    </row>
    <row r="13730" spans="9:16">
      <c r="I13730" s="1255"/>
      <c r="K13730" s="1257"/>
      <c r="L13730" s="1257"/>
      <c r="P13730" s="1255"/>
    </row>
    <row r="13731" spans="9:16">
      <c r="I13731" s="1255"/>
      <c r="K13731" s="1257"/>
      <c r="L13731" s="1257"/>
      <c r="P13731" s="1255"/>
    </row>
    <row r="13732" spans="9:16">
      <c r="I13732" s="1255"/>
      <c r="K13732" s="1257"/>
      <c r="L13732" s="1257"/>
      <c r="P13732" s="1255"/>
    </row>
    <row r="13733" spans="9:16">
      <c r="I13733" s="1255"/>
      <c r="K13733" s="1257"/>
      <c r="L13733" s="1257"/>
      <c r="P13733" s="1255"/>
    </row>
    <row r="13734" spans="9:16">
      <c r="I13734" s="1255"/>
      <c r="K13734" s="1257"/>
      <c r="L13734" s="1257"/>
      <c r="P13734" s="1255"/>
    </row>
    <row r="13735" spans="9:16">
      <c r="I13735" s="1255"/>
      <c r="K13735" s="1257"/>
      <c r="L13735" s="1257"/>
      <c r="P13735" s="1255"/>
    </row>
    <row r="13736" spans="9:16">
      <c r="I13736" s="1255"/>
      <c r="K13736" s="1257"/>
      <c r="L13736" s="1257"/>
      <c r="P13736" s="1255"/>
    </row>
    <row r="13737" spans="9:16">
      <c r="I13737" s="1255"/>
      <c r="K13737" s="1257"/>
      <c r="L13737" s="1257"/>
      <c r="P13737" s="1255"/>
    </row>
    <row r="13738" spans="9:16">
      <c r="I13738" s="1255"/>
      <c r="K13738" s="1257"/>
      <c r="L13738" s="1257"/>
      <c r="P13738" s="1255"/>
    </row>
    <row r="13739" spans="9:16">
      <c r="I13739" s="1255"/>
      <c r="K13739" s="1257"/>
      <c r="L13739" s="1257"/>
      <c r="P13739" s="1255"/>
    </row>
    <row r="13740" spans="9:16">
      <c r="I13740" s="1255"/>
      <c r="K13740" s="1257"/>
      <c r="L13740" s="1257"/>
      <c r="P13740" s="1255"/>
    </row>
    <row r="13741" spans="9:16">
      <c r="I13741" s="1255"/>
      <c r="K13741" s="1257"/>
      <c r="L13741" s="1257"/>
      <c r="P13741" s="1255"/>
    </row>
    <row r="13742" spans="9:16">
      <c r="I13742" s="1255"/>
      <c r="K13742" s="1257"/>
      <c r="L13742" s="1257"/>
      <c r="P13742" s="1255"/>
    </row>
    <row r="13743" spans="9:16">
      <c r="I13743" s="1255"/>
      <c r="L13743" s="1257"/>
    </row>
    <row r="13744" spans="9:16">
      <c r="I13744" s="1255"/>
    </row>
    <row r="13745" spans="9:9">
      <c r="I13745" s="1255"/>
    </row>
    <row r="13746" spans="9:9">
      <c r="I13746" s="1255"/>
    </row>
    <row r="13747" spans="9:9">
      <c r="I13747" s="1255"/>
    </row>
    <row r="13748" spans="9:9">
      <c r="I13748" s="1255"/>
    </row>
    <row r="13749" spans="9:9">
      <c r="I13749" s="1255"/>
    </row>
    <row r="13750" spans="9:9">
      <c r="I13750" s="1255"/>
    </row>
    <row r="13751" spans="9:9">
      <c r="I13751" s="1255"/>
    </row>
  </sheetData>
  <conditionalFormatting sqref="C89:C96">
    <cfRule type="top10" dxfId="102"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Y1432"/>
  <sheetViews>
    <sheetView rightToLeft="1" zoomScaleNormal="100" workbookViewId="0">
      <selection activeCell="L24" sqref="L24"/>
    </sheetView>
  </sheetViews>
  <sheetFormatPr defaultColWidth="9.125" defaultRowHeight="15"/>
  <cols>
    <col min="1" max="1" width="14.75" style="1270" customWidth="1"/>
    <col min="2" max="2" width="9.125" style="1271"/>
    <col min="3" max="3" width="8.75" style="1272" customWidth="1"/>
    <col min="4" max="4" width="8.75" style="1273" customWidth="1"/>
    <col min="5" max="5" width="8.75" style="1274" customWidth="1"/>
    <col min="6" max="6" width="8.75" style="1275" customWidth="1"/>
    <col min="7" max="7" width="8.75" style="1276" customWidth="1"/>
    <col min="8" max="8" width="8.75" style="1277" customWidth="1"/>
    <col min="9" max="9" width="8.75" style="1278" customWidth="1"/>
    <col min="10" max="110" width="8.75" style="26" customWidth="1"/>
    <col min="111" max="16384" width="9.125" style="26"/>
  </cols>
  <sheetData>
    <row r="1" spans="1:129" s="1261" customFormat="1">
      <c r="A1" s="1258" t="s">
        <v>5548</v>
      </c>
      <c r="B1" s="1259" t="s">
        <v>5581</v>
      </c>
      <c r="C1" s="1259" t="s">
        <v>5582</v>
      </c>
      <c r="D1" s="1259" t="s">
        <v>5583</v>
      </c>
      <c r="E1" s="1259" t="s">
        <v>5584</v>
      </c>
      <c r="F1" s="1259" t="s">
        <v>5585</v>
      </c>
      <c r="G1" s="1259" t="s">
        <v>5586</v>
      </c>
      <c r="H1" s="1259" t="s">
        <v>5587</v>
      </c>
      <c r="I1" s="1259" t="s">
        <v>5588</v>
      </c>
      <c r="J1" s="1259" t="s">
        <v>5589</v>
      </c>
      <c r="K1" s="1259" t="s">
        <v>5590</v>
      </c>
      <c r="L1" s="1259" t="s">
        <v>5591</v>
      </c>
      <c r="M1" s="1259" t="s">
        <v>5592</v>
      </c>
      <c r="N1" s="1259" t="s">
        <v>5593</v>
      </c>
      <c r="O1" s="1259" t="s">
        <v>5594</v>
      </c>
      <c r="P1" s="1259" t="s">
        <v>5595</v>
      </c>
      <c r="Q1" s="1259" t="s">
        <v>5596</v>
      </c>
      <c r="R1" s="1259" t="s">
        <v>374</v>
      </c>
      <c r="S1" s="1259" t="s">
        <v>373</v>
      </c>
      <c r="T1" s="1259" t="s">
        <v>372</v>
      </c>
      <c r="U1" s="1259" t="s">
        <v>371</v>
      </c>
      <c r="V1" s="1259" t="s">
        <v>370</v>
      </c>
      <c r="W1" s="1259" t="s">
        <v>369</v>
      </c>
      <c r="X1" s="1259" t="s">
        <v>368</v>
      </c>
      <c r="Y1" s="1259" t="s">
        <v>367</v>
      </c>
      <c r="Z1" s="1259" t="s">
        <v>366</v>
      </c>
      <c r="AA1" s="1259" t="s">
        <v>365</v>
      </c>
      <c r="AB1" s="1259" t="s">
        <v>364</v>
      </c>
      <c r="AC1" s="1259" t="s">
        <v>363</v>
      </c>
      <c r="AD1" s="1259" t="s">
        <v>362</v>
      </c>
      <c r="AE1" s="1259" t="s">
        <v>361</v>
      </c>
      <c r="AF1" s="1259" t="s">
        <v>360</v>
      </c>
      <c r="AG1" s="1259" t="s">
        <v>359</v>
      </c>
      <c r="AH1" s="1259" t="s">
        <v>358</v>
      </c>
      <c r="AI1" s="1259" t="s">
        <v>357</v>
      </c>
      <c r="AJ1" s="1259" t="s">
        <v>356</v>
      </c>
      <c r="AK1" s="1259" t="s">
        <v>355</v>
      </c>
      <c r="AL1" s="1259" t="s">
        <v>354</v>
      </c>
      <c r="AM1" s="1259" t="s">
        <v>353</v>
      </c>
      <c r="AN1" s="1259" t="s">
        <v>352</v>
      </c>
      <c r="AO1" s="1259" t="s">
        <v>351</v>
      </c>
      <c r="AP1" s="1259" t="s">
        <v>350</v>
      </c>
      <c r="AQ1" s="1259" t="s">
        <v>349</v>
      </c>
      <c r="AR1" s="1259" t="s">
        <v>348</v>
      </c>
      <c r="AS1" s="1259" t="s">
        <v>347</v>
      </c>
      <c r="AT1" s="1259" t="s">
        <v>5597</v>
      </c>
      <c r="AU1" s="1259" t="s">
        <v>346</v>
      </c>
      <c r="AV1" s="1259" t="s">
        <v>345</v>
      </c>
      <c r="AW1" s="1259" t="s">
        <v>344</v>
      </c>
      <c r="AX1" s="1259" t="s">
        <v>343</v>
      </c>
      <c r="AY1" s="1259" t="s">
        <v>342</v>
      </c>
      <c r="AZ1" s="1259" t="s">
        <v>341</v>
      </c>
      <c r="BA1" s="1259" t="s">
        <v>340</v>
      </c>
      <c r="BB1" s="1259" t="s">
        <v>339</v>
      </c>
      <c r="BC1" s="1259" t="s">
        <v>338</v>
      </c>
      <c r="BD1" s="1259" t="s">
        <v>337</v>
      </c>
      <c r="BE1" s="1259" t="s">
        <v>336</v>
      </c>
      <c r="BF1" s="1259" t="s">
        <v>335</v>
      </c>
      <c r="BG1" s="1259" t="s">
        <v>334</v>
      </c>
      <c r="BH1" s="1259" t="s">
        <v>333</v>
      </c>
      <c r="BI1" s="1259" t="s">
        <v>5598</v>
      </c>
      <c r="BJ1" s="1259" t="s">
        <v>332</v>
      </c>
      <c r="BK1" s="1259" t="s">
        <v>331</v>
      </c>
      <c r="BL1" s="1259" t="s">
        <v>330</v>
      </c>
      <c r="BM1" s="1259" t="s">
        <v>329</v>
      </c>
      <c r="BN1" s="1259" t="s">
        <v>328</v>
      </c>
      <c r="BO1" s="1259" t="s">
        <v>327</v>
      </c>
      <c r="BP1" s="1259" t="s">
        <v>326</v>
      </c>
      <c r="BQ1" s="1260" t="s">
        <v>5599</v>
      </c>
      <c r="BR1" s="1260" t="s">
        <v>325</v>
      </c>
      <c r="BS1" s="1260" t="s">
        <v>324</v>
      </c>
      <c r="BT1" s="1260" t="s">
        <v>323</v>
      </c>
      <c r="BU1" s="1260" t="s">
        <v>322</v>
      </c>
      <c r="BV1" s="1260" t="s">
        <v>321</v>
      </c>
      <c r="BW1" s="1260" t="s">
        <v>320</v>
      </c>
      <c r="BX1" s="1260" t="s">
        <v>319</v>
      </c>
      <c r="BY1" s="1260" t="s">
        <v>318</v>
      </c>
      <c r="BZ1" s="1260" t="s">
        <v>317</v>
      </c>
      <c r="CA1" s="1260" t="s">
        <v>316</v>
      </c>
      <c r="CB1" s="1260" t="s">
        <v>315</v>
      </c>
      <c r="CC1" s="1260" t="s">
        <v>314</v>
      </c>
      <c r="CD1" s="1260" t="s">
        <v>5580</v>
      </c>
      <c r="CE1" s="1260" t="s">
        <v>313</v>
      </c>
      <c r="CF1" s="1260" t="s">
        <v>312</v>
      </c>
      <c r="CG1" s="1260" t="s">
        <v>5600</v>
      </c>
      <c r="CH1" s="1260" t="s">
        <v>197</v>
      </c>
      <c r="CI1" s="1260" t="s">
        <v>3</v>
      </c>
      <c r="CJ1" s="1260" t="s">
        <v>196</v>
      </c>
      <c r="CK1" s="1260" t="s">
        <v>5</v>
      </c>
      <c r="CL1" s="1260" t="s">
        <v>195</v>
      </c>
      <c r="CM1" s="1260" t="s">
        <v>7</v>
      </c>
      <c r="CN1" s="1260" t="s">
        <v>8</v>
      </c>
      <c r="CO1" s="1260" t="s">
        <v>9</v>
      </c>
      <c r="CP1" s="1260" t="s">
        <v>193</v>
      </c>
      <c r="CQ1" s="1260" t="s">
        <v>11</v>
      </c>
      <c r="CR1" s="1260" t="s">
        <v>12</v>
      </c>
      <c r="CS1" s="1260" t="s">
        <v>49</v>
      </c>
      <c r="CT1" s="1260" t="s">
        <v>1205</v>
      </c>
      <c r="CU1" s="1260" t="s">
        <v>1199</v>
      </c>
      <c r="CV1" s="1260" t="s">
        <v>1228</v>
      </c>
      <c r="CW1" s="1260" t="s">
        <v>1261</v>
      </c>
      <c r="CX1" s="1260" t="s">
        <v>1303</v>
      </c>
      <c r="CY1" s="1260" t="s">
        <v>1330</v>
      </c>
      <c r="CZ1" s="1260" t="s">
        <v>1144</v>
      </c>
      <c r="DA1" s="1260" t="s">
        <v>1388</v>
      </c>
      <c r="DB1" s="1260" t="s">
        <v>1454</v>
      </c>
      <c r="DC1" s="1260" t="s">
        <v>1146</v>
      </c>
      <c r="DD1" s="1260" t="s">
        <v>1517</v>
      </c>
      <c r="DE1" s="1260" t="s">
        <v>1540</v>
      </c>
      <c r="DF1" s="1260" t="s">
        <v>1602</v>
      </c>
      <c r="DG1" s="1260" t="s">
        <v>1694</v>
      </c>
      <c r="DH1" s="1260" t="s">
        <v>1743</v>
      </c>
      <c r="DI1" s="1260" t="s">
        <v>2539</v>
      </c>
      <c r="DJ1" s="1260" t="s">
        <v>2581</v>
      </c>
      <c r="DK1" s="1260" t="s">
        <v>2629</v>
      </c>
      <c r="DL1" s="1260" t="s">
        <v>2678</v>
      </c>
      <c r="DM1" s="1260" t="s">
        <v>2731</v>
      </c>
      <c r="DN1" s="1260" t="s">
        <v>2902</v>
      </c>
      <c r="DO1" s="1260" t="s">
        <v>2990</v>
      </c>
      <c r="DP1" s="1260" t="s">
        <v>3101</v>
      </c>
      <c r="DQ1" s="1260" t="s">
        <v>3223</v>
      </c>
      <c r="DR1" s="1260" t="s">
        <v>3289</v>
      </c>
      <c r="DS1" s="1260" t="s">
        <v>3379</v>
      </c>
      <c r="DT1" s="1260" t="s">
        <v>5254</v>
      </c>
      <c r="DU1" s="1260" t="s">
        <v>5330</v>
      </c>
      <c r="DV1" s="1260" t="s">
        <v>5420</v>
      </c>
      <c r="DW1" s="1260" t="s">
        <v>5604</v>
      </c>
      <c r="DX1" s="1260" t="s">
        <v>5747</v>
      </c>
      <c r="DY1" s="1260" t="s">
        <v>5944</v>
      </c>
    </row>
    <row r="2" spans="1:129" s="1264" customFormat="1" ht="12">
      <c r="A2" s="1262" t="s">
        <v>5601</v>
      </c>
      <c r="B2" s="1263">
        <v>9.01</v>
      </c>
      <c r="C2" s="1263">
        <v>8.69</v>
      </c>
      <c r="D2" s="1263">
        <v>8.19</v>
      </c>
      <c r="E2" s="1263">
        <v>7.53</v>
      </c>
      <c r="F2" s="1263">
        <v>7.21</v>
      </c>
      <c r="G2" s="1263">
        <v>7.63</v>
      </c>
      <c r="H2" s="1263">
        <v>7.31</v>
      </c>
      <c r="I2" s="1263">
        <v>6.87</v>
      </c>
      <c r="J2" s="1263">
        <v>6.53</v>
      </c>
      <c r="K2" s="1263">
        <v>6.79</v>
      </c>
      <c r="L2" s="1263">
        <v>6.12</v>
      </c>
      <c r="M2" s="1263">
        <v>6.05</v>
      </c>
      <c r="N2" s="1263">
        <v>6.35</v>
      </c>
      <c r="O2" s="1263">
        <v>6.03</v>
      </c>
      <c r="P2" s="1263">
        <v>5.65</v>
      </c>
      <c r="Q2" s="1263">
        <v>5.0199999999999996</v>
      </c>
      <c r="R2" s="1263">
        <v>4.59</v>
      </c>
      <c r="S2" s="1263">
        <v>5</v>
      </c>
      <c r="T2" s="1263">
        <v>5.26</v>
      </c>
      <c r="U2" s="1263">
        <v>5.03</v>
      </c>
      <c r="V2" s="1263">
        <v>5.67</v>
      </c>
      <c r="W2" s="1263">
        <v>5.89</v>
      </c>
      <c r="X2" s="1263">
        <v>5.63</v>
      </c>
      <c r="Y2" s="1263">
        <v>5.34</v>
      </c>
      <c r="Z2" s="1263">
        <v>5.71</v>
      </c>
      <c r="AA2" s="1263">
        <v>5.67</v>
      </c>
      <c r="AB2" s="1263">
        <v>6.22</v>
      </c>
      <c r="AC2" s="1263">
        <v>6.46</v>
      </c>
      <c r="AD2" s="1263">
        <v>6.13</v>
      </c>
      <c r="AE2" s="1263">
        <v>6.25</v>
      </c>
      <c r="AF2" s="1263">
        <v>7.16</v>
      </c>
      <c r="AG2" s="1263">
        <v>7.36</v>
      </c>
      <c r="AH2" s="1263">
        <v>8.0399999999999991</v>
      </c>
      <c r="AI2" s="1263">
        <v>7.58</v>
      </c>
      <c r="AJ2" s="1263">
        <v>7.45</v>
      </c>
      <c r="AK2" s="1263">
        <v>7.1</v>
      </c>
      <c r="AL2" s="1263">
        <v>7.1</v>
      </c>
      <c r="AM2" s="1263">
        <v>6.65</v>
      </c>
      <c r="AN2" s="1263">
        <v>6.42</v>
      </c>
      <c r="AO2" s="1263">
        <v>5.82</v>
      </c>
      <c r="AP2" s="1263">
        <v>5.8</v>
      </c>
      <c r="AQ2" s="1263">
        <v>5.6</v>
      </c>
      <c r="AR2" s="1263">
        <v>5.43</v>
      </c>
      <c r="AS2" s="1263">
        <v>5.54</v>
      </c>
      <c r="AT2" s="1263">
        <v>5.58</v>
      </c>
      <c r="AU2" s="1263">
        <v>5.07</v>
      </c>
      <c r="AV2" s="1263">
        <v>5.07</v>
      </c>
      <c r="AW2" s="1263">
        <v>5.43</v>
      </c>
      <c r="AX2" s="1263">
        <v>5.75</v>
      </c>
      <c r="AY2" s="1263">
        <v>5.52</v>
      </c>
      <c r="AZ2" s="1263">
        <v>5.44</v>
      </c>
      <c r="BA2" s="1263">
        <v>5.88</v>
      </c>
      <c r="BB2" s="1263">
        <v>5.66</v>
      </c>
      <c r="BC2" s="1263">
        <v>5.33</v>
      </c>
      <c r="BD2" s="1263">
        <v>5.6</v>
      </c>
      <c r="BE2" s="1263">
        <v>5.79</v>
      </c>
      <c r="BF2" s="1263">
        <v>5.63</v>
      </c>
      <c r="BG2" s="1263">
        <v>6.18</v>
      </c>
      <c r="BH2" s="1263">
        <v>7.17</v>
      </c>
      <c r="BI2" s="1263">
        <v>7.45</v>
      </c>
      <c r="BJ2" s="1263">
        <v>7.54</v>
      </c>
      <c r="BK2" s="1263">
        <v>7.39</v>
      </c>
      <c r="BL2" s="1263">
        <v>6.94</v>
      </c>
      <c r="BM2" s="1263">
        <v>6.99</v>
      </c>
      <c r="BN2" s="1263">
        <v>7.1</v>
      </c>
      <c r="BO2" s="1263">
        <v>7.29</v>
      </c>
      <c r="BP2" s="1263">
        <v>7.36</v>
      </c>
      <c r="BQ2" s="1263">
        <v>7.4229251289878793</v>
      </c>
      <c r="BR2" s="1263">
        <v>7.51</v>
      </c>
      <c r="BS2" s="1263">
        <v>7.55</v>
      </c>
      <c r="BT2" s="1263">
        <v>7.0209431404899965</v>
      </c>
      <c r="BU2" s="1263">
        <v>6.84</v>
      </c>
      <c r="BV2" s="1263">
        <v>6.9631860959617313</v>
      </c>
      <c r="BW2" s="1263">
        <v>7.16</v>
      </c>
      <c r="BX2" s="1263">
        <v>6.9791776760286774</v>
      </c>
      <c r="BY2" s="1263">
        <v>6.6957022085304834</v>
      </c>
      <c r="BZ2" s="1263">
        <v>6.53</v>
      </c>
      <c r="CA2" s="1263">
        <v>6.9554149878676279</v>
      </c>
      <c r="CB2" s="1263">
        <v>6.629366400089995</v>
      </c>
      <c r="CC2" s="1263">
        <v>6.7767705333537673</v>
      </c>
      <c r="CD2" s="1263">
        <v>7.0594914892690372</v>
      </c>
      <c r="CE2" s="1263">
        <v>7.1701543738755582</v>
      </c>
      <c r="CF2" s="1263">
        <v>6.8210180696016787</v>
      </c>
      <c r="CG2" s="1263">
        <v>6.4422686995656608</v>
      </c>
      <c r="CH2" s="1263">
        <v>6.1491469440532196</v>
      </c>
      <c r="CI2" s="1263">
        <v>6.3196181554716437</v>
      </c>
      <c r="CJ2" s="1263">
        <v>6.6437592713425646</v>
      </c>
      <c r="CK2" s="1263">
        <v>6.3365038719655029</v>
      </c>
      <c r="CL2" s="1263">
        <v>7.8139109267211238</v>
      </c>
      <c r="CM2" s="1263">
        <v>9.0538395468802868</v>
      </c>
      <c r="CN2" s="1263">
        <v>10.752817207530484</v>
      </c>
      <c r="CO2" s="1263">
        <v>10.612194504317037</v>
      </c>
      <c r="CP2" s="1263">
        <v>9.0024071724761487</v>
      </c>
      <c r="CQ2" s="1263">
        <v>6.8637077684820307</v>
      </c>
      <c r="CR2" s="1263">
        <v>6.1174281717023842</v>
      </c>
      <c r="CS2" s="1263">
        <v>6.8837318586388783</v>
      </c>
      <c r="CT2" s="1263">
        <v>8.1059270179315686</v>
      </c>
      <c r="CU2" s="1263">
        <v>7.7073883866942818</v>
      </c>
      <c r="CV2" s="1263">
        <v>7.9578309584920399</v>
      </c>
      <c r="CW2" s="1263">
        <v>6.55</v>
      </c>
      <c r="CX2" s="1263">
        <v>6.05</v>
      </c>
      <c r="CY2" s="1263">
        <v>6.56</v>
      </c>
      <c r="CZ2" s="1263">
        <v>6.84</v>
      </c>
      <c r="DA2" s="1263">
        <v>6.5116332089044491</v>
      </c>
      <c r="DB2" s="1263">
        <v>7.289900352351677</v>
      </c>
      <c r="DC2" s="1263">
        <v>8.2200856871198962</v>
      </c>
      <c r="DD2" s="1263">
        <v>9.6691715306300008</v>
      </c>
      <c r="DE2" s="1263">
        <v>10.3</v>
      </c>
      <c r="DF2" s="1263">
        <v>14.26</v>
      </c>
      <c r="DG2" s="1263">
        <v>20.023438391837946</v>
      </c>
      <c r="DH2" s="1263">
        <v>24.668276052028254</v>
      </c>
      <c r="DI2" s="1263">
        <v>10.549895531828378</v>
      </c>
      <c r="DJ2" s="1263">
        <v>10.039999999999999</v>
      </c>
      <c r="DK2" s="1263">
        <v>9.1395956587673268</v>
      </c>
      <c r="DL2" s="1263">
        <v>8.5999659553738184</v>
      </c>
      <c r="DM2" s="1263">
        <v>8.795986734487526</v>
      </c>
      <c r="DN2" s="1263">
        <v>8.0150807803557278</v>
      </c>
      <c r="DO2" s="1263">
        <v>7.368068976445219</v>
      </c>
      <c r="DP2" s="1263">
        <v>7.3378245537351798</v>
      </c>
      <c r="DQ2" s="1263">
        <v>7.8558411438522375</v>
      </c>
      <c r="DR2" s="1263">
        <v>8.8000000000000007</v>
      </c>
      <c r="DS2" s="1263">
        <v>9.5534482684109339</v>
      </c>
      <c r="DT2" s="1263">
        <v>8.7904966670389904</v>
      </c>
      <c r="DU2" s="1263">
        <v>7.8878527143395889</v>
      </c>
      <c r="DV2" s="1263">
        <v>7.5229516038574618</v>
      </c>
      <c r="DW2" s="1263">
        <v>6.7123554436356718</v>
      </c>
      <c r="DX2" s="1263">
        <v>6.1169869263862626</v>
      </c>
      <c r="DY2" s="1263">
        <v>6.9738915255300382</v>
      </c>
    </row>
    <row r="3" spans="1:129">
      <c r="A3" s="26"/>
      <c r="B3" s="26"/>
      <c r="C3" s="26"/>
      <c r="D3" s="26"/>
      <c r="E3" s="26"/>
      <c r="F3" s="26"/>
      <c r="G3" s="26"/>
      <c r="H3" s="26"/>
      <c r="I3" s="26"/>
    </row>
    <row r="4" spans="1:129" s="1261" customFormat="1">
      <c r="A4" s="1258" t="s">
        <v>5602</v>
      </c>
      <c r="B4" s="1260" t="s">
        <v>2731</v>
      </c>
      <c r="C4" s="1260" t="s">
        <v>2902</v>
      </c>
      <c r="D4" s="1260" t="s">
        <v>2990</v>
      </c>
      <c r="E4" s="1260" t="s">
        <v>3101</v>
      </c>
      <c r="F4" s="1260" t="s">
        <v>3223</v>
      </c>
      <c r="G4" s="1260" t="s">
        <v>3289</v>
      </c>
      <c r="H4" s="1260" t="s">
        <v>3379</v>
      </c>
      <c r="I4" s="1260" t="s">
        <v>5254</v>
      </c>
      <c r="J4" s="1260" t="s">
        <v>5330</v>
      </c>
      <c r="K4" s="1260" t="s">
        <v>5420</v>
      </c>
      <c r="L4" s="1260" t="s">
        <v>5604</v>
      </c>
      <c r="M4" s="1260" t="s">
        <v>5747</v>
      </c>
      <c r="N4" s="1260" t="s">
        <v>5944</v>
      </c>
    </row>
    <row r="5" spans="1:129" s="1264" customFormat="1" ht="12">
      <c r="A5" s="1265" t="s">
        <v>5601</v>
      </c>
      <c r="B5" s="1266">
        <v>8.795986734487526</v>
      </c>
      <c r="C5" s="1266">
        <v>8.0150807803557278</v>
      </c>
      <c r="D5" s="1266">
        <v>7.368068976445219</v>
      </c>
      <c r="E5" s="1266">
        <v>7.3378245537351798</v>
      </c>
      <c r="F5" s="1266">
        <v>7.8558411438522375</v>
      </c>
      <c r="G5" s="1266">
        <v>8.8000000000000007</v>
      </c>
      <c r="H5" s="1266">
        <v>9.5534482684109339</v>
      </c>
      <c r="I5" s="1266">
        <v>8.7904966670389904</v>
      </c>
      <c r="J5" s="1266">
        <v>7.8878527143395889</v>
      </c>
      <c r="K5" s="1266">
        <v>7.5229516038574618</v>
      </c>
      <c r="L5" s="1266">
        <v>6.7123554436356718</v>
      </c>
      <c r="M5" s="1266">
        <v>6.1169869263862626</v>
      </c>
      <c r="N5" s="1266">
        <v>6.9738915255300382</v>
      </c>
    </row>
    <row r="6" spans="1:129">
      <c r="A6" s="26"/>
      <c r="B6" s="26"/>
      <c r="C6" s="26"/>
      <c r="D6" s="26"/>
      <c r="E6" s="26"/>
      <c r="F6" s="26"/>
      <c r="G6" s="26"/>
      <c r="H6" s="26"/>
      <c r="I6" s="26"/>
    </row>
    <row r="7" spans="1:129">
      <c r="A7" s="26"/>
      <c r="B7" s="26"/>
      <c r="C7" s="26"/>
      <c r="D7" s="26"/>
      <c r="E7" s="26"/>
      <c r="F7" s="26"/>
      <c r="G7" s="26"/>
      <c r="H7" s="26"/>
      <c r="I7" s="26"/>
    </row>
    <row r="8" spans="1:129" ht="17.25">
      <c r="A8" s="1267" t="s">
        <v>5548</v>
      </c>
      <c r="B8" s="1268" t="s">
        <v>5601</v>
      </c>
      <c r="C8" s="26"/>
      <c r="D8" s="26"/>
      <c r="E8" s="26"/>
      <c r="F8" s="26"/>
      <c r="G8" s="26"/>
      <c r="H8" s="26"/>
      <c r="I8" s="26"/>
    </row>
    <row r="9" spans="1:129" ht="17.25" customHeight="1">
      <c r="A9" s="1269" t="s">
        <v>5581</v>
      </c>
      <c r="B9" s="1263">
        <v>9.01</v>
      </c>
      <c r="C9" s="26"/>
      <c r="D9" s="26"/>
      <c r="E9" s="26"/>
      <c r="F9" s="26"/>
      <c r="G9" s="26"/>
      <c r="H9" s="26"/>
      <c r="I9" s="26"/>
    </row>
    <row r="10" spans="1:129" ht="17.25" customHeight="1">
      <c r="A10" s="1269" t="s">
        <v>5582</v>
      </c>
      <c r="B10" s="1263">
        <v>8.69</v>
      </c>
      <c r="C10" s="26"/>
      <c r="D10" s="26"/>
      <c r="E10" s="26"/>
      <c r="F10" s="26"/>
      <c r="G10" s="26"/>
      <c r="H10" s="26"/>
      <c r="I10" s="26"/>
    </row>
    <row r="11" spans="1:129" ht="17.25" customHeight="1">
      <c r="A11" s="1269" t="s">
        <v>5583</v>
      </c>
      <c r="B11" s="1263">
        <v>8.19</v>
      </c>
      <c r="C11" s="26"/>
      <c r="D11" s="26"/>
      <c r="E11" s="26"/>
      <c r="F11" s="26"/>
      <c r="G11" s="26"/>
      <c r="H11" s="26"/>
      <c r="I11" s="26"/>
    </row>
    <row r="12" spans="1:129" ht="17.25" customHeight="1">
      <c r="A12" s="1269" t="s">
        <v>5584</v>
      </c>
      <c r="B12" s="1263">
        <v>7.53</v>
      </c>
      <c r="C12" s="26"/>
      <c r="D12" s="26"/>
      <c r="E12" s="26"/>
      <c r="F12" s="26"/>
      <c r="G12" s="26"/>
      <c r="H12" s="26"/>
      <c r="I12" s="26"/>
    </row>
    <row r="13" spans="1:129" ht="17.25" customHeight="1">
      <c r="A13" s="1269" t="s">
        <v>5585</v>
      </c>
      <c r="B13" s="1263">
        <v>7.21</v>
      </c>
      <c r="C13" s="26"/>
      <c r="D13" s="26"/>
      <c r="E13" s="26"/>
      <c r="F13" s="26"/>
      <c r="G13" s="26"/>
      <c r="H13" s="26"/>
      <c r="I13" s="26"/>
    </row>
    <row r="14" spans="1:129" ht="17.25" customHeight="1">
      <c r="A14" s="1269" t="s">
        <v>5586</v>
      </c>
      <c r="B14" s="1263">
        <v>7.63</v>
      </c>
      <c r="C14" s="26"/>
      <c r="D14" s="26"/>
      <c r="E14" s="26"/>
      <c r="F14" s="26"/>
      <c r="G14" s="26"/>
      <c r="H14" s="26"/>
      <c r="I14" s="26"/>
    </row>
    <row r="15" spans="1:129" ht="17.25" customHeight="1">
      <c r="A15" s="1269" t="s">
        <v>5587</v>
      </c>
      <c r="B15" s="1263">
        <v>7.31</v>
      </c>
      <c r="C15" s="26"/>
      <c r="D15" s="26"/>
      <c r="E15" s="26"/>
      <c r="F15" s="26"/>
      <c r="G15" s="26"/>
      <c r="H15" s="26"/>
      <c r="I15" s="26"/>
    </row>
    <row r="16" spans="1:129" ht="17.25" customHeight="1">
      <c r="A16" s="1269" t="s">
        <v>5588</v>
      </c>
      <c r="B16" s="1263">
        <v>6.87</v>
      </c>
      <c r="C16" s="26"/>
      <c r="D16" s="26"/>
      <c r="E16" s="26"/>
      <c r="F16" s="26"/>
      <c r="G16" s="26"/>
      <c r="H16" s="26"/>
      <c r="I16" s="26"/>
    </row>
    <row r="17" spans="1:9" ht="17.25" customHeight="1">
      <c r="A17" s="1269" t="s">
        <v>5589</v>
      </c>
      <c r="B17" s="1263">
        <v>6.53</v>
      </c>
      <c r="C17" s="26"/>
      <c r="D17" s="26"/>
      <c r="E17" s="26"/>
      <c r="F17" s="26"/>
      <c r="G17" s="26"/>
      <c r="H17" s="26"/>
      <c r="I17" s="26"/>
    </row>
    <row r="18" spans="1:9" ht="17.25" customHeight="1">
      <c r="A18" s="1269" t="s">
        <v>5590</v>
      </c>
      <c r="B18" s="1263">
        <v>6.79</v>
      </c>
      <c r="C18" s="26"/>
      <c r="D18" s="26"/>
      <c r="E18" s="26"/>
      <c r="F18" s="26"/>
      <c r="G18" s="26"/>
      <c r="H18" s="26"/>
      <c r="I18" s="26"/>
    </row>
    <row r="19" spans="1:9" ht="17.25" customHeight="1">
      <c r="A19" s="1269" t="s">
        <v>5591</v>
      </c>
      <c r="B19" s="1263">
        <v>6.12</v>
      </c>
      <c r="C19" s="26"/>
      <c r="D19" s="26"/>
      <c r="E19" s="26"/>
      <c r="F19" s="26"/>
      <c r="G19" s="26"/>
      <c r="H19" s="26"/>
      <c r="I19" s="26"/>
    </row>
    <row r="20" spans="1:9" ht="17.25" customHeight="1">
      <c r="A20" s="1269" t="s">
        <v>5592</v>
      </c>
      <c r="B20" s="1263">
        <v>6.05</v>
      </c>
      <c r="C20" s="26"/>
      <c r="D20" s="26"/>
      <c r="E20" s="26"/>
      <c r="F20" s="26"/>
      <c r="G20" s="26"/>
      <c r="H20" s="26"/>
      <c r="I20" s="26"/>
    </row>
    <row r="21" spans="1:9" ht="17.25" customHeight="1">
      <c r="A21" s="1269" t="s">
        <v>5593</v>
      </c>
      <c r="B21" s="1263">
        <v>6.35</v>
      </c>
      <c r="C21" s="26"/>
      <c r="D21" s="26"/>
      <c r="E21" s="26"/>
      <c r="F21" s="26"/>
      <c r="G21" s="26"/>
      <c r="H21" s="26"/>
      <c r="I21" s="26"/>
    </row>
    <row r="22" spans="1:9" ht="17.25" customHeight="1">
      <c r="A22" s="1269" t="s">
        <v>5594</v>
      </c>
      <c r="B22" s="1263">
        <v>6.03</v>
      </c>
      <c r="C22" s="26"/>
      <c r="D22" s="26"/>
      <c r="E22" s="26"/>
      <c r="F22" s="26"/>
      <c r="G22" s="26"/>
      <c r="H22" s="26"/>
      <c r="I22" s="26"/>
    </row>
    <row r="23" spans="1:9" ht="17.25" customHeight="1">
      <c r="A23" s="1269" t="s">
        <v>5595</v>
      </c>
      <c r="B23" s="1263">
        <v>5.65</v>
      </c>
      <c r="C23" s="26"/>
      <c r="D23" s="26"/>
      <c r="E23" s="26"/>
      <c r="F23" s="26"/>
      <c r="G23" s="26"/>
      <c r="H23" s="26"/>
      <c r="I23" s="26"/>
    </row>
    <row r="24" spans="1:9" ht="17.25" customHeight="1">
      <c r="A24" s="1269" t="s">
        <v>5596</v>
      </c>
      <c r="B24" s="1263">
        <v>5.0199999999999996</v>
      </c>
      <c r="C24" s="26"/>
      <c r="D24" s="26"/>
      <c r="E24" s="26"/>
      <c r="F24" s="26"/>
      <c r="G24" s="26"/>
      <c r="H24" s="26"/>
      <c r="I24" s="26"/>
    </row>
    <row r="25" spans="1:9" ht="17.25" customHeight="1">
      <c r="A25" s="1269" t="s">
        <v>374</v>
      </c>
      <c r="B25" s="1263">
        <v>4.59</v>
      </c>
      <c r="C25" s="26"/>
      <c r="D25" s="26"/>
      <c r="E25" s="26"/>
      <c r="F25" s="26"/>
      <c r="G25" s="26"/>
      <c r="H25" s="26"/>
      <c r="I25" s="26"/>
    </row>
    <row r="26" spans="1:9" ht="17.25" customHeight="1">
      <c r="A26" s="1269" t="s">
        <v>373</v>
      </c>
      <c r="B26" s="1263">
        <v>5</v>
      </c>
      <c r="C26" s="26"/>
      <c r="D26" s="26"/>
      <c r="E26" s="26"/>
      <c r="F26" s="26"/>
      <c r="G26" s="26"/>
      <c r="H26" s="26"/>
      <c r="I26" s="26"/>
    </row>
    <row r="27" spans="1:9" ht="17.25" customHeight="1">
      <c r="A27" s="1269" t="s">
        <v>372</v>
      </c>
      <c r="B27" s="1263">
        <v>5.26</v>
      </c>
      <c r="C27" s="26"/>
      <c r="D27" s="26"/>
      <c r="E27" s="26"/>
      <c r="F27" s="26"/>
      <c r="G27" s="26"/>
      <c r="H27" s="26"/>
      <c r="I27" s="26"/>
    </row>
    <row r="28" spans="1:9" ht="17.25" customHeight="1">
      <c r="A28" s="1269" t="s">
        <v>371</v>
      </c>
      <c r="B28" s="1263">
        <v>5.03</v>
      </c>
      <c r="C28" s="26"/>
      <c r="D28" s="26"/>
      <c r="E28" s="26"/>
      <c r="F28" s="26"/>
      <c r="G28" s="26"/>
      <c r="H28" s="26"/>
      <c r="I28" s="26"/>
    </row>
    <row r="29" spans="1:9" ht="17.25" customHeight="1">
      <c r="A29" s="1269" t="s">
        <v>370</v>
      </c>
      <c r="B29" s="1263">
        <v>5.67</v>
      </c>
      <c r="C29" s="26"/>
      <c r="D29" s="26"/>
      <c r="E29" s="26"/>
      <c r="F29" s="26"/>
      <c r="G29" s="26"/>
      <c r="H29" s="26"/>
      <c r="I29" s="26"/>
    </row>
    <row r="30" spans="1:9" ht="17.25" customHeight="1">
      <c r="A30" s="1269" t="s">
        <v>369</v>
      </c>
      <c r="B30" s="1263">
        <v>5.89</v>
      </c>
      <c r="C30" s="26"/>
      <c r="D30" s="26"/>
      <c r="E30" s="26"/>
      <c r="F30" s="26"/>
      <c r="G30" s="26"/>
      <c r="H30" s="26"/>
      <c r="I30" s="26"/>
    </row>
    <row r="31" spans="1:9" ht="17.25" customHeight="1">
      <c r="A31" s="1269" t="s">
        <v>368</v>
      </c>
      <c r="B31" s="1263">
        <v>5.63</v>
      </c>
      <c r="C31" s="26"/>
      <c r="D31" s="26"/>
      <c r="E31" s="26"/>
      <c r="F31" s="26"/>
      <c r="G31" s="26"/>
      <c r="H31" s="26"/>
      <c r="I31" s="26"/>
    </row>
    <row r="32" spans="1:9" ht="17.25" customHeight="1">
      <c r="A32" s="1269" t="s">
        <v>367</v>
      </c>
      <c r="B32" s="1263">
        <v>5.34</v>
      </c>
      <c r="C32" s="26"/>
      <c r="D32" s="26"/>
      <c r="E32" s="26"/>
      <c r="F32" s="26"/>
      <c r="G32" s="26"/>
      <c r="H32" s="26"/>
      <c r="I32" s="26"/>
    </row>
    <row r="33" spans="1:9" ht="17.25" customHeight="1">
      <c r="A33" s="1269" t="s">
        <v>366</v>
      </c>
      <c r="B33" s="1263">
        <v>5.71</v>
      </c>
      <c r="C33" s="26"/>
      <c r="D33" s="26"/>
      <c r="E33" s="26"/>
      <c r="F33" s="26"/>
      <c r="G33" s="26"/>
      <c r="H33" s="26"/>
      <c r="I33" s="26"/>
    </row>
    <row r="34" spans="1:9" ht="17.25" customHeight="1">
      <c r="A34" s="1269" t="s">
        <v>365</v>
      </c>
      <c r="B34" s="1263">
        <v>5.67</v>
      </c>
      <c r="C34" s="26"/>
      <c r="D34" s="26"/>
      <c r="E34" s="26"/>
      <c r="F34" s="26"/>
      <c r="G34" s="26"/>
      <c r="H34" s="26"/>
      <c r="I34" s="26"/>
    </row>
    <row r="35" spans="1:9" ht="17.25" customHeight="1">
      <c r="A35" s="1269" t="s">
        <v>364</v>
      </c>
      <c r="B35" s="1263">
        <v>6.22</v>
      </c>
      <c r="C35" s="26"/>
      <c r="D35" s="26"/>
      <c r="E35" s="26"/>
      <c r="F35" s="26"/>
      <c r="G35" s="26"/>
      <c r="H35" s="26"/>
      <c r="I35" s="26"/>
    </row>
    <row r="36" spans="1:9" ht="17.25" customHeight="1">
      <c r="A36" s="1269" t="s">
        <v>363</v>
      </c>
      <c r="B36" s="1263">
        <v>6.46</v>
      </c>
      <c r="C36" s="26"/>
      <c r="D36" s="26"/>
      <c r="E36" s="26"/>
      <c r="F36" s="26"/>
      <c r="G36" s="26"/>
      <c r="H36" s="26"/>
      <c r="I36" s="26"/>
    </row>
    <row r="37" spans="1:9" ht="17.25" customHeight="1">
      <c r="A37" s="1269" t="s">
        <v>362</v>
      </c>
      <c r="B37" s="1263">
        <v>6.13</v>
      </c>
      <c r="C37" s="26"/>
      <c r="D37" s="26"/>
      <c r="E37" s="26"/>
      <c r="F37" s="26"/>
      <c r="G37" s="26"/>
      <c r="H37" s="26"/>
      <c r="I37" s="26"/>
    </row>
    <row r="38" spans="1:9" ht="17.25" customHeight="1">
      <c r="A38" s="1269" t="s">
        <v>361</v>
      </c>
      <c r="B38" s="1263">
        <v>6.25</v>
      </c>
      <c r="C38" s="26"/>
      <c r="D38" s="26"/>
      <c r="E38" s="26"/>
      <c r="F38" s="26"/>
      <c r="G38" s="26"/>
      <c r="H38" s="26"/>
      <c r="I38" s="26"/>
    </row>
    <row r="39" spans="1:9" ht="17.25" customHeight="1">
      <c r="A39" s="1269" t="s">
        <v>360</v>
      </c>
      <c r="B39" s="1263">
        <v>7.16</v>
      </c>
      <c r="C39" s="26"/>
      <c r="D39" s="26"/>
      <c r="E39" s="26"/>
      <c r="F39" s="26"/>
      <c r="G39" s="26"/>
      <c r="H39" s="26"/>
      <c r="I39" s="26"/>
    </row>
    <row r="40" spans="1:9" ht="17.25" customHeight="1">
      <c r="A40" s="1269" t="s">
        <v>359</v>
      </c>
      <c r="B40" s="1263">
        <v>7.36</v>
      </c>
      <c r="C40" s="26"/>
      <c r="D40" s="26"/>
      <c r="E40" s="26"/>
      <c r="F40" s="26"/>
      <c r="G40" s="26"/>
      <c r="H40" s="26"/>
      <c r="I40" s="26"/>
    </row>
    <row r="41" spans="1:9" ht="17.25" customHeight="1">
      <c r="A41" s="1269" t="s">
        <v>358</v>
      </c>
      <c r="B41" s="1263">
        <v>8.0399999999999991</v>
      </c>
      <c r="C41" s="26"/>
      <c r="D41" s="26"/>
      <c r="E41" s="26"/>
      <c r="F41" s="26"/>
      <c r="G41" s="26"/>
      <c r="H41" s="26"/>
      <c r="I41" s="26"/>
    </row>
    <row r="42" spans="1:9" ht="17.25" customHeight="1">
      <c r="A42" s="1269" t="s">
        <v>357</v>
      </c>
      <c r="B42" s="1263">
        <v>7.58</v>
      </c>
      <c r="C42" s="26"/>
      <c r="D42" s="26"/>
      <c r="E42" s="26"/>
      <c r="F42" s="26"/>
      <c r="G42" s="26"/>
      <c r="H42" s="26"/>
      <c r="I42" s="26"/>
    </row>
    <row r="43" spans="1:9" ht="17.25" customHeight="1">
      <c r="A43" s="1269" t="s">
        <v>356</v>
      </c>
      <c r="B43" s="1263">
        <v>7.45</v>
      </c>
      <c r="C43" s="26"/>
      <c r="D43" s="26"/>
      <c r="E43" s="26"/>
      <c r="F43" s="26"/>
      <c r="G43" s="26"/>
      <c r="H43" s="26"/>
      <c r="I43" s="26"/>
    </row>
    <row r="44" spans="1:9" ht="17.25" customHeight="1">
      <c r="A44" s="1269" t="s">
        <v>355</v>
      </c>
      <c r="B44" s="1263">
        <v>7.1</v>
      </c>
      <c r="C44" s="26"/>
      <c r="D44" s="26"/>
      <c r="E44" s="26"/>
      <c r="F44" s="26"/>
      <c r="G44" s="26"/>
      <c r="H44" s="26"/>
      <c r="I44" s="26"/>
    </row>
    <row r="45" spans="1:9" ht="17.25" customHeight="1">
      <c r="A45" s="1269" t="s">
        <v>354</v>
      </c>
      <c r="B45" s="1263">
        <v>7.1</v>
      </c>
      <c r="C45" s="26"/>
      <c r="D45" s="26"/>
      <c r="E45" s="26"/>
      <c r="F45" s="26"/>
      <c r="G45" s="26"/>
      <c r="H45" s="26"/>
      <c r="I45" s="26"/>
    </row>
    <row r="46" spans="1:9" ht="17.25" customHeight="1">
      <c r="A46" s="1269" t="s">
        <v>353</v>
      </c>
      <c r="B46" s="1263">
        <v>6.65</v>
      </c>
      <c r="C46" s="26"/>
      <c r="D46" s="26"/>
      <c r="E46" s="26"/>
      <c r="F46" s="26"/>
      <c r="G46" s="26"/>
      <c r="H46" s="26"/>
      <c r="I46" s="26"/>
    </row>
    <row r="47" spans="1:9" ht="17.25" customHeight="1">
      <c r="A47" s="1269" t="s">
        <v>352</v>
      </c>
      <c r="B47" s="1263">
        <v>6.42</v>
      </c>
      <c r="C47" s="26"/>
      <c r="D47" s="26"/>
      <c r="E47" s="26"/>
      <c r="F47" s="26"/>
      <c r="G47" s="26"/>
      <c r="H47" s="26"/>
      <c r="I47" s="26"/>
    </row>
    <row r="48" spans="1:9" ht="17.25" customHeight="1">
      <c r="A48" s="1269" t="s">
        <v>351</v>
      </c>
      <c r="B48" s="1263">
        <v>5.82</v>
      </c>
      <c r="C48" s="26"/>
      <c r="D48" s="26"/>
      <c r="E48" s="26"/>
      <c r="F48" s="26"/>
      <c r="G48" s="26"/>
      <c r="H48" s="26"/>
      <c r="I48" s="26"/>
    </row>
    <row r="49" spans="1:9" ht="17.25" customHeight="1">
      <c r="A49" s="1269" t="s">
        <v>350</v>
      </c>
      <c r="B49" s="1263">
        <v>5.8</v>
      </c>
      <c r="C49" s="26"/>
      <c r="D49" s="26"/>
      <c r="E49" s="26"/>
      <c r="F49" s="26"/>
      <c r="G49" s="26"/>
      <c r="H49" s="26"/>
      <c r="I49" s="26"/>
    </row>
    <row r="50" spans="1:9" ht="17.25" customHeight="1">
      <c r="A50" s="1269" t="s">
        <v>349</v>
      </c>
      <c r="B50" s="1263">
        <v>5.6</v>
      </c>
      <c r="C50" s="26"/>
      <c r="D50" s="26"/>
      <c r="E50" s="26"/>
      <c r="F50" s="26"/>
      <c r="G50" s="26"/>
      <c r="H50" s="26"/>
      <c r="I50" s="26"/>
    </row>
    <row r="51" spans="1:9" ht="17.25" customHeight="1">
      <c r="A51" s="1269" t="s">
        <v>348</v>
      </c>
      <c r="B51" s="1263">
        <v>5.43</v>
      </c>
      <c r="C51" s="26"/>
      <c r="D51" s="26"/>
      <c r="E51" s="26"/>
      <c r="F51" s="26"/>
      <c r="G51" s="26"/>
      <c r="H51" s="26"/>
      <c r="I51" s="26"/>
    </row>
    <row r="52" spans="1:9" ht="17.25" customHeight="1">
      <c r="A52" s="1269" t="s">
        <v>347</v>
      </c>
      <c r="B52" s="1263">
        <v>5.54</v>
      </c>
      <c r="C52" s="26"/>
      <c r="D52" s="26"/>
      <c r="E52" s="26"/>
      <c r="F52" s="26"/>
      <c r="G52" s="26"/>
      <c r="H52" s="26"/>
      <c r="I52" s="26"/>
    </row>
    <row r="53" spans="1:9" ht="17.25" customHeight="1">
      <c r="A53" s="1269" t="s">
        <v>5597</v>
      </c>
      <c r="B53" s="1263">
        <v>5.58</v>
      </c>
      <c r="C53" s="26"/>
      <c r="D53" s="26"/>
      <c r="E53" s="26"/>
      <c r="F53" s="26"/>
      <c r="G53" s="26"/>
      <c r="H53" s="26"/>
      <c r="I53" s="26"/>
    </row>
    <row r="54" spans="1:9" ht="17.25" customHeight="1">
      <c r="A54" s="1269" t="s">
        <v>346</v>
      </c>
      <c r="B54" s="1263">
        <v>5.07</v>
      </c>
      <c r="C54" s="26"/>
      <c r="D54" s="26"/>
      <c r="E54" s="26"/>
      <c r="F54" s="26"/>
      <c r="G54" s="26"/>
      <c r="H54" s="26"/>
      <c r="I54" s="26"/>
    </row>
    <row r="55" spans="1:9" ht="17.25" customHeight="1">
      <c r="A55" s="1269" t="s">
        <v>345</v>
      </c>
      <c r="B55" s="1263">
        <v>5.07</v>
      </c>
      <c r="C55" s="26"/>
      <c r="D55" s="26"/>
      <c r="E55" s="26"/>
      <c r="F55" s="26"/>
      <c r="G55" s="26"/>
      <c r="H55" s="26"/>
      <c r="I55" s="26"/>
    </row>
    <row r="56" spans="1:9" ht="17.25" customHeight="1">
      <c r="A56" s="1269" t="s">
        <v>344</v>
      </c>
      <c r="B56" s="1263">
        <v>5.43</v>
      </c>
      <c r="C56" s="26"/>
      <c r="D56" s="26"/>
      <c r="E56" s="26"/>
      <c r="F56" s="26"/>
      <c r="G56" s="26"/>
      <c r="H56" s="26"/>
      <c r="I56" s="26"/>
    </row>
    <row r="57" spans="1:9" ht="17.25" customHeight="1">
      <c r="A57" s="1269" t="s">
        <v>343</v>
      </c>
      <c r="B57" s="1263">
        <v>5.75</v>
      </c>
      <c r="C57" s="26"/>
      <c r="D57" s="26"/>
      <c r="E57" s="26"/>
      <c r="F57" s="26"/>
      <c r="G57" s="26"/>
      <c r="H57" s="26"/>
      <c r="I57" s="26"/>
    </row>
    <row r="58" spans="1:9" ht="17.25" customHeight="1">
      <c r="A58" s="1269" t="s">
        <v>342</v>
      </c>
      <c r="B58" s="1263">
        <v>5.52</v>
      </c>
      <c r="C58" s="26"/>
      <c r="D58" s="26"/>
      <c r="E58" s="26"/>
      <c r="F58" s="26"/>
      <c r="G58" s="26"/>
      <c r="H58" s="26"/>
      <c r="I58" s="26"/>
    </row>
    <row r="59" spans="1:9" ht="17.25" customHeight="1">
      <c r="A59" s="1269" t="s">
        <v>341</v>
      </c>
      <c r="B59" s="1263">
        <v>5.44</v>
      </c>
      <c r="C59" s="26"/>
      <c r="D59" s="26"/>
      <c r="E59" s="26"/>
      <c r="F59" s="26"/>
      <c r="G59" s="26"/>
      <c r="H59" s="26"/>
      <c r="I59" s="26"/>
    </row>
    <row r="60" spans="1:9" ht="17.25" customHeight="1">
      <c r="A60" s="1269" t="s">
        <v>340</v>
      </c>
      <c r="B60" s="1263">
        <v>5.88</v>
      </c>
      <c r="C60" s="26"/>
      <c r="D60" s="26"/>
      <c r="E60" s="26"/>
      <c r="F60" s="26"/>
      <c r="G60" s="26"/>
      <c r="H60" s="26"/>
      <c r="I60" s="26"/>
    </row>
    <row r="61" spans="1:9" ht="17.25" customHeight="1">
      <c r="A61" s="1269" t="s">
        <v>339</v>
      </c>
      <c r="B61" s="1263">
        <v>5.66</v>
      </c>
      <c r="C61" s="26"/>
      <c r="D61" s="26"/>
      <c r="E61" s="26"/>
      <c r="F61" s="26"/>
      <c r="G61" s="26"/>
      <c r="H61" s="26"/>
      <c r="I61" s="26"/>
    </row>
    <row r="62" spans="1:9" ht="17.25" customHeight="1">
      <c r="A62" s="1269" t="s">
        <v>338</v>
      </c>
      <c r="B62" s="1263">
        <v>5.33</v>
      </c>
      <c r="C62" s="26"/>
      <c r="D62" s="26"/>
      <c r="E62" s="26"/>
      <c r="F62" s="26"/>
      <c r="G62" s="26"/>
      <c r="H62" s="26"/>
      <c r="I62" s="26"/>
    </row>
    <row r="63" spans="1:9" ht="17.25" customHeight="1">
      <c r="A63" s="1269" t="s">
        <v>337</v>
      </c>
      <c r="B63" s="1263">
        <v>5.6</v>
      </c>
      <c r="C63" s="26"/>
      <c r="D63" s="26"/>
      <c r="E63" s="26"/>
      <c r="F63" s="26"/>
      <c r="G63" s="26"/>
      <c r="H63" s="26"/>
      <c r="I63" s="26"/>
    </row>
    <row r="64" spans="1:9" ht="17.25" customHeight="1">
      <c r="A64" s="1269" t="s">
        <v>336</v>
      </c>
      <c r="B64" s="1263">
        <v>5.79</v>
      </c>
      <c r="C64" s="26"/>
      <c r="D64" s="26"/>
      <c r="E64" s="26"/>
      <c r="F64" s="26"/>
      <c r="G64" s="26"/>
      <c r="H64" s="26"/>
      <c r="I64" s="26"/>
    </row>
    <row r="65" spans="1:9" ht="17.25" customHeight="1">
      <c r="A65" s="1269" t="s">
        <v>335</v>
      </c>
      <c r="B65" s="1263">
        <v>5.63</v>
      </c>
      <c r="C65" s="26"/>
      <c r="D65" s="26"/>
      <c r="E65" s="26"/>
      <c r="F65" s="26"/>
      <c r="G65" s="26"/>
      <c r="H65" s="26"/>
      <c r="I65" s="26"/>
    </row>
    <row r="66" spans="1:9" ht="17.25" customHeight="1">
      <c r="A66" s="1269" t="s">
        <v>334</v>
      </c>
      <c r="B66" s="1263">
        <v>6.18</v>
      </c>
      <c r="C66" s="26"/>
      <c r="D66" s="26"/>
      <c r="E66" s="26"/>
      <c r="F66" s="26"/>
      <c r="G66" s="26"/>
      <c r="H66" s="26"/>
      <c r="I66" s="26"/>
    </row>
    <row r="67" spans="1:9" ht="17.25" customHeight="1">
      <c r="A67" s="1269" t="s">
        <v>333</v>
      </c>
      <c r="B67" s="1263">
        <v>7.17</v>
      </c>
      <c r="C67" s="26"/>
      <c r="D67" s="26"/>
      <c r="E67" s="26"/>
      <c r="F67" s="26"/>
      <c r="G67" s="26"/>
      <c r="H67" s="26"/>
      <c r="I67" s="26"/>
    </row>
    <row r="68" spans="1:9" ht="17.25" customHeight="1">
      <c r="A68" s="1269" t="s">
        <v>5598</v>
      </c>
      <c r="B68" s="1263">
        <v>7.45</v>
      </c>
      <c r="C68" s="26"/>
      <c r="D68" s="26"/>
      <c r="E68" s="26"/>
      <c r="F68" s="26"/>
      <c r="G68" s="26"/>
      <c r="H68" s="26"/>
      <c r="I68" s="26"/>
    </row>
    <row r="69" spans="1:9" ht="17.25" customHeight="1">
      <c r="A69" s="1269" t="s">
        <v>332</v>
      </c>
      <c r="B69" s="1263">
        <v>7.54</v>
      </c>
      <c r="C69" s="26"/>
      <c r="D69" s="26"/>
      <c r="E69" s="26"/>
      <c r="F69" s="26"/>
      <c r="G69" s="26"/>
      <c r="H69" s="26"/>
      <c r="I69" s="26"/>
    </row>
    <row r="70" spans="1:9" ht="17.25" customHeight="1">
      <c r="A70" s="1269" t="s">
        <v>331</v>
      </c>
      <c r="B70" s="1263">
        <v>7.39</v>
      </c>
      <c r="C70" s="26"/>
      <c r="D70" s="26"/>
      <c r="E70" s="26"/>
      <c r="F70" s="26"/>
      <c r="G70" s="26"/>
      <c r="H70" s="26"/>
      <c r="I70" s="26"/>
    </row>
    <row r="71" spans="1:9" ht="17.25" customHeight="1">
      <c r="A71" s="1269" t="s">
        <v>330</v>
      </c>
      <c r="B71" s="1263">
        <v>6.94</v>
      </c>
      <c r="C71" s="26"/>
      <c r="D71" s="26"/>
      <c r="E71" s="26"/>
      <c r="F71" s="26"/>
      <c r="G71" s="26"/>
      <c r="H71" s="26"/>
      <c r="I71" s="26"/>
    </row>
    <row r="72" spans="1:9" ht="17.25" customHeight="1">
      <c r="A72" s="1269" t="s">
        <v>329</v>
      </c>
      <c r="B72" s="1263">
        <v>6.99</v>
      </c>
      <c r="C72" s="26"/>
      <c r="D72" s="26"/>
      <c r="E72" s="26"/>
      <c r="F72" s="26"/>
      <c r="G72" s="26"/>
      <c r="H72" s="26"/>
      <c r="I72" s="26"/>
    </row>
    <row r="73" spans="1:9" ht="17.25" customHeight="1">
      <c r="A73" s="1269" t="s">
        <v>328</v>
      </c>
      <c r="B73" s="1263">
        <v>7.1</v>
      </c>
      <c r="C73" s="26"/>
      <c r="D73" s="26"/>
      <c r="E73" s="26"/>
      <c r="F73" s="26"/>
      <c r="G73" s="26"/>
      <c r="H73" s="26"/>
      <c r="I73" s="26"/>
    </row>
    <row r="74" spans="1:9" ht="17.25" customHeight="1">
      <c r="A74" s="1269" t="s">
        <v>327</v>
      </c>
      <c r="B74" s="1263">
        <v>7.29</v>
      </c>
      <c r="C74" s="26"/>
      <c r="D74" s="26"/>
      <c r="E74" s="26"/>
      <c r="F74" s="26"/>
      <c r="G74" s="26"/>
      <c r="H74" s="26"/>
      <c r="I74" s="26"/>
    </row>
    <row r="75" spans="1:9" ht="17.25" customHeight="1">
      <c r="A75" s="1269" t="s">
        <v>326</v>
      </c>
      <c r="B75" s="1263">
        <v>7.36</v>
      </c>
      <c r="C75" s="26"/>
      <c r="D75" s="26"/>
      <c r="E75" s="26"/>
      <c r="F75" s="26"/>
      <c r="G75" s="26"/>
      <c r="H75" s="26"/>
      <c r="I75" s="26"/>
    </row>
    <row r="76" spans="1:9" ht="17.25" customHeight="1">
      <c r="A76" s="1269" t="s">
        <v>5599</v>
      </c>
      <c r="B76" s="1263">
        <v>7.4229251289878793</v>
      </c>
      <c r="C76" s="26"/>
      <c r="D76" s="26"/>
      <c r="E76" s="26"/>
      <c r="F76" s="26"/>
      <c r="G76" s="26"/>
      <c r="H76" s="26"/>
      <c r="I76" s="26"/>
    </row>
    <row r="77" spans="1:9" ht="17.25" customHeight="1">
      <c r="A77" s="1269" t="s">
        <v>325</v>
      </c>
      <c r="B77" s="1263">
        <v>7.51</v>
      </c>
      <c r="C77" s="26"/>
      <c r="D77" s="26"/>
      <c r="E77" s="26"/>
      <c r="F77" s="26"/>
      <c r="G77" s="26"/>
      <c r="H77" s="26"/>
      <c r="I77" s="26"/>
    </row>
    <row r="78" spans="1:9" ht="17.25" customHeight="1">
      <c r="A78" s="1269" t="s">
        <v>324</v>
      </c>
      <c r="B78" s="1263">
        <v>7.55</v>
      </c>
      <c r="C78" s="26"/>
      <c r="D78" s="26"/>
      <c r="E78" s="26"/>
      <c r="F78" s="26"/>
      <c r="G78" s="26"/>
      <c r="H78" s="26"/>
      <c r="I78" s="26"/>
    </row>
    <row r="79" spans="1:9" ht="17.25" customHeight="1">
      <c r="A79" s="1269" t="s">
        <v>323</v>
      </c>
      <c r="B79" s="1263">
        <v>7.0209431404899965</v>
      </c>
      <c r="C79" s="26"/>
      <c r="D79" s="26"/>
      <c r="E79" s="26"/>
      <c r="F79" s="26"/>
      <c r="G79" s="26"/>
      <c r="H79" s="26"/>
      <c r="I79" s="26"/>
    </row>
    <row r="80" spans="1:9" ht="17.25" customHeight="1">
      <c r="A80" s="1269" t="s">
        <v>322</v>
      </c>
      <c r="B80" s="1263">
        <v>6.84</v>
      </c>
      <c r="C80" s="26"/>
      <c r="D80" s="26"/>
      <c r="E80" s="26"/>
      <c r="F80" s="26"/>
      <c r="G80" s="26"/>
      <c r="H80" s="26"/>
      <c r="I80" s="26"/>
    </row>
    <row r="81" spans="1:9" ht="17.25" customHeight="1">
      <c r="A81" s="1269" t="s">
        <v>321</v>
      </c>
      <c r="B81" s="1263">
        <v>6.9631860959617313</v>
      </c>
      <c r="C81" s="26"/>
      <c r="D81" s="26"/>
      <c r="E81" s="26"/>
      <c r="F81" s="26"/>
      <c r="G81" s="26"/>
      <c r="H81" s="26"/>
      <c r="I81" s="26"/>
    </row>
    <row r="82" spans="1:9" ht="17.25" customHeight="1">
      <c r="A82" s="1269" t="s">
        <v>320</v>
      </c>
      <c r="B82" s="1263">
        <v>7.16</v>
      </c>
      <c r="C82" s="26"/>
      <c r="D82" s="26"/>
      <c r="E82" s="26"/>
      <c r="F82" s="26"/>
      <c r="G82" s="26"/>
      <c r="H82" s="26"/>
      <c r="I82" s="26"/>
    </row>
    <row r="83" spans="1:9" ht="17.25" customHeight="1">
      <c r="A83" s="1269" t="s">
        <v>319</v>
      </c>
      <c r="B83" s="1263">
        <v>6.9791776760286774</v>
      </c>
      <c r="C83" s="26"/>
      <c r="D83" s="26"/>
      <c r="E83" s="26"/>
      <c r="F83" s="26"/>
      <c r="G83" s="26"/>
      <c r="H83" s="26"/>
      <c r="I83" s="26"/>
    </row>
    <row r="84" spans="1:9" ht="17.25" customHeight="1">
      <c r="A84" s="1269" t="s">
        <v>318</v>
      </c>
      <c r="B84" s="1263">
        <v>6.6957022085304834</v>
      </c>
      <c r="C84" s="26"/>
      <c r="D84" s="26"/>
      <c r="E84" s="26"/>
      <c r="F84" s="26"/>
      <c r="G84" s="26"/>
      <c r="H84" s="26"/>
      <c r="I84" s="26"/>
    </row>
    <row r="85" spans="1:9" ht="17.25" customHeight="1">
      <c r="A85" s="1269" t="s">
        <v>317</v>
      </c>
      <c r="B85" s="1263">
        <v>6.53</v>
      </c>
      <c r="C85" s="26"/>
      <c r="D85" s="26"/>
      <c r="E85" s="26"/>
      <c r="F85" s="26"/>
      <c r="G85" s="26"/>
      <c r="H85" s="26"/>
      <c r="I85" s="26"/>
    </row>
    <row r="86" spans="1:9" ht="17.25" customHeight="1">
      <c r="A86" s="1269" t="s">
        <v>316</v>
      </c>
      <c r="B86" s="1263">
        <v>6.9554149878676279</v>
      </c>
      <c r="C86" s="26"/>
      <c r="D86" s="26"/>
      <c r="E86" s="26"/>
      <c r="F86" s="26"/>
      <c r="G86" s="26"/>
      <c r="H86" s="26"/>
      <c r="I86" s="26"/>
    </row>
    <row r="87" spans="1:9" ht="17.25" customHeight="1">
      <c r="A87" s="1269" t="s">
        <v>315</v>
      </c>
      <c r="B87" s="1263">
        <v>6.629366400089995</v>
      </c>
      <c r="C87" s="26"/>
      <c r="D87" s="26"/>
      <c r="E87" s="26"/>
      <c r="F87" s="26"/>
      <c r="G87" s="26"/>
      <c r="H87" s="26"/>
      <c r="I87" s="26"/>
    </row>
    <row r="88" spans="1:9" ht="17.25" customHeight="1">
      <c r="A88" s="1269" t="s">
        <v>314</v>
      </c>
      <c r="B88" s="1263">
        <v>6.7767705333537673</v>
      </c>
      <c r="C88" s="26"/>
      <c r="D88" s="26"/>
      <c r="E88" s="26"/>
      <c r="F88" s="26"/>
      <c r="G88" s="26"/>
      <c r="H88" s="26"/>
      <c r="I88" s="26"/>
    </row>
    <row r="89" spans="1:9" ht="17.25" customHeight="1">
      <c r="A89" s="1269" t="s">
        <v>5580</v>
      </c>
      <c r="B89" s="1263">
        <v>7.0594914892690372</v>
      </c>
      <c r="C89" s="26"/>
      <c r="D89" s="26"/>
      <c r="E89" s="26"/>
      <c r="F89" s="26"/>
      <c r="G89" s="26"/>
      <c r="H89" s="26"/>
      <c r="I89" s="26"/>
    </row>
    <row r="90" spans="1:9" ht="17.25" customHeight="1">
      <c r="A90" s="1269" t="s">
        <v>313</v>
      </c>
      <c r="B90" s="1263">
        <v>7.1701543738755582</v>
      </c>
      <c r="C90" s="26"/>
      <c r="D90" s="26"/>
      <c r="E90" s="26"/>
      <c r="F90" s="26"/>
      <c r="G90" s="26"/>
      <c r="H90" s="26"/>
      <c r="I90" s="26"/>
    </row>
    <row r="91" spans="1:9" ht="17.25" customHeight="1">
      <c r="A91" s="1269" t="s">
        <v>312</v>
      </c>
      <c r="B91" s="1263">
        <v>6.8210180696016787</v>
      </c>
      <c r="C91" s="26"/>
      <c r="D91" s="26"/>
      <c r="E91" s="26"/>
      <c r="F91" s="26"/>
      <c r="G91" s="26"/>
      <c r="H91" s="26"/>
      <c r="I91" s="26"/>
    </row>
    <row r="92" spans="1:9" ht="17.25" customHeight="1">
      <c r="A92" s="1269" t="s">
        <v>5600</v>
      </c>
      <c r="B92" s="1263">
        <v>6.4422686995656608</v>
      </c>
      <c r="C92" s="26"/>
      <c r="D92" s="26"/>
      <c r="E92" s="26"/>
      <c r="F92" s="26"/>
      <c r="G92" s="26"/>
      <c r="H92" s="26"/>
      <c r="I92" s="26"/>
    </row>
    <row r="93" spans="1:9" ht="17.25" customHeight="1">
      <c r="A93" s="1269" t="s">
        <v>197</v>
      </c>
      <c r="B93" s="1263">
        <v>6.1491469440532196</v>
      </c>
      <c r="C93" s="26"/>
      <c r="D93" s="26"/>
      <c r="E93" s="26"/>
      <c r="F93" s="26"/>
      <c r="G93" s="26"/>
      <c r="H93" s="26"/>
      <c r="I93" s="26"/>
    </row>
    <row r="94" spans="1:9" ht="17.25" customHeight="1">
      <c r="A94" s="1269" t="s">
        <v>3</v>
      </c>
      <c r="B94" s="1263">
        <v>6.3196181554716437</v>
      </c>
      <c r="C94" s="26"/>
      <c r="D94" s="26"/>
      <c r="E94" s="26"/>
      <c r="F94" s="26"/>
      <c r="G94" s="26"/>
      <c r="H94" s="26"/>
      <c r="I94" s="26"/>
    </row>
    <row r="95" spans="1:9" ht="17.25" customHeight="1">
      <c r="A95" s="1269" t="s">
        <v>196</v>
      </c>
      <c r="B95" s="1263">
        <v>6.6437592713425646</v>
      </c>
      <c r="C95" s="26"/>
      <c r="D95" s="26"/>
      <c r="E95" s="26"/>
      <c r="F95" s="26"/>
      <c r="G95" s="26"/>
      <c r="H95" s="26"/>
      <c r="I95" s="26"/>
    </row>
    <row r="96" spans="1:9" ht="17.25" customHeight="1">
      <c r="A96" s="1269" t="s">
        <v>5</v>
      </c>
      <c r="B96" s="1263">
        <v>6.3365038719655029</v>
      </c>
      <c r="C96" s="26"/>
      <c r="D96" s="26"/>
      <c r="E96" s="26"/>
      <c r="F96" s="26"/>
      <c r="G96" s="26"/>
      <c r="H96" s="26"/>
      <c r="I96" s="26"/>
    </row>
    <row r="97" spans="1:9" ht="17.25" customHeight="1">
      <c r="A97" s="1269" t="s">
        <v>195</v>
      </c>
      <c r="B97" s="1263">
        <v>7.8139109267211238</v>
      </c>
      <c r="C97" s="26"/>
      <c r="D97" s="26"/>
      <c r="E97" s="26"/>
      <c r="F97" s="26"/>
      <c r="G97" s="26"/>
      <c r="H97" s="26"/>
      <c r="I97" s="26"/>
    </row>
    <row r="98" spans="1:9" ht="17.25" customHeight="1">
      <c r="A98" s="1269" t="s">
        <v>7</v>
      </c>
      <c r="B98" s="1263">
        <v>9.0538395468802868</v>
      </c>
      <c r="C98" s="26"/>
      <c r="D98" s="26"/>
      <c r="E98" s="26"/>
      <c r="F98" s="26"/>
      <c r="G98" s="26"/>
      <c r="H98" s="26"/>
      <c r="I98" s="26"/>
    </row>
    <row r="99" spans="1:9" ht="17.25" customHeight="1">
      <c r="A99" s="1269" t="s">
        <v>8</v>
      </c>
      <c r="B99" s="1263">
        <v>10.752817207530484</v>
      </c>
      <c r="C99" s="26"/>
      <c r="D99" s="26"/>
      <c r="E99" s="26"/>
      <c r="F99" s="26"/>
      <c r="G99" s="26"/>
      <c r="H99" s="26"/>
      <c r="I99" s="26"/>
    </row>
    <row r="100" spans="1:9" ht="17.25" customHeight="1">
      <c r="A100" s="1269" t="s">
        <v>9</v>
      </c>
      <c r="B100" s="1263">
        <v>10.612194504317037</v>
      </c>
      <c r="C100" s="26"/>
      <c r="D100" s="26"/>
      <c r="E100" s="26"/>
      <c r="F100" s="26"/>
      <c r="G100" s="26"/>
      <c r="H100" s="26"/>
      <c r="I100" s="26"/>
    </row>
    <row r="101" spans="1:9" ht="17.25" customHeight="1">
      <c r="A101" s="1269" t="s">
        <v>193</v>
      </c>
      <c r="B101" s="1263">
        <v>9.0024071724761487</v>
      </c>
      <c r="C101" s="26"/>
      <c r="D101" s="26"/>
      <c r="E101" s="26"/>
      <c r="F101" s="26"/>
      <c r="G101" s="26"/>
      <c r="H101" s="26"/>
      <c r="I101" s="26"/>
    </row>
    <row r="102" spans="1:9" ht="17.25" customHeight="1">
      <c r="A102" s="1269" t="s">
        <v>11</v>
      </c>
      <c r="B102" s="1263">
        <v>6.8637077684820307</v>
      </c>
      <c r="C102" s="26"/>
      <c r="D102" s="26"/>
      <c r="E102" s="26"/>
      <c r="F102" s="26"/>
      <c r="G102" s="26"/>
      <c r="H102" s="26"/>
      <c r="I102" s="26"/>
    </row>
    <row r="103" spans="1:9" ht="17.25" customHeight="1">
      <c r="A103" s="1269" t="s">
        <v>12</v>
      </c>
      <c r="B103" s="1263">
        <v>6.1174281717023842</v>
      </c>
      <c r="C103" s="26"/>
      <c r="D103" s="26"/>
      <c r="E103" s="26"/>
      <c r="F103" s="26"/>
      <c r="G103" s="26"/>
      <c r="H103" s="26"/>
      <c r="I103" s="26"/>
    </row>
    <row r="104" spans="1:9" ht="17.25" customHeight="1">
      <c r="A104" s="1269" t="s">
        <v>49</v>
      </c>
      <c r="B104" s="1263">
        <v>6.8837318586388783</v>
      </c>
      <c r="C104" s="26"/>
      <c r="D104" s="26"/>
      <c r="E104" s="26"/>
      <c r="F104" s="26"/>
      <c r="G104" s="26"/>
      <c r="H104" s="26"/>
      <c r="I104" s="26"/>
    </row>
    <row r="105" spans="1:9" ht="17.25" customHeight="1">
      <c r="A105" s="1269" t="s">
        <v>1205</v>
      </c>
      <c r="B105" s="1263">
        <v>8.1059270179315686</v>
      </c>
      <c r="C105" s="26"/>
      <c r="D105" s="26"/>
      <c r="E105" s="26"/>
      <c r="F105" s="26"/>
      <c r="G105" s="26"/>
      <c r="H105" s="26"/>
      <c r="I105" s="26"/>
    </row>
    <row r="106" spans="1:9" ht="17.25" customHeight="1">
      <c r="A106" s="1269" t="s">
        <v>1199</v>
      </c>
      <c r="B106" s="1263">
        <v>7.7073883866942818</v>
      </c>
      <c r="C106" s="26"/>
      <c r="D106" s="26"/>
      <c r="E106" s="26"/>
      <c r="F106" s="26"/>
      <c r="G106" s="26"/>
      <c r="H106" s="26"/>
      <c r="I106" s="26"/>
    </row>
    <row r="107" spans="1:9" ht="17.25" customHeight="1">
      <c r="A107" s="1269" t="s">
        <v>1228</v>
      </c>
      <c r="B107" s="1263">
        <v>7.9578309584920399</v>
      </c>
      <c r="C107" s="26"/>
      <c r="D107" s="26"/>
      <c r="E107" s="26"/>
      <c r="F107" s="26"/>
      <c r="G107" s="26"/>
      <c r="H107" s="26"/>
      <c r="I107" s="26"/>
    </row>
    <row r="108" spans="1:9" ht="17.25" customHeight="1">
      <c r="A108" s="1269" t="s">
        <v>1261</v>
      </c>
      <c r="B108" s="1263">
        <v>6.55</v>
      </c>
      <c r="C108" s="26"/>
      <c r="D108" s="26"/>
      <c r="E108" s="26"/>
      <c r="F108" s="26"/>
      <c r="G108" s="26"/>
      <c r="H108" s="26"/>
      <c r="I108" s="26"/>
    </row>
    <row r="109" spans="1:9" ht="17.25" customHeight="1">
      <c r="A109" s="1269" t="s">
        <v>1303</v>
      </c>
      <c r="B109" s="1263">
        <v>6.05</v>
      </c>
      <c r="C109" s="26"/>
      <c r="D109" s="26"/>
      <c r="E109" s="26"/>
      <c r="F109" s="26"/>
      <c r="G109" s="26"/>
      <c r="H109" s="26"/>
      <c r="I109" s="26"/>
    </row>
    <row r="110" spans="1:9" ht="17.25" customHeight="1">
      <c r="A110" s="1269" t="s">
        <v>1330</v>
      </c>
      <c r="B110" s="1263">
        <v>6.56</v>
      </c>
      <c r="C110" s="26"/>
      <c r="D110" s="26"/>
      <c r="E110" s="26"/>
      <c r="F110" s="26"/>
      <c r="G110" s="26"/>
      <c r="H110" s="26"/>
      <c r="I110" s="26"/>
    </row>
    <row r="111" spans="1:9" ht="17.25" customHeight="1">
      <c r="A111" s="1269" t="s">
        <v>1144</v>
      </c>
      <c r="B111" s="1263">
        <v>6.84</v>
      </c>
      <c r="C111" s="26"/>
      <c r="D111" s="26"/>
      <c r="E111" s="26"/>
      <c r="F111" s="26"/>
      <c r="G111" s="26"/>
      <c r="H111" s="26"/>
      <c r="I111" s="26"/>
    </row>
    <row r="112" spans="1:9" ht="17.25" customHeight="1">
      <c r="A112" s="1269" t="s">
        <v>1388</v>
      </c>
      <c r="B112" s="1263">
        <v>6.5116332089044491</v>
      </c>
      <c r="C112" s="26"/>
      <c r="D112" s="26"/>
      <c r="E112" s="26"/>
      <c r="F112" s="26"/>
      <c r="G112" s="26"/>
      <c r="H112" s="26"/>
      <c r="I112" s="26"/>
    </row>
    <row r="113" spans="1:9" ht="17.25" customHeight="1">
      <c r="A113" s="1269" t="s">
        <v>1454</v>
      </c>
      <c r="B113" s="1263">
        <v>7.289900352351677</v>
      </c>
      <c r="C113" s="26"/>
      <c r="D113" s="26"/>
      <c r="E113" s="26"/>
      <c r="F113" s="26"/>
      <c r="G113" s="26"/>
      <c r="H113" s="26"/>
      <c r="I113" s="26"/>
    </row>
    <row r="114" spans="1:9" ht="17.25" customHeight="1">
      <c r="A114" s="1269" t="s">
        <v>1146</v>
      </c>
      <c r="B114" s="1263">
        <v>8.2200856871198962</v>
      </c>
      <c r="C114" s="26"/>
      <c r="D114" s="26"/>
      <c r="E114" s="26"/>
      <c r="F114" s="26"/>
      <c r="G114" s="26"/>
      <c r="H114" s="26"/>
      <c r="I114" s="26"/>
    </row>
    <row r="115" spans="1:9" ht="17.25" customHeight="1">
      <c r="A115" s="1269" t="s">
        <v>1517</v>
      </c>
      <c r="B115" s="1263">
        <v>9.6691715306300008</v>
      </c>
      <c r="C115" s="26"/>
      <c r="D115" s="26"/>
      <c r="E115" s="26"/>
      <c r="F115" s="26"/>
      <c r="G115" s="26"/>
      <c r="H115" s="26"/>
      <c r="I115" s="26"/>
    </row>
    <row r="116" spans="1:9" ht="17.25" customHeight="1">
      <c r="A116" s="1269" t="s">
        <v>1540</v>
      </c>
      <c r="B116" s="1263">
        <v>10.3</v>
      </c>
      <c r="C116" s="26"/>
      <c r="D116" s="26"/>
      <c r="E116" s="26"/>
      <c r="F116" s="26"/>
      <c r="G116" s="26"/>
      <c r="H116" s="26"/>
      <c r="I116" s="26"/>
    </row>
    <row r="117" spans="1:9" ht="17.25">
      <c r="A117" s="1269" t="s">
        <v>1602</v>
      </c>
      <c r="B117" s="1263">
        <v>14.26</v>
      </c>
      <c r="C117" s="26"/>
      <c r="D117" s="26"/>
      <c r="E117" s="26"/>
      <c r="F117" s="26"/>
      <c r="G117" s="26"/>
      <c r="H117" s="26"/>
      <c r="I117" s="26"/>
    </row>
    <row r="118" spans="1:9" ht="17.25">
      <c r="A118" s="1269" t="s">
        <v>1694</v>
      </c>
      <c r="B118" s="1263">
        <v>20.023438391837946</v>
      </c>
      <c r="C118" s="26"/>
      <c r="D118" s="26"/>
      <c r="E118" s="26"/>
      <c r="F118" s="26"/>
      <c r="G118" s="26"/>
      <c r="H118" s="26"/>
      <c r="I118" s="26"/>
    </row>
    <row r="119" spans="1:9" ht="17.25">
      <c r="A119" s="1269" t="s">
        <v>1743</v>
      </c>
      <c r="B119" s="1263">
        <v>24.668276052028254</v>
      </c>
      <c r="C119" s="26"/>
      <c r="D119" s="26"/>
      <c r="E119" s="26"/>
      <c r="F119" s="26"/>
      <c r="G119" s="26"/>
      <c r="H119" s="26"/>
      <c r="I119" s="26"/>
    </row>
    <row r="120" spans="1:9" ht="17.25">
      <c r="A120" s="1269" t="s">
        <v>1444</v>
      </c>
      <c r="B120" s="1263">
        <v>42</v>
      </c>
      <c r="C120" s="26"/>
      <c r="D120" s="26"/>
      <c r="E120" s="26"/>
      <c r="F120" s="26"/>
      <c r="G120" s="26"/>
      <c r="H120" s="26"/>
      <c r="I120" s="26"/>
    </row>
    <row r="121" spans="1:9" ht="17.25">
      <c r="A121" s="1269" t="s">
        <v>2538</v>
      </c>
      <c r="B121" s="1263">
        <v>36.85</v>
      </c>
      <c r="C121" s="26"/>
      <c r="D121" s="26"/>
      <c r="E121" s="26"/>
      <c r="F121" s="26"/>
      <c r="G121" s="26"/>
      <c r="H121" s="26"/>
      <c r="I121" s="26"/>
    </row>
    <row r="122" spans="1:9" ht="17.25">
      <c r="A122" s="1269" t="s">
        <v>1874</v>
      </c>
      <c r="B122" s="1263">
        <v>33.75</v>
      </c>
      <c r="C122" s="26"/>
      <c r="D122" s="26"/>
      <c r="E122" s="26"/>
      <c r="F122" s="26"/>
      <c r="G122" s="26"/>
      <c r="H122" s="26"/>
      <c r="I122" s="26"/>
    </row>
    <row r="123" spans="1:9" ht="17.25">
      <c r="A123" s="1269" t="s">
        <v>1893</v>
      </c>
      <c r="B123" s="1263">
        <v>21.332250425272445</v>
      </c>
      <c r="C123" s="26"/>
      <c r="D123" s="26"/>
      <c r="E123" s="26"/>
      <c r="F123" s="26"/>
      <c r="G123" s="26"/>
      <c r="H123" s="26"/>
      <c r="I123" s="26"/>
    </row>
    <row r="124" spans="1:9" ht="17.25">
      <c r="A124" s="1269" t="s">
        <v>1934</v>
      </c>
      <c r="B124" s="1263">
        <v>20.740353919544646</v>
      </c>
      <c r="C124" s="26"/>
      <c r="D124" s="26"/>
      <c r="E124" s="26"/>
      <c r="F124" s="26"/>
      <c r="G124" s="26"/>
      <c r="H124" s="26"/>
      <c r="I124" s="26"/>
    </row>
    <row r="125" spans="1:9" ht="17.25">
      <c r="A125" s="1269" t="s">
        <v>1973</v>
      </c>
      <c r="B125" s="1263">
        <v>22.289062843440526</v>
      </c>
      <c r="C125" s="26"/>
      <c r="D125" s="26"/>
      <c r="E125" s="26"/>
      <c r="F125" s="26"/>
      <c r="G125" s="26"/>
      <c r="H125" s="26"/>
      <c r="I125" s="26"/>
    </row>
    <row r="126" spans="1:9" ht="17.25">
      <c r="A126" s="1269" t="s">
        <v>2053</v>
      </c>
      <c r="B126" s="1263">
        <v>13.4</v>
      </c>
      <c r="C126" s="26"/>
      <c r="D126" s="26"/>
      <c r="E126" s="26"/>
      <c r="F126" s="26"/>
      <c r="G126" s="26"/>
      <c r="H126" s="26"/>
      <c r="I126" s="26"/>
    </row>
    <row r="127" spans="1:9" ht="17.25">
      <c r="A127" s="1269" t="s">
        <v>2102</v>
      </c>
      <c r="B127" s="1263">
        <v>13.9</v>
      </c>
      <c r="C127" s="26"/>
      <c r="D127" s="26"/>
      <c r="E127" s="26"/>
      <c r="F127" s="26"/>
      <c r="G127" s="26"/>
      <c r="H127" s="26"/>
      <c r="I127" s="26"/>
    </row>
    <row r="128" spans="1:9" ht="17.25">
      <c r="A128" s="1269" t="s">
        <v>2319</v>
      </c>
      <c r="B128" s="1263">
        <v>16.399999999999999</v>
      </c>
      <c r="C128" s="26"/>
      <c r="D128" s="26"/>
      <c r="E128" s="26"/>
      <c r="F128" s="26"/>
      <c r="G128" s="26"/>
      <c r="H128" s="26"/>
      <c r="I128" s="26"/>
    </row>
    <row r="129" spans="1:9" ht="17.25">
      <c r="A129" s="1269" t="s">
        <v>2384</v>
      </c>
      <c r="B129" s="1263">
        <v>13.956770821313192</v>
      </c>
      <c r="C129" s="26"/>
      <c r="D129" s="26"/>
      <c r="E129" s="26"/>
      <c r="F129" s="26"/>
      <c r="G129" s="26"/>
      <c r="H129" s="26"/>
      <c r="I129" s="26"/>
    </row>
    <row r="130" spans="1:9" ht="17.25">
      <c r="A130" s="1269" t="s">
        <v>2433</v>
      </c>
      <c r="B130" s="1263">
        <v>12.02046665357245</v>
      </c>
      <c r="C130" s="26"/>
      <c r="D130" s="26"/>
      <c r="E130" s="26"/>
      <c r="F130" s="26"/>
      <c r="G130" s="26"/>
      <c r="H130" s="26"/>
      <c r="I130" s="26"/>
    </row>
    <row r="131" spans="1:9" ht="17.25">
      <c r="A131" s="1269" t="s">
        <v>2491</v>
      </c>
      <c r="B131" s="1263">
        <v>10.442821040692328</v>
      </c>
      <c r="C131" s="26"/>
      <c r="D131" s="26"/>
      <c r="E131" s="26"/>
      <c r="F131" s="26"/>
      <c r="G131" s="26"/>
      <c r="H131" s="26"/>
      <c r="I131" s="26"/>
    </row>
    <row r="132" spans="1:9" ht="17.25">
      <c r="A132" s="1269" t="s">
        <v>2539</v>
      </c>
      <c r="B132" s="1263">
        <v>10.549895531828378</v>
      </c>
      <c r="C132" s="26"/>
      <c r="D132" s="26"/>
      <c r="E132" s="26"/>
      <c r="F132" s="26"/>
      <c r="G132" s="26"/>
      <c r="H132" s="26"/>
      <c r="I132" s="26"/>
    </row>
    <row r="133" spans="1:9" ht="17.25">
      <c r="A133" s="1269" t="s">
        <v>2581</v>
      </c>
      <c r="B133" s="1263">
        <v>10.039999999999999</v>
      </c>
      <c r="C133" s="26"/>
      <c r="D133" s="26"/>
      <c r="E133" s="26"/>
      <c r="F133" s="26"/>
      <c r="G133" s="26"/>
      <c r="H133" s="26"/>
      <c r="I133" s="26"/>
    </row>
    <row r="134" spans="1:9" ht="17.25">
      <c r="A134" s="1269" t="s">
        <v>2629</v>
      </c>
      <c r="B134" s="1263">
        <v>9.1395956587673268</v>
      </c>
      <c r="C134" s="26"/>
      <c r="D134" s="26"/>
      <c r="E134" s="26"/>
      <c r="F134" s="26"/>
      <c r="G134" s="26"/>
      <c r="H134" s="26"/>
      <c r="I134" s="26"/>
    </row>
    <row r="135" spans="1:9" ht="17.25">
      <c r="A135" s="1269" t="s">
        <v>2678</v>
      </c>
      <c r="B135" s="1263">
        <v>8.5999659553738184</v>
      </c>
      <c r="C135" s="26"/>
      <c r="D135" s="26"/>
      <c r="E135" s="26"/>
      <c r="F135" s="26"/>
      <c r="G135" s="26"/>
      <c r="H135" s="26"/>
      <c r="I135" s="26"/>
    </row>
    <row r="136" spans="1:9" ht="17.25">
      <c r="A136" s="1269" t="s">
        <v>2731</v>
      </c>
      <c r="B136" s="1263">
        <v>8.795986734487526</v>
      </c>
      <c r="C136" s="26"/>
      <c r="D136" s="26"/>
      <c r="E136" s="26"/>
      <c r="F136" s="26"/>
      <c r="G136" s="26"/>
      <c r="H136" s="26"/>
      <c r="I136" s="26"/>
    </row>
    <row r="137" spans="1:9" ht="17.25">
      <c r="A137" s="1269" t="s">
        <v>2902</v>
      </c>
      <c r="B137" s="1263">
        <v>8.0150807803557278</v>
      </c>
      <c r="C137" s="26"/>
      <c r="D137" s="26"/>
      <c r="E137" s="26"/>
      <c r="F137" s="26"/>
      <c r="G137" s="26"/>
      <c r="H137" s="26"/>
      <c r="I137" s="26"/>
    </row>
    <row r="138" spans="1:9" ht="17.25">
      <c r="A138" s="1269" t="s">
        <v>2990</v>
      </c>
      <c r="B138" s="1263">
        <v>7.368068976445219</v>
      </c>
      <c r="C138" s="26"/>
      <c r="D138" s="26"/>
      <c r="E138" s="26"/>
      <c r="F138" s="26"/>
      <c r="G138" s="26"/>
      <c r="H138" s="26"/>
      <c r="I138" s="26"/>
    </row>
    <row r="139" spans="1:9" ht="17.25">
      <c r="A139" s="1269" t="s">
        <v>3101</v>
      </c>
      <c r="B139" s="1263">
        <v>7.3378245537351798</v>
      </c>
      <c r="C139" s="26"/>
      <c r="D139" s="26"/>
      <c r="E139" s="26"/>
      <c r="F139" s="26"/>
      <c r="G139" s="26"/>
      <c r="H139" s="26"/>
      <c r="I139" s="26"/>
    </row>
    <row r="140" spans="1:9" ht="17.25">
      <c r="A140" s="1269" t="s">
        <v>3223</v>
      </c>
      <c r="B140" s="1263">
        <v>7.8558411438522375</v>
      </c>
      <c r="C140" s="26"/>
      <c r="D140" s="26"/>
      <c r="E140" s="26"/>
      <c r="F140" s="26"/>
      <c r="G140" s="26"/>
      <c r="H140" s="26"/>
      <c r="I140" s="26"/>
    </row>
    <row r="141" spans="1:9" ht="17.25">
      <c r="A141" s="1269" t="s">
        <v>3289</v>
      </c>
      <c r="B141" s="1263">
        <v>8.8000000000000007</v>
      </c>
      <c r="C141" s="26"/>
      <c r="D141" s="26"/>
      <c r="E141" s="26"/>
      <c r="F141" s="26"/>
      <c r="G141" s="26"/>
      <c r="H141" s="26"/>
      <c r="I141" s="26"/>
    </row>
    <row r="142" spans="1:9" ht="17.25">
      <c r="A142" s="1269" t="s">
        <v>3379</v>
      </c>
      <c r="B142" s="1263">
        <v>9.5534482684109339</v>
      </c>
      <c r="C142" s="26"/>
      <c r="D142" s="26"/>
      <c r="E142" s="26"/>
      <c r="F142" s="26"/>
      <c r="G142" s="26"/>
      <c r="H142" s="26"/>
      <c r="I142" s="26"/>
    </row>
    <row r="143" spans="1:9" ht="17.25">
      <c r="A143" s="1269" t="s">
        <v>5254</v>
      </c>
      <c r="B143" s="1263">
        <v>8.7904966670389904</v>
      </c>
      <c r="C143" s="26"/>
      <c r="D143" s="26"/>
      <c r="E143" s="26"/>
      <c r="F143" s="26"/>
      <c r="G143" s="26"/>
      <c r="H143" s="26"/>
      <c r="I143" s="26"/>
    </row>
    <row r="144" spans="1:9" ht="17.25">
      <c r="A144" s="1269" t="s">
        <v>5330</v>
      </c>
      <c r="B144" s="1263">
        <v>7.8878527143395889</v>
      </c>
      <c r="C144" s="26"/>
      <c r="D144" s="26"/>
      <c r="E144" s="26"/>
      <c r="F144" s="26"/>
      <c r="G144" s="26"/>
      <c r="H144" s="26"/>
      <c r="I144" s="26"/>
    </row>
    <row r="145" spans="1:9" ht="17.25">
      <c r="A145" s="1269" t="s">
        <v>5420</v>
      </c>
      <c r="B145" s="1263">
        <v>7.5229516038574618</v>
      </c>
      <c r="C145" s="26"/>
      <c r="D145" s="26"/>
      <c r="E145" s="26"/>
      <c r="F145" s="26"/>
      <c r="G145" s="26"/>
      <c r="H145" s="26"/>
      <c r="I145" s="26"/>
    </row>
    <row r="146" spans="1:9" ht="17.25">
      <c r="A146" s="1269" t="s">
        <v>5604</v>
      </c>
      <c r="B146" s="1263">
        <v>6.7123554436356718</v>
      </c>
      <c r="C146" s="26"/>
      <c r="D146" s="26"/>
      <c r="E146" s="26"/>
      <c r="F146" s="26"/>
      <c r="G146" s="26"/>
      <c r="H146" s="26"/>
      <c r="I146" s="26"/>
    </row>
    <row r="147" spans="1:9" ht="17.25">
      <c r="A147" s="1269" t="s">
        <v>5747</v>
      </c>
      <c r="B147" s="1263">
        <v>6.1169869263862626</v>
      </c>
      <c r="C147" s="26"/>
      <c r="D147" s="26"/>
      <c r="E147" s="26"/>
      <c r="F147" s="26"/>
      <c r="G147" s="26"/>
      <c r="H147" s="26"/>
      <c r="I147" s="26"/>
    </row>
    <row r="148" spans="1:9" ht="17.25">
      <c r="A148" s="1269" t="s">
        <v>5944</v>
      </c>
      <c r="B148" s="1263">
        <v>6.9738915255300382</v>
      </c>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35"/>
  <sheetViews>
    <sheetView showGridLines="0" rightToLeft="1" zoomScale="90" zoomScaleNormal="90" workbookViewId="0">
      <selection activeCell="C13" sqref="C13"/>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100.625" style="17" bestFit="1" customWidth="1"/>
    <col min="6" max="16384" width="9.125" style="17"/>
  </cols>
  <sheetData>
    <row r="1" spans="1:5">
      <c r="A1" s="17" t="s">
        <v>152</v>
      </c>
      <c r="B1" s="17" t="s">
        <v>257</v>
      </c>
      <c r="C1" s="17" t="s">
        <v>258</v>
      </c>
      <c r="D1" s="17" t="s">
        <v>259</v>
      </c>
      <c r="E1" s="17" t="s">
        <v>260</v>
      </c>
    </row>
    <row r="2" spans="1:5">
      <c r="A2" s="17" t="s">
        <v>22</v>
      </c>
      <c r="B2" s="1201" t="s">
        <v>6093</v>
      </c>
      <c r="C2" s="1201" t="s">
        <v>6094</v>
      </c>
      <c r="D2" s="1201" t="s">
        <v>6095</v>
      </c>
      <c r="E2" s="1200" t="s">
        <v>5922</v>
      </c>
    </row>
    <row r="3" spans="1:5">
      <c r="A3" s="17" t="s">
        <v>22</v>
      </c>
      <c r="B3" s="1201" t="s">
        <v>3058</v>
      </c>
      <c r="C3" s="1201" t="s">
        <v>6096</v>
      </c>
      <c r="D3" s="1201" t="s">
        <v>6097</v>
      </c>
      <c r="E3" s="1200" t="s">
        <v>5920</v>
      </c>
    </row>
    <row r="4" spans="1:5">
      <c r="A4" s="17" t="s">
        <v>22</v>
      </c>
      <c r="B4" s="1201" t="s">
        <v>3058</v>
      </c>
      <c r="C4" s="1201" t="s">
        <v>6098</v>
      </c>
      <c r="D4" s="1201" t="s">
        <v>6099</v>
      </c>
      <c r="E4" s="17" t="s">
        <v>5920</v>
      </c>
    </row>
    <row r="5" spans="1:5">
      <c r="A5" s="17" t="s">
        <v>22</v>
      </c>
      <c r="B5" s="1201" t="s">
        <v>2968</v>
      </c>
      <c r="C5" s="1201" t="s">
        <v>6100</v>
      </c>
      <c r="D5" s="1201" t="s">
        <v>6101</v>
      </c>
      <c r="E5" s="1201" t="s">
        <v>5921</v>
      </c>
    </row>
    <row r="6" spans="1:5">
      <c r="A6" s="17" t="s">
        <v>22</v>
      </c>
      <c r="B6" s="1201" t="s">
        <v>2968</v>
      </c>
      <c r="C6" s="1201" t="s">
        <v>5481</v>
      </c>
      <c r="D6" s="1201" t="s">
        <v>5482</v>
      </c>
      <c r="E6" s="1209" t="s">
        <v>6296</v>
      </c>
    </row>
    <row r="7" spans="1:5">
      <c r="A7" s="17" t="s">
        <v>22</v>
      </c>
      <c r="B7" s="1201" t="s">
        <v>2968</v>
      </c>
      <c r="C7" s="1201" t="s">
        <v>6334</v>
      </c>
      <c r="D7" s="1201" t="s">
        <v>6102</v>
      </c>
      <c r="E7" s="17" t="s">
        <v>5920</v>
      </c>
    </row>
    <row r="8" spans="1:5">
      <c r="A8" s="17" t="s">
        <v>22</v>
      </c>
      <c r="B8" s="1201" t="s">
        <v>3056</v>
      </c>
      <c r="C8" s="1201" t="s">
        <v>6103</v>
      </c>
      <c r="D8" s="1201" t="s">
        <v>6104</v>
      </c>
      <c r="E8" s="17" t="s">
        <v>5920</v>
      </c>
    </row>
    <row r="9" spans="1:5">
      <c r="A9" s="17" t="s">
        <v>22</v>
      </c>
      <c r="B9" s="1201" t="s">
        <v>3056</v>
      </c>
      <c r="C9" s="1201" t="s">
        <v>6105</v>
      </c>
      <c r="D9" s="1201" t="s">
        <v>6106</v>
      </c>
      <c r="E9" s="17" t="s">
        <v>5920</v>
      </c>
    </row>
    <row r="10" spans="1:5">
      <c r="A10" s="17" t="s">
        <v>22</v>
      </c>
      <c r="B10" s="1201" t="s">
        <v>3056</v>
      </c>
      <c r="C10" s="1201" t="s">
        <v>3049</v>
      </c>
      <c r="D10" s="1201" t="s">
        <v>5719</v>
      </c>
      <c r="E10" s="17" t="s">
        <v>5921</v>
      </c>
    </row>
    <row r="11" spans="1:5">
      <c r="A11" s="17" t="s">
        <v>22</v>
      </c>
      <c r="B11" s="1201" t="s">
        <v>3056</v>
      </c>
      <c r="C11" s="1201" t="s">
        <v>5898</v>
      </c>
      <c r="D11" s="1201" t="s">
        <v>5899</v>
      </c>
      <c r="E11" s="1200" t="s">
        <v>5920</v>
      </c>
    </row>
    <row r="12" spans="1:5">
      <c r="A12" s="17" t="s">
        <v>22</v>
      </c>
      <c r="B12" s="1201" t="s">
        <v>2970</v>
      </c>
      <c r="C12" s="1201" t="s">
        <v>6107</v>
      </c>
      <c r="D12" s="1201" t="s">
        <v>6108</v>
      </c>
      <c r="E12" s="1200" t="s">
        <v>5921</v>
      </c>
    </row>
    <row r="13" spans="1:5">
      <c r="A13" s="17" t="s">
        <v>22</v>
      </c>
      <c r="B13" s="1201" t="s">
        <v>2970</v>
      </c>
      <c r="C13" s="1201" t="s">
        <v>5870</v>
      </c>
      <c r="D13" s="1201" t="s">
        <v>5871</v>
      </c>
      <c r="E13" s="1200" t="s">
        <v>6297</v>
      </c>
    </row>
    <row r="14" spans="1:5">
      <c r="A14" s="17" t="s">
        <v>22</v>
      </c>
      <c r="B14" s="1201" t="s">
        <v>3052</v>
      </c>
      <c r="C14" s="1201" t="s">
        <v>5484</v>
      </c>
      <c r="D14" s="1201" t="s">
        <v>5485</v>
      </c>
      <c r="E14" s="17" t="s">
        <v>5921</v>
      </c>
    </row>
    <row r="15" spans="1:5">
      <c r="A15" s="17" t="s">
        <v>22</v>
      </c>
      <c r="B15" s="1201" t="s">
        <v>3052</v>
      </c>
      <c r="C15" s="1201" t="s">
        <v>5486</v>
      </c>
      <c r="D15" s="1201" t="s">
        <v>5720</v>
      </c>
      <c r="E15" s="1200" t="s">
        <v>5921</v>
      </c>
    </row>
    <row r="16" spans="1:5">
      <c r="A16" s="17" t="s">
        <v>22</v>
      </c>
      <c r="B16" s="1201" t="s">
        <v>6109</v>
      </c>
      <c r="C16" s="1201" t="s">
        <v>6110</v>
      </c>
      <c r="D16" s="1201" t="s">
        <v>6111</v>
      </c>
      <c r="E16" s="17" t="s">
        <v>5921</v>
      </c>
    </row>
    <row r="17" spans="1:5">
      <c r="A17" s="17" t="s">
        <v>22</v>
      </c>
      <c r="B17" s="1201" t="s">
        <v>114</v>
      </c>
      <c r="C17" s="1201" t="s">
        <v>6112</v>
      </c>
      <c r="D17" s="1201" t="s">
        <v>6113</v>
      </c>
      <c r="E17" s="17" t="s">
        <v>6298</v>
      </c>
    </row>
    <row r="18" spans="1:5">
      <c r="A18" s="17" t="s">
        <v>22</v>
      </c>
      <c r="B18" s="1201" t="s">
        <v>114</v>
      </c>
      <c r="C18" s="1201" t="s">
        <v>6114</v>
      </c>
      <c r="D18" s="1201" t="s">
        <v>6115</v>
      </c>
      <c r="E18" s="1201" t="s">
        <v>5921</v>
      </c>
    </row>
    <row r="19" spans="1:5">
      <c r="A19" s="17" t="s">
        <v>22</v>
      </c>
      <c r="B19" s="1201" t="s">
        <v>114</v>
      </c>
      <c r="C19" s="1201" t="s">
        <v>6116</v>
      </c>
      <c r="D19" s="1201" t="s">
        <v>6117</v>
      </c>
      <c r="E19" s="17" t="s">
        <v>5920</v>
      </c>
    </row>
    <row r="20" spans="1:5">
      <c r="A20" s="17" t="s">
        <v>22</v>
      </c>
      <c r="B20" s="1201" t="s">
        <v>114</v>
      </c>
      <c r="C20" s="1201" t="s">
        <v>6118</v>
      </c>
      <c r="D20" s="1201" t="s">
        <v>6119</v>
      </c>
      <c r="E20" s="17" t="s">
        <v>5922</v>
      </c>
    </row>
    <row r="21" spans="1:5">
      <c r="A21" s="17" t="s">
        <v>22</v>
      </c>
      <c r="B21" s="1201" t="s">
        <v>114</v>
      </c>
      <c r="C21" s="1201" t="s">
        <v>6120</v>
      </c>
      <c r="D21" s="1201" t="s">
        <v>6121</v>
      </c>
      <c r="E21" s="17" t="s">
        <v>5922</v>
      </c>
    </row>
    <row r="22" spans="1:5">
      <c r="A22" s="17" t="s">
        <v>22</v>
      </c>
      <c r="B22" s="1201" t="s">
        <v>114</v>
      </c>
      <c r="C22" s="1201" t="s">
        <v>6122</v>
      </c>
      <c r="D22" s="1201" t="s">
        <v>6123</v>
      </c>
      <c r="E22" s="17" t="s">
        <v>5922</v>
      </c>
    </row>
    <row r="23" spans="1:5">
      <c r="A23" s="17" t="s">
        <v>22</v>
      </c>
      <c r="B23" s="1201" t="s">
        <v>114</v>
      </c>
      <c r="C23" s="1201" t="s">
        <v>6335</v>
      </c>
      <c r="D23" s="1201" t="s">
        <v>5721</v>
      </c>
      <c r="E23" s="17" t="s">
        <v>5920</v>
      </c>
    </row>
    <row r="24" spans="1:5">
      <c r="A24" s="17" t="s">
        <v>22</v>
      </c>
      <c r="B24" s="1201" t="s">
        <v>114</v>
      </c>
      <c r="C24" s="1201" t="s">
        <v>2971</v>
      </c>
      <c r="D24" s="1201" t="s">
        <v>6124</v>
      </c>
      <c r="E24" s="17" t="s">
        <v>5920</v>
      </c>
    </row>
    <row r="25" spans="1:5">
      <c r="A25" s="17" t="s">
        <v>22</v>
      </c>
      <c r="B25" s="1201" t="s">
        <v>114</v>
      </c>
      <c r="C25" s="1201" t="s">
        <v>6336</v>
      </c>
      <c r="D25" s="1201" t="s">
        <v>6125</v>
      </c>
      <c r="E25" s="17" t="s">
        <v>6299</v>
      </c>
    </row>
    <row r="26" spans="1:5">
      <c r="A26" s="17" t="s">
        <v>22</v>
      </c>
      <c r="B26" s="1201" t="s">
        <v>3059</v>
      </c>
      <c r="C26" s="1201" t="s">
        <v>6126</v>
      </c>
      <c r="D26" s="1201" t="s">
        <v>6127</v>
      </c>
      <c r="E26" s="17" t="s">
        <v>5940</v>
      </c>
    </row>
    <row r="27" spans="1:5">
      <c r="A27" s="17" t="s">
        <v>22</v>
      </c>
      <c r="B27" s="1201" t="s">
        <v>3059</v>
      </c>
      <c r="C27" s="1201" t="s">
        <v>6128</v>
      </c>
      <c r="D27" s="1201" t="s">
        <v>6129</v>
      </c>
      <c r="E27" s="17" t="s">
        <v>5921</v>
      </c>
    </row>
    <row r="28" spans="1:5">
      <c r="A28" s="17" t="s">
        <v>22</v>
      </c>
      <c r="B28" s="1201" t="s">
        <v>3059</v>
      </c>
      <c r="C28" s="1201" t="s">
        <v>6130</v>
      </c>
      <c r="D28" s="1201" t="s">
        <v>6131</v>
      </c>
      <c r="E28" s="17" t="s">
        <v>5920</v>
      </c>
    </row>
    <row r="29" spans="1:5">
      <c r="A29" s="17" t="s">
        <v>22</v>
      </c>
      <c r="B29" s="1201" t="s">
        <v>3059</v>
      </c>
      <c r="C29" s="1201" t="s">
        <v>6132</v>
      </c>
      <c r="D29" s="1201" t="s">
        <v>6133</v>
      </c>
      <c r="E29" s="17" t="s">
        <v>5920</v>
      </c>
    </row>
    <row r="30" spans="1:5">
      <c r="A30" s="17" t="s">
        <v>22</v>
      </c>
      <c r="B30" s="1201" t="s">
        <v>135</v>
      </c>
      <c r="C30" s="1201" t="s">
        <v>5886</v>
      </c>
      <c r="D30" s="1201" t="s">
        <v>5887</v>
      </c>
      <c r="E30" s="17" t="s">
        <v>5920</v>
      </c>
    </row>
    <row r="31" spans="1:5">
      <c r="A31" s="17" t="s">
        <v>22</v>
      </c>
      <c r="B31" s="1201" t="s">
        <v>135</v>
      </c>
      <c r="C31" s="1201" t="s">
        <v>6134</v>
      </c>
      <c r="D31" s="1201" t="s">
        <v>6135</v>
      </c>
      <c r="E31" s="17" t="s">
        <v>5920</v>
      </c>
    </row>
    <row r="32" spans="1:5">
      <c r="A32" s="17" t="s">
        <v>22</v>
      </c>
      <c r="B32" s="1201" t="s">
        <v>135</v>
      </c>
      <c r="C32" s="1201" t="s">
        <v>6136</v>
      </c>
      <c r="D32" s="1201" t="s">
        <v>6137</v>
      </c>
      <c r="E32" s="1200" t="s">
        <v>5920</v>
      </c>
    </row>
    <row r="33" spans="1:9">
      <c r="A33" s="17" t="s">
        <v>22</v>
      </c>
      <c r="B33" s="1201" t="s">
        <v>1734</v>
      </c>
      <c r="C33" s="1201" t="s">
        <v>6138</v>
      </c>
      <c r="D33" s="1201" t="s">
        <v>6139</v>
      </c>
      <c r="E33" s="1200" t="s">
        <v>5922</v>
      </c>
    </row>
    <row r="34" spans="1:9">
      <c r="A34" s="17" t="s">
        <v>22</v>
      </c>
      <c r="B34" s="1201" t="s">
        <v>1734</v>
      </c>
      <c r="C34" s="1201" t="s">
        <v>5873</v>
      </c>
      <c r="D34" s="1201" t="s">
        <v>5874</v>
      </c>
      <c r="E34" s="17" t="s">
        <v>5922</v>
      </c>
    </row>
    <row r="35" spans="1:9">
      <c r="A35" s="17" t="s">
        <v>22</v>
      </c>
      <c r="B35" s="1201" t="s">
        <v>3057</v>
      </c>
      <c r="C35" s="1201" t="s">
        <v>6140</v>
      </c>
      <c r="D35" s="1201" t="s">
        <v>6141</v>
      </c>
      <c r="E35" s="17" t="s">
        <v>6300</v>
      </c>
    </row>
    <row r="36" spans="1:9">
      <c r="A36" s="17" t="s">
        <v>22</v>
      </c>
      <c r="B36" s="1201" t="s">
        <v>3057</v>
      </c>
      <c r="C36" s="1201" t="s">
        <v>6142</v>
      </c>
      <c r="D36" s="1201" t="s">
        <v>6143</v>
      </c>
      <c r="E36" s="1200" t="s">
        <v>5921</v>
      </c>
      <c r="I36" s="17" t="s">
        <v>3249</v>
      </c>
    </row>
    <row r="37" spans="1:9">
      <c r="A37" s="17" t="s">
        <v>22</v>
      </c>
      <c r="B37" s="1201" t="s">
        <v>3057</v>
      </c>
      <c r="C37" s="1201" t="s">
        <v>6144</v>
      </c>
      <c r="D37" s="1201" t="s">
        <v>6145</v>
      </c>
      <c r="E37" s="17" t="s">
        <v>6301</v>
      </c>
    </row>
    <row r="38" spans="1:9">
      <c r="A38" s="17" t="s">
        <v>22</v>
      </c>
      <c r="B38" s="1201" t="s">
        <v>2965</v>
      </c>
      <c r="C38" s="1201" t="s">
        <v>6337</v>
      </c>
      <c r="D38" s="1201" t="s">
        <v>5716</v>
      </c>
      <c r="E38" s="17" t="s">
        <v>5920</v>
      </c>
    </row>
    <row r="39" spans="1:9">
      <c r="A39" s="17" t="s">
        <v>22</v>
      </c>
      <c r="B39" s="1201" t="s">
        <v>2965</v>
      </c>
      <c r="C39" s="1201" t="s">
        <v>6338</v>
      </c>
      <c r="D39" s="1201" t="s">
        <v>5897</v>
      </c>
      <c r="E39" s="1200" t="s">
        <v>5920</v>
      </c>
    </row>
    <row r="40" spans="1:9">
      <c r="A40" s="17" t="s">
        <v>22</v>
      </c>
      <c r="B40" s="1201" t="s">
        <v>2965</v>
      </c>
      <c r="C40" s="1201" t="s">
        <v>6146</v>
      </c>
      <c r="D40" s="1201" t="s">
        <v>6147</v>
      </c>
      <c r="E40" s="1200" t="s">
        <v>5920</v>
      </c>
    </row>
    <row r="41" spans="1:9">
      <c r="A41" s="17" t="s">
        <v>22</v>
      </c>
      <c r="B41" s="1201" t="s">
        <v>2965</v>
      </c>
      <c r="C41" s="1201" t="s">
        <v>3361</v>
      </c>
      <c r="D41" s="1201" t="s">
        <v>3362</v>
      </c>
      <c r="E41" s="1200" t="s">
        <v>6302</v>
      </c>
    </row>
    <row r="42" spans="1:9">
      <c r="A42" s="17" t="s">
        <v>22</v>
      </c>
      <c r="B42" s="1201" t="s">
        <v>2965</v>
      </c>
      <c r="C42" s="1201" t="s">
        <v>5722</v>
      </c>
      <c r="D42" s="1201" t="s">
        <v>5723</v>
      </c>
      <c r="E42" s="1201" t="s">
        <v>5921</v>
      </c>
    </row>
    <row r="43" spans="1:9">
      <c r="A43" s="17" t="s">
        <v>22</v>
      </c>
      <c r="B43" s="1201" t="s">
        <v>2965</v>
      </c>
      <c r="C43" s="1201" t="s">
        <v>6148</v>
      </c>
      <c r="D43" s="1201" t="s">
        <v>6149</v>
      </c>
      <c r="E43" s="1200" t="s">
        <v>6303</v>
      </c>
    </row>
    <row r="44" spans="1:9">
      <c r="A44" s="17" t="s">
        <v>22</v>
      </c>
      <c r="B44" s="1201" t="s">
        <v>382</v>
      </c>
      <c r="C44" s="1201" t="s">
        <v>6150</v>
      </c>
      <c r="D44" s="1201" t="s">
        <v>6151</v>
      </c>
      <c r="E44" s="1200" t="s">
        <v>5920</v>
      </c>
    </row>
    <row r="45" spans="1:9">
      <c r="A45" s="17" t="s">
        <v>22</v>
      </c>
      <c r="B45" s="1201" t="s">
        <v>382</v>
      </c>
      <c r="C45" s="1201" t="s">
        <v>6152</v>
      </c>
      <c r="D45" s="1201" t="s">
        <v>6153</v>
      </c>
      <c r="E45" s="1200" t="s">
        <v>6296</v>
      </c>
    </row>
    <row r="46" spans="1:9">
      <c r="A46" s="17" t="s">
        <v>22</v>
      </c>
      <c r="B46" s="1201" t="s">
        <v>382</v>
      </c>
      <c r="C46" s="1201" t="s">
        <v>6154</v>
      </c>
      <c r="D46" s="1201" t="s">
        <v>6155</v>
      </c>
      <c r="E46" s="1200" t="s">
        <v>6320</v>
      </c>
    </row>
    <row r="47" spans="1:9">
      <c r="A47" s="17" t="s">
        <v>22</v>
      </c>
      <c r="B47" s="1201" t="s">
        <v>382</v>
      </c>
      <c r="C47" s="1201" t="s">
        <v>6156</v>
      </c>
      <c r="D47" s="1201" t="s">
        <v>6157</v>
      </c>
      <c r="E47" s="1200" t="s">
        <v>5921</v>
      </c>
    </row>
    <row r="48" spans="1:9">
      <c r="A48" s="17" t="s">
        <v>22</v>
      </c>
      <c r="B48" s="1201" t="s">
        <v>382</v>
      </c>
      <c r="C48" s="1201" t="s">
        <v>5888</v>
      </c>
      <c r="D48" s="1201" t="s">
        <v>5889</v>
      </c>
      <c r="E48" s="1200" t="s">
        <v>6321</v>
      </c>
    </row>
    <row r="49" spans="1:5">
      <c r="A49" s="17" t="s">
        <v>22</v>
      </c>
      <c r="B49" s="1201" t="s">
        <v>382</v>
      </c>
      <c r="C49" s="1201" t="s">
        <v>6158</v>
      </c>
      <c r="D49" s="1201" t="s">
        <v>6159</v>
      </c>
      <c r="E49" s="1302" t="s">
        <v>6322</v>
      </c>
    </row>
    <row r="50" spans="1:5">
      <c r="A50" s="17" t="s">
        <v>22</v>
      </c>
      <c r="B50" s="1201" t="s">
        <v>382</v>
      </c>
      <c r="C50" s="1201" t="s">
        <v>6160</v>
      </c>
      <c r="D50" s="1201" t="s">
        <v>6161</v>
      </c>
      <c r="E50" s="1200" t="s">
        <v>5920</v>
      </c>
    </row>
    <row r="51" spans="1:5">
      <c r="A51" s="17" t="s">
        <v>22</v>
      </c>
      <c r="B51" s="1201" t="s">
        <v>382</v>
      </c>
      <c r="C51" s="1201" t="s">
        <v>5890</v>
      </c>
      <c r="D51" s="1201" t="s">
        <v>5891</v>
      </c>
      <c r="E51" s="1200" t="s">
        <v>6297</v>
      </c>
    </row>
    <row r="52" spans="1:5">
      <c r="A52" s="17" t="s">
        <v>22</v>
      </c>
      <c r="B52" s="1201" t="s">
        <v>382</v>
      </c>
      <c r="C52" s="1201" t="s">
        <v>5488</v>
      </c>
      <c r="D52" s="1201" t="s">
        <v>5489</v>
      </c>
      <c r="E52" s="1200" t="s">
        <v>6323</v>
      </c>
    </row>
    <row r="53" spans="1:5">
      <c r="A53" s="17" t="s">
        <v>22</v>
      </c>
      <c r="B53" s="1201" t="s">
        <v>110</v>
      </c>
      <c r="C53" s="1201" t="s">
        <v>5879</v>
      </c>
      <c r="D53" s="1201" t="s">
        <v>5501</v>
      </c>
      <c r="E53" s="1200" t="s">
        <v>5920</v>
      </c>
    </row>
    <row r="54" spans="1:5">
      <c r="A54" s="17" t="s">
        <v>22</v>
      </c>
      <c r="B54" s="1201" t="s">
        <v>110</v>
      </c>
      <c r="C54" s="1201" t="s">
        <v>6162</v>
      </c>
      <c r="D54" s="1201" t="s">
        <v>6163</v>
      </c>
      <c r="E54" s="1200" t="s">
        <v>5920</v>
      </c>
    </row>
    <row r="55" spans="1:5">
      <c r="A55" s="17" t="s">
        <v>22</v>
      </c>
      <c r="B55" s="1201" t="s">
        <v>3054</v>
      </c>
      <c r="C55" s="1201" t="s">
        <v>6164</v>
      </c>
      <c r="D55" s="1201" t="s">
        <v>6165</v>
      </c>
      <c r="E55" s="1200" t="s">
        <v>6300</v>
      </c>
    </row>
    <row r="56" spans="1:5">
      <c r="A56" s="17" t="s">
        <v>22</v>
      </c>
      <c r="B56" s="1201" t="s">
        <v>3054</v>
      </c>
      <c r="C56" s="1201" t="s">
        <v>5892</v>
      </c>
      <c r="D56" s="1201" t="s">
        <v>5893</v>
      </c>
      <c r="E56" s="1302" t="s">
        <v>6324</v>
      </c>
    </row>
    <row r="57" spans="1:5">
      <c r="A57" s="17" t="s">
        <v>22</v>
      </c>
      <c r="B57" s="1201" t="s">
        <v>3054</v>
      </c>
      <c r="C57" s="1201" t="s">
        <v>6166</v>
      </c>
      <c r="D57" s="1201" t="s">
        <v>6167</v>
      </c>
      <c r="E57" s="1200" t="s">
        <v>5920</v>
      </c>
    </row>
    <row r="58" spans="1:5">
      <c r="A58" s="17" t="s">
        <v>22</v>
      </c>
      <c r="B58" s="1201" t="s">
        <v>377</v>
      </c>
      <c r="C58" s="1201" t="s">
        <v>5877</v>
      </c>
      <c r="D58" s="1201" t="s">
        <v>5878</v>
      </c>
      <c r="E58" s="1289" t="s">
        <v>6325</v>
      </c>
    </row>
    <row r="59" spans="1:5">
      <c r="A59" s="17" t="s">
        <v>22</v>
      </c>
      <c r="B59" s="1201" t="s">
        <v>377</v>
      </c>
      <c r="C59" s="1201" t="s">
        <v>22</v>
      </c>
      <c r="D59" s="1201" t="s">
        <v>152</v>
      </c>
      <c r="E59" s="1200" t="s">
        <v>5920</v>
      </c>
    </row>
    <row r="60" spans="1:5">
      <c r="A60" s="17" t="s">
        <v>22</v>
      </c>
      <c r="B60" s="1201" t="s">
        <v>377</v>
      </c>
      <c r="C60" s="1201" t="s">
        <v>6168</v>
      </c>
      <c r="D60" s="1201" t="s">
        <v>6169</v>
      </c>
      <c r="E60" s="1201" t="s">
        <v>6326</v>
      </c>
    </row>
    <row r="61" spans="1:5">
      <c r="A61" s="17" t="s">
        <v>22</v>
      </c>
      <c r="B61" s="1201" t="s">
        <v>2967</v>
      </c>
      <c r="C61" s="1201" t="s">
        <v>6170</v>
      </c>
      <c r="D61" s="1201" t="s">
        <v>6171</v>
      </c>
      <c r="E61" s="1289" t="s">
        <v>6327</v>
      </c>
    </row>
    <row r="62" spans="1:5">
      <c r="A62" s="17" t="s">
        <v>22</v>
      </c>
      <c r="B62" s="1201" t="s">
        <v>2967</v>
      </c>
      <c r="C62" s="1201" t="s">
        <v>6172</v>
      </c>
      <c r="D62" s="1201" t="s">
        <v>6173</v>
      </c>
      <c r="E62" s="1201" t="s">
        <v>5922</v>
      </c>
    </row>
    <row r="63" spans="1:5">
      <c r="A63" s="17" t="s">
        <v>22</v>
      </c>
      <c r="B63" s="1201" t="s">
        <v>2967</v>
      </c>
      <c r="C63" s="1201" t="s">
        <v>6174</v>
      </c>
      <c r="D63" s="1201" t="s">
        <v>6175</v>
      </c>
      <c r="E63" s="1201" t="s">
        <v>5920</v>
      </c>
    </row>
    <row r="64" spans="1:5">
      <c r="A64" s="17" t="s">
        <v>22</v>
      </c>
      <c r="B64" s="1201" t="s">
        <v>3360</v>
      </c>
      <c r="C64" s="1201" t="s">
        <v>6339</v>
      </c>
      <c r="D64" s="1201" t="s">
        <v>6176</v>
      </c>
      <c r="E64" s="1302" t="s">
        <v>6328</v>
      </c>
    </row>
    <row r="65" spans="1:5">
      <c r="A65" s="17" t="s">
        <v>22</v>
      </c>
      <c r="B65" s="1201" t="s">
        <v>3360</v>
      </c>
      <c r="C65" s="1201" t="s">
        <v>6177</v>
      </c>
      <c r="D65" s="1201" t="s">
        <v>6178</v>
      </c>
      <c r="E65" s="1200" t="s">
        <v>6304</v>
      </c>
    </row>
    <row r="66" spans="1:5">
      <c r="A66" s="17" t="s">
        <v>22</v>
      </c>
      <c r="B66" s="1201" t="s">
        <v>3360</v>
      </c>
      <c r="C66" s="1201" t="s">
        <v>6179</v>
      </c>
      <c r="D66" s="1201" t="s">
        <v>6180</v>
      </c>
      <c r="E66" s="1200" t="s">
        <v>5924</v>
      </c>
    </row>
    <row r="67" spans="1:5">
      <c r="A67" s="17" t="s">
        <v>22</v>
      </c>
      <c r="B67" s="1201" t="s">
        <v>380</v>
      </c>
      <c r="C67" s="1201" t="s">
        <v>6181</v>
      </c>
      <c r="D67" s="1201" t="s">
        <v>6182</v>
      </c>
      <c r="E67" s="1200" t="s">
        <v>5922</v>
      </c>
    </row>
    <row r="68" spans="1:5">
      <c r="A68" s="17" t="s">
        <v>22</v>
      </c>
      <c r="B68" s="1201" t="s">
        <v>381</v>
      </c>
      <c r="C68" s="1201" t="s">
        <v>6340</v>
      </c>
      <c r="D68" s="1201" t="s">
        <v>6183</v>
      </c>
      <c r="E68" s="1200" t="s">
        <v>6305</v>
      </c>
    </row>
    <row r="69" spans="1:5">
      <c r="A69" s="17" t="s">
        <v>22</v>
      </c>
      <c r="B69" s="1201" t="s">
        <v>381</v>
      </c>
      <c r="C69" s="1201" t="s">
        <v>6184</v>
      </c>
      <c r="D69" s="1201" t="s">
        <v>6185</v>
      </c>
      <c r="E69" s="1200" t="s">
        <v>5920</v>
      </c>
    </row>
    <row r="70" spans="1:5">
      <c r="A70" s="17" t="s">
        <v>22</v>
      </c>
      <c r="B70" s="1201" t="s">
        <v>381</v>
      </c>
      <c r="C70" s="1201" t="s">
        <v>6186</v>
      </c>
      <c r="D70" s="1201" t="s">
        <v>6187</v>
      </c>
      <c r="E70" s="1302" t="s">
        <v>6329</v>
      </c>
    </row>
    <row r="71" spans="1:5">
      <c r="A71" s="17" t="s">
        <v>22</v>
      </c>
      <c r="B71" s="1201" t="s">
        <v>3051</v>
      </c>
      <c r="C71" s="1201" t="s">
        <v>6341</v>
      </c>
      <c r="D71" s="1201" t="s">
        <v>6188</v>
      </c>
      <c r="E71" s="1200" t="s">
        <v>5922</v>
      </c>
    </row>
    <row r="72" spans="1:5">
      <c r="A72" s="17" t="s">
        <v>22</v>
      </c>
      <c r="B72" s="1201" t="s">
        <v>3050</v>
      </c>
      <c r="C72" s="1201" t="s">
        <v>6189</v>
      </c>
      <c r="D72" s="1201" t="s">
        <v>6190</v>
      </c>
      <c r="E72" s="1200" t="s">
        <v>6306</v>
      </c>
    </row>
    <row r="73" spans="1:5">
      <c r="A73" s="17" t="s">
        <v>22</v>
      </c>
      <c r="B73" s="1201" t="s">
        <v>3050</v>
      </c>
      <c r="C73" s="1201" t="s">
        <v>6191</v>
      </c>
      <c r="D73" s="1201" t="s">
        <v>6192</v>
      </c>
      <c r="E73" s="1200" t="s">
        <v>5920</v>
      </c>
    </row>
    <row r="74" spans="1:5">
      <c r="A74" s="17" t="s">
        <v>22</v>
      </c>
      <c r="B74" s="1201" t="s">
        <v>378</v>
      </c>
      <c r="C74" s="1201" t="s">
        <v>5392</v>
      </c>
      <c r="D74" s="1201" t="s">
        <v>5724</v>
      </c>
      <c r="E74" s="1200" t="s">
        <v>5920</v>
      </c>
    </row>
    <row r="75" spans="1:5">
      <c r="A75" s="17" t="s">
        <v>22</v>
      </c>
      <c r="B75" s="1201" t="s">
        <v>2969</v>
      </c>
      <c r="C75" s="1201" t="s">
        <v>5490</v>
      </c>
      <c r="D75" s="1201" t="s">
        <v>5491</v>
      </c>
      <c r="E75" s="1200" t="s">
        <v>5921</v>
      </c>
    </row>
    <row r="76" spans="1:5">
      <c r="A76" s="17" t="s">
        <v>22</v>
      </c>
      <c r="B76" s="1201" t="s">
        <v>2969</v>
      </c>
      <c r="C76" s="1201" t="s">
        <v>5882</v>
      </c>
      <c r="D76" s="1201" t="s">
        <v>5883</v>
      </c>
      <c r="E76" s="1200" t="s">
        <v>6307</v>
      </c>
    </row>
    <row r="77" spans="1:5">
      <c r="A77" s="17" t="s">
        <v>22</v>
      </c>
      <c r="B77" s="1201" t="s">
        <v>2969</v>
      </c>
      <c r="C77" s="1201" t="s">
        <v>6193</v>
      </c>
      <c r="D77" s="1201" t="s">
        <v>6194</v>
      </c>
      <c r="E77" s="1201" t="s">
        <v>5920</v>
      </c>
    </row>
    <row r="78" spans="1:5">
      <c r="A78" s="17" t="s">
        <v>22</v>
      </c>
      <c r="B78" s="1201" t="s">
        <v>2969</v>
      </c>
      <c r="C78" s="1201" t="s">
        <v>6342</v>
      </c>
      <c r="D78" s="1201" t="s">
        <v>5894</v>
      </c>
      <c r="E78" s="1200" t="s">
        <v>5920</v>
      </c>
    </row>
    <row r="79" spans="1:5">
      <c r="A79" s="17" t="s">
        <v>22</v>
      </c>
      <c r="B79" s="1201" t="s">
        <v>2969</v>
      </c>
      <c r="C79" s="1201" t="s">
        <v>6195</v>
      </c>
      <c r="D79" s="1201" t="s">
        <v>6196</v>
      </c>
      <c r="E79" s="1302" t="s">
        <v>6330</v>
      </c>
    </row>
    <row r="80" spans="1:5">
      <c r="A80" s="17" t="s">
        <v>22</v>
      </c>
      <c r="B80" s="1201" t="s">
        <v>2969</v>
      </c>
      <c r="C80" s="1201" t="s">
        <v>5895</v>
      </c>
      <c r="D80" s="1201" t="s">
        <v>5896</v>
      </c>
      <c r="E80" s="1200" t="s">
        <v>5921</v>
      </c>
    </row>
    <row r="81" spans="1:5">
      <c r="A81" s="17" t="s">
        <v>22</v>
      </c>
      <c r="B81" s="1201" t="s">
        <v>3055</v>
      </c>
      <c r="C81" s="1201" t="s">
        <v>6197</v>
      </c>
      <c r="D81" s="1201" t="s">
        <v>6198</v>
      </c>
      <c r="E81" s="1200" t="s">
        <v>6300</v>
      </c>
    </row>
    <row r="82" spans="1:5">
      <c r="A82" s="17" t="s">
        <v>22</v>
      </c>
      <c r="B82" s="1201" t="s">
        <v>3055</v>
      </c>
      <c r="C82" s="1201" t="s">
        <v>6199</v>
      </c>
      <c r="D82" s="1201" t="s">
        <v>6200</v>
      </c>
      <c r="E82" s="1200" t="s">
        <v>6331</v>
      </c>
    </row>
    <row r="83" spans="1:5">
      <c r="A83" s="17" t="s">
        <v>22</v>
      </c>
      <c r="B83" s="1201" t="s">
        <v>3055</v>
      </c>
      <c r="C83" s="1201" t="s">
        <v>6201</v>
      </c>
      <c r="D83" s="1201" t="s">
        <v>6202</v>
      </c>
      <c r="E83" s="1302" t="s">
        <v>6332</v>
      </c>
    </row>
    <row r="84" spans="1:5">
      <c r="A84" s="17" t="s">
        <v>22</v>
      </c>
      <c r="B84" s="1201" t="s">
        <v>3055</v>
      </c>
      <c r="C84" s="1201" t="s">
        <v>5725</v>
      </c>
      <c r="D84" s="1201" t="s">
        <v>5726</v>
      </c>
      <c r="E84" s="1200" t="s">
        <v>6308</v>
      </c>
    </row>
    <row r="85" spans="1:5">
      <c r="A85" s="17" t="s">
        <v>22</v>
      </c>
      <c r="B85" s="1201" t="s">
        <v>3055</v>
      </c>
      <c r="C85" s="1201" t="s">
        <v>6203</v>
      </c>
      <c r="D85" s="1201" t="s">
        <v>6204</v>
      </c>
      <c r="E85" s="1200" t="s">
        <v>5921</v>
      </c>
    </row>
    <row r="86" spans="1:5">
      <c r="A86" s="17" t="s">
        <v>22</v>
      </c>
      <c r="B86" s="1201" t="s">
        <v>379</v>
      </c>
      <c r="C86" s="1201" t="s">
        <v>6205</v>
      </c>
      <c r="D86" s="1201" t="s">
        <v>6206</v>
      </c>
      <c r="E86" s="1302" t="s">
        <v>6333</v>
      </c>
    </row>
    <row r="87" spans="1:5">
      <c r="A87" s="17" t="s">
        <v>22</v>
      </c>
      <c r="B87" s="1201" t="s">
        <v>3053</v>
      </c>
      <c r="C87" s="1201" t="s">
        <v>2759</v>
      </c>
      <c r="D87" s="1201" t="s">
        <v>2760</v>
      </c>
      <c r="E87" s="1200" t="s">
        <v>6309</v>
      </c>
    </row>
    <row r="88" spans="1:5">
      <c r="A88" s="17" t="s">
        <v>22</v>
      </c>
      <c r="B88" s="1201" t="s">
        <v>3053</v>
      </c>
      <c r="C88" s="1201" t="s">
        <v>6207</v>
      </c>
      <c r="D88" s="1201" t="s">
        <v>6208</v>
      </c>
      <c r="E88" s="1200" t="s">
        <v>5922</v>
      </c>
    </row>
    <row r="89" spans="1:5">
      <c r="A89" s="17" t="s">
        <v>22</v>
      </c>
      <c r="B89" s="1201" t="s">
        <v>3053</v>
      </c>
      <c r="C89" s="1201" t="s">
        <v>6209</v>
      </c>
      <c r="D89" s="1201" t="s">
        <v>5715</v>
      </c>
      <c r="E89" s="1201" t="s">
        <v>6310</v>
      </c>
    </row>
    <row r="90" spans="1:5">
      <c r="A90" s="17" t="s">
        <v>22</v>
      </c>
      <c r="B90" s="1201" t="s">
        <v>3053</v>
      </c>
      <c r="C90" s="1201" t="s">
        <v>6210</v>
      </c>
      <c r="D90" s="1201" t="s">
        <v>6211</v>
      </c>
      <c r="E90" s="1201" t="s">
        <v>5922</v>
      </c>
    </row>
    <row r="91" spans="1:5">
      <c r="A91" s="17" t="s">
        <v>22</v>
      </c>
      <c r="B91" s="1201" t="s">
        <v>3053</v>
      </c>
      <c r="C91" s="1201" t="s">
        <v>5493</v>
      </c>
      <c r="D91" s="1201" t="s">
        <v>5727</v>
      </c>
      <c r="E91" s="1201" t="s">
        <v>6311</v>
      </c>
    </row>
    <row r="92" spans="1:5">
      <c r="A92" s="17" t="s">
        <v>22</v>
      </c>
      <c r="B92" s="1201" t="s">
        <v>3053</v>
      </c>
      <c r="C92" s="1201" t="s">
        <v>6212</v>
      </c>
      <c r="D92" s="1201" t="s">
        <v>6213</v>
      </c>
      <c r="E92" s="1200" t="s">
        <v>5920</v>
      </c>
    </row>
    <row r="93" spans="1:5">
      <c r="A93" s="17" t="s">
        <v>18</v>
      </c>
      <c r="B93" s="1201" t="s">
        <v>143</v>
      </c>
      <c r="C93" s="1201" t="s">
        <v>6214</v>
      </c>
      <c r="D93" s="1201" t="s">
        <v>6215</v>
      </c>
      <c r="E93" s="1200" t="s">
        <v>6312</v>
      </c>
    </row>
    <row r="94" spans="1:5">
      <c r="A94" s="17" t="s">
        <v>18</v>
      </c>
      <c r="B94" s="1201" t="s">
        <v>3058</v>
      </c>
      <c r="C94" s="1201" t="s">
        <v>5393</v>
      </c>
      <c r="D94" s="1201" t="s">
        <v>5394</v>
      </c>
      <c r="E94" s="1200" t="s">
        <v>6313</v>
      </c>
    </row>
    <row r="95" spans="1:5">
      <c r="A95" s="17" t="s">
        <v>18</v>
      </c>
      <c r="B95" s="1201" t="s">
        <v>2968</v>
      </c>
      <c r="C95" s="1201" t="s">
        <v>5730</v>
      </c>
      <c r="D95" s="1201" t="s">
        <v>5731</v>
      </c>
      <c r="E95" s="1200" t="s">
        <v>5920</v>
      </c>
    </row>
    <row r="96" spans="1:5">
      <c r="A96" s="17" t="s">
        <v>18</v>
      </c>
      <c r="B96" s="1201" t="s">
        <v>2968</v>
      </c>
      <c r="C96" s="1201" t="s">
        <v>6216</v>
      </c>
      <c r="D96" s="1201" t="s">
        <v>6217</v>
      </c>
      <c r="E96" s="1200" t="s">
        <v>6302</v>
      </c>
    </row>
    <row r="97" spans="1:5">
      <c r="A97" s="17" t="s">
        <v>18</v>
      </c>
      <c r="B97" s="1201" t="s">
        <v>2968</v>
      </c>
      <c r="C97" s="1201" t="s">
        <v>5902</v>
      </c>
      <c r="D97" s="1201" t="s">
        <v>5903</v>
      </c>
      <c r="E97" s="1200" t="s">
        <v>5920</v>
      </c>
    </row>
    <row r="98" spans="1:5">
      <c r="A98" s="17" t="s">
        <v>18</v>
      </c>
      <c r="B98" s="1201" t="s">
        <v>2968</v>
      </c>
      <c r="C98" s="1201" t="s">
        <v>6218</v>
      </c>
      <c r="D98" s="1201" t="s">
        <v>5904</v>
      </c>
      <c r="E98" s="1200" t="s">
        <v>6287</v>
      </c>
    </row>
    <row r="99" spans="1:5">
      <c r="A99" s="17" t="s">
        <v>18</v>
      </c>
      <c r="B99" s="1201" t="s">
        <v>2968</v>
      </c>
      <c r="C99" s="1201" t="s">
        <v>6219</v>
      </c>
      <c r="D99" s="1201" t="s">
        <v>6220</v>
      </c>
      <c r="E99" s="1200" t="s">
        <v>6312</v>
      </c>
    </row>
    <row r="100" spans="1:5">
      <c r="A100" s="17" t="s">
        <v>18</v>
      </c>
      <c r="B100" s="1201" t="s">
        <v>3056</v>
      </c>
      <c r="C100" s="1201" t="s">
        <v>5304</v>
      </c>
      <c r="D100" s="1201" t="s">
        <v>5732</v>
      </c>
      <c r="E100" s="1200" t="s">
        <v>5921</v>
      </c>
    </row>
    <row r="101" spans="1:5">
      <c r="A101" s="17" t="s">
        <v>18</v>
      </c>
      <c r="B101" s="1201" t="s">
        <v>2970</v>
      </c>
      <c r="C101" s="1201" t="s">
        <v>6221</v>
      </c>
      <c r="D101" s="1201" t="s">
        <v>6222</v>
      </c>
      <c r="E101" s="1200" t="s">
        <v>6300</v>
      </c>
    </row>
    <row r="102" spans="1:5">
      <c r="A102" s="17" t="s">
        <v>18</v>
      </c>
      <c r="B102" s="1201" t="s">
        <v>2970</v>
      </c>
      <c r="C102" s="1201" t="s">
        <v>6223</v>
      </c>
      <c r="D102" s="1201" t="s">
        <v>6224</v>
      </c>
      <c r="E102" s="1200" t="s">
        <v>5920</v>
      </c>
    </row>
    <row r="103" spans="1:5">
      <c r="A103" s="17" t="s">
        <v>18</v>
      </c>
      <c r="B103" s="1201" t="s">
        <v>5569</v>
      </c>
      <c r="C103" s="1201" t="s">
        <v>6225</v>
      </c>
      <c r="D103" s="1201" t="s">
        <v>6226</v>
      </c>
      <c r="E103" s="1200" t="s">
        <v>5921</v>
      </c>
    </row>
    <row r="104" spans="1:5">
      <c r="A104" s="17" t="s">
        <v>18</v>
      </c>
      <c r="B104" s="1201" t="s">
        <v>6227</v>
      </c>
      <c r="C104" s="1201" t="s">
        <v>6228</v>
      </c>
      <c r="D104" s="1201" t="s">
        <v>6229</v>
      </c>
      <c r="E104" s="1200" t="s">
        <v>5920</v>
      </c>
    </row>
    <row r="105" spans="1:5">
      <c r="A105" s="17" t="s">
        <v>18</v>
      </c>
      <c r="B105" s="1201" t="s">
        <v>3052</v>
      </c>
      <c r="C105" s="1201" t="s">
        <v>5905</v>
      </c>
      <c r="D105" s="1201" t="s">
        <v>5906</v>
      </c>
      <c r="E105" s="1200" t="s">
        <v>5920</v>
      </c>
    </row>
    <row r="106" spans="1:5">
      <c r="A106" s="17" t="s">
        <v>18</v>
      </c>
      <c r="B106" s="1201" t="s">
        <v>114</v>
      </c>
      <c r="C106" s="1201" t="s">
        <v>5494</v>
      </c>
      <c r="D106" s="1201" t="s">
        <v>5733</v>
      </c>
      <c r="E106" s="1200" t="s">
        <v>5921</v>
      </c>
    </row>
    <row r="107" spans="1:5">
      <c r="A107" s="17" t="s">
        <v>18</v>
      </c>
      <c r="B107" s="1201" t="s">
        <v>3059</v>
      </c>
      <c r="C107" s="1201" t="s">
        <v>5303</v>
      </c>
      <c r="D107" s="1201" t="s">
        <v>5734</v>
      </c>
      <c r="E107" s="1200" t="s">
        <v>5922</v>
      </c>
    </row>
    <row r="108" spans="1:5">
      <c r="A108" s="17" t="s">
        <v>18</v>
      </c>
      <c r="B108" s="1201" t="s">
        <v>3059</v>
      </c>
      <c r="C108" s="1201" t="s">
        <v>6230</v>
      </c>
      <c r="D108" s="1201" t="s">
        <v>6231</v>
      </c>
      <c r="E108" s="1200" t="s">
        <v>5921</v>
      </c>
    </row>
    <row r="109" spans="1:5">
      <c r="A109" s="17" t="s">
        <v>18</v>
      </c>
      <c r="B109" s="1201" t="s">
        <v>3059</v>
      </c>
      <c r="C109" s="1201" t="s">
        <v>5735</v>
      </c>
      <c r="D109" s="1201" t="s">
        <v>5736</v>
      </c>
      <c r="E109" s="1200" t="s">
        <v>5920</v>
      </c>
    </row>
    <row r="110" spans="1:5">
      <c r="A110" s="17" t="s">
        <v>18</v>
      </c>
      <c r="B110" s="1201" t="s">
        <v>3059</v>
      </c>
      <c r="C110" s="1201" t="s">
        <v>6232</v>
      </c>
      <c r="D110" s="1201" t="s">
        <v>6233</v>
      </c>
      <c r="E110" s="1200" t="s">
        <v>6287</v>
      </c>
    </row>
    <row r="111" spans="1:5">
      <c r="A111" s="17" t="s">
        <v>18</v>
      </c>
      <c r="B111" s="1201" t="s">
        <v>3059</v>
      </c>
      <c r="C111" s="1201" t="s">
        <v>6234</v>
      </c>
      <c r="D111" s="1201" t="s">
        <v>6235</v>
      </c>
      <c r="E111" s="1200" t="s">
        <v>5921</v>
      </c>
    </row>
    <row r="112" spans="1:5">
      <c r="A112" s="17" t="s">
        <v>18</v>
      </c>
      <c r="B112" s="1201" t="s">
        <v>135</v>
      </c>
      <c r="C112" s="1201" t="s">
        <v>6236</v>
      </c>
      <c r="D112" s="1201" t="s">
        <v>6237</v>
      </c>
      <c r="E112" s="1200" t="s">
        <v>6314</v>
      </c>
    </row>
    <row r="113" spans="1:5">
      <c r="A113" s="17" t="s">
        <v>18</v>
      </c>
      <c r="B113" s="1201" t="s">
        <v>135</v>
      </c>
      <c r="C113" s="1201" t="s">
        <v>6238</v>
      </c>
      <c r="D113" s="1201" t="s">
        <v>6239</v>
      </c>
      <c r="E113" s="1200" t="s">
        <v>5923</v>
      </c>
    </row>
    <row r="114" spans="1:5">
      <c r="A114" s="17" t="s">
        <v>18</v>
      </c>
      <c r="B114" s="1201" t="s">
        <v>3057</v>
      </c>
      <c r="C114" s="1201" t="s">
        <v>5909</v>
      </c>
      <c r="D114" s="1201" t="s">
        <v>5910</v>
      </c>
      <c r="E114" s="1200" t="s">
        <v>6315</v>
      </c>
    </row>
    <row r="115" spans="1:5">
      <c r="A115" s="17" t="s">
        <v>18</v>
      </c>
      <c r="B115" s="1201" t="s">
        <v>2965</v>
      </c>
      <c r="C115" s="1201" t="s">
        <v>6240</v>
      </c>
      <c r="D115" s="1201" t="s">
        <v>6241</v>
      </c>
      <c r="E115" s="1200" t="s">
        <v>6302</v>
      </c>
    </row>
    <row r="116" spans="1:5">
      <c r="A116" s="17" t="s">
        <v>18</v>
      </c>
      <c r="B116" s="1201" t="s">
        <v>2965</v>
      </c>
      <c r="C116" s="1201" t="s">
        <v>5495</v>
      </c>
      <c r="D116" s="1201" t="s">
        <v>5496</v>
      </c>
      <c r="E116" s="1200" t="s">
        <v>6309</v>
      </c>
    </row>
    <row r="117" spans="1:5">
      <c r="A117" s="17" t="s">
        <v>18</v>
      </c>
      <c r="B117" s="1201" t="s">
        <v>2965</v>
      </c>
      <c r="C117" s="1201" t="s">
        <v>6242</v>
      </c>
      <c r="D117" s="1201" t="s">
        <v>6243</v>
      </c>
      <c r="E117" s="1200" t="s">
        <v>6302</v>
      </c>
    </row>
    <row r="118" spans="1:5">
      <c r="A118" s="17" t="s">
        <v>18</v>
      </c>
      <c r="B118" s="1201" t="s">
        <v>2965</v>
      </c>
      <c r="C118" s="1201" t="s">
        <v>5911</v>
      </c>
      <c r="D118" s="1201" t="s">
        <v>5912</v>
      </c>
      <c r="E118" s="1200" t="s">
        <v>6316</v>
      </c>
    </row>
    <row r="119" spans="1:5">
      <c r="A119" s="17" t="s">
        <v>18</v>
      </c>
      <c r="B119" s="1201" t="s">
        <v>382</v>
      </c>
      <c r="C119" s="1201" t="s">
        <v>6244</v>
      </c>
      <c r="D119" s="1201" t="s">
        <v>6245</v>
      </c>
      <c r="E119" s="1200" t="s">
        <v>6317</v>
      </c>
    </row>
    <row r="120" spans="1:5">
      <c r="A120" s="17" t="s">
        <v>18</v>
      </c>
      <c r="B120" s="1201" t="s">
        <v>110</v>
      </c>
      <c r="C120" s="1201" t="s">
        <v>6246</v>
      </c>
      <c r="D120" s="1201" t="s">
        <v>6247</v>
      </c>
      <c r="E120" s="1200" t="s">
        <v>5922</v>
      </c>
    </row>
    <row r="121" spans="1:5">
      <c r="A121" s="17" t="s">
        <v>18</v>
      </c>
      <c r="B121" s="1201" t="s">
        <v>110</v>
      </c>
      <c r="C121" s="1201" t="s">
        <v>5737</v>
      </c>
      <c r="D121" s="1201" t="s">
        <v>5738</v>
      </c>
      <c r="E121" s="1200" t="s">
        <v>5920</v>
      </c>
    </row>
    <row r="122" spans="1:5">
      <c r="A122" s="17" t="s">
        <v>18</v>
      </c>
      <c r="B122" s="1201" t="s">
        <v>377</v>
      </c>
      <c r="C122" s="1201" t="s">
        <v>5739</v>
      </c>
      <c r="D122" s="1201" t="s">
        <v>5740</v>
      </c>
      <c r="E122" s="1200" t="s">
        <v>5920</v>
      </c>
    </row>
    <row r="123" spans="1:5">
      <c r="A123" s="17" t="s">
        <v>18</v>
      </c>
      <c r="B123" s="1201" t="s">
        <v>2969</v>
      </c>
      <c r="C123" s="1201" t="s">
        <v>6248</v>
      </c>
      <c r="D123" s="1201" t="s">
        <v>6249</v>
      </c>
      <c r="E123" s="1200" t="s">
        <v>5920</v>
      </c>
    </row>
    <row r="124" spans="1:5">
      <c r="A124" s="17" t="s">
        <v>18</v>
      </c>
      <c r="B124" s="1201" t="s">
        <v>2969</v>
      </c>
      <c r="C124" s="1201" t="s">
        <v>6250</v>
      </c>
      <c r="D124" s="1201" t="s">
        <v>6251</v>
      </c>
      <c r="E124" s="1200" t="s">
        <v>5920</v>
      </c>
    </row>
    <row r="125" spans="1:5">
      <c r="A125" s="17" t="s">
        <v>18</v>
      </c>
      <c r="B125" s="1201" t="s">
        <v>2969</v>
      </c>
      <c r="C125" s="1201" t="s">
        <v>6252</v>
      </c>
      <c r="D125" s="1201" t="s">
        <v>6253</v>
      </c>
      <c r="E125" s="1200" t="s">
        <v>6318</v>
      </c>
    </row>
    <row r="126" spans="1:5">
      <c r="A126" s="17" t="s">
        <v>18</v>
      </c>
      <c r="B126" s="1201" t="s">
        <v>3055</v>
      </c>
      <c r="C126" s="1201" t="s">
        <v>6254</v>
      </c>
      <c r="D126" s="1201" t="s">
        <v>6255</v>
      </c>
      <c r="E126" s="1200" t="s">
        <v>5923</v>
      </c>
    </row>
    <row r="127" spans="1:5">
      <c r="A127" s="17" t="s">
        <v>18</v>
      </c>
      <c r="B127" s="1201" t="s">
        <v>3055</v>
      </c>
      <c r="C127" s="1201" t="s">
        <v>6256</v>
      </c>
      <c r="D127" s="1201" t="s">
        <v>6257</v>
      </c>
      <c r="E127" s="1200" t="s">
        <v>5920</v>
      </c>
    </row>
    <row r="128" spans="1:5">
      <c r="A128" s="17" t="s">
        <v>18</v>
      </c>
      <c r="B128" s="1201" t="s">
        <v>3053</v>
      </c>
      <c r="C128" s="1201" t="s">
        <v>5913</v>
      </c>
      <c r="D128" s="1201" t="s">
        <v>5914</v>
      </c>
      <c r="E128" s="1200" t="s">
        <v>5920</v>
      </c>
    </row>
    <row r="129" spans="1:5">
      <c r="A129" s="17" t="s">
        <v>18</v>
      </c>
      <c r="B129" s="1201" t="s">
        <v>3053</v>
      </c>
      <c r="C129" s="1201" t="s">
        <v>6258</v>
      </c>
      <c r="D129" s="1201" t="s">
        <v>6259</v>
      </c>
      <c r="E129" s="1200" t="s">
        <v>6300</v>
      </c>
    </row>
    <row r="130" spans="1:5">
      <c r="A130" s="17" t="s">
        <v>18</v>
      </c>
      <c r="B130" s="1201" t="s">
        <v>3053</v>
      </c>
      <c r="C130" s="1201" t="s">
        <v>5497</v>
      </c>
      <c r="D130" s="1201" t="s">
        <v>5741</v>
      </c>
      <c r="E130" s="1200" t="s">
        <v>6319</v>
      </c>
    </row>
    <row r="131" spans="1:5">
      <c r="A131" s="17" t="s">
        <v>18</v>
      </c>
      <c r="B131" s="1201" t="s">
        <v>3053</v>
      </c>
      <c r="C131" s="1201" t="s">
        <v>5915</v>
      </c>
      <c r="D131" s="1201" t="s">
        <v>5916</v>
      </c>
      <c r="E131" s="1200" t="s">
        <v>5922</v>
      </c>
    </row>
    <row r="132" spans="1:5">
      <c r="A132" s="17" t="s">
        <v>18</v>
      </c>
      <c r="B132" s="1201" t="s">
        <v>3053</v>
      </c>
      <c r="C132" s="1201" t="s">
        <v>6260</v>
      </c>
      <c r="D132" s="1201" t="s">
        <v>6261</v>
      </c>
      <c r="E132" s="1200" t="s">
        <v>6302</v>
      </c>
    </row>
    <row r="133" spans="1:5">
      <c r="A133" s="17" t="s">
        <v>18</v>
      </c>
      <c r="B133" s="1201" t="s">
        <v>3053</v>
      </c>
      <c r="C133" s="1201" t="s">
        <v>6262</v>
      </c>
      <c r="D133" s="1201" t="s">
        <v>6263</v>
      </c>
      <c r="E133" s="1200" t="s">
        <v>5921</v>
      </c>
    </row>
    <row r="134" spans="1:5">
      <c r="A134" s="17" t="s">
        <v>18</v>
      </c>
      <c r="B134" s="1201" t="s">
        <v>3053</v>
      </c>
      <c r="C134" s="1201" t="s">
        <v>6264</v>
      </c>
      <c r="D134" s="1201" t="s">
        <v>6265</v>
      </c>
      <c r="E134" s="1200" t="s">
        <v>5922</v>
      </c>
    </row>
    <row r="135" spans="1:5">
      <c r="A135" s="17" t="s">
        <v>18</v>
      </c>
      <c r="B135" s="1201" t="s">
        <v>147</v>
      </c>
      <c r="C135" s="1201" t="s">
        <v>6266</v>
      </c>
      <c r="D135" s="1201" t="s">
        <v>6267</v>
      </c>
      <c r="E135" s="1200" t="s">
        <v>5923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6"/>
  <sheetViews>
    <sheetView showGridLines="0" rightToLeft="1" zoomScale="90" zoomScaleNormal="90" workbookViewId="0">
      <selection activeCell="E14" sqref="E14"/>
    </sheetView>
  </sheetViews>
  <sheetFormatPr defaultColWidth="9.125" defaultRowHeight="18"/>
  <cols>
    <col min="1" max="1" width="17.875" style="17" customWidth="1"/>
    <col min="2" max="2" width="32.25" style="17" customWidth="1"/>
    <col min="3" max="3" width="23.875" style="17" customWidth="1"/>
    <col min="4" max="4" width="9.25" style="17" customWidth="1"/>
    <col min="5" max="5" width="100.75" style="17" customWidth="1"/>
    <col min="6" max="6" width="11.875" style="17" customWidth="1"/>
    <col min="7" max="16384" width="9.125" style="17"/>
  </cols>
  <sheetData>
    <row r="1" spans="1:6">
      <c r="A1" s="17" t="s">
        <v>2761</v>
      </c>
      <c r="B1" s="17" t="s">
        <v>257</v>
      </c>
      <c r="C1" s="17" t="s">
        <v>258</v>
      </c>
      <c r="D1" s="17" t="s">
        <v>2762</v>
      </c>
      <c r="E1" s="17" t="s">
        <v>260</v>
      </c>
      <c r="F1" s="17" t="s">
        <v>263</v>
      </c>
    </row>
    <row r="2" spans="1:6">
      <c r="A2" s="17" t="s">
        <v>22</v>
      </c>
      <c r="B2" s="1201" t="s">
        <v>2968</v>
      </c>
      <c r="C2" s="1201" t="s">
        <v>6343</v>
      </c>
      <c r="D2" s="1201" t="s">
        <v>5483</v>
      </c>
      <c r="E2" s="17" t="s">
        <v>6281</v>
      </c>
      <c r="F2" s="1201" t="s">
        <v>5977</v>
      </c>
    </row>
    <row r="3" spans="1:6">
      <c r="A3" s="17" t="s">
        <v>22</v>
      </c>
      <c r="B3" s="1201" t="s">
        <v>3052</v>
      </c>
      <c r="C3" s="1201" t="s">
        <v>5941</v>
      </c>
      <c r="D3" s="1201" t="s">
        <v>5714</v>
      </c>
      <c r="E3" s="1201" t="s">
        <v>6282</v>
      </c>
      <c r="F3" s="1201" t="s">
        <v>5981</v>
      </c>
    </row>
    <row r="4" spans="1:6">
      <c r="A4" s="17" t="s">
        <v>22</v>
      </c>
      <c r="B4" s="1201" t="s">
        <v>3052</v>
      </c>
      <c r="C4" s="1201" t="s">
        <v>5865</v>
      </c>
      <c r="D4" s="1201" t="s">
        <v>5866</v>
      </c>
      <c r="E4" s="1201" t="s">
        <v>5922</v>
      </c>
      <c r="F4" s="1201" t="s">
        <v>5944</v>
      </c>
    </row>
    <row r="5" spans="1:6">
      <c r="A5" s="17" t="s">
        <v>22</v>
      </c>
      <c r="B5" s="1201" t="s">
        <v>375</v>
      </c>
      <c r="C5" s="1201" t="s">
        <v>6083</v>
      </c>
      <c r="D5" s="1201" t="s">
        <v>5487</v>
      </c>
      <c r="E5" s="17" t="s">
        <v>6283</v>
      </c>
      <c r="F5" s="1201" t="s">
        <v>5975</v>
      </c>
    </row>
    <row r="6" spans="1:6">
      <c r="A6" s="17" t="s">
        <v>22</v>
      </c>
      <c r="B6" s="1201" t="s">
        <v>114</v>
      </c>
      <c r="C6" s="1201" t="s">
        <v>5867</v>
      </c>
      <c r="D6" s="1201" t="s">
        <v>5868</v>
      </c>
      <c r="E6" s="17" t="s">
        <v>6284</v>
      </c>
      <c r="F6" s="1201" t="s">
        <v>5944</v>
      </c>
    </row>
    <row r="7" spans="1:6">
      <c r="A7" s="17" t="s">
        <v>22</v>
      </c>
      <c r="B7" s="1201" t="s">
        <v>114</v>
      </c>
      <c r="C7" s="1201" t="s">
        <v>6344</v>
      </c>
      <c r="D7" s="1201" t="s">
        <v>5869</v>
      </c>
      <c r="E7" s="1201" t="s">
        <v>5922</v>
      </c>
      <c r="F7" s="1201" t="s">
        <v>5981</v>
      </c>
    </row>
    <row r="8" spans="1:6">
      <c r="A8" s="17" t="s">
        <v>22</v>
      </c>
      <c r="B8" s="1201" t="s">
        <v>1734</v>
      </c>
      <c r="C8" s="1201" t="s">
        <v>5900</v>
      </c>
      <c r="D8" s="1201" t="s">
        <v>5901</v>
      </c>
      <c r="E8" s="17" t="s">
        <v>5940</v>
      </c>
      <c r="F8" s="1201" t="s">
        <v>5977</v>
      </c>
    </row>
    <row r="9" spans="1:6">
      <c r="A9" s="17" t="s">
        <v>22</v>
      </c>
      <c r="B9" s="1201" t="s">
        <v>1734</v>
      </c>
      <c r="C9" s="1201" t="s">
        <v>6345</v>
      </c>
      <c r="D9" s="1201" t="s">
        <v>6092</v>
      </c>
      <c r="E9" s="1201" t="s">
        <v>6290</v>
      </c>
      <c r="F9" s="1201" t="s">
        <v>5975</v>
      </c>
    </row>
    <row r="10" spans="1:6">
      <c r="A10" s="17" t="s">
        <v>22</v>
      </c>
      <c r="B10" s="1201" t="s">
        <v>382</v>
      </c>
      <c r="C10" s="1201" t="s">
        <v>6084</v>
      </c>
      <c r="D10" s="1201" t="s">
        <v>6085</v>
      </c>
      <c r="E10" s="1201" t="s">
        <v>5920</v>
      </c>
      <c r="F10" s="1201" t="s">
        <v>5944</v>
      </c>
    </row>
    <row r="11" spans="1:6">
      <c r="A11" s="17" t="s">
        <v>22</v>
      </c>
      <c r="B11" s="1201" t="s">
        <v>5391</v>
      </c>
      <c r="C11" s="1201" t="s">
        <v>6090</v>
      </c>
      <c r="D11" s="1201" t="s">
        <v>6091</v>
      </c>
      <c r="E11" s="17" t="s">
        <v>6285</v>
      </c>
      <c r="F11" s="1201" t="s">
        <v>5944</v>
      </c>
    </row>
    <row r="12" spans="1:6">
      <c r="A12" s="1200" t="s">
        <v>22</v>
      </c>
      <c r="B12" s="1201" t="s">
        <v>2967</v>
      </c>
      <c r="C12" s="1201" t="s">
        <v>6086</v>
      </c>
      <c r="D12" s="1201" t="s">
        <v>6087</v>
      </c>
      <c r="E12" s="1200" t="s">
        <v>5920</v>
      </c>
      <c r="F12" s="1200" t="s">
        <v>5944</v>
      </c>
    </row>
    <row r="13" spans="1:6">
      <c r="A13" s="1200" t="s">
        <v>22</v>
      </c>
      <c r="B13" s="1201" t="s">
        <v>3360</v>
      </c>
      <c r="C13" s="1201" t="s">
        <v>6088</v>
      </c>
      <c r="D13" s="1201" t="s">
        <v>6089</v>
      </c>
      <c r="E13" s="1200" t="s">
        <v>5924</v>
      </c>
      <c r="F13" s="1200" t="s">
        <v>5977</v>
      </c>
    </row>
    <row r="14" spans="1:6">
      <c r="A14" s="1200" t="s">
        <v>22</v>
      </c>
      <c r="B14" s="1201" t="s">
        <v>3051</v>
      </c>
      <c r="C14" s="1201" t="s">
        <v>5863</v>
      </c>
      <c r="D14" s="1201" t="s">
        <v>5864</v>
      </c>
      <c r="E14" s="1200" t="s">
        <v>5920</v>
      </c>
      <c r="F14" s="1200" t="s">
        <v>5944</v>
      </c>
    </row>
    <row r="15" spans="1:6">
      <c r="A15" s="1200" t="s">
        <v>22</v>
      </c>
      <c r="B15" s="1201" t="s">
        <v>3051</v>
      </c>
      <c r="C15" s="1201" t="s">
        <v>6077</v>
      </c>
      <c r="D15" s="1201" t="s">
        <v>6078</v>
      </c>
      <c r="E15" s="1200" t="s">
        <v>5921</v>
      </c>
      <c r="F15" s="1200" t="s">
        <v>5944</v>
      </c>
    </row>
    <row r="16" spans="1:6">
      <c r="A16" s="1200" t="s">
        <v>22</v>
      </c>
      <c r="B16" s="1201" t="s">
        <v>3050</v>
      </c>
      <c r="C16" s="1201" t="s">
        <v>5880</v>
      </c>
      <c r="D16" s="1201" t="s">
        <v>5881</v>
      </c>
      <c r="E16" s="1200" t="s">
        <v>5920</v>
      </c>
      <c r="F16" s="1200" t="s">
        <v>5944</v>
      </c>
    </row>
    <row r="17" spans="1:6">
      <c r="A17" s="1200" t="s">
        <v>22</v>
      </c>
      <c r="B17" s="1201" t="s">
        <v>3053</v>
      </c>
      <c r="C17" s="1201" t="s">
        <v>6079</v>
      </c>
      <c r="D17" s="1201" t="s">
        <v>6080</v>
      </c>
      <c r="E17" s="1200" t="s">
        <v>5920</v>
      </c>
      <c r="F17" s="1200" t="s">
        <v>5944</v>
      </c>
    </row>
    <row r="18" spans="1:6">
      <c r="A18" s="1200" t="s">
        <v>22</v>
      </c>
      <c r="B18" s="1201" t="s">
        <v>3053</v>
      </c>
      <c r="C18" s="1201" t="s">
        <v>5884</v>
      </c>
      <c r="D18" s="1201" t="s">
        <v>5885</v>
      </c>
      <c r="E18" s="1200" t="s">
        <v>6286</v>
      </c>
      <c r="F18" s="1200" t="s">
        <v>5981</v>
      </c>
    </row>
    <row r="19" spans="1:6">
      <c r="A19" s="1200" t="s">
        <v>22</v>
      </c>
      <c r="B19" s="1201" t="s">
        <v>3053</v>
      </c>
      <c r="C19" s="1201" t="s">
        <v>6081</v>
      </c>
      <c r="D19" s="1201" t="s">
        <v>6082</v>
      </c>
      <c r="E19" s="1200" t="s">
        <v>5922</v>
      </c>
      <c r="F19" s="1200" t="s">
        <v>5981</v>
      </c>
    </row>
    <row r="20" spans="1:6">
      <c r="A20" s="1200" t="s">
        <v>22</v>
      </c>
      <c r="B20" s="1201" t="s">
        <v>3053</v>
      </c>
      <c r="C20" s="1201" t="s">
        <v>5728</v>
      </c>
      <c r="D20" s="1201" t="s">
        <v>5729</v>
      </c>
      <c r="E20" s="1200" t="s">
        <v>6287</v>
      </c>
      <c r="F20" s="1200" t="s">
        <v>5981</v>
      </c>
    </row>
    <row r="21" spans="1:6">
      <c r="A21" s="1200" t="s">
        <v>18</v>
      </c>
      <c r="B21" s="1201" t="s">
        <v>3052</v>
      </c>
      <c r="C21" s="1201" t="s">
        <v>5907</v>
      </c>
      <c r="D21" s="1201" t="s">
        <v>5908</v>
      </c>
      <c r="E21" s="1200" t="s">
        <v>6290</v>
      </c>
      <c r="F21" s="1200" t="s">
        <v>5968</v>
      </c>
    </row>
    <row r="22" spans="1:6">
      <c r="A22" s="1200" t="s">
        <v>18</v>
      </c>
      <c r="B22" s="1201" t="s">
        <v>2967</v>
      </c>
      <c r="C22" s="1201" t="s">
        <v>6075</v>
      </c>
      <c r="D22" s="1201" t="s">
        <v>6076</v>
      </c>
      <c r="E22" s="1200" t="s">
        <v>6288</v>
      </c>
      <c r="F22" s="1200" t="s">
        <v>5944</v>
      </c>
    </row>
    <row r="23" spans="1:6">
      <c r="A23" s="1200" t="s">
        <v>18</v>
      </c>
      <c r="B23" s="1201" t="s">
        <v>2969</v>
      </c>
      <c r="C23" s="1201" t="s">
        <v>5395</v>
      </c>
      <c r="D23" s="1201" t="s">
        <v>5396</v>
      </c>
      <c r="E23" s="1200" t="s">
        <v>6291</v>
      </c>
      <c r="F23" s="1200" t="s">
        <v>5968</v>
      </c>
    </row>
    <row r="24" spans="1:6">
      <c r="A24" s="1200" t="s">
        <v>18</v>
      </c>
      <c r="B24" s="1201" t="s">
        <v>3055</v>
      </c>
      <c r="C24" s="1201" t="s">
        <v>6073</v>
      </c>
      <c r="D24" s="1201" t="s">
        <v>6074</v>
      </c>
      <c r="E24" s="1200" t="s">
        <v>5923</v>
      </c>
      <c r="F24" s="1200" t="s">
        <v>5975</v>
      </c>
    </row>
    <row r="25" spans="1:6">
      <c r="A25" s="1200" t="s">
        <v>18</v>
      </c>
      <c r="B25" s="1201" t="s">
        <v>3053</v>
      </c>
      <c r="C25" s="1201" t="s">
        <v>5917</v>
      </c>
      <c r="D25" s="1201" t="s">
        <v>5918</v>
      </c>
      <c r="E25" s="1200" t="s">
        <v>6289</v>
      </c>
      <c r="F25" s="1200" t="s">
        <v>5980</v>
      </c>
    </row>
    <row r="26" spans="1:6">
      <c r="A26" s="1200" t="s">
        <v>18</v>
      </c>
      <c r="B26" s="1201" t="s">
        <v>147</v>
      </c>
      <c r="C26" s="1201" t="s">
        <v>5717</v>
      </c>
      <c r="D26" s="1201" t="s">
        <v>5718</v>
      </c>
      <c r="E26" s="1200" t="s">
        <v>6292</v>
      </c>
      <c r="F26" s="1200" t="s">
        <v>5976</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F2" sqref="F2"/>
    </sheetView>
  </sheetViews>
  <sheetFormatPr defaultColWidth="9.125" defaultRowHeight="18"/>
  <cols>
    <col min="1" max="1" width="24" style="1337" customWidth="1"/>
    <col min="2" max="2" width="73.875" style="1337" customWidth="1"/>
    <col min="3" max="3" width="17.875" style="1337" customWidth="1"/>
    <col min="4" max="16384" width="9.125" style="1337"/>
  </cols>
  <sheetData>
    <row r="1" spans="1:3" ht="23.25" thickBot="1">
      <c r="A1" s="1335" t="s">
        <v>6457</v>
      </c>
      <c r="B1" s="1336" t="s">
        <v>6458</v>
      </c>
      <c r="C1" s="1336" t="s">
        <v>1428</v>
      </c>
    </row>
    <row r="2" spans="1:3" ht="135" customHeight="1" thickBot="1">
      <c r="A2" s="1338" t="s">
        <v>6459</v>
      </c>
      <c r="B2" s="1339" t="s">
        <v>6460</v>
      </c>
      <c r="C2" s="1340" t="s">
        <v>306</v>
      </c>
    </row>
    <row r="3" spans="1:3" ht="66" thickBot="1">
      <c r="A3" s="1341" t="s">
        <v>6461</v>
      </c>
      <c r="B3" s="1342" t="s">
        <v>6462</v>
      </c>
      <c r="C3" s="1343" t="s">
        <v>306</v>
      </c>
    </row>
    <row r="4" spans="1:3" ht="66" thickBot="1">
      <c r="A4" s="1344" t="s">
        <v>6463</v>
      </c>
      <c r="B4" s="1345" t="s">
        <v>6464</v>
      </c>
      <c r="C4" s="1346" t="s">
        <v>306</v>
      </c>
    </row>
    <row r="5" spans="1:3" ht="66" thickBot="1">
      <c r="A5" s="1347" t="s">
        <v>6465</v>
      </c>
      <c r="B5" s="1348" t="s">
        <v>6466</v>
      </c>
      <c r="C5" s="1349" t="s">
        <v>306</v>
      </c>
    </row>
    <row r="6" spans="1:3" ht="66" thickBot="1">
      <c r="A6" s="1344" t="s">
        <v>6467</v>
      </c>
      <c r="B6" s="1345" t="s">
        <v>6468</v>
      </c>
      <c r="C6" s="1346" t="s">
        <v>306</v>
      </c>
    </row>
    <row r="7" spans="1:3" ht="44.25" thickBot="1">
      <c r="A7" s="1347" t="s">
        <v>6469</v>
      </c>
      <c r="B7" s="1348" t="s">
        <v>6470</v>
      </c>
      <c r="C7" s="1349" t="s">
        <v>306</v>
      </c>
    </row>
    <row r="8" spans="1:3" ht="44.25" thickBot="1">
      <c r="A8" s="1344" t="s">
        <v>6471</v>
      </c>
      <c r="B8" s="1345" t="s">
        <v>6472</v>
      </c>
      <c r="C8" s="1350" t="s">
        <v>6473</v>
      </c>
    </row>
    <row r="9" spans="1:3" ht="44.25" thickBot="1">
      <c r="A9" s="1347" t="s">
        <v>6474</v>
      </c>
      <c r="B9" s="1348" t="s">
        <v>6475</v>
      </c>
      <c r="C9" s="1351" t="s">
        <v>6473</v>
      </c>
    </row>
    <row r="10" spans="1:3" ht="44.25" thickBot="1">
      <c r="A10" s="1344" t="s">
        <v>6476</v>
      </c>
      <c r="B10" s="1345" t="s">
        <v>6477</v>
      </c>
      <c r="C10" s="1346" t="s">
        <v>306</v>
      </c>
    </row>
    <row r="11" spans="1:3" ht="22.5" thickBot="1">
      <c r="A11" s="1347" t="s">
        <v>6478</v>
      </c>
      <c r="B11" s="1348" t="s">
        <v>6479</v>
      </c>
      <c r="C11" s="1351" t="s">
        <v>6480</v>
      </c>
    </row>
    <row r="12" spans="1:3" ht="22.5" thickBot="1">
      <c r="A12" s="1344" t="s">
        <v>176</v>
      </c>
      <c r="B12" s="1345" t="s">
        <v>6481</v>
      </c>
      <c r="C12" s="1350" t="s">
        <v>384</v>
      </c>
    </row>
    <row r="13" spans="1:3" ht="22.5" thickBot="1">
      <c r="A13" s="1347" t="s">
        <v>6482</v>
      </c>
      <c r="B13" s="1348" t="s">
        <v>6483</v>
      </c>
      <c r="C13" s="1351" t="s">
        <v>6473</v>
      </c>
    </row>
    <row r="14" spans="1:3" ht="22.5" thickBot="1">
      <c r="A14" s="1344" t="s">
        <v>1385</v>
      </c>
      <c r="B14" s="1345" t="s">
        <v>6484</v>
      </c>
      <c r="C14" s="1350" t="s">
        <v>6485</v>
      </c>
    </row>
    <row r="15" spans="1:3" ht="22.5" thickBot="1">
      <c r="A15" s="1347" t="s">
        <v>6486</v>
      </c>
      <c r="B15" s="1348" t="s">
        <v>6487</v>
      </c>
      <c r="C15" s="1351" t="s">
        <v>6473</v>
      </c>
    </row>
    <row r="16" spans="1:3" ht="22.5" thickBot="1">
      <c r="A16" s="1344" t="s">
        <v>6488</v>
      </c>
      <c r="B16" s="1345" t="s">
        <v>6489</v>
      </c>
      <c r="C16" s="1350" t="s">
        <v>6473</v>
      </c>
    </row>
    <row r="17" spans="1:3" ht="22.5" thickBot="1">
      <c r="A17" s="1347" t="s">
        <v>6490</v>
      </c>
      <c r="B17" s="1348" t="s">
        <v>6491</v>
      </c>
      <c r="C17" s="1351" t="s">
        <v>6473</v>
      </c>
    </row>
    <row r="18" spans="1:3" ht="22.5" thickBot="1">
      <c r="A18" s="1344" t="s">
        <v>6492</v>
      </c>
      <c r="B18" s="1345" t="s">
        <v>6493</v>
      </c>
      <c r="C18" s="1350" t="s">
        <v>6473</v>
      </c>
    </row>
    <row r="19" spans="1:3" ht="22.5" thickBot="1">
      <c r="A19" s="1347" t="s">
        <v>6494</v>
      </c>
      <c r="B19" s="1348" t="s">
        <v>6495</v>
      </c>
      <c r="C19" s="1351" t="s">
        <v>6473</v>
      </c>
    </row>
    <row r="20" spans="1:3" ht="22.5" thickBot="1">
      <c r="A20" s="1344" t="s">
        <v>6496</v>
      </c>
      <c r="B20" s="1345" t="s">
        <v>6497</v>
      </c>
      <c r="C20" s="1350" t="s">
        <v>6485</v>
      </c>
    </row>
    <row r="21" spans="1:3" ht="22.5" thickBot="1">
      <c r="A21" s="1347" t="s">
        <v>6498</v>
      </c>
      <c r="B21" s="1348" t="s">
        <v>6499</v>
      </c>
      <c r="C21" s="1351" t="s">
        <v>6485</v>
      </c>
    </row>
    <row r="22" spans="1:3" ht="22.5" thickBot="1">
      <c r="A22" s="1344" t="s">
        <v>6500</v>
      </c>
      <c r="B22" s="1345" t="s">
        <v>6501</v>
      </c>
      <c r="C22" s="1350" t="s">
        <v>6485</v>
      </c>
    </row>
    <row r="23" spans="1:3" ht="22.5" thickBot="1">
      <c r="A23" s="1347" t="s">
        <v>6502</v>
      </c>
      <c r="B23" s="1348" t="s">
        <v>6503</v>
      </c>
      <c r="C23" s="1351" t="s">
        <v>6485</v>
      </c>
    </row>
    <row r="24" spans="1:3" ht="22.5" thickBot="1">
      <c r="A24" s="1344" t="s">
        <v>6504</v>
      </c>
      <c r="B24" s="1345" t="s">
        <v>6505</v>
      </c>
      <c r="C24" s="1350" t="s">
        <v>6485</v>
      </c>
    </row>
    <row r="25" spans="1:3" ht="87.75" thickBot="1">
      <c r="A25" s="1347" t="s">
        <v>6506</v>
      </c>
      <c r="B25" s="1348" t="s">
        <v>6507</v>
      </c>
      <c r="C25" s="1351" t="s">
        <v>6473</v>
      </c>
    </row>
    <row r="26" spans="1:3" ht="109.5" thickBot="1">
      <c r="A26" s="1344" t="s">
        <v>6508</v>
      </c>
      <c r="B26" s="1345" t="s">
        <v>6509</v>
      </c>
      <c r="C26" s="1350" t="s">
        <v>6473</v>
      </c>
    </row>
    <row r="27" spans="1:3" ht="44.25" thickBot="1">
      <c r="A27" s="1347" t="s">
        <v>6510</v>
      </c>
      <c r="B27" s="1348" t="s">
        <v>6511</v>
      </c>
      <c r="C27" s="1351" t="s">
        <v>6512</v>
      </c>
    </row>
    <row r="28" spans="1:3" ht="87.75" thickBot="1">
      <c r="A28" s="1344" t="s">
        <v>6513</v>
      </c>
      <c r="B28" s="1345" t="s">
        <v>6514</v>
      </c>
      <c r="C28" s="1350" t="s">
        <v>1267</v>
      </c>
    </row>
    <row r="29" spans="1:3" ht="66" thickBot="1">
      <c r="A29" s="1344" t="s">
        <v>6515</v>
      </c>
      <c r="B29" s="1345" t="s">
        <v>6516</v>
      </c>
      <c r="C29" s="1350" t="s">
        <v>6473</v>
      </c>
    </row>
    <row r="30" spans="1:3" ht="44.25" thickBot="1">
      <c r="A30" s="1347" t="s">
        <v>6517</v>
      </c>
      <c r="B30" s="1348" t="s">
        <v>6518</v>
      </c>
      <c r="C30" s="1351" t="s">
        <v>6519</v>
      </c>
    </row>
    <row r="31" spans="1:3" ht="44.25" thickBot="1">
      <c r="A31" s="1344" t="s">
        <v>6520</v>
      </c>
      <c r="B31" s="1345" t="s">
        <v>6521</v>
      </c>
      <c r="C31" s="1350" t="s">
        <v>6473</v>
      </c>
    </row>
    <row r="32" spans="1:3" ht="44.25" thickBot="1">
      <c r="A32" s="1347" t="s">
        <v>6522</v>
      </c>
      <c r="B32" s="1348" t="s">
        <v>6523</v>
      </c>
      <c r="C32" s="1351" t="s">
        <v>6512</v>
      </c>
    </row>
    <row r="33" spans="1:3" ht="44.25" thickBot="1">
      <c r="A33" s="1344" t="s">
        <v>6524</v>
      </c>
      <c r="B33" s="1345" t="s">
        <v>6525</v>
      </c>
      <c r="C33" s="1350" t="s">
        <v>384</v>
      </c>
    </row>
    <row r="34" spans="1:3" ht="44.25" thickBot="1">
      <c r="A34" s="1347" t="s">
        <v>6526</v>
      </c>
      <c r="B34" s="1348" t="s">
        <v>6527</v>
      </c>
      <c r="C34" s="1351" t="s">
        <v>6473</v>
      </c>
    </row>
    <row r="35" spans="1:3" ht="66" thickBot="1">
      <c r="A35" s="1344" t="s">
        <v>6528</v>
      </c>
      <c r="B35" s="1345" t="s">
        <v>6529</v>
      </c>
      <c r="C35" s="1350" t="s">
        <v>6473</v>
      </c>
    </row>
    <row r="36" spans="1:3" ht="66" thickBot="1">
      <c r="A36" s="1347" t="s">
        <v>6530</v>
      </c>
      <c r="B36" s="1348" t="s">
        <v>6531</v>
      </c>
      <c r="C36" s="1351" t="s">
        <v>6473</v>
      </c>
    </row>
    <row r="37" spans="1:3" ht="44.25" thickBot="1">
      <c r="A37" s="1344" t="s">
        <v>6532</v>
      </c>
      <c r="B37" s="1345" t="s">
        <v>6533</v>
      </c>
      <c r="C37" s="1350" t="s">
        <v>6473</v>
      </c>
    </row>
    <row r="38" spans="1:3" ht="22.5" thickBot="1">
      <c r="A38" s="1347" t="s">
        <v>6435</v>
      </c>
      <c r="B38" s="1348" t="s">
        <v>6534</v>
      </c>
      <c r="C38" s="1351" t="s">
        <v>6473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9"/>
  <sheetViews>
    <sheetView showGridLines="0" rightToLeft="1" zoomScale="90" zoomScaleNormal="90" workbookViewId="0">
      <selection activeCell="F39" sqref="F39"/>
    </sheetView>
  </sheetViews>
  <sheetFormatPr defaultColWidth="9.125" defaultRowHeight="18"/>
  <cols>
    <col min="1" max="1" width="16.25" style="17" bestFit="1" customWidth="1"/>
    <col min="2" max="2" width="31.375" style="17" bestFit="1" customWidth="1"/>
    <col min="3" max="3" width="27.875" style="17" bestFit="1" customWidth="1"/>
    <col min="4" max="4" width="9" style="1086" bestFit="1" customWidth="1"/>
    <col min="5" max="5" width="91.625" style="17" customWidth="1"/>
    <col min="6" max="6" width="14.875" style="1086" bestFit="1" customWidth="1"/>
    <col min="7" max="16384" width="9.125" style="17"/>
  </cols>
  <sheetData>
    <row r="1" spans="1:6">
      <c r="A1" s="17" t="s">
        <v>152</v>
      </c>
      <c r="B1" s="17" t="s">
        <v>257</v>
      </c>
      <c r="C1" s="17" t="s">
        <v>258</v>
      </c>
      <c r="D1" s="1086" t="s">
        <v>259</v>
      </c>
      <c r="E1" s="17" t="s">
        <v>260</v>
      </c>
      <c r="F1" s="1086" t="s">
        <v>263</v>
      </c>
    </row>
    <row r="2" spans="1:6">
      <c r="A2" s="17" t="s">
        <v>22</v>
      </c>
      <c r="B2" s="17" t="s">
        <v>105</v>
      </c>
      <c r="C2" s="17" t="s">
        <v>5742</v>
      </c>
      <c r="D2" s="17" t="s">
        <v>5504</v>
      </c>
      <c r="E2" s="17" t="s">
        <v>5925</v>
      </c>
      <c r="F2" s="17" t="s">
        <v>5932</v>
      </c>
    </row>
    <row r="3" spans="1:6">
      <c r="A3" s="17" t="s">
        <v>22</v>
      </c>
      <c r="B3" s="17" t="s">
        <v>5502</v>
      </c>
      <c r="C3" s="17" t="s">
        <v>5743</v>
      </c>
      <c r="D3" s="17" t="s">
        <v>5503</v>
      </c>
      <c r="E3" s="17" t="s">
        <v>5927</v>
      </c>
      <c r="F3" s="17" t="s">
        <v>5354</v>
      </c>
    </row>
    <row r="4" spans="1:6">
      <c r="A4" s="17" t="s">
        <v>22</v>
      </c>
      <c r="B4" s="17" t="s">
        <v>116</v>
      </c>
      <c r="C4" s="17" t="s">
        <v>3463</v>
      </c>
      <c r="D4" s="17" t="s">
        <v>3464</v>
      </c>
      <c r="E4" s="17" t="s">
        <v>5930</v>
      </c>
      <c r="F4" s="17" t="s">
        <v>5933</v>
      </c>
    </row>
    <row r="5" spans="1:6">
      <c r="A5" s="17" t="s">
        <v>22</v>
      </c>
      <c r="B5" s="17" t="s">
        <v>116</v>
      </c>
      <c r="C5" s="17" t="s">
        <v>3459</v>
      </c>
      <c r="D5" s="17" t="s">
        <v>3460</v>
      </c>
      <c r="E5" s="17" t="s">
        <v>5928</v>
      </c>
      <c r="F5" s="17" t="s">
        <v>3196</v>
      </c>
    </row>
    <row r="6" spans="1:6">
      <c r="A6" s="17" t="s">
        <v>22</v>
      </c>
      <c r="B6" s="17" t="s">
        <v>116</v>
      </c>
      <c r="C6" s="17" t="s">
        <v>3461</v>
      </c>
      <c r="D6" s="17" t="s">
        <v>3462</v>
      </c>
      <c r="E6" s="17" t="s">
        <v>5928</v>
      </c>
      <c r="F6" s="17" t="s">
        <v>3196</v>
      </c>
    </row>
    <row r="7" spans="1:6">
      <c r="A7" s="17" t="s">
        <v>22</v>
      </c>
      <c r="B7" s="17" t="s">
        <v>116</v>
      </c>
      <c r="C7" s="17" t="s">
        <v>3469</v>
      </c>
      <c r="D7" s="17" t="s">
        <v>3470</v>
      </c>
      <c r="E7" s="17" t="s">
        <v>5925</v>
      </c>
      <c r="F7" s="17" t="s">
        <v>5934</v>
      </c>
    </row>
    <row r="8" spans="1:6">
      <c r="A8" s="17" t="s">
        <v>22</v>
      </c>
      <c r="B8" s="17" t="s">
        <v>116</v>
      </c>
      <c r="C8" s="17" t="s">
        <v>3471</v>
      </c>
      <c r="D8" s="17" t="s">
        <v>3472</v>
      </c>
      <c r="E8" s="17" t="s">
        <v>5928</v>
      </c>
      <c r="F8" s="17" t="s">
        <v>3196</v>
      </c>
    </row>
    <row r="9" spans="1:6">
      <c r="A9" s="17" t="s">
        <v>22</v>
      </c>
      <c r="B9" s="17" t="s">
        <v>116</v>
      </c>
      <c r="C9" s="17" t="s">
        <v>3473</v>
      </c>
      <c r="D9" s="17" t="s">
        <v>3474</v>
      </c>
      <c r="E9" s="17" t="s">
        <v>5928</v>
      </c>
      <c r="F9" s="17" t="s">
        <v>3196</v>
      </c>
    </row>
    <row r="10" spans="1:6">
      <c r="A10" s="17" t="s">
        <v>22</v>
      </c>
      <c r="B10" s="17" t="s">
        <v>116</v>
      </c>
      <c r="C10" s="17" t="s">
        <v>3475</v>
      </c>
      <c r="D10" s="17" t="s">
        <v>3476</v>
      </c>
      <c r="E10" s="17" t="s">
        <v>5928</v>
      </c>
      <c r="F10" s="17" t="s">
        <v>3196</v>
      </c>
    </row>
    <row r="11" spans="1:6">
      <c r="A11" s="17" t="s">
        <v>22</v>
      </c>
      <c r="B11" s="17" t="s">
        <v>116</v>
      </c>
      <c r="C11" s="17" t="s">
        <v>3449</v>
      </c>
      <c r="D11" s="17" t="s">
        <v>3450</v>
      </c>
      <c r="E11" s="17" t="s">
        <v>5928</v>
      </c>
      <c r="F11" s="17" t="s">
        <v>3196</v>
      </c>
    </row>
    <row r="12" spans="1:6">
      <c r="A12" s="17" t="s">
        <v>22</v>
      </c>
      <c r="B12" s="17" t="s">
        <v>116</v>
      </c>
      <c r="C12" s="17" t="s">
        <v>3477</v>
      </c>
      <c r="D12" s="17" t="s">
        <v>3478</v>
      </c>
      <c r="E12" s="17" t="s">
        <v>5928</v>
      </c>
      <c r="F12" s="17" t="s">
        <v>3196</v>
      </c>
    </row>
    <row r="13" spans="1:6">
      <c r="A13" s="17" t="s">
        <v>22</v>
      </c>
      <c r="B13" s="17" t="s">
        <v>116</v>
      </c>
      <c r="C13" s="17" t="s">
        <v>3465</v>
      </c>
      <c r="D13" s="17" t="s">
        <v>3466</v>
      </c>
      <c r="E13" s="17" t="s">
        <v>5928</v>
      </c>
      <c r="F13" s="17" t="s">
        <v>3196</v>
      </c>
    </row>
    <row r="14" spans="1:6">
      <c r="A14" s="17" t="s">
        <v>22</v>
      </c>
      <c r="B14" s="17" t="s">
        <v>116</v>
      </c>
      <c r="C14" s="17" t="s">
        <v>3481</v>
      </c>
      <c r="D14" s="17" t="s">
        <v>3482</v>
      </c>
      <c r="E14" s="17" t="s">
        <v>5928</v>
      </c>
      <c r="F14" s="17" t="s">
        <v>3196</v>
      </c>
    </row>
    <row r="15" spans="1:6">
      <c r="A15" s="17" t="s">
        <v>22</v>
      </c>
      <c r="B15" s="17" t="s">
        <v>116</v>
      </c>
      <c r="C15" s="17" t="s">
        <v>3483</v>
      </c>
      <c r="D15" s="17" t="s">
        <v>3484</v>
      </c>
      <c r="E15" s="17" t="s">
        <v>5928</v>
      </c>
      <c r="F15" s="17" t="s">
        <v>3196</v>
      </c>
    </row>
    <row r="16" spans="1:6">
      <c r="A16" s="17" t="s">
        <v>22</v>
      </c>
      <c r="B16" s="17" t="s">
        <v>116</v>
      </c>
      <c r="C16" s="17" t="s">
        <v>3485</v>
      </c>
      <c r="D16" s="17" t="s">
        <v>3486</v>
      </c>
      <c r="E16" s="17" t="s">
        <v>5928</v>
      </c>
      <c r="F16" s="17" t="s">
        <v>3196</v>
      </c>
    </row>
    <row r="17" spans="1:6">
      <c r="A17" s="17" t="s">
        <v>22</v>
      </c>
      <c r="B17" s="17" t="s">
        <v>116</v>
      </c>
      <c r="C17" s="17" t="s">
        <v>3453</v>
      </c>
      <c r="D17" s="17" t="s">
        <v>3454</v>
      </c>
      <c r="E17" s="17" t="s">
        <v>5928</v>
      </c>
      <c r="F17" s="17" t="s">
        <v>3196</v>
      </c>
    </row>
    <row r="18" spans="1:6">
      <c r="A18" s="17" t="s">
        <v>22</v>
      </c>
      <c r="B18" s="17" t="s">
        <v>116</v>
      </c>
      <c r="C18" s="17" t="s">
        <v>3451</v>
      </c>
      <c r="D18" s="17" t="s">
        <v>3452</v>
      </c>
      <c r="E18" s="17" t="s">
        <v>5928</v>
      </c>
      <c r="F18" s="17" t="s">
        <v>3196</v>
      </c>
    </row>
    <row r="19" spans="1:6">
      <c r="A19" s="17" t="s">
        <v>22</v>
      </c>
      <c r="B19" s="17" t="s">
        <v>116</v>
      </c>
      <c r="C19" s="17" t="s">
        <v>3457</v>
      </c>
      <c r="D19" s="17" t="s">
        <v>3458</v>
      </c>
      <c r="E19" s="17" t="s">
        <v>5930</v>
      </c>
      <c r="F19" s="17" t="s">
        <v>5933</v>
      </c>
    </row>
    <row r="20" spans="1:6">
      <c r="A20" s="17" t="s">
        <v>22</v>
      </c>
      <c r="B20" s="17" t="s">
        <v>116</v>
      </c>
      <c r="C20" s="17" t="s">
        <v>3487</v>
      </c>
      <c r="D20" s="17" t="s">
        <v>3488</v>
      </c>
      <c r="E20" s="17" t="s">
        <v>5930</v>
      </c>
      <c r="F20" s="17" t="s">
        <v>5935</v>
      </c>
    </row>
    <row r="21" spans="1:6">
      <c r="A21" s="17" t="s">
        <v>22</v>
      </c>
      <c r="B21" s="17" t="s">
        <v>116</v>
      </c>
      <c r="C21" s="17" t="s">
        <v>3489</v>
      </c>
      <c r="D21" s="17" t="s">
        <v>3490</v>
      </c>
      <c r="E21" s="17" t="s">
        <v>5928</v>
      </c>
      <c r="F21" s="17" t="s">
        <v>3196</v>
      </c>
    </row>
    <row r="22" spans="1:6">
      <c r="A22" s="17" t="s">
        <v>22</v>
      </c>
      <c r="B22" s="17" t="s">
        <v>116</v>
      </c>
      <c r="C22" s="17" t="s">
        <v>3491</v>
      </c>
      <c r="D22" s="17" t="s">
        <v>3492</v>
      </c>
      <c r="E22" s="17" t="s">
        <v>5930</v>
      </c>
      <c r="F22" s="17" t="s">
        <v>5935</v>
      </c>
    </row>
    <row r="23" spans="1:6">
      <c r="A23" s="17" t="s">
        <v>22</v>
      </c>
      <c r="B23" s="17" t="s">
        <v>116</v>
      </c>
      <c r="C23" s="17" t="s">
        <v>3455</v>
      </c>
      <c r="D23" s="17" t="s">
        <v>3456</v>
      </c>
      <c r="E23" s="17" t="s">
        <v>5929</v>
      </c>
      <c r="F23" s="17" t="s">
        <v>5933</v>
      </c>
    </row>
    <row r="24" spans="1:6">
      <c r="A24" s="17" t="s">
        <v>22</v>
      </c>
      <c r="B24" s="17" t="s">
        <v>116</v>
      </c>
      <c r="C24" s="17" t="s">
        <v>3493</v>
      </c>
      <c r="D24" s="17" t="s">
        <v>3494</v>
      </c>
      <c r="E24" s="17" t="s">
        <v>5930</v>
      </c>
      <c r="F24" s="17" t="s">
        <v>5936</v>
      </c>
    </row>
    <row r="25" spans="1:6">
      <c r="A25" s="17" t="s">
        <v>22</v>
      </c>
      <c r="B25" s="17" t="s">
        <v>116</v>
      </c>
      <c r="C25" s="17" t="s">
        <v>3495</v>
      </c>
      <c r="D25" s="17" t="s">
        <v>3496</v>
      </c>
      <c r="E25" s="17" t="s">
        <v>5930</v>
      </c>
      <c r="F25" s="17" t="s">
        <v>5937</v>
      </c>
    </row>
    <row r="26" spans="1:6">
      <c r="A26" s="17" t="s">
        <v>22</v>
      </c>
      <c r="B26" s="17" t="s">
        <v>116</v>
      </c>
      <c r="C26" s="17" t="s">
        <v>3497</v>
      </c>
      <c r="D26" s="17" t="s">
        <v>3498</v>
      </c>
      <c r="E26" s="17" t="s">
        <v>5930</v>
      </c>
      <c r="F26" s="17" t="s">
        <v>5938</v>
      </c>
    </row>
    <row r="27" spans="1:6">
      <c r="A27" s="17" t="s">
        <v>22</v>
      </c>
      <c r="B27" s="17" t="s">
        <v>116</v>
      </c>
      <c r="C27" s="17" t="s">
        <v>3499</v>
      </c>
      <c r="D27" s="17" t="s">
        <v>3500</v>
      </c>
      <c r="E27" s="17" t="s">
        <v>5930</v>
      </c>
      <c r="F27" s="17" t="s">
        <v>5937</v>
      </c>
    </row>
    <row r="28" spans="1:6">
      <c r="A28" s="17" t="s">
        <v>22</v>
      </c>
      <c r="B28" s="17" t="s">
        <v>116</v>
      </c>
      <c r="C28" s="17" t="s">
        <v>3479</v>
      </c>
      <c r="D28" s="17" t="s">
        <v>3480</v>
      </c>
      <c r="E28" s="17" t="s">
        <v>5930</v>
      </c>
      <c r="F28" s="17" t="s">
        <v>5933</v>
      </c>
    </row>
    <row r="29" spans="1:6">
      <c r="A29" s="17" t="s">
        <v>22</v>
      </c>
      <c r="B29" s="17" t="s">
        <v>116</v>
      </c>
      <c r="C29" s="17" t="s">
        <v>3467</v>
      </c>
      <c r="D29" s="17" t="s">
        <v>3468</v>
      </c>
      <c r="E29" s="17" t="s">
        <v>5930</v>
      </c>
      <c r="F29" s="17" t="s">
        <v>5933</v>
      </c>
    </row>
    <row r="30" spans="1:6">
      <c r="A30" s="17" t="s">
        <v>22</v>
      </c>
      <c r="B30" s="17" t="s">
        <v>2967</v>
      </c>
      <c r="C30" s="17" t="s">
        <v>6268</v>
      </c>
      <c r="D30" s="17" t="s">
        <v>5872</v>
      </c>
      <c r="E30" s="17" t="s">
        <v>6293</v>
      </c>
      <c r="F30" s="17" t="s">
        <v>5747</v>
      </c>
    </row>
    <row r="31" spans="1:6">
      <c r="A31" s="17" t="s">
        <v>22</v>
      </c>
      <c r="B31" s="17" t="s">
        <v>2969</v>
      </c>
      <c r="C31" s="17" t="s">
        <v>6269</v>
      </c>
      <c r="D31" s="17" t="s">
        <v>6270</v>
      </c>
      <c r="E31" s="17" t="s">
        <v>6293</v>
      </c>
      <c r="F31" s="17" t="s">
        <v>5768</v>
      </c>
    </row>
    <row r="32" spans="1:6">
      <c r="A32" s="17" t="s">
        <v>22</v>
      </c>
      <c r="B32" s="17" t="s">
        <v>120</v>
      </c>
      <c r="C32" s="17" t="s">
        <v>5919</v>
      </c>
      <c r="D32" s="17" t="s">
        <v>5492</v>
      </c>
      <c r="E32" s="17" t="s">
        <v>5926</v>
      </c>
      <c r="F32" s="17" t="s">
        <v>5635</v>
      </c>
    </row>
    <row r="33" spans="1:6">
      <c r="A33" s="17" t="s">
        <v>22</v>
      </c>
      <c r="B33" s="17" t="s">
        <v>6271</v>
      </c>
      <c r="C33" s="17" t="s">
        <v>6272</v>
      </c>
      <c r="D33" s="17" t="s">
        <v>6273</v>
      </c>
      <c r="E33" s="17" t="s">
        <v>5925</v>
      </c>
      <c r="F33" s="17" t="s">
        <v>5747</v>
      </c>
    </row>
    <row r="34" spans="1:6">
      <c r="A34" s="1230" t="s">
        <v>18</v>
      </c>
      <c r="B34" s="1230" t="s">
        <v>105</v>
      </c>
      <c r="C34" s="1230" t="s">
        <v>5744</v>
      </c>
      <c r="D34" s="1280" t="s">
        <v>5500</v>
      </c>
      <c r="E34" s="1280" t="s">
        <v>5931</v>
      </c>
      <c r="F34" s="1230" t="s">
        <v>5939</v>
      </c>
    </row>
    <row r="35" spans="1:6">
      <c r="A35" s="1231" t="s">
        <v>18</v>
      </c>
      <c r="B35" s="1231" t="s">
        <v>105</v>
      </c>
      <c r="C35" s="1232" t="s">
        <v>5498</v>
      </c>
      <c r="D35" s="1279" t="s">
        <v>5499</v>
      </c>
      <c r="E35" s="1279" t="s">
        <v>5931</v>
      </c>
      <c r="F35" s="1231" t="s">
        <v>5939</v>
      </c>
    </row>
    <row r="36" spans="1:6">
      <c r="A36" s="1230" t="s">
        <v>18</v>
      </c>
      <c r="B36" s="1230" t="s">
        <v>105</v>
      </c>
      <c r="C36" s="1230" t="s">
        <v>6274</v>
      </c>
      <c r="D36" s="1280" t="s">
        <v>5876</v>
      </c>
      <c r="E36" s="1280" t="s">
        <v>6294</v>
      </c>
      <c r="F36" s="1230" t="s">
        <v>5747</v>
      </c>
    </row>
    <row r="37" spans="1:6">
      <c r="A37" s="1231" t="s">
        <v>18</v>
      </c>
      <c r="B37" s="1231" t="s">
        <v>115</v>
      </c>
      <c r="C37" s="1232" t="s">
        <v>6275</v>
      </c>
      <c r="D37" s="1304" t="s">
        <v>6276</v>
      </c>
      <c r="E37" s="1279" t="s">
        <v>5925</v>
      </c>
      <c r="F37" s="1231" t="s">
        <v>5261</v>
      </c>
    </row>
    <row r="38" spans="1:6">
      <c r="A38" s="1230" t="s">
        <v>18</v>
      </c>
      <c r="B38" s="1230" t="s">
        <v>6277</v>
      </c>
      <c r="C38" s="1230" t="s">
        <v>6278</v>
      </c>
      <c r="D38" s="1305" t="s">
        <v>5875</v>
      </c>
      <c r="E38" s="1280" t="s">
        <v>6295</v>
      </c>
      <c r="F38" s="1230" t="s">
        <v>5768</v>
      </c>
    </row>
    <row r="39" spans="1:6">
      <c r="A39" s="1231" t="s">
        <v>18</v>
      </c>
      <c r="B39" s="1231" t="s">
        <v>131</v>
      </c>
      <c r="C39" s="1232" t="s">
        <v>6279</v>
      </c>
      <c r="D39" s="1304" t="s">
        <v>6280</v>
      </c>
      <c r="E39" s="1279" t="s">
        <v>5930</v>
      </c>
      <c r="F39" s="1231" t="s">
        <v>5427</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5" sqref="D25"/>
    </sheetView>
  </sheetViews>
  <sheetFormatPr defaultColWidth="9.125" defaultRowHeight="15"/>
  <cols>
    <col min="1" max="1" width="31.625" style="27" bestFit="1" customWidth="1"/>
    <col min="2" max="2" width="19" style="27" customWidth="1"/>
    <col min="3" max="3" width="17.875" style="27" customWidth="1"/>
    <col min="4" max="4" width="22.75" style="27" bestFit="1" customWidth="1"/>
    <col min="5" max="16384" width="9.125" style="27"/>
  </cols>
  <sheetData>
    <row r="1" spans="1:4" ht="58.5" customHeight="1">
      <c r="A1" s="597" t="s">
        <v>19</v>
      </c>
      <c r="B1" s="598" t="s">
        <v>1740</v>
      </c>
      <c r="C1" s="598" t="s">
        <v>1739</v>
      </c>
      <c r="D1" s="598" t="s">
        <v>386</v>
      </c>
    </row>
    <row r="2" spans="1:4" ht="24" customHeight="1">
      <c r="A2" s="596" t="s">
        <v>22</v>
      </c>
      <c r="B2" s="602">
        <v>91</v>
      </c>
      <c r="C2" s="603">
        <v>19</v>
      </c>
      <c r="D2" s="604">
        <v>32</v>
      </c>
    </row>
    <row r="3" spans="1:4" ht="24" customHeight="1">
      <c r="A3" s="594" t="s">
        <v>23</v>
      </c>
      <c r="B3" s="605">
        <v>43</v>
      </c>
      <c r="C3" s="605">
        <v>6</v>
      </c>
      <c r="D3" s="606">
        <v>6</v>
      </c>
    </row>
    <row r="4" spans="1:4" ht="24" customHeight="1">
      <c r="A4" s="595" t="s">
        <v>48</v>
      </c>
      <c r="B4" s="607">
        <f>B2+B3</f>
        <v>134</v>
      </c>
      <c r="C4" s="1118">
        <f>C2+C3</f>
        <v>25</v>
      </c>
      <c r="D4" s="607">
        <f>D2+D3</f>
        <v>38</v>
      </c>
    </row>
    <row r="5" spans="1:4" ht="24" customHeight="1">
      <c r="A5" s="46"/>
      <c r="B5" s="46"/>
      <c r="C5" s="46"/>
      <c r="D5" s="46"/>
    </row>
    <row r="6" spans="1:4">
      <c r="A6" s="598" t="s">
        <v>385</v>
      </c>
      <c r="B6" s="598" t="s">
        <v>384</v>
      </c>
      <c r="C6" s="598" t="s">
        <v>383</v>
      </c>
      <c r="D6" s="46"/>
    </row>
    <row r="7" spans="1:4">
      <c r="A7" s="599" t="s">
        <v>261</v>
      </c>
      <c r="B7" s="609">
        <v>58</v>
      </c>
      <c r="C7" s="608">
        <f>Table2124353[[#This Row],[تعداد]]/SUM($B$7:$B$12)</f>
        <v>0.20640569395017794</v>
      </c>
      <c r="D7" s="46"/>
    </row>
    <row r="8" spans="1:4">
      <c r="A8" s="600" t="s">
        <v>262</v>
      </c>
      <c r="B8" s="609">
        <v>164</v>
      </c>
      <c r="C8" s="608">
        <f>Table2124353[[#This Row],[تعداد]]/SUM($B$7:$B$12)</f>
        <v>0.58362989323843417</v>
      </c>
      <c r="D8" s="46"/>
    </row>
    <row r="9" spans="1:4">
      <c r="A9" s="600" t="s">
        <v>3060</v>
      </c>
      <c r="B9" s="610">
        <v>6</v>
      </c>
      <c r="C9" s="608">
        <f>Table2124353[[#This Row],[تعداد]]/SUM($B$7:$B$12)</f>
        <v>2.1352313167259787E-2</v>
      </c>
      <c r="D9" s="46"/>
    </row>
    <row r="10" spans="1:4">
      <c r="A10" s="600" t="s">
        <v>265</v>
      </c>
      <c r="B10" s="610">
        <v>17</v>
      </c>
      <c r="C10" s="608">
        <f>Table2124353[[#This Row],[تعداد]]/SUM($B$7:$B$12)</f>
        <v>6.0498220640569395E-2</v>
      </c>
      <c r="D10" s="46"/>
    </row>
    <row r="11" spans="1:4">
      <c r="A11" s="600" t="s">
        <v>266</v>
      </c>
      <c r="B11" s="610">
        <v>18</v>
      </c>
      <c r="C11" s="608">
        <f>Table2124353[[#This Row],[تعداد]]/SUM($B$7:$B$12)</f>
        <v>6.4056939501779361E-2</v>
      </c>
      <c r="D11" s="46"/>
    </row>
    <row r="12" spans="1:4">
      <c r="A12" s="601" t="s">
        <v>111</v>
      </c>
      <c r="B12" s="611">
        <v>18</v>
      </c>
      <c r="C12" s="608">
        <f>Table2124353[[#This Row],[تعداد]]/SUM($B$7:$B$12)</f>
        <v>6.4056939501779361E-2</v>
      </c>
      <c r="D12" s="46"/>
    </row>
    <row r="14" spans="1:4">
      <c r="A14" s="1558" t="s">
        <v>1664</v>
      </c>
      <c r="B14" s="1558"/>
      <c r="C14" s="1558"/>
    </row>
    <row r="15" spans="1:4">
      <c r="A15" s="612" t="s">
        <v>385</v>
      </c>
      <c r="B15" s="612" t="s">
        <v>384</v>
      </c>
      <c r="C15" s="612" t="s">
        <v>383</v>
      </c>
    </row>
    <row r="16" spans="1:4">
      <c r="A16" s="1214" t="s">
        <v>262</v>
      </c>
      <c r="B16" s="1215">
        <v>164</v>
      </c>
      <c r="C16" s="1140">
        <v>0.58362989323843417</v>
      </c>
    </row>
    <row r="17" spans="1:3">
      <c r="A17" s="597" t="s">
        <v>261</v>
      </c>
      <c r="B17" s="1303">
        <v>58</v>
      </c>
      <c r="C17" s="608">
        <v>0.20640569395017794</v>
      </c>
    </row>
    <row r="18" spans="1:3">
      <c r="A18" s="1214" t="s">
        <v>266</v>
      </c>
      <c r="B18" s="1215">
        <v>18</v>
      </c>
      <c r="C18" s="1140">
        <v>6.4056939501779361E-2</v>
      </c>
    </row>
    <row r="19" spans="1:3">
      <c r="A19" s="1203" t="s">
        <v>111</v>
      </c>
      <c r="B19" s="1204">
        <v>18</v>
      </c>
      <c r="C19" s="1205">
        <v>6.4056939501779361E-2</v>
      </c>
    </row>
    <row r="20" spans="1:3">
      <c r="A20" s="1214" t="s">
        <v>265</v>
      </c>
      <c r="B20" s="1215">
        <v>17</v>
      </c>
      <c r="C20" s="1140">
        <v>6.0498220640569395E-2</v>
      </c>
    </row>
    <row r="21" spans="1:3" ht="15.75" customHeight="1">
      <c r="A21" s="597" t="s">
        <v>3060</v>
      </c>
      <c r="B21" s="1303">
        <v>6</v>
      </c>
      <c r="C21" s="608">
        <v>2.1352313167259787E-2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F7"/>
  <sheetViews>
    <sheetView rightToLeft="1" zoomScaleNormal="100" workbookViewId="0">
      <pane xSplit="7" topLeftCell="H1" activePane="topRight" state="frozen"/>
      <selection pane="topRight" activeCell="R29" sqref="R29"/>
    </sheetView>
  </sheetViews>
  <sheetFormatPr defaultColWidth="9.125" defaultRowHeight="14.25"/>
  <cols>
    <col min="1" max="1" width="24" style="582" bestFit="1" customWidth="1"/>
    <col min="2" max="2" width="11" style="28" hidden="1" customWidth="1"/>
    <col min="3" max="3" width="10.75" style="28" hidden="1" customWidth="1"/>
    <col min="4" max="5" width="9.75" style="28" hidden="1" customWidth="1"/>
    <col min="6" max="6" width="9.125" style="28" hidden="1" customWidth="1"/>
    <col min="7" max="7" width="9.375" style="28" hidden="1" customWidth="1"/>
    <col min="8" max="26" width="9.625" style="28" customWidth="1"/>
    <col min="27" max="50" width="9.125" style="28"/>
    <col min="51" max="51" width="9.625" style="28" customWidth="1"/>
    <col min="52" max="16384" width="9.125" style="28"/>
  </cols>
  <sheetData>
    <row r="2" spans="1:58" s="582" customFormat="1" ht="30" customHeight="1">
      <c r="A2" s="579" t="s">
        <v>387</v>
      </c>
      <c r="B2" s="583" t="s">
        <v>153</v>
      </c>
      <c r="C2" s="583" t="s">
        <v>154</v>
      </c>
      <c r="D2" s="583" t="s">
        <v>155</v>
      </c>
      <c r="E2" s="583" t="s">
        <v>156</v>
      </c>
      <c r="F2" s="583" t="s">
        <v>157</v>
      </c>
      <c r="G2" s="583" t="s">
        <v>158</v>
      </c>
      <c r="H2" s="583" t="s">
        <v>1662</v>
      </c>
      <c r="I2" s="583" t="s">
        <v>1640</v>
      </c>
      <c r="J2" s="583" t="s">
        <v>1641</v>
      </c>
      <c r="K2" s="583" t="s">
        <v>1642</v>
      </c>
      <c r="L2" s="583" t="s">
        <v>1643</v>
      </c>
      <c r="M2" s="583" t="s">
        <v>1644</v>
      </c>
      <c r="N2" s="583" t="s">
        <v>1645</v>
      </c>
      <c r="O2" s="583" t="s">
        <v>1646</v>
      </c>
      <c r="P2" s="584" t="s">
        <v>1647</v>
      </c>
      <c r="Q2" s="585" t="s">
        <v>1648</v>
      </c>
      <c r="R2" s="585" t="s">
        <v>1649</v>
      </c>
      <c r="S2" s="585" t="s">
        <v>1650</v>
      </c>
      <c r="T2" s="585" t="s">
        <v>1651</v>
      </c>
      <c r="U2" s="583" t="s">
        <v>1652</v>
      </c>
      <c r="V2" s="583" t="s">
        <v>1653</v>
      </c>
      <c r="W2" s="583" t="s">
        <v>1654</v>
      </c>
      <c r="X2" s="583" t="s">
        <v>1655</v>
      </c>
      <c r="Y2" s="583" t="s">
        <v>1656</v>
      </c>
      <c r="Z2" s="583" t="s">
        <v>1633</v>
      </c>
      <c r="AA2" s="812" t="s">
        <v>1658</v>
      </c>
      <c r="AB2" s="583" t="s">
        <v>1732</v>
      </c>
      <c r="AC2" s="917" t="s">
        <v>1763</v>
      </c>
      <c r="AD2" s="583" t="s">
        <v>1799</v>
      </c>
      <c r="AE2" s="583" t="s">
        <v>1842</v>
      </c>
      <c r="AF2" s="962" t="s">
        <v>1876</v>
      </c>
      <c r="AG2" s="962" t="s">
        <v>1915</v>
      </c>
      <c r="AH2" s="583" t="s">
        <v>1958</v>
      </c>
      <c r="AI2" s="997" t="s">
        <v>1981</v>
      </c>
      <c r="AJ2" s="997" t="s">
        <v>2098</v>
      </c>
      <c r="AK2" s="583" t="s">
        <v>2123</v>
      </c>
      <c r="AL2" s="583" t="s">
        <v>2349</v>
      </c>
      <c r="AM2" s="1056" t="s">
        <v>2420</v>
      </c>
      <c r="AN2" s="1067" t="s">
        <v>2468</v>
      </c>
      <c r="AO2" s="583" t="s">
        <v>2526</v>
      </c>
      <c r="AP2" s="583" t="s">
        <v>2579</v>
      </c>
      <c r="AQ2" s="583" t="s">
        <v>2610</v>
      </c>
      <c r="AR2" s="1114" t="s">
        <v>2662</v>
      </c>
      <c r="AS2" s="583" t="s">
        <v>2708</v>
      </c>
      <c r="AT2" s="1121" t="s">
        <v>2758</v>
      </c>
      <c r="AU2" s="1121" t="s">
        <v>2964</v>
      </c>
      <c r="AV2" s="583" t="s">
        <v>3047</v>
      </c>
      <c r="AW2" s="583" t="s">
        <v>3158</v>
      </c>
      <c r="AX2" s="1177" t="s">
        <v>3248</v>
      </c>
      <c r="AY2" s="1183" t="s">
        <v>3359</v>
      </c>
      <c r="AZ2" s="1195" t="s">
        <v>3448</v>
      </c>
      <c r="BA2" s="1195" t="s">
        <v>5302</v>
      </c>
      <c r="BB2" s="585" t="s">
        <v>5390</v>
      </c>
      <c r="BC2" s="1195" t="s">
        <v>5480</v>
      </c>
      <c r="BD2" s="1286" t="s">
        <v>5662</v>
      </c>
      <c r="BE2" s="1293" t="s">
        <v>5804</v>
      </c>
      <c r="BF2" s="585" t="s">
        <v>6072</v>
      </c>
    </row>
    <row r="3" spans="1:58">
      <c r="A3" s="580" t="s">
        <v>160</v>
      </c>
      <c r="B3" s="60">
        <v>12</v>
      </c>
      <c r="C3" s="60">
        <v>13</v>
      </c>
      <c r="D3" s="60">
        <v>10</v>
      </c>
      <c r="E3" s="60">
        <v>9</v>
      </c>
      <c r="F3" s="60">
        <v>6</v>
      </c>
      <c r="G3" s="60">
        <v>10</v>
      </c>
      <c r="H3" s="586">
        <v>11</v>
      </c>
      <c r="I3" s="586">
        <v>9</v>
      </c>
      <c r="J3" s="586">
        <v>9</v>
      </c>
      <c r="K3" s="586">
        <v>11</v>
      </c>
      <c r="L3" s="586">
        <v>11</v>
      </c>
      <c r="M3" s="586">
        <v>11</v>
      </c>
      <c r="N3" s="586">
        <v>11</v>
      </c>
      <c r="O3" s="613">
        <v>7</v>
      </c>
      <c r="P3" s="588">
        <v>5</v>
      </c>
      <c r="Q3" s="589">
        <v>4</v>
      </c>
      <c r="R3" s="589">
        <v>6</v>
      </c>
      <c r="S3" s="589">
        <v>6</v>
      </c>
      <c r="T3" s="589">
        <v>6</v>
      </c>
      <c r="U3" s="589">
        <v>4</v>
      </c>
      <c r="V3" s="589">
        <v>5</v>
      </c>
      <c r="W3" s="589">
        <v>5</v>
      </c>
      <c r="X3" s="589">
        <v>6</v>
      </c>
      <c r="Y3" s="589">
        <v>5</v>
      </c>
      <c r="Z3" s="589">
        <v>5</v>
      </c>
      <c r="AA3" s="810">
        <v>8</v>
      </c>
      <c r="AB3" s="892">
        <v>7</v>
      </c>
      <c r="AC3" s="915">
        <v>5</v>
      </c>
      <c r="AD3" s="892">
        <v>7</v>
      </c>
      <c r="AE3" s="892">
        <v>11</v>
      </c>
      <c r="AF3" s="960">
        <v>7</v>
      </c>
      <c r="AG3" s="960">
        <v>12</v>
      </c>
      <c r="AH3" s="892">
        <v>8</v>
      </c>
      <c r="AI3" s="995">
        <v>5</v>
      </c>
      <c r="AJ3" s="995">
        <v>10</v>
      </c>
      <c r="AK3" s="892">
        <v>14</v>
      </c>
      <c r="AL3" s="892">
        <v>7</v>
      </c>
      <c r="AM3" s="1054">
        <v>15</v>
      </c>
      <c r="AN3" s="1065">
        <v>15</v>
      </c>
      <c r="AO3" s="1071">
        <v>19</v>
      </c>
      <c r="AP3" s="892">
        <v>23</v>
      </c>
      <c r="AQ3" s="892">
        <v>28</v>
      </c>
      <c r="AR3" s="1112">
        <v>28</v>
      </c>
      <c r="AS3" s="892">
        <v>22</v>
      </c>
      <c r="AT3" s="1120">
        <v>20</v>
      </c>
      <c r="AU3" s="1120">
        <v>24</v>
      </c>
      <c r="AV3" s="1142">
        <v>20</v>
      </c>
      <c r="AW3" s="892">
        <v>24</v>
      </c>
      <c r="AX3" s="1175">
        <v>23</v>
      </c>
      <c r="AY3" s="1182">
        <v>38</v>
      </c>
      <c r="AZ3" s="1193">
        <v>34</v>
      </c>
      <c r="BA3" s="1193">
        <v>32</v>
      </c>
      <c r="BB3" s="892">
        <v>31</v>
      </c>
      <c r="BC3" s="1193">
        <v>34</v>
      </c>
      <c r="BD3" s="1284">
        <v>32</v>
      </c>
      <c r="BE3" s="1291">
        <v>35</v>
      </c>
      <c r="BF3" s="892">
        <v>38</v>
      </c>
    </row>
    <row r="4" spans="1:58" ht="15" customHeight="1">
      <c r="A4" s="580" t="s">
        <v>161</v>
      </c>
      <c r="B4" s="60">
        <v>23</v>
      </c>
      <c r="C4" s="60">
        <v>23</v>
      </c>
      <c r="D4" s="60">
        <v>34</v>
      </c>
      <c r="E4" s="60">
        <v>49</v>
      </c>
      <c r="F4" s="60">
        <v>84</v>
      </c>
      <c r="G4" s="60">
        <v>20</v>
      </c>
      <c r="H4" s="586">
        <v>45</v>
      </c>
      <c r="I4" s="586">
        <v>19</v>
      </c>
      <c r="J4" s="586">
        <v>22</v>
      </c>
      <c r="K4" s="586">
        <v>13</v>
      </c>
      <c r="L4" s="586">
        <v>24</v>
      </c>
      <c r="M4" s="586">
        <v>14</v>
      </c>
      <c r="N4" s="586">
        <v>29</v>
      </c>
      <c r="O4" s="613">
        <v>18</v>
      </c>
      <c r="P4" s="588">
        <v>33</v>
      </c>
      <c r="Q4" s="586">
        <v>35</v>
      </c>
      <c r="R4" s="586">
        <v>71</v>
      </c>
      <c r="S4" s="586">
        <v>18</v>
      </c>
      <c r="T4" s="586">
        <v>13</v>
      </c>
      <c r="U4" s="586">
        <v>15</v>
      </c>
      <c r="V4" s="586">
        <v>18</v>
      </c>
      <c r="W4" s="586">
        <v>22</v>
      </c>
      <c r="X4" s="586">
        <v>20</v>
      </c>
      <c r="Y4" s="586">
        <v>22</v>
      </c>
      <c r="Z4" s="586">
        <v>29</v>
      </c>
      <c r="AA4" s="808">
        <v>44</v>
      </c>
      <c r="AB4" s="60">
        <v>36</v>
      </c>
      <c r="AC4" s="913">
        <v>56</v>
      </c>
      <c r="AD4" s="60">
        <v>70</v>
      </c>
      <c r="AE4" s="60">
        <v>27</v>
      </c>
      <c r="AF4" s="958">
        <v>39</v>
      </c>
      <c r="AG4" s="958">
        <v>32</v>
      </c>
      <c r="AH4" s="60">
        <v>29</v>
      </c>
      <c r="AI4" s="993">
        <v>40</v>
      </c>
      <c r="AJ4" s="993">
        <v>45</v>
      </c>
      <c r="AK4" s="60">
        <v>34</v>
      </c>
      <c r="AL4" s="60">
        <v>52</v>
      </c>
      <c r="AM4" s="1053">
        <v>51</v>
      </c>
      <c r="AN4" s="1064">
        <v>33</v>
      </c>
      <c r="AO4" s="1070">
        <v>39</v>
      </c>
      <c r="AP4" s="60">
        <v>115</v>
      </c>
      <c r="AQ4" s="60">
        <v>20</v>
      </c>
      <c r="AR4" s="1111">
        <v>8</v>
      </c>
      <c r="AS4" s="60">
        <v>29</v>
      </c>
      <c r="AT4" s="1119">
        <v>33</v>
      </c>
      <c r="AU4" s="1119">
        <v>24</v>
      </c>
      <c r="AV4" s="1141">
        <v>47</v>
      </c>
      <c r="AW4" s="60">
        <v>26</v>
      </c>
      <c r="AX4" s="1174">
        <v>56</v>
      </c>
      <c r="AY4" s="1181">
        <v>43</v>
      </c>
      <c r="AZ4" s="1192">
        <v>61</v>
      </c>
      <c r="BA4" s="1192">
        <v>30</v>
      </c>
      <c r="BB4" s="60">
        <v>67</v>
      </c>
      <c r="BC4" s="1192">
        <v>10</v>
      </c>
      <c r="BD4" s="1283">
        <v>25</v>
      </c>
      <c r="BE4" s="1290">
        <v>24</v>
      </c>
      <c r="BF4" s="60">
        <v>25</v>
      </c>
    </row>
    <row r="5" spans="1:58" ht="15" customHeight="1">
      <c r="A5" s="580" t="s">
        <v>162</v>
      </c>
      <c r="B5" s="60">
        <v>82</v>
      </c>
      <c r="C5" s="60">
        <v>21</v>
      </c>
      <c r="D5" s="60">
        <v>92</v>
      </c>
      <c r="E5" s="60">
        <v>111</v>
      </c>
      <c r="F5" s="60">
        <v>137</v>
      </c>
      <c r="G5" s="60">
        <v>109</v>
      </c>
      <c r="H5" s="586">
        <v>205</v>
      </c>
      <c r="I5" s="586">
        <v>250</v>
      </c>
      <c r="J5" s="586">
        <v>83</v>
      </c>
      <c r="K5" s="586">
        <v>62</v>
      </c>
      <c r="L5" s="586">
        <v>77</v>
      </c>
      <c r="M5" s="586">
        <v>59</v>
      </c>
      <c r="N5" s="586">
        <v>98</v>
      </c>
      <c r="O5" s="613">
        <v>68</v>
      </c>
      <c r="P5" s="588">
        <v>95</v>
      </c>
      <c r="Q5" s="586">
        <v>168</v>
      </c>
      <c r="R5" s="586">
        <v>162</v>
      </c>
      <c r="S5" s="586">
        <v>54</v>
      </c>
      <c r="T5" s="586">
        <v>107</v>
      </c>
      <c r="U5" s="586">
        <v>95</v>
      </c>
      <c r="V5" s="586">
        <v>59</v>
      </c>
      <c r="W5" s="586">
        <v>116</v>
      </c>
      <c r="X5" s="586">
        <v>98</v>
      </c>
      <c r="Y5" s="586">
        <v>130</v>
      </c>
      <c r="Z5" s="586">
        <v>135</v>
      </c>
      <c r="AA5" s="808">
        <v>121</v>
      </c>
      <c r="AB5" s="60">
        <v>226</v>
      </c>
      <c r="AC5" s="913">
        <v>147</v>
      </c>
      <c r="AD5" s="60">
        <v>228</v>
      </c>
      <c r="AE5" s="60">
        <v>144</v>
      </c>
      <c r="AF5" s="958">
        <v>105</v>
      </c>
      <c r="AG5" s="958">
        <v>106</v>
      </c>
      <c r="AH5" s="60">
        <v>76</v>
      </c>
      <c r="AI5" s="993">
        <v>149</v>
      </c>
      <c r="AJ5" s="993">
        <v>108</v>
      </c>
      <c r="AK5" s="60">
        <v>178</v>
      </c>
      <c r="AL5" s="60">
        <v>91</v>
      </c>
      <c r="AM5" s="1053">
        <v>45</v>
      </c>
      <c r="AN5" s="1064">
        <v>112</v>
      </c>
      <c r="AO5" s="1070">
        <v>146</v>
      </c>
      <c r="AP5" s="60">
        <v>130</v>
      </c>
      <c r="AQ5" s="60">
        <v>72</v>
      </c>
      <c r="AR5" s="1111">
        <v>113</v>
      </c>
      <c r="AS5" s="60">
        <v>82</v>
      </c>
      <c r="AT5" s="1119">
        <v>101</v>
      </c>
      <c r="AU5" s="1119">
        <v>139</v>
      </c>
      <c r="AV5" s="1141">
        <v>119</v>
      </c>
      <c r="AW5" s="60">
        <v>130</v>
      </c>
      <c r="AX5" s="1174">
        <v>117</v>
      </c>
      <c r="AY5" s="1181">
        <v>127</v>
      </c>
      <c r="AZ5" s="1192">
        <v>153</v>
      </c>
      <c r="BA5" s="1192">
        <v>203</v>
      </c>
      <c r="BB5" s="60">
        <v>97</v>
      </c>
      <c r="BC5" s="1192">
        <v>152</v>
      </c>
      <c r="BD5" s="1283">
        <v>136</v>
      </c>
      <c r="BE5" s="1290">
        <v>101</v>
      </c>
      <c r="BF5" s="60">
        <v>134</v>
      </c>
    </row>
    <row r="6" spans="1:58" ht="15" customHeight="1">
      <c r="A6" s="580" t="s">
        <v>48</v>
      </c>
      <c r="B6" s="60">
        <f t="shared" ref="B6:N6" si="0">B5+B4+B3</f>
        <v>117</v>
      </c>
      <c r="C6" s="60">
        <f t="shared" si="0"/>
        <v>57</v>
      </c>
      <c r="D6" s="60">
        <f t="shared" si="0"/>
        <v>136</v>
      </c>
      <c r="E6" s="60">
        <f t="shared" si="0"/>
        <v>169</v>
      </c>
      <c r="F6" s="60">
        <f t="shared" si="0"/>
        <v>227</v>
      </c>
      <c r="G6" s="60">
        <f t="shared" si="0"/>
        <v>139</v>
      </c>
      <c r="H6" s="586">
        <f t="shared" si="0"/>
        <v>261</v>
      </c>
      <c r="I6" s="586">
        <f t="shared" si="0"/>
        <v>278</v>
      </c>
      <c r="J6" s="586">
        <f t="shared" si="0"/>
        <v>114</v>
      </c>
      <c r="K6" s="586">
        <f t="shared" si="0"/>
        <v>86</v>
      </c>
      <c r="L6" s="586">
        <f t="shared" si="0"/>
        <v>112</v>
      </c>
      <c r="M6" s="586">
        <f t="shared" si="0"/>
        <v>84</v>
      </c>
      <c r="N6" s="586">
        <f t="shared" si="0"/>
        <v>138</v>
      </c>
      <c r="O6" s="613">
        <v>93</v>
      </c>
      <c r="P6" s="590">
        <f t="shared" ref="P6:V6" si="1">SUM(P3:P5)</f>
        <v>133</v>
      </c>
      <c r="Q6" s="590">
        <f t="shared" si="1"/>
        <v>207</v>
      </c>
      <c r="R6" s="587">
        <f t="shared" si="1"/>
        <v>239</v>
      </c>
      <c r="S6" s="587">
        <f t="shared" si="1"/>
        <v>78</v>
      </c>
      <c r="T6" s="587">
        <f t="shared" si="1"/>
        <v>126</v>
      </c>
      <c r="U6" s="587">
        <f t="shared" si="1"/>
        <v>114</v>
      </c>
      <c r="V6" s="587">
        <f t="shared" si="1"/>
        <v>82</v>
      </c>
      <c r="W6" s="587">
        <f>SUM(W3:W5)</f>
        <v>143</v>
      </c>
      <c r="X6" s="587">
        <f>SUM(X3:X5)</f>
        <v>124</v>
      </c>
      <c r="Y6" s="587">
        <f t="shared" ref="Y6:AE6" si="2">Y3+Y4+Y5</f>
        <v>157</v>
      </c>
      <c r="Z6" s="587">
        <f t="shared" si="2"/>
        <v>169</v>
      </c>
      <c r="AA6" s="809">
        <f t="shared" si="2"/>
        <v>173</v>
      </c>
      <c r="AB6" s="893">
        <f t="shared" si="2"/>
        <v>269</v>
      </c>
      <c r="AC6" s="914">
        <f t="shared" si="2"/>
        <v>208</v>
      </c>
      <c r="AD6" s="893">
        <f t="shared" si="2"/>
        <v>305</v>
      </c>
      <c r="AE6" s="893">
        <f t="shared" si="2"/>
        <v>182</v>
      </c>
      <c r="AF6" s="959">
        <f>AF3+AF4+AF5</f>
        <v>151</v>
      </c>
      <c r="AG6" s="959">
        <f>AG3+AG4+AG5</f>
        <v>150</v>
      </c>
      <c r="AH6" s="893">
        <f t="shared" ref="AH6:AR6" si="3">AH3+AH4+AH5</f>
        <v>113</v>
      </c>
      <c r="AI6" s="994">
        <f t="shared" si="3"/>
        <v>194</v>
      </c>
      <c r="AJ6" s="994">
        <f t="shared" si="3"/>
        <v>163</v>
      </c>
      <c r="AK6" s="994">
        <f t="shared" si="3"/>
        <v>226</v>
      </c>
      <c r="AL6" s="994">
        <f t="shared" si="3"/>
        <v>150</v>
      </c>
      <c r="AM6" s="994">
        <f t="shared" si="3"/>
        <v>111</v>
      </c>
      <c r="AN6" s="994">
        <f t="shared" si="3"/>
        <v>160</v>
      </c>
      <c r="AO6" s="994">
        <f t="shared" si="3"/>
        <v>204</v>
      </c>
      <c r="AP6" s="994">
        <f t="shared" si="3"/>
        <v>268</v>
      </c>
      <c r="AQ6" s="994">
        <f t="shared" si="3"/>
        <v>120</v>
      </c>
      <c r="AR6" s="994">
        <f t="shared" si="3"/>
        <v>149</v>
      </c>
      <c r="AS6" s="994">
        <f>AS3+AS4+AS5</f>
        <v>133</v>
      </c>
      <c r="AT6" s="994">
        <f>AT3+AT4+AT5</f>
        <v>154</v>
      </c>
      <c r="AU6" s="994">
        <f>AU3+AU4+AU5</f>
        <v>187</v>
      </c>
      <c r="AV6" s="994">
        <f>AV3+AV4+AV5</f>
        <v>186</v>
      </c>
      <c r="AW6" s="994">
        <f t="shared" ref="AW6:BB6" si="4">AW3+AW4+AW5</f>
        <v>180</v>
      </c>
      <c r="AX6" s="994">
        <f t="shared" si="4"/>
        <v>196</v>
      </c>
      <c r="AY6" s="994">
        <f t="shared" si="4"/>
        <v>208</v>
      </c>
      <c r="AZ6" s="994">
        <f t="shared" si="4"/>
        <v>248</v>
      </c>
      <c r="BA6" s="994">
        <f t="shared" si="4"/>
        <v>265</v>
      </c>
      <c r="BB6" s="994">
        <f t="shared" si="4"/>
        <v>195</v>
      </c>
      <c r="BC6" s="994">
        <f>BC3+BC4+BC5</f>
        <v>196</v>
      </c>
      <c r="BD6" s="994">
        <f>BD3+BD4+BD5</f>
        <v>193</v>
      </c>
      <c r="BE6" s="994">
        <f>BE3+BE4+BE5</f>
        <v>160</v>
      </c>
      <c r="BF6" s="994">
        <f>BF3+BF4+BF5</f>
        <v>197</v>
      </c>
    </row>
    <row r="7" spans="1:58" ht="15" customHeight="1">
      <c r="A7" s="581" t="s">
        <v>1259</v>
      </c>
      <c r="B7" s="61">
        <v>2.8</v>
      </c>
      <c r="C7" s="61">
        <v>1.8</v>
      </c>
      <c r="D7" s="61">
        <v>3.5</v>
      </c>
      <c r="E7" s="61">
        <v>2.9</v>
      </c>
      <c r="F7" s="61">
        <v>3.5</v>
      </c>
      <c r="G7" s="61">
        <v>2.1</v>
      </c>
      <c r="H7" s="591">
        <v>2</v>
      </c>
      <c r="I7" s="591">
        <v>3</v>
      </c>
      <c r="J7" s="592">
        <v>1.9</v>
      </c>
      <c r="K7" s="592">
        <v>2.2999999999999998</v>
      </c>
      <c r="L7" s="592">
        <v>2.9</v>
      </c>
      <c r="M7" s="592">
        <v>2.8</v>
      </c>
      <c r="N7" s="592">
        <v>3.5</v>
      </c>
      <c r="O7" s="614">
        <v>2.6</v>
      </c>
      <c r="P7" s="593">
        <v>3.07</v>
      </c>
      <c r="Q7" s="592">
        <v>3.57</v>
      </c>
      <c r="R7" s="592">
        <v>3.51</v>
      </c>
      <c r="S7" s="592">
        <v>2.4</v>
      </c>
      <c r="T7" s="592">
        <v>2.5</v>
      </c>
      <c r="U7" s="592">
        <v>2.9</v>
      </c>
      <c r="V7" s="592">
        <v>2.2000000000000002</v>
      </c>
      <c r="W7" s="592">
        <v>2.8</v>
      </c>
      <c r="X7" s="592">
        <v>3</v>
      </c>
      <c r="Y7" s="592">
        <v>2.8</v>
      </c>
      <c r="Z7" s="592">
        <v>2.7</v>
      </c>
      <c r="AA7" s="811">
        <v>2.7</v>
      </c>
      <c r="AB7" s="894">
        <v>3.2256637168141591</v>
      </c>
      <c r="AC7" s="916">
        <v>2.88</v>
      </c>
      <c r="AD7" s="894">
        <v>3.49</v>
      </c>
      <c r="AE7" s="894">
        <v>2.95</v>
      </c>
      <c r="AF7" s="961">
        <v>3.88</v>
      </c>
      <c r="AG7" s="961">
        <v>2.58</v>
      </c>
      <c r="AH7" s="894">
        <v>2.8552631578947367</v>
      </c>
      <c r="AI7" s="996">
        <v>3.4228187919463089</v>
      </c>
      <c r="AJ7" s="996">
        <v>3.34</v>
      </c>
      <c r="AK7" s="894">
        <v>2</v>
      </c>
      <c r="AL7" s="894">
        <v>2.901098901098901</v>
      </c>
      <c r="AM7" s="1055">
        <v>2.6222222222222222</v>
      </c>
      <c r="AN7" s="1066">
        <v>3.7589285714285716</v>
      </c>
      <c r="AO7" s="1072">
        <v>3.1575342465753424</v>
      </c>
      <c r="AP7" s="894">
        <v>3.5538461538461537</v>
      </c>
      <c r="AQ7" s="894">
        <v>2.4305555555555554</v>
      </c>
      <c r="AR7" s="1113">
        <v>2.4336283185840708</v>
      </c>
      <c r="AS7" s="894">
        <v>1.4390243902439024</v>
      </c>
      <c r="AT7" s="894">
        <v>2.0198019801980198</v>
      </c>
      <c r="AU7" s="1137">
        <v>4.01</v>
      </c>
      <c r="AV7" s="1143">
        <v>4.2</v>
      </c>
      <c r="AW7" s="61">
        <v>4.22</v>
      </c>
      <c r="AX7" s="1176">
        <v>3.84</v>
      </c>
      <c r="AY7" s="1184">
        <v>2.2000000000000002</v>
      </c>
      <c r="AZ7" s="1194">
        <v>3.21</v>
      </c>
      <c r="BA7" s="1194">
        <v>3.78</v>
      </c>
      <c r="BB7" s="61">
        <v>3.23</v>
      </c>
      <c r="BC7" s="61">
        <v>3.02</v>
      </c>
      <c r="BD7" s="1285">
        <v>3.31</v>
      </c>
      <c r="BE7" s="1292">
        <v>3.28</v>
      </c>
      <c r="BF7" s="61">
        <v>2.87</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M101"/>
  <sheetViews>
    <sheetView rightToLeft="1" topLeftCell="A3" zoomScaleNormal="100" workbookViewId="0">
      <pane xSplit="2" ySplit="1" topLeftCell="BG4" activePane="bottomRight" state="frozen"/>
      <selection activeCell="A3" sqref="A3"/>
      <selection pane="topRight" activeCell="C3" sqref="C3"/>
      <selection pane="bottomLeft" activeCell="A4" sqref="A4"/>
      <selection pane="bottomRight" activeCell="BN15" sqref="BN15"/>
    </sheetView>
  </sheetViews>
  <sheetFormatPr defaultColWidth="9.125" defaultRowHeight="12"/>
  <cols>
    <col min="1" max="1" width="50.125" style="7" customWidth="1"/>
    <col min="2" max="62" width="13.625" style="7" customWidth="1"/>
    <col min="63" max="64" width="13.25" style="7" bestFit="1" customWidth="1"/>
    <col min="65" max="65" width="11.125" style="7" customWidth="1"/>
    <col min="66" max="16384" width="9.125" style="7"/>
  </cols>
  <sheetData>
    <row r="2" spans="1:65" ht="19.5" customHeight="1">
      <c r="G2" s="8"/>
      <c r="L2" s="8"/>
      <c r="O2" s="8"/>
    </row>
    <row r="3" spans="1:65" ht="35.1" customHeight="1">
      <c r="A3" s="619" t="s">
        <v>2431</v>
      </c>
      <c r="B3" s="619" t="s">
        <v>60</v>
      </c>
      <c r="C3" s="619" t="s">
        <v>61</v>
      </c>
      <c r="D3" s="619" t="s">
        <v>62</v>
      </c>
      <c r="E3" s="619" t="s">
        <v>63</v>
      </c>
      <c r="F3" s="619" t="s">
        <v>64</v>
      </c>
      <c r="G3" s="619" t="s">
        <v>65</v>
      </c>
      <c r="H3" s="619" t="s">
        <v>66</v>
      </c>
      <c r="I3" s="619" t="s">
        <v>67</v>
      </c>
      <c r="J3" s="619" t="s">
        <v>68</v>
      </c>
      <c r="K3" s="619" t="s">
        <v>69</v>
      </c>
      <c r="L3" s="619" t="s">
        <v>70</v>
      </c>
      <c r="M3" s="619" t="s">
        <v>71</v>
      </c>
      <c r="N3" s="619" t="s">
        <v>72</v>
      </c>
      <c r="O3" s="619" t="s">
        <v>73</v>
      </c>
      <c r="P3" s="619" t="s">
        <v>74</v>
      </c>
      <c r="Q3" s="619" t="s">
        <v>75</v>
      </c>
      <c r="R3" s="619" t="s">
        <v>76</v>
      </c>
      <c r="S3" s="619" t="s">
        <v>77</v>
      </c>
      <c r="T3" s="619" t="s">
        <v>78</v>
      </c>
      <c r="U3" s="619" t="s">
        <v>79</v>
      </c>
      <c r="V3" s="619" t="s">
        <v>302</v>
      </c>
      <c r="W3" s="619" t="s">
        <v>1204</v>
      </c>
      <c r="X3" s="619" t="s">
        <v>1257</v>
      </c>
      <c r="Y3" s="619" t="s">
        <v>1298</v>
      </c>
      <c r="Z3" s="619" t="s">
        <v>1308</v>
      </c>
      <c r="AA3" s="619" t="s">
        <v>1351</v>
      </c>
      <c r="AB3" s="619" t="s">
        <v>1380</v>
      </c>
      <c r="AC3" s="619" t="s">
        <v>1443</v>
      </c>
      <c r="AD3" s="619" t="s">
        <v>1477</v>
      </c>
      <c r="AE3" s="619" t="s">
        <v>1489</v>
      </c>
      <c r="AF3" s="619" t="s">
        <v>1559</v>
      </c>
      <c r="AG3" s="619" t="s">
        <v>1574</v>
      </c>
      <c r="AH3" s="619" t="s">
        <v>1621</v>
      </c>
      <c r="AI3" s="619" t="s">
        <v>1718</v>
      </c>
      <c r="AJ3" s="619" t="s">
        <v>1762</v>
      </c>
      <c r="AK3" s="619" t="s">
        <v>1800</v>
      </c>
      <c r="AL3" s="619" t="s">
        <v>1843</v>
      </c>
      <c r="AM3" s="619" t="s">
        <v>1877</v>
      </c>
      <c r="AN3" s="619" t="s">
        <v>1913</v>
      </c>
      <c r="AO3" s="619" t="s">
        <v>1956</v>
      </c>
      <c r="AP3" s="619" t="s">
        <v>1979</v>
      </c>
      <c r="AQ3" s="619" t="s">
        <v>2077</v>
      </c>
      <c r="AR3" s="619" t="s">
        <v>2104</v>
      </c>
      <c r="AS3" s="619" t="s">
        <v>2347</v>
      </c>
      <c r="AT3" s="619" t="s">
        <v>2419</v>
      </c>
      <c r="AU3" s="619" t="s">
        <v>2467</v>
      </c>
      <c r="AV3" s="619" t="s">
        <v>2525</v>
      </c>
      <c r="AW3" s="619" t="s">
        <v>2567</v>
      </c>
      <c r="AX3" s="619" t="s">
        <v>2609</v>
      </c>
      <c r="AY3" s="619" t="s">
        <v>2660</v>
      </c>
      <c r="AZ3" s="619" t="s">
        <v>2709</v>
      </c>
      <c r="BA3" s="619" t="s">
        <v>2763</v>
      </c>
      <c r="BB3" s="619" t="s">
        <v>2966</v>
      </c>
      <c r="BC3" s="619" t="s">
        <v>3048</v>
      </c>
      <c r="BD3" s="619" t="s">
        <v>3159</v>
      </c>
      <c r="BE3" s="619" t="s">
        <v>3247</v>
      </c>
      <c r="BF3" s="619" t="s">
        <v>3358</v>
      </c>
      <c r="BG3" s="619" t="s">
        <v>3501</v>
      </c>
      <c r="BH3" s="619" t="s">
        <v>5301</v>
      </c>
      <c r="BI3" s="619" t="s">
        <v>5399</v>
      </c>
      <c r="BJ3" s="619" t="s">
        <v>5479</v>
      </c>
      <c r="BK3" s="619" t="s">
        <v>5661</v>
      </c>
      <c r="BL3" s="619" t="s">
        <v>5803</v>
      </c>
      <c r="BM3" s="619" t="s">
        <v>6071</v>
      </c>
    </row>
    <row r="4" spans="1:65" ht="24.95" customHeight="1">
      <c r="A4" s="86" t="s">
        <v>80</v>
      </c>
      <c r="B4" s="880" t="s">
        <v>178</v>
      </c>
      <c r="C4" s="843">
        <v>1413</v>
      </c>
      <c r="D4" s="843">
        <v>2555</v>
      </c>
      <c r="E4" s="843">
        <v>1500</v>
      </c>
      <c r="F4" s="843">
        <v>3000</v>
      </c>
      <c r="G4" s="843">
        <v>3700</v>
      </c>
      <c r="H4" s="843">
        <v>5500</v>
      </c>
      <c r="I4" s="843">
        <v>850</v>
      </c>
      <c r="J4" s="843">
        <v>0</v>
      </c>
      <c r="K4" s="843">
        <v>0</v>
      </c>
      <c r="L4" s="843">
        <v>0</v>
      </c>
      <c r="M4" s="843">
        <v>0</v>
      </c>
      <c r="N4" s="843">
        <v>0</v>
      </c>
      <c r="O4" s="843">
        <v>0</v>
      </c>
      <c r="P4" s="843">
        <v>0</v>
      </c>
      <c r="Q4" s="843">
        <v>0</v>
      </c>
      <c r="R4" s="843">
        <v>0</v>
      </c>
      <c r="S4" s="843">
        <v>0</v>
      </c>
      <c r="T4" s="843">
        <v>0</v>
      </c>
      <c r="U4" s="843">
        <v>1200</v>
      </c>
      <c r="V4" s="843">
        <v>0</v>
      </c>
      <c r="W4" s="843" t="s">
        <v>306</v>
      </c>
      <c r="X4" s="843">
        <v>0</v>
      </c>
      <c r="Y4" s="843">
        <v>0</v>
      </c>
      <c r="Z4" s="843">
        <v>0</v>
      </c>
      <c r="AA4" s="843">
        <v>0</v>
      </c>
      <c r="AB4" s="843">
        <v>0</v>
      </c>
      <c r="AC4" s="843">
        <v>2000</v>
      </c>
      <c r="AD4" s="843">
        <v>2000</v>
      </c>
      <c r="AE4" s="843">
        <v>2000</v>
      </c>
      <c r="AF4" s="843">
        <v>2000</v>
      </c>
      <c r="AG4" s="843">
        <v>2000</v>
      </c>
      <c r="AH4" s="843">
        <v>0</v>
      </c>
      <c r="AI4" s="843">
        <v>0</v>
      </c>
      <c r="AJ4" s="843">
        <v>0</v>
      </c>
      <c r="AK4" s="843">
        <v>0</v>
      </c>
      <c r="AL4" s="843">
        <v>0</v>
      </c>
      <c r="AM4" s="843">
        <v>0</v>
      </c>
      <c r="AN4" s="843">
        <v>4100</v>
      </c>
      <c r="AO4" s="843">
        <v>4100</v>
      </c>
      <c r="AP4" s="843">
        <v>4100</v>
      </c>
      <c r="AQ4" s="843">
        <v>4100</v>
      </c>
      <c r="AR4" s="843">
        <v>4100</v>
      </c>
      <c r="AS4" s="843">
        <v>4100</v>
      </c>
      <c r="AT4" s="843">
        <v>0</v>
      </c>
      <c r="AU4" s="843">
        <v>0</v>
      </c>
      <c r="AV4" s="843">
        <v>0</v>
      </c>
      <c r="AW4" s="843">
        <v>0</v>
      </c>
      <c r="AX4" s="843">
        <v>0</v>
      </c>
      <c r="AY4" s="843">
        <v>0</v>
      </c>
      <c r="AZ4" s="1115">
        <v>0</v>
      </c>
      <c r="BA4" s="843">
        <v>25400</v>
      </c>
      <c r="BB4" s="843">
        <v>25400</v>
      </c>
      <c r="BC4" s="843">
        <v>25400</v>
      </c>
      <c r="BD4" s="843">
        <v>25400</v>
      </c>
      <c r="BE4" s="843">
        <v>25400</v>
      </c>
      <c r="BF4" s="843">
        <v>0</v>
      </c>
      <c r="BG4" s="843">
        <v>0</v>
      </c>
      <c r="BH4" s="843">
        <v>0</v>
      </c>
      <c r="BI4" s="843">
        <v>0</v>
      </c>
      <c r="BJ4" s="843">
        <v>0</v>
      </c>
      <c r="BK4" s="843">
        <v>0</v>
      </c>
      <c r="BL4" s="843">
        <v>22400</v>
      </c>
      <c r="BM4" s="843">
        <v>22400</v>
      </c>
    </row>
    <row r="5" spans="1:65" ht="24.95" customHeight="1">
      <c r="A5" s="86" t="s">
        <v>1719</v>
      </c>
      <c r="B5" s="880" t="s">
        <v>178</v>
      </c>
      <c r="C5" s="843">
        <v>98324</v>
      </c>
      <c r="D5" s="843">
        <v>85878</v>
      </c>
      <c r="E5" s="843">
        <v>162265</v>
      </c>
      <c r="F5" s="843">
        <v>244615</v>
      </c>
      <c r="G5" s="843">
        <v>256822</v>
      </c>
      <c r="H5" s="843">
        <v>175523</v>
      </c>
      <c r="I5" s="843">
        <v>173704</v>
      </c>
      <c r="J5" s="843">
        <v>1945.8</v>
      </c>
      <c r="K5" s="843">
        <v>9213</v>
      </c>
      <c r="L5" s="843">
        <v>14552</v>
      </c>
      <c r="M5" s="843">
        <v>28566</v>
      </c>
      <c r="N5" s="843">
        <v>36976</v>
      </c>
      <c r="O5" s="843">
        <v>87476</v>
      </c>
      <c r="P5" s="843">
        <v>112311</v>
      </c>
      <c r="Q5" s="843">
        <v>133794</v>
      </c>
      <c r="R5" s="843">
        <v>127205</v>
      </c>
      <c r="S5" s="843">
        <v>135683</v>
      </c>
      <c r="T5" s="843">
        <v>210463</v>
      </c>
      <c r="U5" s="843">
        <v>254684</v>
      </c>
      <c r="V5" s="843">
        <v>0</v>
      </c>
      <c r="W5" s="843">
        <v>5411</v>
      </c>
      <c r="X5" s="843">
        <v>21787</v>
      </c>
      <c r="Y5" s="843">
        <v>56009</v>
      </c>
      <c r="Z5" s="843">
        <v>61928</v>
      </c>
      <c r="AA5" s="843">
        <v>68973</v>
      </c>
      <c r="AB5" s="843">
        <v>105007</v>
      </c>
      <c r="AC5" s="843">
        <v>128440</v>
      </c>
      <c r="AD5" s="843">
        <v>235336</v>
      </c>
      <c r="AE5" s="843">
        <v>269267</v>
      </c>
      <c r="AF5" s="843">
        <v>337675</v>
      </c>
      <c r="AG5" s="843">
        <v>417737</v>
      </c>
      <c r="AH5" s="843">
        <v>0</v>
      </c>
      <c r="AI5" s="843">
        <v>38633</v>
      </c>
      <c r="AJ5" s="843">
        <v>56748</v>
      </c>
      <c r="AK5" s="843">
        <v>129543</v>
      </c>
      <c r="AL5" s="843">
        <v>142179</v>
      </c>
      <c r="AM5" s="843">
        <v>289912</v>
      </c>
      <c r="AN5" s="843">
        <v>448654</v>
      </c>
      <c r="AO5" s="843">
        <v>568708</v>
      </c>
      <c r="AP5" s="843">
        <v>652707</v>
      </c>
      <c r="AQ5" s="843">
        <v>670867</v>
      </c>
      <c r="AR5" s="843">
        <v>749776</v>
      </c>
      <c r="AS5" s="843">
        <v>989981</v>
      </c>
      <c r="AT5" s="843">
        <v>37503</v>
      </c>
      <c r="AU5" s="843">
        <v>125449</v>
      </c>
      <c r="AV5" s="843">
        <v>176483</v>
      </c>
      <c r="AW5" s="843">
        <v>277608</v>
      </c>
      <c r="AX5" s="843">
        <v>333401</v>
      </c>
      <c r="AY5" s="843">
        <v>551754</v>
      </c>
      <c r="AZ5" s="843">
        <v>742070</v>
      </c>
      <c r="BA5" s="843">
        <v>999997</v>
      </c>
      <c r="BB5" s="843">
        <v>1111298</v>
      </c>
      <c r="BC5" s="843">
        <v>1227137</v>
      </c>
      <c r="BD5" s="843">
        <v>1451250</v>
      </c>
      <c r="BE5" s="843">
        <v>1812144</v>
      </c>
      <c r="BF5" s="843">
        <v>12701</v>
      </c>
      <c r="BG5" s="843">
        <v>262963</v>
      </c>
      <c r="BH5" s="843">
        <v>373542</v>
      </c>
      <c r="BI5" s="843">
        <v>714135</v>
      </c>
      <c r="BJ5" s="843">
        <v>817812</v>
      </c>
      <c r="BK5" s="843">
        <v>964168</v>
      </c>
      <c r="BL5" s="843">
        <v>987143</v>
      </c>
      <c r="BM5" s="843">
        <v>1103372</v>
      </c>
    </row>
    <row r="6" spans="1:65" ht="24.95" customHeight="1">
      <c r="A6" s="86" t="s">
        <v>5418</v>
      </c>
      <c r="B6" s="880" t="s">
        <v>178</v>
      </c>
      <c r="C6" s="843">
        <v>0</v>
      </c>
      <c r="D6" s="843">
        <v>28072</v>
      </c>
      <c r="E6" s="843">
        <v>81655</v>
      </c>
      <c r="F6" s="843">
        <v>29081</v>
      </c>
      <c r="G6" s="843">
        <v>54440</v>
      </c>
      <c r="H6" s="843">
        <v>50650</v>
      </c>
      <c r="I6" s="843">
        <v>0</v>
      </c>
      <c r="J6" s="843">
        <v>0</v>
      </c>
      <c r="K6" s="843">
        <v>0</v>
      </c>
      <c r="L6" s="843">
        <v>0</v>
      </c>
      <c r="M6" s="843">
        <v>0</v>
      </c>
      <c r="N6" s="843">
        <v>0</v>
      </c>
      <c r="O6" s="843">
        <v>0</v>
      </c>
      <c r="P6" s="843">
        <v>0</v>
      </c>
      <c r="Q6" s="843">
        <v>0</v>
      </c>
      <c r="R6" s="843">
        <v>32511</v>
      </c>
      <c r="S6" s="843">
        <v>34549</v>
      </c>
      <c r="T6" s="843">
        <v>38795</v>
      </c>
      <c r="U6" s="843">
        <v>372911</v>
      </c>
      <c r="V6" s="843">
        <v>0</v>
      </c>
      <c r="W6" s="843" t="s">
        <v>306</v>
      </c>
      <c r="X6" s="843">
        <v>0</v>
      </c>
      <c r="Y6" s="843">
        <v>0</v>
      </c>
      <c r="Z6" s="843">
        <v>0</v>
      </c>
      <c r="AA6" s="843">
        <v>0</v>
      </c>
      <c r="AB6" s="843">
        <v>0</v>
      </c>
      <c r="AC6" s="843">
        <v>0</v>
      </c>
      <c r="AD6" s="843">
        <v>0</v>
      </c>
      <c r="AE6" s="843">
        <v>9513</v>
      </c>
      <c r="AF6" s="843">
        <v>9761</v>
      </c>
      <c r="AG6" s="843">
        <v>679612</v>
      </c>
      <c r="AH6" s="843">
        <v>7002</v>
      </c>
      <c r="AI6" s="843">
        <v>22360</v>
      </c>
      <c r="AJ6" s="843">
        <v>32959</v>
      </c>
      <c r="AK6" s="843">
        <v>196453</v>
      </c>
      <c r="AL6" s="843">
        <v>216208</v>
      </c>
      <c r="AM6" s="843">
        <v>260699</v>
      </c>
      <c r="AN6" s="843">
        <v>261240</v>
      </c>
      <c r="AO6" s="843">
        <v>291259</v>
      </c>
      <c r="AP6" s="843">
        <v>353975</v>
      </c>
      <c r="AQ6" s="843">
        <v>426755</v>
      </c>
      <c r="AR6" s="843">
        <v>474177</v>
      </c>
      <c r="AS6" s="843">
        <v>967877</v>
      </c>
      <c r="AT6" s="843">
        <v>11203</v>
      </c>
      <c r="AU6" s="843">
        <v>277821</v>
      </c>
      <c r="AV6" s="843">
        <v>332439</v>
      </c>
      <c r="AW6" s="843">
        <v>392908</v>
      </c>
      <c r="AX6" s="843">
        <v>415680</v>
      </c>
      <c r="AY6" s="843">
        <v>430491</v>
      </c>
      <c r="AZ6" s="843">
        <v>528770</v>
      </c>
      <c r="BA6" s="843">
        <v>599285</v>
      </c>
      <c r="BB6" s="843">
        <v>2137597</v>
      </c>
      <c r="BC6" s="843">
        <v>2139219</v>
      </c>
      <c r="BD6" s="843">
        <v>2182340</v>
      </c>
      <c r="BE6" s="843">
        <v>2694290</v>
      </c>
      <c r="BF6" s="843"/>
      <c r="BG6" s="843">
        <v>2509</v>
      </c>
      <c r="BH6" s="843">
        <v>8399</v>
      </c>
      <c r="BI6" s="843">
        <v>10417</v>
      </c>
      <c r="BJ6" s="843">
        <v>11876</v>
      </c>
      <c r="BK6" s="843">
        <v>22812</v>
      </c>
      <c r="BL6" s="843">
        <v>25148</v>
      </c>
      <c r="BM6" s="843">
        <v>44215</v>
      </c>
    </row>
    <row r="7" spans="1:65" ht="24.95" customHeight="1">
      <c r="A7" s="86" t="s">
        <v>82</v>
      </c>
      <c r="B7" s="880" t="s">
        <v>178</v>
      </c>
      <c r="C7" s="843">
        <v>9400</v>
      </c>
      <c r="D7" s="843">
        <v>3536</v>
      </c>
      <c r="E7" s="843">
        <v>21965</v>
      </c>
      <c r="F7" s="843">
        <v>3300</v>
      </c>
      <c r="G7" s="843">
        <v>10408</v>
      </c>
      <c r="H7" s="843">
        <v>3593</v>
      </c>
      <c r="I7" s="843">
        <v>5195</v>
      </c>
      <c r="J7" s="843">
        <v>0</v>
      </c>
      <c r="K7" s="843">
        <v>0</v>
      </c>
      <c r="L7" s="843">
        <v>1170</v>
      </c>
      <c r="M7" s="843">
        <v>8943</v>
      </c>
      <c r="N7" s="843">
        <v>8943</v>
      </c>
      <c r="O7" s="843">
        <v>9085</v>
      </c>
      <c r="P7" s="843">
        <v>9314</v>
      </c>
      <c r="Q7" s="843">
        <v>13777</v>
      </c>
      <c r="R7" s="843">
        <v>14278</v>
      </c>
      <c r="S7" s="843">
        <v>14480</v>
      </c>
      <c r="T7" s="843">
        <v>17083</v>
      </c>
      <c r="U7" s="843">
        <v>19282</v>
      </c>
      <c r="V7" s="843">
        <v>0</v>
      </c>
      <c r="W7" s="843">
        <v>4618</v>
      </c>
      <c r="X7" s="843">
        <v>9346</v>
      </c>
      <c r="Y7" s="843">
        <v>19867</v>
      </c>
      <c r="Z7" s="843">
        <v>21809</v>
      </c>
      <c r="AA7" s="843">
        <v>22599</v>
      </c>
      <c r="AB7" s="843">
        <v>27950</v>
      </c>
      <c r="AC7" s="843">
        <v>28274</v>
      </c>
      <c r="AD7" s="843">
        <v>28274</v>
      </c>
      <c r="AE7" s="843">
        <v>28274</v>
      </c>
      <c r="AF7" s="843">
        <v>35284</v>
      </c>
      <c r="AG7" s="843">
        <v>53005</v>
      </c>
      <c r="AH7" s="843">
        <v>89679</v>
      </c>
      <c r="AI7" s="843">
        <v>92183</v>
      </c>
      <c r="AJ7" s="843">
        <v>108074</v>
      </c>
      <c r="AK7" s="843">
        <v>137044</v>
      </c>
      <c r="AL7" s="843">
        <v>176973</v>
      </c>
      <c r="AM7" s="843">
        <v>194307</v>
      </c>
      <c r="AN7" s="843">
        <v>254339</v>
      </c>
      <c r="AO7" s="843">
        <v>254339</v>
      </c>
      <c r="AP7" s="843">
        <v>279647</v>
      </c>
      <c r="AQ7" s="843">
        <v>280816</v>
      </c>
      <c r="AR7" s="843">
        <v>286141</v>
      </c>
      <c r="AS7" s="843">
        <v>307315</v>
      </c>
      <c r="AT7" s="843">
        <v>0</v>
      </c>
      <c r="AU7" s="843">
        <v>959</v>
      </c>
      <c r="AV7" s="843">
        <v>12827</v>
      </c>
      <c r="AW7" s="843">
        <v>17145</v>
      </c>
      <c r="AX7" s="843">
        <v>19116</v>
      </c>
      <c r="AY7" s="843">
        <v>69874</v>
      </c>
      <c r="AZ7" s="843">
        <v>91863</v>
      </c>
      <c r="BA7" s="843">
        <v>91863</v>
      </c>
      <c r="BB7" s="843">
        <v>94297</v>
      </c>
      <c r="BC7" s="843">
        <v>94297</v>
      </c>
      <c r="BD7" s="843">
        <v>100726</v>
      </c>
      <c r="BE7" s="843">
        <v>100726</v>
      </c>
      <c r="BF7" s="843"/>
      <c r="BG7" s="843">
        <v>13331</v>
      </c>
      <c r="BH7" s="843">
        <v>19957</v>
      </c>
      <c r="BI7" s="843">
        <v>20513</v>
      </c>
      <c r="BJ7" s="843">
        <v>20513</v>
      </c>
      <c r="BK7" s="843">
        <v>24347</v>
      </c>
      <c r="BL7" s="843">
        <v>26196</v>
      </c>
      <c r="BM7" s="843">
        <v>26196</v>
      </c>
    </row>
    <row r="8" spans="1:65" ht="24.95" customHeight="1">
      <c r="A8" s="87" t="s">
        <v>1188</v>
      </c>
      <c r="B8" s="881" t="s">
        <v>178</v>
      </c>
      <c r="C8" s="843"/>
      <c r="D8" s="843"/>
      <c r="E8" s="843"/>
      <c r="F8" s="843">
        <v>33300</v>
      </c>
      <c r="G8" s="843">
        <v>556456</v>
      </c>
      <c r="H8" s="843">
        <v>682713</v>
      </c>
      <c r="I8" s="843">
        <v>175214</v>
      </c>
      <c r="J8" s="843">
        <v>93844</v>
      </c>
      <c r="K8" s="843">
        <v>42577</v>
      </c>
      <c r="L8" s="843">
        <v>30197</v>
      </c>
      <c r="M8" s="843">
        <v>21091</v>
      </c>
      <c r="N8" s="843">
        <v>853</v>
      </c>
      <c r="O8" s="843">
        <v>-51736</v>
      </c>
      <c r="P8" s="843">
        <v>-20545</v>
      </c>
      <c r="Q8" s="843">
        <v>-3583</v>
      </c>
      <c r="R8" s="843">
        <v>20795</v>
      </c>
      <c r="S8" s="843">
        <v>37300</v>
      </c>
      <c r="T8" s="843">
        <v>77987</v>
      </c>
      <c r="U8" s="843">
        <v>97010</v>
      </c>
      <c r="V8" s="843">
        <v>37300</v>
      </c>
      <c r="W8" s="843">
        <v>31383</v>
      </c>
      <c r="X8" s="843">
        <v>59124</v>
      </c>
      <c r="Y8" s="843">
        <v>77161</v>
      </c>
      <c r="Z8" s="843">
        <v>129747</v>
      </c>
      <c r="AA8" s="843">
        <v>190950</v>
      </c>
      <c r="AB8" s="843">
        <v>255840</v>
      </c>
      <c r="AC8" s="843">
        <v>273513</v>
      </c>
      <c r="AD8" s="843">
        <v>332974</v>
      </c>
      <c r="AE8" s="843">
        <v>387003</v>
      </c>
      <c r="AF8" s="843">
        <v>416391</v>
      </c>
      <c r="AG8" s="843">
        <v>489982</v>
      </c>
      <c r="AH8" s="843">
        <v>157202</v>
      </c>
      <c r="AI8" s="843">
        <v>478013</v>
      </c>
      <c r="AJ8" s="843">
        <v>654119</v>
      </c>
      <c r="AK8" s="843">
        <v>1318097</v>
      </c>
      <c r="AL8" s="843">
        <v>1451611</v>
      </c>
      <c r="AM8" s="843">
        <v>1551731</v>
      </c>
      <c r="AN8" s="843" t="s">
        <v>1663</v>
      </c>
      <c r="AO8" s="843" t="s">
        <v>1663</v>
      </c>
      <c r="AP8" s="843" t="s">
        <v>1663</v>
      </c>
      <c r="AQ8" s="843">
        <v>1964680</v>
      </c>
      <c r="AR8" s="843">
        <v>2233500</v>
      </c>
      <c r="AS8" s="843">
        <v>2344906</v>
      </c>
      <c r="AT8" s="843">
        <v>151242</v>
      </c>
      <c r="AU8" s="843">
        <v>236179</v>
      </c>
      <c r="AV8" s="843">
        <v>284811</v>
      </c>
      <c r="AW8" s="843">
        <v>521831</v>
      </c>
      <c r="AX8" s="843">
        <v>681935</v>
      </c>
      <c r="AY8" s="843">
        <v>834805</v>
      </c>
      <c r="AZ8" s="843">
        <v>931834</v>
      </c>
      <c r="BA8" s="843">
        <v>1156819</v>
      </c>
      <c r="BB8" s="843">
        <v>970359</v>
      </c>
      <c r="BC8" s="843">
        <v>-32605.953000000001</v>
      </c>
      <c r="BD8" s="843">
        <v>1377119</v>
      </c>
      <c r="BE8" s="843">
        <v>1240125</v>
      </c>
      <c r="BF8" s="843">
        <v>520078</v>
      </c>
      <c r="BG8" s="843">
        <v>878537</v>
      </c>
      <c r="BH8" s="843">
        <v>921645</v>
      </c>
      <c r="BI8" s="843">
        <v>1121371</v>
      </c>
      <c r="BJ8" s="843">
        <v>1315492</v>
      </c>
      <c r="BK8" s="843">
        <v>1169732</v>
      </c>
      <c r="BL8" s="843">
        <v>1117330</v>
      </c>
      <c r="BM8" s="843">
        <v>1111033</v>
      </c>
    </row>
    <row r="9" spans="1:65" ht="24.95" customHeight="1">
      <c r="A9" s="615" t="s">
        <v>178</v>
      </c>
      <c r="B9" s="882" t="s">
        <v>178</v>
      </c>
      <c r="C9" s="844">
        <f>SUM(C4:C8)</f>
        <v>109137</v>
      </c>
      <c r="D9" s="844">
        <f>SUM(D4:D8)</f>
        <v>120041</v>
      </c>
      <c r="E9" s="844">
        <f t="shared" ref="E9:AA9" si="0">SUM(E4:E8)</f>
        <v>267385</v>
      </c>
      <c r="F9" s="844">
        <f>SUM(F4:F8)</f>
        <v>313296</v>
      </c>
      <c r="G9" s="844">
        <f>SUM(G4:G8)</f>
        <v>881826</v>
      </c>
      <c r="H9" s="844">
        <f>SUM(H4:H8)</f>
        <v>917979</v>
      </c>
      <c r="I9" s="844">
        <f>SUM(I4:I8)</f>
        <v>354963</v>
      </c>
      <c r="J9" s="844">
        <f>SUM(J4:J8)</f>
        <v>95789.8</v>
      </c>
      <c r="K9" s="844">
        <f t="shared" si="0"/>
        <v>51790</v>
      </c>
      <c r="L9" s="844">
        <f t="shared" si="0"/>
        <v>45919</v>
      </c>
      <c r="M9" s="844">
        <f t="shared" si="0"/>
        <v>58600</v>
      </c>
      <c r="N9" s="844">
        <f t="shared" si="0"/>
        <v>46772</v>
      </c>
      <c r="O9" s="844">
        <f t="shared" si="0"/>
        <v>44825</v>
      </c>
      <c r="P9" s="844">
        <f t="shared" si="0"/>
        <v>101080</v>
      </c>
      <c r="Q9" s="844">
        <f t="shared" si="0"/>
        <v>143988</v>
      </c>
      <c r="R9" s="844">
        <f t="shared" si="0"/>
        <v>194789</v>
      </c>
      <c r="S9" s="844">
        <f t="shared" si="0"/>
        <v>222012</v>
      </c>
      <c r="T9" s="844">
        <f t="shared" si="0"/>
        <v>344328</v>
      </c>
      <c r="U9" s="844">
        <f>SUM(U4:U8)</f>
        <v>745087</v>
      </c>
      <c r="V9" s="844">
        <f t="shared" si="0"/>
        <v>37300</v>
      </c>
      <c r="W9" s="844">
        <f t="shared" si="0"/>
        <v>41412</v>
      </c>
      <c r="X9" s="844">
        <f t="shared" si="0"/>
        <v>90257</v>
      </c>
      <c r="Y9" s="844">
        <f t="shared" si="0"/>
        <v>153037</v>
      </c>
      <c r="Z9" s="844">
        <f t="shared" si="0"/>
        <v>213484</v>
      </c>
      <c r="AA9" s="844">
        <f t="shared" si="0"/>
        <v>282522</v>
      </c>
      <c r="AB9" s="844">
        <f>SUM(AB4:AB7)</f>
        <v>132957</v>
      </c>
      <c r="AC9" s="844">
        <f t="shared" ref="AC9:AL9" si="1">SUM(AC4:AC7)</f>
        <v>158714</v>
      </c>
      <c r="AD9" s="844">
        <f t="shared" si="1"/>
        <v>265610</v>
      </c>
      <c r="AE9" s="844">
        <f t="shared" si="1"/>
        <v>309054</v>
      </c>
      <c r="AF9" s="844">
        <f t="shared" si="1"/>
        <v>384720</v>
      </c>
      <c r="AG9" s="844">
        <f>SUM(AG4:AG7)</f>
        <v>1152354</v>
      </c>
      <c r="AH9" s="844">
        <f t="shared" si="1"/>
        <v>96681</v>
      </c>
      <c r="AI9" s="844">
        <f t="shared" si="1"/>
        <v>153176</v>
      </c>
      <c r="AJ9" s="844">
        <f t="shared" si="1"/>
        <v>197781</v>
      </c>
      <c r="AK9" s="844">
        <f t="shared" si="1"/>
        <v>463040</v>
      </c>
      <c r="AL9" s="844">
        <f t="shared" si="1"/>
        <v>535360</v>
      </c>
      <c r="AM9" s="844">
        <f t="shared" ref="AM9:AY9" si="2">SUM(AM4:AM7)</f>
        <v>744918</v>
      </c>
      <c r="AN9" s="844">
        <f t="shared" si="2"/>
        <v>968333</v>
      </c>
      <c r="AO9" s="844">
        <f t="shared" si="2"/>
        <v>1118406</v>
      </c>
      <c r="AP9" s="844">
        <f t="shared" si="2"/>
        <v>1290429</v>
      </c>
      <c r="AQ9" s="844">
        <f t="shared" si="2"/>
        <v>1382538</v>
      </c>
      <c r="AR9" s="844">
        <f t="shared" si="2"/>
        <v>1514194</v>
      </c>
      <c r="AS9" s="844">
        <f>SUM(AS4:AS7)</f>
        <v>2269273</v>
      </c>
      <c r="AT9" s="844">
        <f t="shared" si="2"/>
        <v>48706</v>
      </c>
      <c r="AU9" s="844">
        <f t="shared" si="2"/>
        <v>404229</v>
      </c>
      <c r="AV9" s="844">
        <f t="shared" si="2"/>
        <v>521749</v>
      </c>
      <c r="AW9" s="844">
        <f t="shared" si="2"/>
        <v>687661</v>
      </c>
      <c r="AX9" s="844">
        <f t="shared" si="2"/>
        <v>768197</v>
      </c>
      <c r="AY9" s="844">
        <f t="shared" si="2"/>
        <v>1052119</v>
      </c>
      <c r="AZ9" s="844">
        <f t="shared" ref="AZ9:BK9" si="3">SUM(AZ4:AZ7)</f>
        <v>1362703</v>
      </c>
      <c r="BA9" s="844">
        <f t="shared" si="3"/>
        <v>1716545</v>
      </c>
      <c r="BB9" s="844">
        <f t="shared" si="3"/>
        <v>3368592</v>
      </c>
      <c r="BC9" s="844">
        <f t="shared" si="3"/>
        <v>3486053</v>
      </c>
      <c r="BD9" s="844">
        <f t="shared" si="3"/>
        <v>3759716</v>
      </c>
      <c r="BE9" s="844">
        <f t="shared" si="3"/>
        <v>4632560</v>
      </c>
      <c r="BF9" s="844">
        <f t="shared" si="3"/>
        <v>12701</v>
      </c>
      <c r="BG9" s="844">
        <f t="shared" si="3"/>
        <v>278803</v>
      </c>
      <c r="BH9" s="844">
        <f t="shared" si="3"/>
        <v>401898</v>
      </c>
      <c r="BI9" s="844">
        <f t="shared" si="3"/>
        <v>745065</v>
      </c>
      <c r="BJ9" s="844">
        <f t="shared" si="3"/>
        <v>850201</v>
      </c>
      <c r="BK9" s="844">
        <f t="shared" si="3"/>
        <v>1011327</v>
      </c>
      <c r="BL9" s="844">
        <f>SUM(BL4:BL7)</f>
        <v>1060887</v>
      </c>
      <c r="BM9" s="844">
        <f>SUM(BM4:BM7)</f>
        <v>1196183</v>
      </c>
    </row>
    <row r="10" spans="1:65" s="1145" customFormat="1" ht="24.95" customHeight="1">
      <c r="A10" s="88" t="s">
        <v>81</v>
      </c>
      <c r="B10" s="883" t="s">
        <v>177</v>
      </c>
      <c r="C10" s="843">
        <f t="shared" ref="C10:K10" si="4">C43</f>
        <v>7866</v>
      </c>
      <c r="D10" s="843">
        <f t="shared" si="4"/>
        <v>12589</v>
      </c>
      <c r="E10" s="843">
        <f t="shared" si="4"/>
        <v>14912</v>
      </c>
      <c r="F10" s="843">
        <f t="shared" si="4"/>
        <v>26390</v>
      </c>
      <c r="G10" s="843">
        <f t="shared" si="4"/>
        <v>138994</v>
      </c>
      <c r="H10" s="843">
        <f t="shared" si="4"/>
        <v>282087</v>
      </c>
      <c r="I10" s="843">
        <f t="shared" si="4"/>
        <v>636023</v>
      </c>
      <c r="J10" s="843">
        <f t="shared" si="4"/>
        <v>0</v>
      </c>
      <c r="K10" s="843">
        <f t="shared" si="4"/>
        <v>10620</v>
      </c>
      <c r="L10" s="843">
        <v>26120</v>
      </c>
      <c r="M10" s="843">
        <v>59020</v>
      </c>
      <c r="N10" s="843">
        <v>74370</v>
      </c>
      <c r="O10" s="843">
        <v>170171</v>
      </c>
      <c r="P10" s="843">
        <v>291133</v>
      </c>
      <c r="Q10" s="843">
        <v>344133</v>
      </c>
      <c r="R10" s="843">
        <v>344633</v>
      </c>
      <c r="S10" s="843">
        <v>355663</v>
      </c>
      <c r="T10" s="843">
        <v>386326</v>
      </c>
      <c r="U10" s="843">
        <v>509389</v>
      </c>
      <c r="V10" s="843">
        <v>0</v>
      </c>
      <c r="W10" s="843">
        <v>4000</v>
      </c>
      <c r="X10" s="843">
        <v>137875</v>
      </c>
      <c r="Y10" s="843">
        <v>155962</v>
      </c>
      <c r="Z10" s="843">
        <v>156962</v>
      </c>
      <c r="AA10" s="843">
        <v>201962</v>
      </c>
      <c r="AB10" s="843">
        <v>424541</v>
      </c>
      <c r="AC10" s="843">
        <v>544962</v>
      </c>
      <c r="AD10" s="843">
        <v>691962</v>
      </c>
      <c r="AE10" s="843">
        <v>750962</v>
      </c>
      <c r="AF10" s="843">
        <v>852462</v>
      </c>
      <c r="AG10" s="843">
        <v>1006762</v>
      </c>
      <c r="AH10" s="843">
        <v>45000</v>
      </c>
      <c r="AI10" s="843">
        <v>82000</v>
      </c>
      <c r="AJ10" s="843">
        <v>193500</v>
      </c>
      <c r="AK10" s="843">
        <v>533601</v>
      </c>
      <c r="AL10" s="843">
        <v>727775</v>
      </c>
      <c r="AM10" s="843">
        <v>972350</v>
      </c>
      <c r="AN10" s="843">
        <v>1087849</v>
      </c>
      <c r="AO10" s="843">
        <v>1177378</v>
      </c>
      <c r="AP10" s="843">
        <v>1448066.5</v>
      </c>
      <c r="AQ10" s="843">
        <v>1656097.5</v>
      </c>
      <c r="AR10" s="843">
        <v>1853093.5</v>
      </c>
      <c r="AS10" s="843">
        <v>2202377</v>
      </c>
      <c r="AT10" s="843">
        <v>120000</v>
      </c>
      <c r="AU10" s="843">
        <v>120000</v>
      </c>
      <c r="AV10" s="843">
        <v>274567</v>
      </c>
      <c r="AW10" s="843">
        <v>309750</v>
      </c>
      <c r="AX10" s="843">
        <v>643444</v>
      </c>
      <c r="AY10" s="843">
        <v>1330100</v>
      </c>
      <c r="AZ10" s="843">
        <v>1642100</v>
      </c>
      <c r="BA10" s="1144">
        <v>1769419</v>
      </c>
      <c r="BB10" s="1144">
        <v>1896396</v>
      </c>
      <c r="BC10" s="1144">
        <v>2094486</v>
      </c>
      <c r="BD10" s="1144">
        <v>2224611</v>
      </c>
      <c r="BE10" s="1144">
        <v>2548215</v>
      </c>
      <c r="BF10" s="1144">
        <v>57700</v>
      </c>
      <c r="BG10" s="1144">
        <v>86050</v>
      </c>
      <c r="BH10" s="1144">
        <v>233052</v>
      </c>
      <c r="BI10" s="1144">
        <v>376839</v>
      </c>
      <c r="BJ10" s="1144">
        <v>587359</v>
      </c>
      <c r="BK10" s="1144">
        <v>1004968</v>
      </c>
      <c r="BL10" s="1144">
        <v>1194641</v>
      </c>
      <c r="BM10" s="1144">
        <v>1621395</v>
      </c>
    </row>
    <row r="11" spans="1:65" ht="24.95" customHeight="1">
      <c r="A11" s="879"/>
      <c r="B11" s="879"/>
      <c r="C11" s="845">
        <f t="shared" ref="C11:I11" si="5">SUM(C9:C10)</f>
        <v>117003</v>
      </c>
      <c r="D11" s="845">
        <f t="shared" si="5"/>
        <v>132630</v>
      </c>
      <c r="E11" s="845">
        <f t="shared" si="5"/>
        <v>282297</v>
      </c>
      <c r="F11" s="845">
        <f t="shared" si="5"/>
        <v>339686</v>
      </c>
      <c r="G11" s="845">
        <f t="shared" si="5"/>
        <v>1020820</v>
      </c>
      <c r="H11" s="845">
        <f t="shared" si="5"/>
        <v>1200066</v>
      </c>
      <c r="I11" s="845">
        <f t="shared" si="5"/>
        <v>990986</v>
      </c>
      <c r="J11" s="845">
        <f t="shared" ref="J11:AF11" si="6">SUM(J9:J10)</f>
        <v>95789.8</v>
      </c>
      <c r="K11" s="845">
        <f t="shared" si="6"/>
        <v>62410</v>
      </c>
      <c r="L11" s="845">
        <f t="shared" si="6"/>
        <v>72039</v>
      </c>
      <c r="M11" s="845">
        <f t="shared" si="6"/>
        <v>117620</v>
      </c>
      <c r="N11" s="845">
        <f t="shared" si="6"/>
        <v>121142</v>
      </c>
      <c r="O11" s="845">
        <f t="shared" si="6"/>
        <v>214996</v>
      </c>
      <c r="P11" s="845">
        <f t="shared" si="6"/>
        <v>392213</v>
      </c>
      <c r="Q11" s="845">
        <f t="shared" si="6"/>
        <v>488121</v>
      </c>
      <c r="R11" s="845">
        <f t="shared" si="6"/>
        <v>539422</v>
      </c>
      <c r="S11" s="845">
        <f t="shared" si="6"/>
        <v>577675</v>
      </c>
      <c r="T11" s="845">
        <f t="shared" si="6"/>
        <v>730654</v>
      </c>
      <c r="U11" s="845">
        <f t="shared" si="6"/>
        <v>1254476</v>
      </c>
      <c r="V11" s="845">
        <f t="shared" si="6"/>
        <v>37300</v>
      </c>
      <c r="W11" s="845">
        <f t="shared" si="6"/>
        <v>45412</v>
      </c>
      <c r="X11" s="845">
        <f t="shared" si="6"/>
        <v>228132</v>
      </c>
      <c r="Y11" s="845">
        <f t="shared" si="6"/>
        <v>308999</v>
      </c>
      <c r="Z11" s="845">
        <f t="shared" si="6"/>
        <v>370446</v>
      </c>
      <c r="AA11" s="845">
        <f t="shared" si="6"/>
        <v>484484</v>
      </c>
      <c r="AB11" s="845">
        <f t="shared" si="6"/>
        <v>557498</v>
      </c>
      <c r="AC11" s="845">
        <f t="shared" si="6"/>
        <v>703676</v>
      </c>
      <c r="AD11" s="845">
        <f t="shared" si="6"/>
        <v>957572</v>
      </c>
      <c r="AE11" s="845">
        <f t="shared" si="6"/>
        <v>1060016</v>
      </c>
      <c r="AF11" s="845">
        <f t="shared" si="6"/>
        <v>1237182</v>
      </c>
      <c r="AG11" s="845">
        <f>SUM(AG9:AG10)</f>
        <v>2159116</v>
      </c>
      <c r="AH11" s="845">
        <f t="shared" ref="AH11:AM11" si="7">SUM(AH9:AH10)</f>
        <v>141681</v>
      </c>
      <c r="AI11" s="845">
        <f t="shared" si="7"/>
        <v>235176</v>
      </c>
      <c r="AJ11" s="845">
        <f t="shared" si="7"/>
        <v>391281</v>
      </c>
      <c r="AK11" s="845">
        <f t="shared" si="7"/>
        <v>996641</v>
      </c>
      <c r="AL11" s="845">
        <f t="shared" si="7"/>
        <v>1263135</v>
      </c>
      <c r="AM11" s="845">
        <f t="shared" si="7"/>
        <v>1717268</v>
      </c>
      <c r="AN11" s="845">
        <f>SUM(AN9:AN10)</f>
        <v>2056182</v>
      </c>
      <c r="AO11" s="845">
        <f>SUM(AO9:AO10)</f>
        <v>2295784</v>
      </c>
      <c r="AP11" s="845">
        <f>SUM(AP9:AP10)</f>
        <v>2738495.5</v>
      </c>
      <c r="AQ11" s="845">
        <f t="shared" ref="AQ11:AX11" si="8">SUM(AQ9:AQ10)</f>
        <v>3038635.5</v>
      </c>
      <c r="AR11" s="845">
        <f t="shared" si="8"/>
        <v>3367287.5</v>
      </c>
      <c r="AS11" s="845">
        <f t="shared" si="8"/>
        <v>4471650</v>
      </c>
      <c r="AT11" s="845">
        <f t="shared" si="8"/>
        <v>168706</v>
      </c>
      <c r="AU11" s="845">
        <f t="shared" si="8"/>
        <v>524229</v>
      </c>
      <c r="AV11" s="845">
        <f t="shared" si="8"/>
        <v>796316</v>
      </c>
      <c r="AW11" s="845">
        <f t="shared" si="8"/>
        <v>997411</v>
      </c>
      <c r="AX11" s="845">
        <f t="shared" si="8"/>
        <v>1411641</v>
      </c>
      <c r="AY11" s="845">
        <f t="shared" ref="AY11:BK11" si="9">SUM(AY9:AY10)</f>
        <v>2382219</v>
      </c>
      <c r="AZ11" s="845">
        <f t="shared" si="9"/>
        <v>3004803</v>
      </c>
      <c r="BA11" s="845">
        <f t="shared" si="9"/>
        <v>3485964</v>
      </c>
      <c r="BB11" s="845">
        <f t="shared" si="9"/>
        <v>5264988</v>
      </c>
      <c r="BC11" s="845">
        <f t="shared" si="9"/>
        <v>5580539</v>
      </c>
      <c r="BD11" s="845">
        <f t="shared" si="9"/>
        <v>5984327</v>
      </c>
      <c r="BE11" s="845">
        <f t="shared" si="9"/>
        <v>7180775</v>
      </c>
      <c r="BF11" s="845">
        <f t="shared" si="9"/>
        <v>70401</v>
      </c>
      <c r="BG11" s="845">
        <f t="shared" si="9"/>
        <v>364853</v>
      </c>
      <c r="BH11" s="845">
        <f t="shared" si="9"/>
        <v>634950</v>
      </c>
      <c r="BI11" s="845">
        <f t="shared" si="9"/>
        <v>1121904</v>
      </c>
      <c r="BJ11" s="845">
        <f t="shared" si="9"/>
        <v>1437560</v>
      </c>
      <c r="BK11" s="845">
        <f t="shared" si="9"/>
        <v>2016295</v>
      </c>
      <c r="BL11" s="845">
        <f>SUM(BL9:BL10)</f>
        <v>2255528</v>
      </c>
      <c r="BM11" s="845">
        <f>SUM(BM9:BM10)</f>
        <v>2817578</v>
      </c>
    </row>
    <row r="12" spans="1:65" s="1062" customFormat="1" ht="30.75" customHeight="1">
      <c r="A12" s="1559" t="s">
        <v>2432</v>
      </c>
      <c r="B12" s="1559"/>
      <c r="C12" s="1559"/>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559"/>
      <c r="AM12" s="1559"/>
      <c r="AN12" s="1559"/>
      <c r="AO12" s="1559"/>
      <c r="AP12" s="1559"/>
      <c r="AQ12" s="1559"/>
      <c r="AR12" s="1559"/>
      <c r="AS12" s="1559"/>
      <c r="AT12" s="1559"/>
      <c r="AU12" s="1559"/>
      <c r="AV12" s="1559"/>
      <c r="AW12" s="1559"/>
      <c r="AX12" s="1559"/>
      <c r="AY12" s="1559"/>
      <c r="AZ12" s="1559"/>
      <c r="BA12" s="1559"/>
      <c r="BB12" s="1559"/>
      <c r="BC12" s="1559"/>
      <c r="BD12" s="1559"/>
      <c r="BE12" s="1559"/>
      <c r="BF12" s="1559"/>
      <c r="BG12" s="1559"/>
      <c r="BH12" s="1559"/>
      <c r="BI12" s="1559"/>
      <c r="BJ12" s="1559"/>
      <c r="BK12" s="1559"/>
      <c r="BL12" s="1559"/>
      <c r="BM12" s="1559"/>
    </row>
    <row r="13" spans="1:65" ht="17.25" customHeight="1">
      <c r="F13" s="1033">
        <f>F9-F8</f>
        <v>279996</v>
      </c>
      <c r="G13" s="1033">
        <f>G9-G8</f>
        <v>325370</v>
      </c>
      <c r="H13" s="1033">
        <f>H9-H8</f>
        <v>235266</v>
      </c>
      <c r="I13" s="1033">
        <f>I9-I8</f>
        <v>179749</v>
      </c>
      <c r="J13" s="1033"/>
      <c r="U13" s="1033">
        <f>U9-U8</f>
        <v>648077</v>
      </c>
      <c r="AQ13" s="1033"/>
      <c r="AX13" s="1033"/>
      <c r="AY13" s="1033"/>
      <c r="BA13" s="1033"/>
      <c r="BG13" s="1033"/>
      <c r="BH13" s="1033"/>
    </row>
    <row r="14" spans="1:65" ht="17.25" customHeight="1">
      <c r="F14" s="1033">
        <f>F10</f>
        <v>26390</v>
      </c>
      <c r="G14" s="1033">
        <f>G10</f>
        <v>138994</v>
      </c>
      <c r="H14" s="1033">
        <f>H10</f>
        <v>282087</v>
      </c>
      <c r="I14" s="1033">
        <f>I10</f>
        <v>636023</v>
      </c>
      <c r="J14" s="1033"/>
      <c r="U14" s="1033">
        <f>U10</f>
        <v>509389</v>
      </c>
      <c r="BI14" s="1033"/>
    </row>
    <row r="15" spans="1:65" ht="17.25" customHeight="1">
      <c r="F15" s="1033">
        <f>F13+F14</f>
        <v>306386</v>
      </c>
      <c r="G15" s="1033">
        <f>G13+G14</f>
        <v>464364</v>
      </c>
      <c r="H15" s="1033">
        <f>H13+H14</f>
        <v>517353</v>
      </c>
      <c r="I15" s="1033">
        <f>I13+I14</f>
        <v>815772</v>
      </c>
      <c r="J15" s="1033"/>
      <c r="U15" s="1033">
        <f>U13+U14</f>
        <v>1157466</v>
      </c>
      <c r="V15" s="1033"/>
      <c r="BA15" s="1033"/>
    </row>
    <row r="16" spans="1:65" ht="0.6" customHeight="1"/>
    <row r="17" spans="1:65" ht="0.6" customHeight="1"/>
    <row r="18" spans="1:65" ht="0.6" customHeight="1">
      <c r="AR18" s="1033"/>
      <c r="AS18" s="1033"/>
      <c r="AT18" s="1033"/>
      <c r="AU18" s="1033"/>
      <c r="AV18" s="1033"/>
      <c r="AW18" s="1033"/>
    </row>
    <row r="19" spans="1:65" ht="0.6" customHeight="1">
      <c r="AR19" s="1033"/>
      <c r="AS19" s="1033"/>
      <c r="AT19" s="1033"/>
      <c r="AU19" s="1033"/>
      <c r="AV19" s="1033"/>
      <c r="AW19" s="1033"/>
    </row>
    <row r="20" spans="1:65" ht="0.6" customHeight="1">
      <c r="AR20" s="1033"/>
      <c r="AS20" s="1033"/>
      <c r="AT20" s="1033"/>
      <c r="AU20" s="1033"/>
      <c r="AV20" s="1033"/>
      <c r="AW20" s="1033"/>
    </row>
    <row r="21" spans="1:65" ht="0.6" customHeight="1">
      <c r="AR21" s="1033"/>
      <c r="AS21" s="1033"/>
      <c r="AT21" s="1033"/>
      <c r="AU21" s="1033"/>
      <c r="AV21" s="1033"/>
      <c r="AW21" s="1033"/>
    </row>
    <row r="22" spans="1:65" ht="0.6" customHeight="1">
      <c r="AR22" s="1033"/>
      <c r="AS22" s="1033"/>
      <c r="AT22" s="1033"/>
      <c r="AU22" s="1033"/>
      <c r="AV22" s="1033"/>
      <c r="AW22" s="1033"/>
    </row>
    <row r="23" spans="1:65" ht="0.6" customHeight="1">
      <c r="AR23" s="1033"/>
      <c r="AS23" s="1033"/>
      <c r="AT23" s="1033"/>
      <c r="AU23" s="1033"/>
      <c r="AV23" s="1033"/>
      <c r="AW23" s="1033"/>
    </row>
    <row r="24" spans="1:65" ht="0.6" customHeight="1">
      <c r="AR24" s="1033"/>
      <c r="AS24" s="1033"/>
      <c r="AT24" s="1033"/>
      <c r="AU24" s="1033"/>
      <c r="AV24" s="1033"/>
      <c r="AW24" s="1033"/>
    </row>
    <row r="25" spans="1:65" ht="0.6" customHeight="1"/>
    <row r="26" spans="1:65" ht="0.6" customHeight="1"/>
    <row r="27" spans="1:65" ht="0.6" customHeight="1"/>
    <row r="28" spans="1:65" ht="0.6" customHeight="1"/>
    <row r="29" spans="1:65" ht="0.6" customHeight="1"/>
    <row r="30" spans="1:65" ht="17.25" customHeight="1">
      <c r="A30" s="9"/>
      <c r="B30" s="9"/>
      <c r="C30" s="9"/>
      <c r="D30" s="9"/>
      <c r="E30" s="9"/>
      <c r="F30" s="9"/>
      <c r="G30" s="9"/>
      <c r="H30" s="9"/>
    </row>
    <row r="31" spans="1:65" ht="17.25" customHeight="1">
      <c r="A31" s="619" t="s">
        <v>81</v>
      </c>
      <c r="B31" s="618"/>
      <c r="C31" s="618" t="s">
        <v>61</v>
      </c>
      <c r="D31" s="618" t="s">
        <v>62</v>
      </c>
      <c r="E31" s="618" t="s">
        <v>63</v>
      </c>
      <c r="F31" s="618" t="s">
        <v>64</v>
      </c>
      <c r="G31" s="618" t="s">
        <v>65</v>
      </c>
      <c r="H31" s="618" t="s">
        <v>66</v>
      </c>
      <c r="I31" s="618" t="s">
        <v>67</v>
      </c>
      <c r="J31" s="618" t="s">
        <v>245</v>
      </c>
      <c r="K31" s="618" t="s">
        <v>246</v>
      </c>
      <c r="L31" s="618" t="s">
        <v>247</v>
      </c>
      <c r="M31" s="618" t="s">
        <v>248</v>
      </c>
      <c r="N31" s="618" t="s">
        <v>249</v>
      </c>
      <c r="O31" s="618" t="s">
        <v>250</v>
      </c>
      <c r="P31" s="618" t="s">
        <v>251</v>
      </c>
      <c r="Q31" s="618" t="s">
        <v>252</v>
      </c>
      <c r="R31" s="618" t="s">
        <v>253</v>
      </c>
      <c r="S31" s="618" t="s">
        <v>254</v>
      </c>
      <c r="T31" s="618" t="s">
        <v>255</v>
      </c>
      <c r="U31" s="618" t="s">
        <v>256</v>
      </c>
      <c r="V31" s="618" t="s">
        <v>307</v>
      </c>
      <c r="W31" s="618" t="s">
        <v>1227</v>
      </c>
      <c r="X31" s="618" t="s">
        <v>1258</v>
      </c>
      <c r="Y31" s="618" t="s">
        <v>1279</v>
      </c>
      <c r="Z31" s="618" t="s">
        <v>1306</v>
      </c>
      <c r="AA31" s="618" t="s">
        <v>1350</v>
      </c>
      <c r="AB31" s="618" t="s">
        <v>1379</v>
      </c>
      <c r="AC31" s="618" t="s">
        <v>1475</v>
      </c>
      <c r="AD31" s="618" t="s">
        <v>1456</v>
      </c>
      <c r="AE31" s="618" t="s">
        <v>1487</v>
      </c>
      <c r="AF31" s="618" t="s">
        <v>1519</v>
      </c>
      <c r="AG31" s="618" t="s">
        <v>1543</v>
      </c>
      <c r="AH31" s="618" t="s">
        <v>1604</v>
      </c>
      <c r="AI31" s="618" t="s">
        <v>1697</v>
      </c>
      <c r="AJ31" s="618" t="s">
        <v>1746</v>
      </c>
      <c r="AK31" s="618" t="s">
        <v>1778</v>
      </c>
      <c r="AL31" s="618" t="s">
        <v>1823</v>
      </c>
      <c r="AM31" s="618" t="s">
        <v>1855</v>
      </c>
      <c r="AN31" s="618" t="s">
        <v>1895</v>
      </c>
      <c r="AO31" s="618" t="s">
        <v>1937</v>
      </c>
      <c r="AP31" s="618" t="s">
        <v>1976</v>
      </c>
      <c r="AQ31" s="618" t="s">
        <v>2056</v>
      </c>
      <c r="AR31" s="618" t="s">
        <v>2101</v>
      </c>
      <c r="AS31" s="618" t="s">
        <v>2322</v>
      </c>
      <c r="AT31" s="618" t="s">
        <v>2387</v>
      </c>
      <c r="AU31" s="618" t="s">
        <v>2436</v>
      </c>
      <c r="AV31" s="618" t="s">
        <v>2494</v>
      </c>
      <c r="AW31" s="618" t="s">
        <v>2541</v>
      </c>
      <c r="AX31" s="618" t="s">
        <v>2583</v>
      </c>
      <c r="AY31" s="618" t="s">
        <v>2631</v>
      </c>
      <c r="AZ31" s="618" t="s">
        <v>2680</v>
      </c>
      <c r="BA31" s="618" t="s">
        <v>2733</v>
      </c>
      <c r="BB31" s="618" t="s">
        <v>2904</v>
      </c>
      <c r="BC31" s="618" t="s">
        <v>2992</v>
      </c>
      <c r="BD31" s="618" t="s">
        <v>3103</v>
      </c>
      <c r="BE31" s="618" t="s">
        <v>3195</v>
      </c>
      <c r="BF31" s="618" t="s">
        <v>3292</v>
      </c>
      <c r="BG31" s="618" t="s">
        <v>3381</v>
      </c>
      <c r="BH31" s="618" t="s">
        <v>5256</v>
      </c>
      <c r="BI31" s="618" t="s">
        <v>5332</v>
      </c>
      <c r="BJ31" s="618" t="s">
        <v>5422</v>
      </c>
      <c r="BK31" s="618" t="s">
        <v>5606</v>
      </c>
      <c r="BL31" s="618" t="s">
        <v>5749</v>
      </c>
      <c r="BM31" s="618" t="s">
        <v>5946</v>
      </c>
    </row>
    <row r="32" spans="1:65" ht="17.25" customHeight="1">
      <c r="A32" s="142" t="s">
        <v>83</v>
      </c>
      <c r="B32" s="140"/>
      <c r="C32" s="140">
        <v>4416</v>
      </c>
      <c r="D32" s="140">
        <v>5389</v>
      </c>
      <c r="E32" s="140">
        <v>12312</v>
      </c>
      <c r="F32" s="140">
        <v>16057</v>
      </c>
      <c r="G32" s="140">
        <v>9675</v>
      </c>
      <c r="H32" s="140">
        <v>16598</v>
      </c>
      <c r="I32" s="140">
        <v>47590</v>
      </c>
      <c r="J32" s="140">
        <v>0</v>
      </c>
      <c r="K32" s="140">
        <v>8920</v>
      </c>
      <c r="L32" s="140">
        <v>8920</v>
      </c>
      <c r="M32" s="140">
        <v>13320</v>
      </c>
      <c r="N32" s="140">
        <v>26670</v>
      </c>
      <c r="O32" s="140">
        <v>28170</v>
      </c>
      <c r="P32" s="140">
        <v>33870</v>
      </c>
      <c r="Q32" s="140">
        <v>33870</v>
      </c>
      <c r="R32" s="140">
        <v>33870</v>
      </c>
      <c r="S32" s="140">
        <v>38870</v>
      </c>
      <c r="T32" s="140">
        <v>51870</v>
      </c>
      <c r="U32" s="140">
        <v>96470</v>
      </c>
      <c r="V32" s="140">
        <v>0</v>
      </c>
      <c r="W32" s="140">
        <v>0</v>
      </c>
      <c r="X32" s="140">
        <v>4133</v>
      </c>
      <c r="Y32" s="140">
        <f>X32+3087</f>
        <v>7220</v>
      </c>
      <c r="Z32" s="140">
        <v>8220</v>
      </c>
      <c r="AA32" s="140">
        <v>10220</v>
      </c>
      <c r="AB32" s="140">
        <v>10220</v>
      </c>
      <c r="AC32" s="140">
        <v>13220</v>
      </c>
      <c r="AD32" s="140">
        <v>13220</v>
      </c>
      <c r="AE32" s="140">
        <v>13220</v>
      </c>
      <c r="AF32" s="140">
        <f>4000+133+3087+1000+3000+3000</f>
        <v>14220</v>
      </c>
      <c r="AG32" s="140">
        <f>4000+133+3087+1000+3000+34800</f>
        <v>46020</v>
      </c>
      <c r="AH32" s="140"/>
      <c r="AI32" s="1217">
        <f>2000</f>
        <v>2000</v>
      </c>
      <c r="AJ32" s="1217">
        <f>2000+2000</f>
        <v>4000</v>
      </c>
      <c r="AK32" s="1217">
        <f>2000+2000+10000</f>
        <v>14000</v>
      </c>
      <c r="AL32" s="1217">
        <f>2000+2000+10000</f>
        <v>14000</v>
      </c>
      <c r="AM32" s="1217">
        <f>12000+2000+10000</f>
        <v>24000</v>
      </c>
      <c r="AN32" s="1217">
        <f>32000+2000+10000+2000</f>
        <v>46000</v>
      </c>
      <c r="AO32" s="1217">
        <f>32000+13000+10000+2000</f>
        <v>57000</v>
      </c>
      <c r="AP32" s="1217">
        <f>54000+13000+10000+2000</f>
        <v>79000</v>
      </c>
      <c r="AQ32" s="1217">
        <f>54000+13000+10000+2000</f>
        <v>79000</v>
      </c>
      <c r="AR32" s="1217">
        <f>91000+14000+10000+2000</f>
        <v>117000</v>
      </c>
      <c r="AS32" s="1217">
        <v>147640</v>
      </c>
      <c r="AT32" s="1217">
        <f>10000+10000</f>
        <v>20000</v>
      </c>
      <c r="AU32" s="1217">
        <v>20000</v>
      </c>
      <c r="AV32" s="1217">
        <f>23500+15000+1000</f>
        <v>39500</v>
      </c>
      <c r="AW32" s="1217">
        <v>47200</v>
      </c>
      <c r="AX32" s="1217">
        <v>54200</v>
      </c>
      <c r="AY32" s="1217">
        <v>67700</v>
      </c>
      <c r="AZ32" s="1217">
        <v>74700</v>
      </c>
      <c r="BA32" s="1217">
        <v>94700</v>
      </c>
      <c r="BB32" s="1217">
        <v>118700</v>
      </c>
      <c r="BC32" s="1217">
        <v>158700</v>
      </c>
      <c r="BD32" s="1217">
        <v>174200</v>
      </c>
      <c r="BE32" s="1217">
        <v>212500</v>
      </c>
      <c r="BF32" s="1217">
        <v>11500</v>
      </c>
      <c r="BG32" s="1217">
        <v>31500</v>
      </c>
      <c r="BH32" s="1217">
        <v>43000</v>
      </c>
      <c r="BI32" s="1217">
        <v>85290</v>
      </c>
      <c r="BJ32" s="1217">
        <v>153490</v>
      </c>
      <c r="BK32" s="1217">
        <v>198990</v>
      </c>
      <c r="BL32" s="1217">
        <v>250480</v>
      </c>
      <c r="BM32" s="1217">
        <v>337080</v>
      </c>
    </row>
    <row r="33" spans="1:65" ht="18">
      <c r="A33" s="141" t="s">
        <v>84</v>
      </c>
      <c r="B33" s="140"/>
      <c r="C33" s="140">
        <v>0</v>
      </c>
      <c r="D33" s="140">
        <v>0</v>
      </c>
      <c r="E33" s="140">
        <v>0</v>
      </c>
      <c r="F33" s="140">
        <v>833</v>
      </c>
      <c r="G33" s="140">
        <v>10827</v>
      </c>
      <c r="H33" s="140">
        <v>11489</v>
      </c>
      <c r="I33" s="140">
        <v>14700</v>
      </c>
      <c r="J33" s="140">
        <v>0</v>
      </c>
      <c r="K33" s="140">
        <v>1700</v>
      </c>
      <c r="L33" s="140">
        <v>2200</v>
      </c>
      <c r="M33" s="140">
        <v>2700</v>
      </c>
      <c r="N33" s="140">
        <v>4700</v>
      </c>
      <c r="O33" s="140">
        <v>6700</v>
      </c>
      <c r="P33" s="140">
        <v>8700</v>
      </c>
      <c r="Q33" s="140">
        <v>8700</v>
      </c>
      <c r="R33" s="140">
        <v>9200</v>
      </c>
      <c r="S33" s="140">
        <v>9200</v>
      </c>
      <c r="T33" s="140">
        <v>9200</v>
      </c>
      <c r="U33" s="140">
        <v>9850</v>
      </c>
      <c r="V33" s="140">
        <v>0</v>
      </c>
      <c r="W33" s="140">
        <v>0</v>
      </c>
      <c r="X33" s="140">
        <v>2000</v>
      </c>
      <c r="Y33" s="140">
        <v>2000</v>
      </c>
      <c r="Z33" s="140">
        <v>2000</v>
      </c>
      <c r="AA33" s="140">
        <v>10000</v>
      </c>
      <c r="AB33" s="140">
        <v>11000</v>
      </c>
      <c r="AC33" s="140">
        <v>11000</v>
      </c>
      <c r="AD33" s="140">
        <v>11000</v>
      </c>
      <c r="AE33" s="140">
        <v>12000</v>
      </c>
      <c r="AF33" s="140">
        <v>14500</v>
      </c>
      <c r="AG33" s="140">
        <v>25000</v>
      </c>
      <c r="AH33" s="140"/>
      <c r="AI33" s="1217">
        <v>10000</v>
      </c>
      <c r="AJ33" s="1217">
        <v>10000</v>
      </c>
      <c r="AK33" s="1217">
        <v>30000</v>
      </c>
      <c r="AL33" s="1217">
        <v>55000</v>
      </c>
      <c r="AM33" s="1217">
        <v>60000</v>
      </c>
      <c r="AN33" s="1217">
        <v>115000</v>
      </c>
      <c r="AO33" s="1217">
        <v>135000</v>
      </c>
      <c r="AP33" s="1217">
        <v>160000</v>
      </c>
      <c r="AQ33" s="1217">
        <v>160000</v>
      </c>
      <c r="AR33" s="1217">
        <v>160500</v>
      </c>
      <c r="AS33" s="1217">
        <v>215500</v>
      </c>
      <c r="AT33" s="1217"/>
      <c r="AU33" s="1217"/>
      <c r="AV33" s="1217">
        <v>1500</v>
      </c>
      <c r="AW33" s="1217">
        <v>1500</v>
      </c>
      <c r="AX33" s="1217">
        <v>1500</v>
      </c>
      <c r="AY33" s="1217">
        <v>2500</v>
      </c>
      <c r="AZ33" s="1217">
        <v>2500</v>
      </c>
      <c r="BA33" s="1217">
        <v>2500</v>
      </c>
      <c r="BB33" s="1217">
        <v>8250</v>
      </c>
      <c r="BC33" s="1217">
        <v>24250</v>
      </c>
      <c r="BD33" s="1217">
        <v>34250</v>
      </c>
      <c r="BE33" s="1217">
        <v>64250</v>
      </c>
      <c r="BF33" s="1217"/>
      <c r="BG33" s="1217"/>
      <c r="BH33" s="1217"/>
      <c r="BI33" s="1217"/>
      <c r="BJ33" s="1217">
        <v>10000</v>
      </c>
      <c r="BK33" s="1217">
        <v>10000</v>
      </c>
      <c r="BL33" s="1217">
        <v>10000</v>
      </c>
      <c r="BM33" s="1217">
        <v>10000</v>
      </c>
    </row>
    <row r="34" spans="1:65" ht="22.5" customHeight="1">
      <c r="A34" s="141" t="s">
        <v>85</v>
      </c>
      <c r="B34" s="140"/>
      <c r="C34" s="140">
        <v>3450</v>
      </c>
      <c r="D34" s="140">
        <v>3600</v>
      </c>
      <c r="E34" s="140">
        <v>2600</v>
      </c>
      <c r="F34" s="140">
        <v>9000</v>
      </c>
      <c r="G34" s="140">
        <v>13492</v>
      </c>
      <c r="H34" s="140">
        <v>24000</v>
      </c>
      <c r="I34" s="140">
        <v>111619</v>
      </c>
      <c r="J34" s="140">
        <v>0</v>
      </c>
      <c r="K34" s="140">
        <v>0</v>
      </c>
      <c r="L34" s="140">
        <v>0</v>
      </c>
      <c r="M34" s="140">
        <v>0</v>
      </c>
      <c r="N34" s="140">
        <v>0</v>
      </c>
      <c r="O34" s="140">
        <v>0</v>
      </c>
      <c r="P34" s="140">
        <v>0</v>
      </c>
      <c r="Q34" s="140">
        <v>0</v>
      </c>
      <c r="R34" s="140">
        <v>0</v>
      </c>
      <c r="S34" s="140">
        <v>0</v>
      </c>
      <c r="T34" s="140">
        <v>0</v>
      </c>
      <c r="U34" s="140">
        <v>20000</v>
      </c>
      <c r="V34" s="140">
        <v>0</v>
      </c>
      <c r="W34" s="140">
        <v>0</v>
      </c>
      <c r="X34" s="140"/>
      <c r="Y34" s="140">
        <v>15000</v>
      </c>
      <c r="Z34" s="140">
        <v>15000</v>
      </c>
      <c r="AA34" s="140">
        <v>25000</v>
      </c>
      <c r="AB34" s="140">
        <v>26500</v>
      </c>
      <c r="AC34" s="140">
        <v>29000</v>
      </c>
      <c r="AD34" s="140">
        <v>36000</v>
      </c>
      <c r="AE34" s="140">
        <v>41000</v>
      </c>
      <c r="AF34" s="140">
        <v>52000</v>
      </c>
      <c r="AG34" s="140">
        <v>54000</v>
      </c>
      <c r="AH34" s="140"/>
      <c r="AI34" s="1217"/>
      <c r="AJ34" s="1217"/>
      <c r="AK34" s="1217"/>
      <c r="AL34" s="1217"/>
      <c r="AM34" s="1217"/>
      <c r="AN34" s="1217"/>
      <c r="AO34" s="1217"/>
      <c r="AP34" s="1217">
        <v>3000</v>
      </c>
      <c r="AQ34" s="1217">
        <v>3000</v>
      </c>
      <c r="AR34" s="1217">
        <v>3000</v>
      </c>
      <c r="AS34" s="1217">
        <v>6000</v>
      </c>
      <c r="AT34" s="1217"/>
      <c r="AU34" s="1217"/>
      <c r="AV34" s="1217">
        <v>6100</v>
      </c>
      <c r="AW34" s="1217">
        <v>8600</v>
      </c>
      <c r="AX34" s="1217">
        <v>8600</v>
      </c>
      <c r="AY34" s="1217">
        <v>8600</v>
      </c>
      <c r="AZ34" s="1217">
        <v>8600</v>
      </c>
      <c r="BA34" s="1217">
        <v>16865</v>
      </c>
      <c r="BB34" s="1217">
        <v>16865</v>
      </c>
      <c r="BC34" s="1217">
        <v>28365</v>
      </c>
      <c r="BD34" s="1217">
        <v>35365</v>
      </c>
      <c r="BE34" s="1217">
        <v>42165</v>
      </c>
      <c r="BF34" s="1217">
        <v>18200</v>
      </c>
      <c r="BG34" s="1217">
        <v>18200</v>
      </c>
      <c r="BH34" s="1217">
        <v>18200</v>
      </c>
      <c r="BI34" s="1217">
        <v>20500</v>
      </c>
      <c r="BJ34" s="1217">
        <v>24370</v>
      </c>
      <c r="BK34" s="1217">
        <v>24370</v>
      </c>
      <c r="BL34" s="1217">
        <v>31870</v>
      </c>
      <c r="BM34" s="1217">
        <v>32870</v>
      </c>
    </row>
    <row r="35" spans="1:65" ht="18">
      <c r="A35" s="141" t="s">
        <v>2661</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217"/>
      <c r="AJ35" s="1217"/>
      <c r="AK35" s="1217"/>
      <c r="AL35" s="1217"/>
      <c r="AM35" s="1217"/>
      <c r="AN35" s="1217"/>
      <c r="AO35" s="1217"/>
      <c r="AP35" s="1217"/>
      <c r="AQ35" s="1217"/>
      <c r="AR35" s="1217"/>
      <c r="AS35" s="1217"/>
      <c r="AT35" s="1217"/>
      <c r="AU35" s="1217"/>
      <c r="AV35" s="1217"/>
      <c r="AW35" s="1217"/>
      <c r="AX35" s="1217"/>
      <c r="AY35" s="1217">
        <v>36300</v>
      </c>
      <c r="AZ35" s="1217">
        <v>36300</v>
      </c>
      <c r="BA35" s="1217">
        <v>56300</v>
      </c>
      <c r="BB35" s="1217">
        <v>56300</v>
      </c>
      <c r="BC35" s="1217">
        <v>71300</v>
      </c>
      <c r="BD35" s="1217">
        <v>71300</v>
      </c>
      <c r="BE35" s="1217">
        <v>71300</v>
      </c>
      <c r="BF35" s="1217">
        <v>28000</v>
      </c>
      <c r="BG35" s="1217">
        <v>28350</v>
      </c>
      <c r="BH35" s="1217">
        <v>28350</v>
      </c>
      <c r="BI35" s="1217">
        <v>28350</v>
      </c>
      <c r="BJ35" s="1217">
        <v>79850</v>
      </c>
      <c r="BK35" s="1217">
        <v>103877</v>
      </c>
      <c r="BL35" s="1217">
        <v>206717</v>
      </c>
      <c r="BM35" s="1217">
        <v>245218</v>
      </c>
    </row>
    <row r="36" spans="1:65" ht="18">
      <c r="A36" s="141" t="s">
        <v>86</v>
      </c>
      <c r="B36" s="140"/>
      <c r="C36" s="140">
        <v>0</v>
      </c>
      <c r="D36" s="140">
        <v>3600</v>
      </c>
      <c r="E36" s="140">
        <v>0</v>
      </c>
      <c r="F36" s="140">
        <v>500</v>
      </c>
      <c r="G36" s="140">
        <v>0</v>
      </c>
      <c r="H36" s="140">
        <v>31000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c r="Y36" s="140"/>
      <c r="Z36" s="140"/>
      <c r="AA36" s="140"/>
      <c r="AB36" s="140">
        <v>0</v>
      </c>
      <c r="AC36" s="140"/>
      <c r="AD36" s="140"/>
      <c r="AE36" s="140"/>
      <c r="AF36" s="140"/>
      <c r="AG36" s="140"/>
      <c r="AH36" s="140"/>
      <c r="AI36" s="1217"/>
      <c r="AJ36" s="1217"/>
      <c r="AK36" s="1217"/>
      <c r="AL36" s="1217"/>
      <c r="AM36" s="1217"/>
      <c r="AN36" s="1217"/>
      <c r="AO36" s="1217"/>
      <c r="AP36" s="1217"/>
      <c r="AQ36" s="1217"/>
      <c r="AR36" s="1217"/>
      <c r="AS36" s="1217"/>
      <c r="AT36" s="1217"/>
      <c r="AU36" s="1217"/>
      <c r="AV36" s="1217"/>
      <c r="AW36" s="1217"/>
      <c r="AX36" s="1217"/>
      <c r="AY36" s="1217"/>
      <c r="AZ36" s="1217"/>
      <c r="BA36" s="1217"/>
      <c r="BB36" s="1217"/>
      <c r="BC36" s="1217"/>
      <c r="BD36" s="1217"/>
      <c r="BE36" s="1217"/>
      <c r="BF36" s="1217"/>
      <c r="BG36" s="1217"/>
      <c r="BH36" s="1217"/>
      <c r="BI36" s="1217"/>
      <c r="BJ36" s="1217"/>
      <c r="BK36" s="1217"/>
      <c r="BL36" s="1217"/>
      <c r="BM36" s="1217"/>
    </row>
    <row r="37" spans="1:65" ht="18">
      <c r="A37" s="141" t="s">
        <v>87</v>
      </c>
      <c r="B37" s="140"/>
      <c r="C37" s="140">
        <v>0</v>
      </c>
      <c r="D37" s="140">
        <v>0</v>
      </c>
      <c r="E37" s="140">
        <v>0</v>
      </c>
      <c r="F37" s="140">
        <v>0</v>
      </c>
      <c r="G37" s="140">
        <v>50000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c r="Y37" s="140"/>
      <c r="Z37" s="140"/>
      <c r="AA37" s="140"/>
      <c r="AB37" s="140">
        <v>0</v>
      </c>
      <c r="AC37" s="140"/>
      <c r="AD37" s="140"/>
      <c r="AE37" s="140"/>
      <c r="AF37" s="140"/>
      <c r="AG37" s="140"/>
      <c r="AH37" s="140"/>
      <c r="AI37" s="1217"/>
      <c r="AJ37" s="1217"/>
      <c r="AK37" s="1217"/>
      <c r="AL37" s="1217"/>
      <c r="AM37" s="1217"/>
      <c r="AN37" s="1217"/>
      <c r="AO37" s="1217"/>
      <c r="AP37" s="1217"/>
      <c r="AQ37" s="1217"/>
      <c r="AR37" s="1217"/>
      <c r="AS37" s="1217"/>
      <c r="AT37" s="1217"/>
      <c r="AU37" s="1217"/>
      <c r="AV37" s="1217"/>
      <c r="AW37" s="1217"/>
      <c r="AX37" s="1217"/>
      <c r="AY37" s="1217"/>
      <c r="AZ37" s="1217"/>
      <c r="BA37" s="1217"/>
      <c r="BB37" s="1217"/>
      <c r="BC37" s="1217"/>
      <c r="BD37" s="1217"/>
      <c r="BE37" s="1217"/>
      <c r="BF37" s="1217"/>
      <c r="BG37" s="1217"/>
      <c r="BH37" s="1217"/>
      <c r="BI37" s="1217"/>
      <c r="BJ37" s="1217"/>
      <c r="BK37" s="1217"/>
      <c r="BL37" s="1217"/>
      <c r="BM37" s="1217"/>
    </row>
    <row r="38" spans="1:65" ht="18">
      <c r="A38" s="141" t="s">
        <v>88</v>
      </c>
      <c r="B38" s="140"/>
      <c r="C38" s="140">
        <v>0</v>
      </c>
      <c r="D38" s="140">
        <v>0</v>
      </c>
      <c r="E38" s="140">
        <v>0</v>
      </c>
      <c r="F38" s="140">
        <v>0</v>
      </c>
      <c r="G38" s="140">
        <v>0</v>
      </c>
      <c r="H38" s="140">
        <v>26500</v>
      </c>
      <c r="I38" s="140">
        <v>5000</v>
      </c>
      <c r="J38" s="140"/>
      <c r="K38" s="140"/>
      <c r="L38" s="140"/>
      <c r="M38" s="140"/>
      <c r="N38" s="140"/>
      <c r="O38" s="140"/>
      <c r="P38" s="140">
        <v>0</v>
      </c>
      <c r="Q38" s="140">
        <v>0</v>
      </c>
      <c r="R38" s="140">
        <v>0</v>
      </c>
      <c r="S38" s="140">
        <v>0</v>
      </c>
      <c r="T38" s="140">
        <v>0</v>
      </c>
      <c r="U38" s="140">
        <v>41000</v>
      </c>
      <c r="V38" s="140">
        <v>0</v>
      </c>
      <c r="W38" s="140">
        <v>4000</v>
      </c>
      <c r="X38" s="140">
        <v>4000</v>
      </c>
      <c r="Y38" s="140">
        <v>4000</v>
      </c>
      <c r="Z38" s="140">
        <v>4000</v>
      </c>
      <c r="AA38" s="140">
        <v>29000</v>
      </c>
      <c r="AB38" s="140">
        <v>54000</v>
      </c>
      <c r="AC38" s="140">
        <v>54000</v>
      </c>
      <c r="AD38" s="140">
        <v>54000</v>
      </c>
      <c r="AE38" s="140">
        <v>54000</v>
      </c>
      <c r="AF38" s="140">
        <v>54000</v>
      </c>
      <c r="AG38" s="140">
        <v>54000</v>
      </c>
      <c r="AH38" s="140"/>
      <c r="AI38" s="1217"/>
      <c r="AJ38" s="1217"/>
      <c r="AK38" s="1217"/>
      <c r="AL38" s="1217"/>
      <c r="AM38" s="1217"/>
      <c r="AN38" s="1217"/>
      <c r="AO38" s="1217"/>
      <c r="AP38" s="1217"/>
      <c r="AQ38" s="1217">
        <v>6579</v>
      </c>
      <c r="AR38" s="1217">
        <v>6579</v>
      </c>
      <c r="AS38" s="1217">
        <v>43579</v>
      </c>
      <c r="AT38" s="1217"/>
      <c r="AU38" s="1217"/>
      <c r="AV38" s="1217"/>
      <c r="AW38" s="1217"/>
      <c r="AX38" s="1217"/>
      <c r="AY38" s="1217">
        <v>115000</v>
      </c>
      <c r="AZ38" s="1217">
        <v>115000</v>
      </c>
      <c r="BA38" s="1217">
        <v>115000</v>
      </c>
      <c r="BB38" s="1217">
        <v>115000</v>
      </c>
      <c r="BC38" s="1217">
        <v>115000</v>
      </c>
      <c r="BD38" s="1217">
        <v>115000</v>
      </c>
      <c r="BE38" s="1217">
        <v>153000</v>
      </c>
      <c r="BF38" s="1217"/>
      <c r="BG38" s="1217"/>
      <c r="BH38" s="1217"/>
      <c r="BI38" s="1217"/>
      <c r="BJ38" s="1217"/>
      <c r="BK38" s="1217"/>
      <c r="BL38" s="1217"/>
      <c r="BM38" s="1217"/>
    </row>
    <row r="39" spans="1:65" ht="18">
      <c r="A39" s="141" t="s">
        <v>89</v>
      </c>
      <c r="B39" s="140"/>
      <c r="C39" s="140">
        <v>0</v>
      </c>
      <c r="D39" s="140">
        <v>0</v>
      </c>
      <c r="E39" s="140">
        <v>0</v>
      </c>
      <c r="F39" s="140">
        <v>0</v>
      </c>
      <c r="G39" s="140">
        <v>5000</v>
      </c>
      <c r="H39" s="140">
        <v>22500</v>
      </c>
      <c r="I39" s="140">
        <v>21500</v>
      </c>
      <c r="J39" s="140">
        <v>0</v>
      </c>
      <c r="K39" s="140">
        <v>0</v>
      </c>
      <c r="L39" s="140">
        <v>0</v>
      </c>
      <c r="M39" s="140">
        <v>0</v>
      </c>
      <c r="N39" s="140">
        <v>0</v>
      </c>
      <c r="O39" s="140">
        <v>0</v>
      </c>
      <c r="P39" s="140">
        <v>0</v>
      </c>
      <c r="Q39" s="140">
        <v>0</v>
      </c>
      <c r="R39" s="140">
        <v>0</v>
      </c>
      <c r="S39" s="140">
        <v>0</v>
      </c>
      <c r="T39" s="140">
        <v>0</v>
      </c>
      <c r="U39" s="140">
        <v>0</v>
      </c>
      <c r="V39" s="140">
        <v>0</v>
      </c>
      <c r="W39" s="140">
        <v>0</v>
      </c>
      <c r="X39" s="140"/>
      <c r="Y39" s="140"/>
      <c r="Z39" s="140"/>
      <c r="AA39" s="140"/>
      <c r="AB39" s="140"/>
      <c r="AC39" s="140"/>
      <c r="AD39" s="140"/>
      <c r="AE39" s="140"/>
      <c r="AF39" s="140"/>
      <c r="AG39" s="140"/>
      <c r="AH39" s="140"/>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v>8000</v>
      </c>
      <c r="BH39" s="1217">
        <v>8000</v>
      </c>
      <c r="BI39" s="1217">
        <v>8000</v>
      </c>
      <c r="BJ39" s="1217">
        <v>8000</v>
      </c>
      <c r="BK39" s="1217"/>
      <c r="BL39" s="1217"/>
      <c r="BM39" s="1217"/>
    </row>
    <row r="40" spans="1:65" ht="18">
      <c r="A40" s="141" t="s">
        <v>90</v>
      </c>
      <c r="B40" s="140"/>
      <c r="C40" s="140">
        <v>0</v>
      </c>
      <c r="D40" s="140">
        <v>0</v>
      </c>
      <c r="E40" s="140">
        <v>0</v>
      </c>
      <c r="F40" s="140">
        <v>0</v>
      </c>
      <c r="G40" s="140">
        <v>0</v>
      </c>
      <c r="H40" s="140">
        <v>20000</v>
      </c>
      <c r="I40" s="140">
        <v>37380</v>
      </c>
      <c r="J40" s="140">
        <v>0</v>
      </c>
      <c r="K40" s="140">
        <v>0</v>
      </c>
      <c r="L40" s="140">
        <v>0</v>
      </c>
      <c r="M40" s="140">
        <v>0</v>
      </c>
      <c r="N40" s="140">
        <v>0</v>
      </c>
      <c r="O40" s="140">
        <v>0</v>
      </c>
      <c r="P40" s="140">
        <v>0</v>
      </c>
      <c r="Q40" s="140">
        <v>0</v>
      </c>
      <c r="R40" s="140">
        <v>0</v>
      </c>
      <c r="S40" s="140">
        <v>0</v>
      </c>
      <c r="T40" s="140">
        <v>0</v>
      </c>
      <c r="U40" s="140">
        <v>0</v>
      </c>
      <c r="V40" s="140">
        <v>0</v>
      </c>
      <c r="W40" s="140">
        <v>0</v>
      </c>
      <c r="X40" s="140"/>
      <c r="Y40" s="140"/>
      <c r="Z40" s="140"/>
      <c r="AA40" s="140"/>
      <c r="AB40" s="140"/>
      <c r="AC40" s="140"/>
      <c r="AD40" s="140"/>
      <c r="AE40" s="140"/>
      <c r="AF40" s="140"/>
      <c r="AG40" s="140">
        <v>110000</v>
      </c>
      <c r="AH40" s="140"/>
      <c r="AI40" s="1217"/>
      <c r="AJ40" s="1217">
        <v>109500</v>
      </c>
      <c r="AK40" s="1217">
        <v>419601</v>
      </c>
      <c r="AL40" s="1217">
        <v>588775</v>
      </c>
      <c r="AM40" s="1217">
        <v>718350</v>
      </c>
      <c r="AN40" s="1217">
        <v>736850</v>
      </c>
      <c r="AO40" s="1217">
        <v>780378</v>
      </c>
      <c r="AP40" s="1217">
        <v>909066.5</v>
      </c>
      <c r="AQ40" s="1217">
        <v>1020518.5</v>
      </c>
      <c r="AR40" s="1217">
        <v>1129014.5</v>
      </c>
      <c r="AS40" s="1217">
        <v>1302660</v>
      </c>
      <c r="AT40" s="1217"/>
      <c r="AU40" s="1217"/>
      <c r="AV40" s="1217">
        <v>27467</v>
      </c>
      <c r="AW40" s="1217">
        <v>52450</v>
      </c>
      <c r="AX40" s="1217">
        <v>169144</v>
      </c>
      <c r="AY40" s="1217">
        <v>340000</v>
      </c>
      <c r="AZ40" s="1217">
        <v>340000</v>
      </c>
      <c r="BA40" s="1217">
        <v>419054</v>
      </c>
      <c r="BB40" s="1217">
        <v>516281</v>
      </c>
      <c r="BC40" s="1217">
        <v>581871</v>
      </c>
      <c r="BD40" s="1217">
        <v>679496</v>
      </c>
      <c r="BE40" s="1217">
        <v>840000</v>
      </c>
      <c r="BF40" s="1217"/>
      <c r="BG40" s="1217"/>
      <c r="BH40" s="1217">
        <v>135502</v>
      </c>
      <c r="BI40" s="1217">
        <v>234699</v>
      </c>
      <c r="BJ40" s="1217">
        <v>311649</v>
      </c>
      <c r="BK40" s="1217">
        <v>517731</v>
      </c>
      <c r="BL40" s="1217">
        <v>545574</v>
      </c>
      <c r="BM40" s="1217">
        <v>636227</v>
      </c>
    </row>
    <row r="41" spans="1:65" ht="18">
      <c r="A41" s="141" t="s">
        <v>91</v>
      </c>
      <c r="B41" s="140"/>
      <c r="C41" s="140"/>
      <c r="D41" s="140"/>
      <c r="E41" s="140"/>
      <c r="F41" s="140"/>
      <c r="G41" s="140"/>
      <c r="H41" s="140">
        <v>0</v>
      </c>
      <c r="I41" s="140">
        <v>50000</v>
      </c>
      <c r="J41" s="140">
        <v>0</v>
      </c>
      <c r="K41" s="140">
        <v>0</v>
      </c>
      <c r="L41" s="140">
        <v>0</v>
      </c>
      <c r="M41" s="140">
        <v>0</v>
      </c>
      <c r="N41" s="140">
        <v>0</v>
      </c>
      <c r="O41" s="140">
        <v>0</v>
      </c>
      <c r="P41" s="140">
        <v>0</v>
      </c>
      <c r="Q41" s="140">
        <v>0</v>
      </c>
      <c r="R41" s="140">
        <v>0</v>
      </c>
      <c r="S41" s="140">
        <v>0</v>
      </c>
      <c r="T41" s="140">
        <v>0</v>
      </c>
      <c r="U41" s="140">
        <v>0</v>
      </c>
      <c r="V41" s="140">
        <v>0</v>
      </c>
      <c r="W41" s="140">
        <v>0</v>
      </c>
      <c r="X41" s="140"/>
      <c r="Y41" s="140"/>
      <c r="Z41" s="140"/>
      <c r="AA41" s="140"/>
      <c r="AB41" s="140">
        <v>50079</v>
      </c>
      <c r="AC41" s="140">
        <v>100000</v>
      </c>
      <c r="AD41" s="140">
        <v>140000</v>
      </c>
      <c r="AE41" s="140">
        <v>193000</v>
      </c>
      <c r="AF41" s="140">
        <v>240000</v>
      </c>
      <c r="AG41" s="140">
        <v>240000</v>
      </c>
      <c r="AH41" s="140"/>
      <c r="AI41" s="1217"/>
      <c r="AJ41" s="1217"/>
      <c r="AK41" s="1217"/>
      <c r="AL41" s="1217"/>
      <c r="AM41" s="1217"/>
      <c r="AN41" s="1217"/>
      <c r="AO41" s="1217"/>
      <c r="AP41" s="1217"/>
      <c r="AQ41" s="1217"/>
      <c r="AR41" s="1217"/>
      <c r="AS41" s="1217">
        <v>50000</v>
      </c>
      <c r="AT41" s="1217"/>
      <c r="AU41" s="1217"/>
      <c r="AV41" s="1217"/>
      <c r="AW41" s="1217"/>
      <c r="AX41" s="1217"/>
      <c r="AY41" s="1217"/>
      <c r="AZ41" s="1217"/>
      <c r="BA41" s="1217"/>
      <c r="BB41" s="1217"/>
      <c r="BC41" s="1217"/>
      <c r="BD41" s="1217"/>
      <c r="BE41" s="1217"/>
      <c r="BF41" s="1217"/>
      <c r="BG41" s="1217"/>
      <c r="BH41" s="1217"/>
      <c r="BI41" s="1217"/>
      <c r="BJ41" s="1217"/>
      <c r="BK41" s="1217"/>
      <c r="BL41" s="1217"/>
      <c r="BM41" s="1217"/>
    </row>
    <row r="42" spans="1:65" ht="18">
      <c r="A42" s="141" t="s">
        <v>92</v>
      </c>
      <c r="B42" s="140"/>
      <c r="C42" s="140">
        <v>0</v>
      </c>
      <c r="D42" s="140">
        <v>0</v>
      </c>
      <c r="E42" s="140">
        <v>0</v>
      </c>
      <c r="F42" s="140">
        <v>0</v>
      </c>
      <c r="G42" s="140">
        <v>50000</v>
      </c>
      <c r="H42" s="140">
        <v>130000</v>
      </c>
      <c r="I42" s="140">
        <v>348234</v>
      </c>
      <c r="J42" s="140">
        <v>0</v>
      </c>
      <c r="K42" s="140">
        <v>0</v>
      </c>
      <c r="L42" s="140">
        <v>15000</v>
      </c>
      <c r="M42" s="140">
        <v>43000</v>
      </c>
      <c r="N42" s="140">
        <v>43000</v>
      </c>
      <c r="O42" s="140">
        <v>135301</v>
      </c>
      <c r="P42" s="140">
        <v>248563</v>
      </c>
      <c r="Q42" s="140">
        <v>301563</v>
      </c>
      <c r="R42" s="140">
        <v>301563</v>
      </c>
      <c r="S42" s="140">
        <v>307593</v>
      </c>
      <c r="T42" s="140">
        <v>325256</v>
      </c>
      <c r="U42" s="140">
        <v>342069</v>
      </c>
      <c r="V42" s="140">
        <v>0</v>
      </c>
      <c r="W42" s="140">
        <v>0</v>
      </c>
      <c r="X42" s="140">
        <v>127742</v>
      </c>
      <c r="Y42" s="140">
        <v>127742</v>
      </c>
      <c r="Z42" s="140">
        <v>127742</v>
      </c>
      <c r="AA42" s="140">
        <v>127742</v>
      </c>
      <c r="AB42" s="140">
        <v>272742</v>
      </c>
      <c r="AC42" s="140">
        <v>337742</v>
      </c>
      <c r="AD42" s="140">
        <v>437742</v>
      </c>
      <c r="AE42" s="140">
        <v>437742</v>
      </c>
      <c r="AF42" s="140">
        <v>477742</v>
      </c>
      <c r="AG42" s="140">
        <v>477742</v>
      </c>
      <c r="AH42" s="140">
        <v>20000</v>
      </c>
      <c r="AI42" s="1217">
        <v>70000</v>
      </c>
      <c r="AJ42" s="1217">
        <v>70000</v>
      </c>
      <c r="AK42" s="1217">
        <v>70000</v>
      </c>
      <c r="AL42" s="1217">
        <v>70000</v>
      </c>
      <c r="AM42" s="1217">
        <v>170000</v>
      </c>
      <c r="AN42" s="1217">
        <v>190000</v>
      </c>
      <c r="AO42" s="1217">
        <v>205000</v>
      </c>
      <c r="AP42" s="1217">
        <v>297000</v>
      </c>
      <c r="AQ42" s="1217">
        <v>387000</v>
      </c>
      <c r="AR42" s="1217">
        <v>437000</v>
      </c>
      <c r="AS42" s="1217">
        <v>437000</v>
      </c>
      <c r="AT42" s="1217">
        <v>100000</v>
      </c>
      <c r="AU42" s="1217">
        <v>100000</v>
      </c>
      <c r="AV42" s="1217">
        <v>200000</v>
      </c>
      <c r="AW42" s="1217">
        <v>200000</v>
      </c>
      <c r="AX42" s="1217">
        <v>410000</v>
      </c>
      <c r="AY42" s="1217">
        <v>760000</v>
      </c>
      <c r="AZ42" s="1217">
        <v>1065000</v>
      </c>
      <c r="BA42" s="1217">
        <v>1065000</v>
      </c>
      <c r="BB42" s="1217">
        <v>1065000</v>
      </c>
      <c r="BC42" s="1217">
        <v>1115000</v>
      </c>
      <c r="BD42" s="1217">
        <v>1115000</v>
      </c>
      <c r="BE42" s="1217">
        <v>1165000</v>
      </c>
      <c r="BF42" s="1217"/>
      <c r="BG42" s="1217"/>
      <c r="BH42" s="1217"/>
      <c r="BI42" s="1217"/>
      <c r="BJ42" s="1217"/>
      <c r="BK42" s="1217">
        <v>150000</v>
      </c>
      <c r="BL42" s="1217">
        <v>150000</v>
      </c>
      <c r="BM42" s="1217">
        <v>360000</v>
      </c>
    </row>
    <row r="43" spans="1:65" ht="15.75">
      <c r="A43" s="617" t="s">
        <v>1665</v>
      </c>
      <c r="B43" s="616"/>
      <c r="C43" s="616">
        <f t="shared" ref="C43:AD43" si="10">SUM(C32:C42)</f>
        <v>7866</v>
      </c>
      <c r="D43" s="616">
        <f t="shared" si="10"/>
        <v>12589</v>
      </c>
      <c r="E43" s="616">
        <f t="shared" si="10"/>
        <v>14912</v>
      </c>
      <c r="F43" s="616">
        <f t="shared" si="10"/>
        <v>26390</v>
      </c>
      <c r="G43" s="616">
        <f t="shared" si="10"/>
        <v>138994</v>
      </c>
      <c r="H43" s="616">
        <f t="shared" si="10"/>
        <v>282087</v>
      </c>
      <c r="I43" s="616">
        <f t="shared" si="10"/>
        <v>636023</v>
      </c>
      <c r="J43" s="616">
        <f t="shared" si="10"/>
        <v>0</v>
      </c>
      <c r="K43" s="616">
        <f t="shared" si="10"/>
        <v>10620</v>
      </c>
      <c r="L43" s="616">
        <f t="shared" si="10"/>
        <v>26120</v>
      </c>
      <c r="M43" s="616">
        <f t="shared" si="10"/>
        <v>59020</v>
      </c>
      <c r="N43" s="616">
        <f t="shared" si="10"/>
        <v>74370</v>
      </c>
      <c r="O43" s="616">
        <f t="shared" si="10"/>
        <v>170171</v>
      </c>
      <c r="P43" s="616">
        <f t="shared" si="10"/>
        <v>291133</v>
      </c>
      <c r="Q43" s="616">
        <f t="shared" si="10"/>
        <v>344133</v>
      </c>
      <c r="R43" s="616">
        <f t="shared" si="10"/>
        <v>344633</v>
      </c>
      <c r="S43" s="616">
        <f t="shared" si="10"/>
        <v>355663</v>
      </c>
      <c r="T43" s="616">
        <f t="shared" si="10"/>
        <v>386326</v>
      </c>
      <c r="U43" s="616">
        <f t="shared" si="10"/>
        <v>509389</v>
      </c>
      <c r="V43" s="616">
        <f t="shared" si="10"/>
        <v>0</v>
      </c>
      <c r="W43" s="616">
        <f t="shared" si="10"/>
        <v>4000</v>
      </c>
      <c r="X43" s="616">
        <f t="shared" si="10"/>
        <v>137875</v>
      </c>
      <c r="Y43" s="616">
        <f t="shared" si="10"/>
        <v>155962</v>
      </c>
      <c r="Z43" s="616">
        <f t="shared" si="10"/>
        <v>156962</v>
      </c>
      <c r="AA43" s="616">
        <f t="shared" si="10"/>
        <v>201962</v>
      </c>
      <c r="AB43" s="616">
        <f t="shared" si="10"/>
        <v>424541</v>
      </c>
      <c r="AC43" s="616">
        <f t="shared" si="10"/>
        <v>544962</v>
      </c>
      <c r="AD43" s="616">
        <f t="shared" si="10"/>
        <v>691962</v>
      </c>
      <c r="AE43" s="616">
        <f t="shared" ref="AE43:AL43" si="11">SUM(AE32:AE42)</f>
        <v>750962</v>
      </c>
      <c r="AF43" s="616">
        <f t="shared" si="11"/>
        <v>852462</v>
      </c>
      <c r="AG43" s="616">
        <f t="shared" si="11"/>
        <v>1006762</v>
      </c>
      <c r="AH43" s="616">
        <f t="shared" si="11"/>
        <v>20000</v>
      </c>
      <c r="AI43" s="616">
        <f t="shared" si="11"/>
        <v>82000</v>
      </c>
      <c r="AJ43" s="616">
        <f t="shared" si="11"/>
        <v>193500</v>
      </c>
      <c r="AK43" s="616">
        <f t="shared" si="11"/>
        <v>533601</v>
      </c>
      <c r="AL43" s="616">
        <f t="shared" si="11"/>
        <v>727775</v>
      </c>
      <c r="AM43" s="616">
        <f t="shared" ref="AM43:AT43" si="12">SUM(AM32:AM42)</f>
        <v>972350</v>
      </c>
      <c r="AN43" s="616">
        <f t="shared" si="12"/>
        <v>1087850</v>
      </c>
      <c r="AO43" s="616">
        <f t="shared" si="12"/>
        <v>1177378</v>
      </c>
      <c r="AP43" s="616">
        <f t="shared" si="12"/>
        <v>1448066.5</v>
      </c>
      <c r="AQ43" s="616">
        <f t="shared" si="12"/>
        <v>1656097.5</v>
      </c>
      <c r="AR43" s="616">
        <f t="shared" si="12"/>
        <v>1853093.5</v>
      </c>
      <c r="AS43" s="616">
        <f t="shared" si="12"/>
        <v>2202379</v>
      </c>
      <c r="AT43" s="616">
        <f t="shared" si="12"/>
        <v>120000</v>
      </c>
      <c r="AU43" s="616">
        <f t="shared" ref="AU43:BK43" si="13">SUM(AU32:AU42)</f>
        <v>120000</v>
      </c>
      <c r="AV43" s="616">
        <f t="shared" si="13"/>
        <v>274567</v>
      </c>
      <c r="AW43" s="616">
        <f t="shared" si="13"/>
        <v>309750</v>
      </c>
      <c r="AX43" s="616">
        <f t="shared" si="13"/>
        <v>643444</v>
      </c>
      <c r="AY43" s="616">
        <f t="shared" si="13"/>
        <v>1330100</v>
      </c>
      <c r="AZ43" s="616">
        <f t="shared" si="13"/>
        <v>1642100</v>
      </c>
      <c r="BA43" s="616">
        <f t="shared" si="13"/>
        <v>1769419</v>
      </c>
      <c r="BB43" s="616">
        <f t="shared" si="13"/>
        <v>1896396</v>
      </c>
      <c r="BC43" s="616">
        <f t="shared" si="13"/>
        <v>2094486</v>
      </c>
      <c r="BD43" s="616">
        <f t="shared" si="13"/>
        <v>2224611</v>
      </c>
      <c r="BE43" s="616">
        <f t="shared" si="13"/>
        <v>2548215</v>
      </c>
      <c r="BF43" s="616">
        <f t="shared" si="13"/>
        <v>57700</v>
      </c>
      <c r="BG43" s="616">
        <f t="shared" si="13"/>
        <v>86050</v>
      </c>
      <c r="BH43" s="616">
        <f t="shared" si="13"/>
        <v>233052</v>
      </c>
      <c r="BI43" s="616">
        <f t="shared" si="13"/>
        <v>376839</v>
      </c>
      <c r="BJ43" s="616">
        <f t="shared" si="13"/>
        <v>587359</v>
      </c>
      <c r="BK43" s="616">
        <f t="shared" si="13"/>
        <v>1004968</v>
      </c>
      <c r="BL43" s="616">
        <f>SUM(BL32:BL42)</f>
        <v>1194641</v>
      </c>
      <c r="BM43" s="616">
        <f>SUM(BM32:BM42)</f>
        <v>1621395</v>
      </c>
    </row>
    <row r="44" spans="1:65" ht="15.75" customHeight="1">
      <c r="A44" s="617" t="s">
        <v>179</v>
      </c>
      <c r="B44" s="616"/>
      <c r="C44" s="616"/>
      <c r="D44" s="616"/>
      <c r="E44" s="616"/>
      <c r="F44" s="616"/>
      <c r="G44" s="616"/>
      <c r="H44" s="616"/>
      <c r="I44" s="616"/>
      <c r="J44" s="616">
        <f>J43</f>
        <v>0</v>
      </c>
      <c r="K44" s="616">
        <f t="shared" ref="K44:U44" si="14">K43-J43</f>
        <v>10620</v>
      </c>
      <c r="L44" s="616">
        <f t="shared" si="14"/>
        <v>15500</v>
      </c>
      <c r="M44" s="616">
        <f t="shared" si="14"/>
        <v>32900</v>
      </c>
      <c r="N44" s="616">
        <f t="shared" si="14"/>
        <v>15350</v>
      </c>
      <c r="O44" s="616">
        <f t="shared" si="14"/>
        <v>95801</v>
      </c>
      <c r="P44" s="616">
        <f t="shared" si="14"/>
        <v>120962</v>
      </c>
      <c r="Q44" s="616">
        <f t="shared" si="14"/>
        <v>53000</v>
      </c>
      <c r="R44" s="616">
        <f t="shared" si="14"/>
        <v>500</v>
      </c>
      <c r="S44" s="616">
        <f t="shared" si="14"/>
        <v>11030</v>
      </c>
      <c r="T44" s="616">
        <f t="shared" si="14"/>
        <v>30663</v>
      </c>
      <c r="U44" s="616">
        <f t="shared" si="14"/>
        <v>123063</v>
      </c>
      <c r="V44" s="616">
        <v>0</v>
      </c>
      <c r="W44" s="616">
        <f t="shared" ref="W44:AG44" si="15">W43-V43</f>
        <v>4000</v>
      </c>
      <c r="X44" s="616">
        <f t="shared" si="15"/>
        <v>133875</v>
      </c>
      <c r="Y44" s="616">
        <f t="shared" si="15"/>
        <v>18087</v>
      </c>
      <c r="Z44" s="616">
        <f t="shared" si="15"/>
        <v>1000</v>
      </c>
      <c r="AA44" s="616">
        <f t="shared" si="15"/>
        <v>45000</v>
      </c>
      <c r="AB44" s="616">
        <f t="shared" si="15"/>
        <v>222579</v>
      </c>
      <c r="AC44" s="616">
        <f t="shared" si="15"/>
        <v>120421</v>
      </c>
      <c r="AD44" s="616">
        <f t="shared" si="15"/>
        <v>147000</v>
      </c>
      <c r="AE44" s="616">
        <f t="shared" si="15"/>
        <v>59000</v>
      </c>
      <c r="AF44" s="616">
        <f t="shared" si="15"/>
        <v>101500</v>
      </c>
      <c r="AG44" s="616">
        <f t="shared" si="15"/>
        <v>154300</v>
      </c>
      <c r="AH44" s="616">
        <f>AH43</f>
        <v>20000</v>
      </c>
      <c r="AI44" s="616">
        <f t="shared" ref="AI44:AS44" si="16">AI43-AH43</f>
        <v>62000</v>
      </c>
      <c r="AJ44" s="616">
        <f t="shared" si="16"/>
        <v>111500</v>
      </c>
      <c r="AK44" s="616">
        <f t="shared" si="16"/>
        <v>340101</v>
      </c>
      <c r="AL44" s="616">
        <f t="shared" si="16"/>
        <v>194174</v>
      </c>
      <c r="AM44" s="616">
        <f t="shared" si="16"/>
        <v>244575</v>
      </c>
      <c r="AN44" s="616">
        <f t="shared" si="16"/>
        <v>115500</v>
      </c>
      <c r="AO44" s="616">
        <f t="shared" si="16"/>
        <v>89528</v>
      </c>
      <c r="AP44" s="616">
        <f t="shared" si="16"/>
        <v>270688.5</v>
      </c>
      <c r="AQ44" s="616">
        <f t="shared" si="16"/>
        <v>208031</v>
      </c>
      <c r="AR44" s="616">
        <f>AR43-AQ43</f>
        <v>196996</v>
      </c>
      <c r="AS44" s="616">
        <f t="shared" si="16"/>
        <v>349285.5</v>
      </c>
      <c r="AT44" s="616">
        <f>AT43</f>
        <v>120000</v>
      </c>
      <c r="AU44" s="616">
        <f t="shared" ref="AU44:BE44" si="17">AU43-AT43</f>
        <v>0</v>
      </c>
      <c r="AV44" s="616">
        <f t="shared" si="17"/>
        <v>154567</v>
      </c>
      <c r="AW44" s="616">
        <f t="shared" si="17"/>
        <v>35183</v>
      </c>
      <c r="AX44" s="616">
        <f t="shared" si="17"/>
        <v>333694</v>
      </c>
      <c r="AY44" s="616">
        <f t="shared" si="17"/>
        <v>686656</v>
      </c>
      <c r="AZ44" s="616">
        <f t="shared" si="17"/>
        <v>312000</v>
      </c>
      <c r="BA44" s="616">
        <f t="shared" si="17"/>
        <v>127319</v>
      </c>
      <c r="BB44" s="616">
        <f t="shared" si="17"/>
        <v>126977</v>
      </c>
      <c r="BC44" s="616">
        <f t="shared" si="17"/>
        <v>198090</v>
      </c>
      <c r="BD44" s="616">
        <f t="shared" si="17"/>
        <v>130125</v>
      </c>
      <c r="BE44" s="616">
        <f t="shared" si="17"/>
        <v>323604</v>
      </c>
      <c r="BF44" s="616">
        <f>BF43</f>
        <v>57700</v>
      </c>
      <c r="BG44" s="616">
        <f t="shared" ref="BG44:BM44" si="18">BG43-BF43</f>
        <v>28350</v>
      </c>
      <c r="BH44" s="616">
        <f t="shared" si="18"/>
        <v>147002</v>
      </c>
      <c r="BI44" s="616">
        <f t="shared" si="18"/>
        <v>143787</v>
      </c>
      <c r="BJ44" s="616">
        <f t="shared" si="18"/>
        <v>210520</v>
      </c>
      <c r="BK44" s="616">
        <f t="shared" si="18"/>
        <v>417609</v>
      </c>
      <c r="BL44" s="616">
        <f t="shared" si="18"/>
        <v>189673</v>
      </c>
      <c r="BM44" s="616">
        <f t="shared" si="18"/>
        <v>426754</v>
      </c>
    </row>
    <row r="45" spans="1:65" ht="15.75" customHeight="1">
      <c r="A45" s="617" t="s">
        <v>1187</v>
      </c>
      <c r="B45" s="616"/>
      <c r="C45" s="616"/>
      <c r="D45" s="616"/>
      <c r="E45" s="616"/>
      <c r="F45" s="616"/>
      <c r="G45" s="616"/>
      <c r="H45" s="616"/>
      <c r="I45" s="616"/>
      <c r="J45" s="616">
        <v>0</v>
      </c>
      <c r="K45" s="616">
        <f t="shared" ref="K45:U45" si="19">J43</f>
        <v>0</v>
      </c>
      <c r="L45" s="616">
        <f t="shared" si="19"/>
        <v>10620</v>
      </c>
      <c r="M45" s="616">
        <f t="shared" si="19"/>
        <v>26120</v>
      </c>
      <c r="N45" s="616">
        <f t="shared" si="19"/>
        <v>59020</v>
      </c>
      <c r="O45" s="616">
        <f t="shared" si="19"/>
        <v>74370</v>
      </c>
      <c r="P45" s="616">
        <f t="shared" si="19"/>
        <v>170171</v>
      </c>
      <c r="Q45" s="616">
        <f t="shared" si="19"/>
        <v>291133</v>
      </c>
      <c r="R45" s="616">
        <f t="shared" si="19"/>
        <v>344133</v>
      </c>
      <c r="S45" s="616">
        <f t="shared" si="19"/>
        <v>344633</v>
      </c>
      <c r="T45" s="616">
        <f t="shared" si="19"/>
        <v>355663</v>
      </c>
      <c r="U45" s="616">
        <f t="shared" si="19"/>
        <v>386326</v>
      </c>
      <c r="V45" s="616">
        <v>0</v>
      </c>
      <c r="W45" s="616">
        <f t="shared" ref="W45:AG45" si="20">V43</f>
        <v>0</v>
      </c>
      <c r="X45" s="616">
        <f t="shared" si="20"/>
        <v>4000</v>
      </c>
      <c r="Y45" s="616">
        <f t="shared" si="20"/>
        <v>137875</v>
      </c>
      <c r="Z45" s="616">
        <f t="shared" si="20"/>
        <v>155962</v>
      </c>
      <c r="AA45" s="616">
        <f t="shared" si="20"/>
        <v>156962</v>
      </c>
      <c r="AB45" s="616">
        <f t="shared" si="20"/>
        <v>201962</v>
      </c>
      <c r="AC45" s="616">
        <f t="shared" si="20"/>
        <v>424541</v>
      </c>
      <c r="AD45" s="616">
        <f t="shared" si="20"/>
        <v>544962</v>
      </c>
      <c r="AE45" s="616">
        <f t="shared" si="20"/>
        <v>691962</v>
      </c>
      <c r="AF45" s="616">
        <f t="shared" si="20"/>
        <v>750962</v>
      </c>
      <c r="AG45" s="616">
        <f t="shared" si="20"/>
        <v>852462</v>
      </c>
      <c r="AH45" s="616">
        <v>0</v>
      </c>
      <c r="AI45" s="616">
        <f t="shared" ref="AI45:AO45" si="21">AH43</f>
        <v>20000</v>
      </c>
      <c r="AJ45" s="616">
        <f t="shared" si="21"/>
        <v>82000</v>
      </c>
      <c r="AK45" s="616">
        <f t="shared" si="21"/>
        <v>193500</v>
      </c>
      <c r="AL45" s="616">
        <f t="shared" si="21"/>
        <v>533601</v>
      </c>
      <c r="AM45" s="616">
        <f t="shared" si="21"/>
        <v>727775</v>
      </c>
      <c r="AN45" s="616">
        <f t="shared" si="21"/>
        <v>972350</v>
      </c>
      <c r="AO45" s="616">
        <f t="shared" si="21"/>
        <v>1087850</v>
      </c>
      <c r="AP45" s="616">
        <f>AO43</f>
        <v>1177378</v>
      </c>
      <c r="AQ45" s="616">
        <f>AP43</f>
        <v>1448066.5</v>
      </c>
      <c r="AR45" s="616">
        <f>AQ43</f>
        <v>1656097.5</v>
      </c>
      <c r="AS45" s="616">
        <f>AR43</f>
        <v>1853093.5</v>
      </c>
      <c r="AT45" s="616">
        <v>0</v>
      </c>
      <c r="AU45" s="616">
        <f>AT43</f>
        <v>120000</v>
      </c>
      <c r="AV45" s="616">
        <f>AU43</f>
        <v>120000</v>
      </c>
      <c r="AW45" s="616">
        <f>AV43</f>
        <v>274567</v>
      </c>
      <c r="AX45" s="616">
        <f>AW43</f>
        <v>309750</v>
      </c>
      <c r="AY45" s="616">
        <f>AX43</f>
        <v>643444</v>
      </c>
      <c r="AZ45" s="616">
        <f t="shared" ref="AZ45:BE45" si="22">AY43</f>
        <v>1330100</v>
      </c>
      <c r="BA45" s="616">
        <f t="shared" si="22"/>
        <v>1642100</v>
      </c>
      <c r="BB45" s="616">
        <f t="shared" si="22"/>
        <v>1769419</v>
      </c>
      <c r="BC45" s="616">
        <f t="shared" si="22"/>
        <v>1896396</v>
      </c>
      <c r="BD45" s="616">
        <f t="shared" si="22"/>
        <v>2094486</v>
      </c>
      <c r="BE45" s="616">
        <f t="shared" si="22"/>
        <v>2224611</v>
      </c>
      <c r="BF45" s="616">
        <v>0</v>
      </c>
      <c r="BG45" s="616">
        <f t="shared" ref="BG45:BM45" si="23">BF43</f>
        <v>57700</v>
      </c>
      <c r="BH45" s="616">
        <f t="shared" si="23"/>
        <v>86050</v>
      </c>
      <c r="BI45" s="616">
        <f t="shared" si="23"/>
        <v>233052</v>
      </c>
      <c r="BJ45" s="616">
        <f t="shared" si="23"/>
        <v>376839</v>
      </c>
      <c r="BK45" s="616">
        <f t="shared" si="23"/>
        <v>587359</v>
      </c>
      <c r="BL45" s="616">
        <f t="shared" si="23"/>
        <v>1004968</v>
      </c>
      <c r="BM45" s="616">
        <f t="shared" si="23"/>
        <v>1194641</v>
      </c>
    </row>
    <row r="47" spans="1:65" ht="18.75" customHeight="1"/>
    <row r="48" spans="1:65" ht="18.75" customHeight="1"/>
    <row r="49" ht="18.75" customHeight="1"/>
    <row r="50" ht="18.75" customHeight="1"/>
    <row r="51" ht="18.75" customHeight="1"/>
    <row r="86" spans="18:18">
      <c r="R86" s="456"/>
    </row>
    <row r="87" spans="18:18">
      <c r="R87" s="456"/>
    </row>
    <row r="88" spans="18:18">
      <c r="R88" s="456"/>
    </row>
    <row r="89" spans="18:18">
      <c r="R89" s="456"/>
    </row>
    <row r="90" spans="18:18">
      <c r="R90" s="456"/>
    </row>
    <row r="91" spans="18:18">
      <c r="R91" s="456"/>
    </row>
    <row r="92" spans="18:18">
      <c r="R92" s="456"/>
    </row>
    <row r="93" spans="18:18">
      <c r="R93" s="456"/>
    </row>
    <row r="94" spans="18:18">
      <c r="R94" s="456"/>
    </row>
    <row r="95" spans="18:18">
      <c r="R95" s="456"/>
    </row>
    <row r="96" spans="18:18">
      <c r="R96" s="456"/>
    </row>
    <row r="97" spans="18:18">
      <c r="R97" s="456"/>
    </row>
    <row r="98" spans="18:18">
      <c r="R98" s="456"/>
    </row>
    <row r="99" spans="18:18">
      <c r="R99" s="456"/>
    </row>
    <row r="100" spans="18:18">
      <c r="R100" s="456"/>
    </row>
    <row r="101" spans="18:18">
      <c r="R101" s="456"/>
    </row>
  </sheetData>
  <mergeCells count="1">
    <mergeCell ref="A12:BM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534"/>
  <sheetViews>
    <sheetView rightToLeft="1" zoomScaleNormal="100" workbookViewId="0">
      <selection activeCell="F25" sqref="F25"/>
    </sheetView>
  </sheetViews>
  <sheetFormatPr defaultColWidth="9" defaultRowHeight="10.5"/>
  <cols>
    <col min="1" max="1" width="15.625" style="1036" customWidth="1"/>
    <col min="2" max="4" width="15.625" style="1037" customWidth="1"/>
    <col min="5" max="6" width="15.625" style="1036" customWidth="1"/>
    <col min="7" max="7" width="19.25" style="1036" customWidth="1"/>
    <col min="8" max="8" width="14.375" style="1036" customWidth="1"/>
    <col min="9" max="16384" width="9" style="1036"/>
  </cols>
  <sheetData>
    <row r="1" spans="1:8" ht="21">
      <c r="A1" s="1040" t="s">
        <v>214</v>
      </c>
      <c r="B1" s="1041" t="s">
        <v>2124</v>
      </c>
      <c r="C1" s="1040" t="s">
        <v>2147</v>
      </c>
      <c r="D1" s="1041" t="s">
        <v>2124</v>
      </c>
      <c r="E1" s="1040" t="s">
        <v>2147</v>
      </c>
      <c r="F1" s="1041" t="s">
        <v>2124</v>
      </c>
    </row>
    <row r="2" spans="1:8" ht="12" customHeight="1">
      <c r="A2" s="1038" t="s">
        <v>3837</v>
      </c>
      <c r="B2" s="1039">
        <v>100.05408210260001</v>
      </c>
      <c r="C2" s="1043" t="s">
        <v>2148</v>
      </c>
      <c r="D2" s="1043">
        <v>100.13535349999999</v>
      </c>
      <c r="E2" s="1036" t="s">
        <v>2678</v>
      </c>
      <c r="F2" s="1117">
        <v>508.33364293530002</v>
      </c>
    </row>
    <row r="3" spans="1:8" ht="12" customHeight="1">
      <c r="A3" s="1038" t="s">
        <v>3838</v>
      </c>
      <c r="B3" s="1039">
        <v>100.1082235037</v>
      </c>
      <c r="C3" s="1043" t="s">
        <v>2152</v>
      </c>
      <c r="D3" s="1043">
        <v>101.54799970000001</v>
      </c>
      <c r="E3" s="1036" t="s">
        <v>2731</v>
      </c>
      <c r="F3" s="1117">
        <v>515.95022545170002</v>
      </c>
    </row>
    <row r="4" spans="1:8" ht="12" customHeight="1">
      <c r="A4" s="1038" t="s">
        <v>6007</v>
      </c>
      <c r="B4" s="1039">
        <v>100.1624242031</v>
      </c>
      <c r="C4" s="1043" t="s">
        <v>2157</v>
      </c>
      <c r="D4" s="1043">
        <v>103.4609842</v>
      </c>
      <c r="E4" s="1036" t="s">
        <v>2902</v>
      </c>
      <c r="F4" s="1117">
        <v>521.17106991139997</v>
      </c>
    </row>
    <row r="5" spans="1:8" ht="12" customHeight="1">
      <c r="A5" s="1038" t="s">
        <v>6008</v>
      </c>
      <c r="B5" s="1039">
        <v>100.2166842009</v>
      </c>
      <c r="C5" s="1043" t="s">
        <v>2161</v>
      </c>
      <c r="D5" s="1043">
        <v>105.0361857</v>
      </c>
      <c r="E5" s="1036" t="s">
        <v>2990</v>
      </c>
      <c r="F5" s="1117">
        <v>536.07543562299998</v>
      </c>
    </row>
    <row r="6" spans="1:8" ht="12" customHeight="1">
      <c r="A6" s="1038" t="s">
        <v>2149</v>
      </c>
      <c r="B6" s="1039">
        <v>100.2698851257</v>
      </c>
      <c r="C6" s="1043" t="s">
        <v>363</v>
      </c>
      <c r="D6" s="1043">
        <v>107.0072741</v>
      </c>
      <c r="E6" s="1036" t="s">
        <v>3101</v>
      </c>
      <c r="F6" s="1117">
        <v>547.26</v>
      </c>
    </row>
    <row r="7" spans="1:8" ht="12" customHeight="1">
      <c r="A7" s="1038" t="s">
        <v>3839</v>
      </c>
      <c r="B7" s="1039">
        <v>100.3224317183</v>
      </c>
      <c r="C7" s="1043" t="s">
        <v>2169</v>
      </c>
      <c r="D7" s="1043">
        <v>108.6221972</v>
      </c>
      <c r="E7" s="1036" t="s">
        <v>3193</v>
      </c>
      <c r="F7" s="1117">
        <v>554.20000000000005</v>
      </c>
    </row>
    <row r="8" spans="1:8" ht="12" customHeight="1">
      <c r="A8" s="1038" t="s">
        <v>3840</v>
      </c>
      <c r="B8" s="1039">
        <v>100.38144665830001</v>
      </c>
      <c r="C8" s="1043" t="s">
        <v>2173</v>
      </c>
      <c r="D8" s="1043">
        <v>110.2760889</v>
      </c>
      <c r="E8" s="1036" t="s">
        <v>3289</v>
      </c>
      <c r="F8" s="1117">
        <v>561.19000000000005</v>
      </c>
    </row>
    <row r="9" spans="1:8" ht="12" customHeight="1">
      <c r="A9" s="1038" t="s">
        <v>3841</v>
      </c>
      <c r="B9" s="1039">
        <v>100.43411300930001</v>
      </c>
      <c r="C9" s="1043" t="s">
        <v>2178</v>
      </c>
      <c r="D9" s="1043">
        <v>112.34970629999999</v>
      </c>
      <c r="E9" s="1036" t="s">
        <v>3379</v>
      </c>
      <c r="F9" s="1117">
        <v>569.36199243689998</v>
      </c>
    </row>
    <row r="10" spans="1:8" ht="12" customHeight="1">
      <c r="A10" s="1038" t="s">
        <v>3842</v>
      </c>
      <c r="B10" s="1039">
        <v>100.4868392395</v>
      </c>
      <c r="C10" s="1043" t="s">
        <v>2182</v>
      </c>
      <c r="D10" s="1043">
        <v>114.0436436</v>
      </c>
      <c r="E10" s="1036" t="s">
        <v>5254</v>
      </c>
      <c r="F10" s="1117">
        <v>579.29933779759995</v>
      </c>
    </row>
    <row r="11" spans="1:8" ht="12" customHeight="1">
      <c r="A11" s="1038" t="s">
        <v>3843</v>
      </c>
      <c r="B11" s="1039">
        <v>100.5395071035</v>
      </c>
      <c r="C11" s="1043" t="s">
        <v>2186</v>
      </c>
      <c r="D11" s="1043">
        <v>115.77765429999999</v>
      </c>
      <c r="E11" s="1036" t="s">
        <v>5330</v>
      </c>
      <c r="F11" s="1117">
        <v>588.89392980540003</v>
      </c>
    </row>
    <row r="12" spans="1:8" ht="12" customHeight="1">
      <c r="A12" s="1038" t="s">
        <v>3844</v>
      </c>
      <c r="B12" s="1039">
        <v>100.5859746806</v>
      </c>
      <c r="C12" s="1043" t="s">
        <v>357</v>
      </c>
      <c r="D12" s="1043">
        <v>118.0590038</v>
      </c>
      <c r="E12" s="1036" t="s">
        <v>5420</v>
      </c>
      <c r="F12" s="1117">
        <v>599.65747225699999</v>
      </c>
      <c r="G12" s="1052"/>
    </row>
    <row r="13" spans="1:8" ht="12" customHeight="1">
      <c r="A13" s="1038" t="s">
        <v>2150</v>
      </c>
      <c r="B13" s="1039">
        <v>100.63876204490001</v>
      </c>
      <c r="C13" s="1043" t="s">
        <v>2194</v>
      </c>
      <c r="D13" s="1043">
        <v>119.7492946</v>
      </c>
      <c r="E13" s="1036" t="s">
        <v>5604</v>
      </c>
      <c r="F13" s="1117">
        <v>606.71665963650003</v>
      </c>
      <c r="G13" s="1073"/>
    </row>
    <row r="14" spans="1:8" ht="12" customHeight="1">
      <c r="A14" s="1038" t="s">
        <v>3845</v>
      </c>
      <c r="B14" s="1039">
        <v>100.6916091594</v>
      </c>
      <c r="C14" s="1043" t="s">
        <v>2198</v>
      </c>
      <c r="D14" s="1043">
        <v>121.5734752</v>
      </c>
      <c r="E14" s="1036" t="s">
        <v>5747</v>
      </c>
      <c r="F14" s="1117">
        <v>612.73957946339999</v>
      </c>
      <c r="G14" s="1101"/>
      <c r="H14" s="1101"/>
    </row>
    <row r="15" spans="1:8" ht="12" customHeight="1">
      <c r="A15" s="1038" t="s">
        <v>3846</v>
      </c>
      <c r="B15" s="1039">
        <v>100.7446490097</v>
      </c>
      <c r="C15" s="1043" t="s">
        <v>2202</v>
      </c>
      <c r="D15" s="1043">
        <v>123.41750039999999</v>
      </c>
      <c r="E15" s="1036" t="s">
        <v>5944</v>
      </c>
      <c r="F15" s="1036">
        <v>622.9</v>
      </c>
      <c r="G15" s="1101"/>
      <c r="H15" s="1101"/>
    </row>
    <row r="16" spans="1:8" ht="12" customHeight="1">
      <c r="A16" s="1038" t="s">
        <v>3847</v>
      </c>
      <c r="B16" s="1039">
        <v>100.7976156245</v>
      </c>
      <c r="C16" s="1043" t="s">
        <v>2207</v>
      </c>
      <c r="D16" s="1043">
        <v>125.763536</v>
      </c>
    </row>
    <row r="17" spans="1:7" ht="12" customHeight="1">
      <c r="A17" s="1038" t="s">
        <v>3848</v>
      </c>
      <c r="B17" s="1039">
        <v>100.8506419894</v>
      </c>
      <c r="C17" s="1043" t="s">
        <v>2211</v>
      </c>
      <c r="D17" s="1043">
        <v>127.70851740000001</v>
      </c>
      <c r="E17" s="1101"/>
      <c r="F17" s="1202"/>
      <c r="G17" s="1101"/>
    </row>
    <row r="18" spans="1:7" ht="12" customHeight="1">
      <c r="A18" s="1038" t="s">
        <v>3849</v>
      </c>
      <c r="B18" s="1039">
        <v>100.9034346051</v>
      </c>
      <c r="C18" s="1043" t="s">
        <v>2216</v>
      </c>
      <c r="D18" s="1043">
        <v>130.15764669999999</v>
      </c>
      <c r="G18" s="1101"/>
    </row>
    <row r="19" spans="1:7" ht="12" customHeight="1">
      <c r="A19" s="1038" t="s">
        <v>3850</v>
      </c>
      <c r="B19" s="1039">
        <v>100.9630010212</v>
      </c>
      <c r="C19" s="1043" t="s">
        <v>2220</v>
      </c>
      <c r="D19" s="1043">
        <v>132.1567814</v>
      </c>
      <c r="G19" s="1101"/>
    </row>
    <row r="20" spans="1:7" ht="12" customHeight="1">
      <c r="A20" s="1038" t="s">
        <v>2151</v>
      </c>
      <c r="B20" s="1039">
        <v>101.0097860857</v>
      </c>
      <c r="C20" s="1043" t="s">
        <v>349</v>
      </c>
      <c r="D20" s="1043">
        <v>134.73719310000001</v>
      </c>
    </row>
    <row r="21" spans="1:7" ht="12" customHeight="1">
      <c r="A21" s="1038" t="s">
        <v>3851</v>
      </c>
      <c r="B21" s="1039">
        <v>101.0630514512</v>
      </c>
      <c r="C21" s="1043" t="s">
        <v>2228</v>
      </c>
      <c r="D21" s="1043">
        <v>136.753738</v>
      </c>
    </row>
    <row r="22" spans="1:7" ht="12" customHeight="1">
      <c r="A22" s="1038" t="s">
        <v>3852</v>
      </c>
      <c r="B22" s="1039">
        <v>101.1163765669</v>
      </c>
      <c r="C22" s="1043" t="s">
        <v>2232</v>
      </c>
      <c r="D22" s="1043">
        <v>138.86199999999999</v>
      </c>
      <c r="F22" s="1073"/>
    </row>
    <row r="23" spans="1:7" ht="12" customHeight="1">
      <c r="A23" s="1038" t="s">
        <v>3853</v>
      </c>
      <c r="B23" s="1039">
        <v>101.1697614328</v>
      </c>
      <c r="C23" s="1043" t="s">
        <v>2236</v>
      </c>
      <c r="D23" s="1043">
        <v>141.0356357</v>
      </c>
      <c r="F23" s="1073"/>
    </row>
    <row r="24" spans="1:7" ht="12" customHeight="1">
      <c r="A24" s="1038" t="s">
        <v>3854</v>
      </c>
      <c r="B24" s="1039">
        <v>101.22320604879999</v>
      </c>
      <c r="C24" s="1043" t="s">
        <v>2241</v>
      </c>
      <c r="D24" s="1043">
        <v>143.80751269999999</v>
      </c>
    </row>
    <row r="25" spans="1:7" ht="12" customHeight="1">
      <c r="A25" s="1038" t="s">
        <v>3855</v>
      </c>
      <c r="B25" s="1039">
        <v>101.27671041489999</v>
      </c>
      <c r="C25" s="1043" t="s">
        <v>2245</v>
      </c>
      <c r="D25" s="1043">
        <v>145.97366700000001</v>
      </c>
    </row>
    <row r="26" spans="1:7" ht="12" customHeight="1">
      <c r="A26" s="1038" t="s">
        <v>6009</v>
      </c>
      <c r="B26" s="1039">
        <v>101.3302745312</v>
      </c>
      <c r="C26" s="1043" t="s">
        <v>2249</v>
      </c>
      <c r="D26" s="1043">
        <v>148.29913999999999</v>
      </c>
    </row>
    <row r="27" spans="1:7" ht="12" customHeight="1">
      <c r="A27" s="1038" t="s">
        <v>2152</v>
      </c>
      <c r="B27" s="1039">
        <v>101.4031600504</v>
      </c>
      <c r="C27" s="1043" t="s">
        <v>343</v>
      </c>
      <c r="D27" s="1043">
        <v>151.22185809999999</v>
      </c>
    </row>
    <row r="28" spans="1:7" ht="12" customHeight="1">
      <c r="A28" s="1038" t="s">
        <v>3856</v>
      </c>
      <c r="B28" s="1039">
        <v>101.43758201430001</v>
      </c>
      <c r="C28" s="1043" t="s">
        <v>2257</v>
      </c>
      <c r="D28" s="1043">
        <v>153.6444539</v>
      </c>
    </row>
    <row r="29" spans="1:7" ht="12" customHeight="1">
      <c r="A29" s="1038" t="s">
        <v>3857</v>
      </c>
      <c r="B29" s="1039">
        <v>101.491325381</v>
      </c>
      <c r="C29" s="1043" t="s">
        <v>2261</v>
      </c>
      <c r="D29" s="1043">
        <v>156.0108846</v>
      </c>
    </row>
    <row r="30" spans="1:7" ht="12" customHeight="1">
      <c r="A30" s="1038" t="s">
        <v>3858</v>
      </c>
      <c r="B30" s="1039">
        <v>101.5451284979</v>
      </c>
      <c r="C30" s="1043" t="s">
        <v>2266</v>
      </c>
      <c r="D30" s="1043">
        <v>159.06486219999999</v>
      </c>
    </row>
    <row r="31" spans="1:7" ht="12" customHeight="1">
      <c r="A31" s="1038" t="s">
        <v>3859</v>
      </c>
      <c r="B31" s="1039">
        <v>101.598991365</v>
      </c>
      <c r="C31" s="1043" t="s">
        <v>2270</v>
      </c>
      <c r="D31" s="1043">
        <v>161.58503529999999</v>
      </c>
    </row>
    <row r="32" spans="1:7" ht="12" customHeight="1">
      <c r="A32" s="1038" t="s">
        <v>366</v>
      </c>
      <c r="B32" s="1039">
        <v>101.6529139822</v>
      </c>
      <c r="C32" s="1043" t="s">
        <v>2275</v>
      </c>
      <c r="D32" s="1043">
        <v>164.72742489999999</v>
      </c>
    </row>
    <row r="33" spans="1:4" ht="12" customHeight="1">
      <c r="A33" s="1038" t="s">
        <v>3860</v>
      </c>
      <c r="B33" s="1039">
        <v>101.7068963496</v>
      </c>
      <c r="C33" s="1043" t="s">
        <v>2279</v>
      </c>
      <c r="D33" s="1043">
        <v>167.35449059999999</v>
      </c>
    </row>
    <row r="34" spans="1:4" ht="12" customHeight="1">
      <c r="A34" s="1038" t="s">
        <v>2153</v>
      </c>
      <c r="B34" s="1039">
        <v>101.7609384671</v>
      </c>
      <c r="C34" s="1043" t="s">
        <v>2283</v>
      </c>
      <c r="D34" s="1043">
        <v>169.4730198</v>
      </c>
    </row>
    <row r="35" spans="1:4" ht="12" customHeight="1">
      <c r="A35" s="1038" t="s">
        <v>3861</v>
      </c>
      <c r="B35" s="1039">
        <v>101.82146088570001</v>
      </c>
      <c r="C35" s="1043" t="s">
        <v>335</v>
      </c>
      <c r="D35" s="1043">
        <v>172.92323390000001</v>
      </c>
    </row>
    <row r="36" spans="1:4" ht="12" customHeight="1">
      <c r="A36" s="1038" t="s">
        <v>3862</v>
      </c>
      <c r="B36" s="1039">
        <v>101.8756225035</v>
      </c>
      <c r="C36" s="1043" t="s">
        <v>2291</v>
      </c>
      <c r="D36" s="1043">
        <v>175.45675979999999</v>
      </c>
    </row>
    <row r="37" spans="1:4" ht="12" customHeight="1">
      <c r="A37" s="1038" t="s">
        <v>3863</v>
      </c>
      <c r="B37" s="1039">
        <v>101.9298438714</v>
      </c>
      <c r="C37" s="1043" t="s">
        <v>2295</v>
      </c>
      <c r="D37" s="1043">
        <v>177.74554280000001</v>
      </c>
    </row>
    <row r="38" spans="1:4" ht="12" customHeight="1">
      <c r="A38" s="1038" t="s">
        <v>3864</v>
      </c>
      <c r="B38" s="1039">
        <v>101.98405100719999</v>
      </c>
      <c r="C38" s="1043" t="s">
        <v>2299</v>
      </c>
      <c r="D38" s="1043">
        <v>181.75188990000001</v>
      </c>
    </row>
    <row r="39" spans="1:4" ht="12" customHeight="1">
      <c r="A39" s="1038" t="s">
        <v>3865</v>
      </c>
      <c r="B39" s="1039">
        <v>102.0318893287</v>
      </c>
      <c r="C39" s="1043" t="s">
        <v>1034</v>
      </c>
      <c r="D39" s="1043">
        <v>186.48119449999999</v>
      </c>
    </row>
    <row r="40" spans="1:4" ht="12" customHeight="1">
      <c r="A40" s="1038" t="s">
        <v>3866</v>
      </c>
      <c r="B40" s="1039">
        <v>102.086177527</v>
      </c>
      <c r="C40" s="1043" t="s">
        <v>1015</v>
      </c>
      <c r="D40" s="1043">
        <v>189.40299519999999</v>
      </c>
    </row>
    <row r="41" spans="1:4" ht="12" customHeight="1">
      <c r="A41" s="1038" t="s">
        <v>2154</v>
      </c>
      <c r="B41" s="1039">
        <v>102.1405255475</v>
      </c>
      <c r="C41" s="1043" t="s">
        <v>330</v>
      </c>
      <c r="D41" s="1043">
        <v>195.6674438</v>
      </c>
    </row>
    <row r="42" spans="1:4" ht="12" customHeight="1">
      <c r="A42" s="1038" t="s">
        <v>3867</v>
      </c>
      <c r="B42" s="1039">
        <v>102.1948399236</v>
      </c>
      <c r="C42" s="1043" t="s">
        <v>975</v>
      </c>
      <c r="D42" s="1043">
        <v>199.2363972</v>
      </c>
    </row>
    <row r="43" spans="1:4" ht="12" customHeight="1">
      <c r="A43" s="1038" t="s">
        <v>3868</v>
      </c>
      <c r="B43" s="1039">
        <v>102.249214252</v>
      </c>
      <c r="C43" s="1043" t="s">
        <v>956</v>
      </c>
      <c r="D43" s="1043">
        <v>202.58728550000001</v>
      </c>
    </row>
    <row r="44" spans="1:4" ht="12" customHeight="1">
      <c r="A44" s="1038" t="s">
        <v>3869</v>
      </c>
      <c r="B44" s="1039">
        <v>102.30364853250001</v>
      </c>
      <c r="C44" s="1043" t="s">
        <v>933</v>
      </c>
      <c r="D44" s="1043">
        <v>206.1477557</v>
      </c>
    </row>
    <row r="45" spans="1:4" ht="12" customHeight="1">
      <c r="A45" s="1038" t="s">
        <v>3870</v>
      </c>
      <c r="B45" s="1039">
        <v>102.3581427654</v>
      </c>
      <c r="C45" s="1043" t="s">
        <v>917</v>
      </c>
      <c r="D45" s="1043">
        <v>207.61783</v>
      </c>
    </row>
    <row r="46" spans="1:4" ht="12" customHeight="1">
      <c r="A46" s="1038" t="s">
        <v>3871</v>
      </c>
      <c r="B46" s="1039">
        <v>102.4126969504</v>
      </c>
      <c r="C46" s="1043" t="s">
        <v>897</v>
      </c>
      <c r="D46" s="1043">
        <v>209.86247850000001</v>
      </c>
    </row>
    <row r="47" spans="1:4" ht="12" customHeight="1">
      <c r="A47" s="1038" t="s">
        <v>3872</v>
      </c>
      <c r="B47" s="1039">
        <v>102.4673585542</v>
      </c>
      <c r="C47" s="1043" t="s">
        <v>876</v>
      </c>
      <c r="D47" s="1043">
        <v>212.44998810000001</v>
      </c>
    </row>
    <row r="48" spans="1:4" ht="12" customHeight="1">
      <c r="A48" s="1038" t="s">
        <v>2155</v>
      </c>
      <c r="B48" s="1039">
        <v>102.52208031089999</v>
      </c>
      <c r="C48" s="1043" t="s">
        <v>858</v>
      </c>
      <c r="D48" s="1043">
        <v>214.75778539999999</v>
      </c>
    </row>
    <row r="49" spans="1:4" ht="12" customHeight="1">
      <c r="A49" s="1038" t="s">
        <v>3873</v>
      </c>
      <c r="B49" s="1039">
        <v>102.5768622208</v>
      </c>
      <c r="C49" s="1043" t="s">
        <v>838</v>
      </c>
      <c r="D49" s="1043">
        <v>217.28219530000001</v>
      </c>
    </row>
    <row r="50" spans="1:4" ht="12" customHeight="1">
      <c r="A50" s="1038" t="s">
        <v>3874</v>
      </c>
      <c r="B50" s="1039">
        <v>102.6317042837</v>
      </c>
      <c r="C50" s="1043" t="s">
        <v>2303</v>
      </c>
      <c r="D50" s="1043">
        <v>222.5115505</v>
      </c>
    </row>
    <row r="51" spans="1:4" ht="12" customHeight="1">
      <c r="A51" s="1038" t="s">
        <v>3875</v>
      </c>
      <c r="B51" s="1039">
        <v>102.68660649970001</v>
      </c>
      <c r="C51" s="1043" t="s">
        <v>802</v>
      </c>
      <c r="D51" s="1043">
        <v>226.1485773</v>
      </c>
    </row>
    <row r="52" spans="1:4" ht="12" customHeight="1">
      <c r="A52" s="1038" t="s">
        <v>3876</v>
      </c>
      <c r="B52" s="1039">
        <v>102.7415688688</v>
      </c>
      <c r="C52" s="1043" t="s">
        <v>783</v>
      </c>
      <c r="D52" s="1043">
        <v>229.64233530000001</v>
      </c>
    </row>
    <row r="53" spans="1:4" ht="12" customHeight="1">
      <c r="A53" s="1038" t="s">
        <v>3877</v>
      </c>
      <c r="B53" s="1039">
        <v>102.79690196360001</v>
      </c>
      <c r="C53" s="1043" t="s">
        <v>761</v>
      </c>
      <c r="D53" s="1043">
        <v>234.08043910000001</v>
      </c>
    </row>
    <row r="54" spans="1:4" ht="12" customHeight="1">
      <c r="A54" s="1038" t="s">
        <v>3878</v>
      </c>
      <c r="B54" s="1039">
        <v>102.8516740661</v>
      </c>
      <c r="C54" s="1043" t="s">
        <v>744</v>
      </c>
      <c r="D54" s="1043">
        <v>237.86824050000001</v>
      </c>
    </row>
    <row r="55" spans="1:4" ht="12" customHeight="1">
      <c r="A55" s="1038" t="s">
        <v>2156</v>
      </c>
      <c r="B55" s="1039">
        <v>102.9068168944</v>
      </c>
      <c r="C55" s="1043" t="s">
        <v>721</v>
      </c>
      <c r="D55" s="1043">
        <v>242.86830399999999</v>
      </c>
    </row>
    <row r="56" spans="1:4" ht="12" customHeight="1">
      <c r="A56" s="1038" t="s">
        <v>3879</v>
      </c>
      <c r="B56" s="1039">
        <v>102.96201987569999</v>
      </c>
      <c r="C56" s="1043" t="s">
        <v>703</v>
      </c>
      <c r="D56" s="1043">
        <v>248.13013509999999</v>
      </c>
    </row>
    <row r="57" spans="1:4" ht="12" customHeight="1">
      <c r="A57" s="1038" t="s">
        <v>3880</v>
      </c>
      <c r="B57" s="1039">
        <v>103.02299731950001</v>
      </c>
      <c r="C57" s="1043" t="s">
        <v>686</v>
      </c>
      <c r="D57" s="1043">
        <v>253.87824230000001</v>
      </c>
    </row>
    <row r="58" spans="1:4" ht="12" customHeight="1">
      <c r="A58" s="1038" t="s">
        <v>3881</v>
      </c>
      <c r="B58" s="1039">
        <v>103.07823180939999</v>
      </c>
      <c r="C58" s="1043" t="s">
        <v>663</v>
      </c>
      <c r="D58" s="1043">
        <v>258.2865966</v>
      </c>
    </row>
    <row r="59" spans="1:4" ht="12" customHeight="1">
      <c r="A59" s="1038" t="s">
        <v>3882</v>
      </c>
      <c r="B59" s="1039">
        <v>103.1335265015</v>
      </c>
      <c r="C59" s="1043" t="s">
        <v>646</v>
      </c>
      <c r="D59" s="1043">
        <v>260.70755739999998</v>
      </c>
    </row>
    <row r="60" spans="1:4" ht="12" customHeight="1">
      <c r="A60" s="1038" t="s">
        <v>3883</v>
      </c>
      <c r="B60" s="1039">
        <v>103.1888813959</v>
      </c>
      <c r="C60" s="1043" t="s">
        <v>626</v>
      </c>
      <c r="D60" s="1043">
        <v>265.44588349999998</v>
      </c>
    </row>
    <row r="61" spans="1:4" ht="12" customHeight="1">
      <c r="A61" s="1038" t="s">
        <v>3884</v>
      </c>
      <c r="B61" s="1039">
        <v>103.23883521179999</v>
      </c>
      <c r="C61" s="1043" t="s">
        <v>312</v>
      </c>
      <c r="D61" s="1043">
        <v>263.73898370000001</v>
      </c>
    </row>
    <row r="62" spans="1:4" ht="12" customHeight="1">
      <c r="A62" s="1038" t="s">
        <v>2157</v>
      </c>
      <c r="B62" s="1039">
        <v>103.2940489034</v>
      </c>
      <c r="C62" s="1043" t="s">
        <v>1</v>
      </c>
      <c r="D62" s="1043">
        <v>264.53475179999998</v>
      </c>
    </row>
    <row r="63" spans="1:4" ht="12" customHeight="1">
      <c r="A63" s="1038" t="s">
        <v>365</v>
      </c>
      <c r="B63" s="1039">
        <v>103.3495844048</v>
      </c>
      <c r="C63" s="1043" t="s">
        <v>573</v>
      </c>
      <c r="D63" s="1043">
        <v>268.60996</v>
      </c>
    </row>
    <row r="64" spans="1:4" ht="12" customHeight="1">
      <c r="A64" s="1038" t="s">
        <v>3885</v>
      </c>
      <c r="B64" s="1039">
        <v>103.4054911475</v>
      </c>
      <c r="C64" s="1043" t="s">
        <v>3</v>
      </c>
      <c r="D64" s="1043">
        <v>271.56765969999998</v>
      </c>
    </row>
    <row r="65" spans="1:4" ht="12" customHeight="1">
      <c r="A65" s="1038" t="s">
        <v>3886</v>
      </c>
      <c r="B65" s="1039">
        <v>103.46107322100001</v>
      </c>
      <c r="C65" s="1043" t="s">
        <v>535</v>
      </c>
      <c r="D65" s="1043">
        <v>269.98450100000002</v>
      </c>
    </row>
    <row r="66" spans="1:4" ht="12" customHeight="1">
      <c r="A66" s="1038" t="s">
        <v>3887</v>
      </c>
      <c r="B66" s="1039">
        <v>103.5167155564</v>
      </c>
      <c r="C66" s="1043" t="s">
        <v>517</v>
      </c>
      <c r="D66" s="1043">
        <v>273.14125439999998</v>
      </c>
    </row>
    <row r="67" spans="1:4" ht="12" customHeight="1">
      <c r="A67" s="1038" t="s">
        <v>3888</v>
      </c>
      <c r="B67" s="1039">
        <v>103.5721067186</v>
      </c>
      <c r="C67" s="1043" t="s">
        <v>493</v>
      </c>
      <c r="D67" s="1043">
        <v>271.61833139999999</v>
      </c>
    </row>
    <row r="68" spans="1:4" ht="12" customHeight="1">
      <c r="A68" s="1038" t="s">
        <v>3889</v>
      </c>
      <c r="B68" s="1039">
        <v>103.6278695777</v>
      </c>
      <c r="C68" s="1043" t="s">
        <v>475</v>
      </c>
      <c r="D68" s="1043">
        <v>276.6679072</v>
      </c>
    </row>
    <row r="69" spans="1:4" ht="12" customHeight="1">
      <c r="A69" s="1038" t="s">
        <v>2158</v>
      </c>
      <c r="B69" s="1039">
        <v>103.6919670736</v>
      </c>
      <c r="C69" s="1043" t="s">
        <v>8</v>
      </c>
      <c r="D69" s="1043">
        <v>282.01751960000001</v>
      </c>
    </row>
    <row r="70" spans="1:4" ht="12" customHeight="1">
      <c r="A70" s="1038" t="s">
        <v>3890</v>
      </c>
      <c r="B70" s="1039">
        <v>103.7461314036</v>
      </c>
      <c r="C70" s="1043" t="s">
        <v>435</v>
      </c>
      <c r="D70" s="1043">
        <v>293.57462959999998</v>
      </c>
    </row>
    <row r="71" spans="1:4" ht="12" customHeight="1">
      <c r="A71" s="1038" t="s">
        <v>3891</v>
      </c>
      <c r="B71" s="1039">
        <v>103.8020750484</v>
      </c>
      <c r="C71" s="1043" t="s">
        <v>417</v>
      </c>
      <c r="D71" s="1043">
        <v>304.63235700000001</v>
      </c>
    </row>
    <row r="72" spans="1:4" ht="12" customHeight="1">
      <c r="A72" s="1038" t="s">
        <v>3892</v>
      </c>
      <c r="B72" s="1039">
        <v>103.8580789551</v>
      </c>
      <c r="C72" s="1043" t="s">
        <v>398</v>
      </c>
      <c r="D72" s="1043">
        <v>311.670458</v>
      </c>
    </row>
    <row r="73" spans="1:4" ht="12" customHeight="1">
      <c r="A73" s="1038" t="s">
        <v>3893</v>
      </c>
      <c r="B73" s="1039">
        <v>103.9140428624</v>
      </c>
      <c r="C73" s="1043" t="s">
        <v>1097</v>
      </c>
      <c r="D73" s="1043">
        <v>316.40741389999999</v>
      </c>
    </row>
    <row r="74" spans="1:4" ht="12" customHeight="1">
      <c r="A74" s="1038" t="s">
        <v>3894</v>
      </c>
      <c r="B74" s="1039">
        <v>103.97006713330001</v>
      </c>
      <c r="C74" s="1043" t="s">
        <v>1116</v>
      </c>
      <c r="D74" s="1043">
        <v>318.08085190000003</v>
      </c>
    </row>
    <row r="75" spans="1:4" ht="12" customHeight="1">
      <c r="A75" s="1038" t="s">
        <v>3895</v>
      </c>
      <c r="B75" s="1039">
        <v>104.019585369</v>
      </c>
      <c r="C75" s="1043" t="s">
        <v>1076</v>
      </c>
      <c r="D75" s="1043">
        <v>323.35772780000002</v>
      </c>
    </row>
    <row r="76" spans="1:4" ht="12" customHeight="1">
      <c r="A76" s="1038" t="s">
        <v>2159</v>
      </c>
      <c r="B76" s="1039">
        <v>104.09016496540001</v>
      </c>
      <c r="C76" s="1043" t="s">
        <v>1226</v>
      </c>
      <c r="D76" s="1043">
        <v>328.81345599999997</v>
      </c>
    </row>
    <row r="77" spans="1:4" ht="12" customHeight="1">
      <c r="A77" s="1038" t="s">
        <v>3896</v>
      </c>
      <c r="B77" s="1039">
        <v>104.1463703276</v>
      </c>
      <c r="C77" s="1043" t="s">
        <v>1156</v>
      </c>
      <c r="D77" s="1043">
        <v>334.0837664</v>
      </c>
    </row>
    <row r="78" spans="1:4" ht="12" customHeight="1">
      <c r="A78" s="1038" t="s">
        <v>3897</v>
      </c>
      <c r="B78" s="1039">
        <v>104.2025524494</v>
      </c>
      <c r="C78" s="1043" t="s">
        <v>1261</v>
      </c>
      <c r="D78" s="1043">
        <v>341.15277780000002</v>
      </c>
    </row>
    <row r="79" spans="1:4" ht="12" customHeight="1">
      <c r="A79" s="1038" t="s">
        <v>3898</v>
      </c>
      <c r="B79" s="1039">
        <v>104.25873436480001</v>
      </c>
      <c r="C79" s="1043" t="s">
        <v>1328</v>
      </c>
      <c r="D79" s="1043">
        <v>346.8176828</v>
      </c>
    </row>
    <row r="80" spans="1:4" ht="12" customHeight="1">
      <c r="A80" s="1038" t="s">
        <v>3899</v>
      </c>
      <c r="B80" s="1039">
        <v>104.3149767777</v>
      </c>
      <c r="C80" s="1043" t="s">
        <v>1347</v>
      </c>
      <c r="D80" s="1043">
        <v>354.2321579</v>
      </c>
    </row>
    <row r="81" spans="1:4" ht="12" customHeight="1">
      <c r="A81" s="1038" t="s">
        <v>3900</v>
      </c>
      <c r="B81" s="1039">
        <v>104.356809744</v>
      </c>
      <c r="C81" s="1043" t="s">
        <v>1378</v>
      </c>
      <c r="D81" s="1043">
        <v>363.73923239999999</v>
      </c>
    </row>
    <row r="82" spans="1:4" ht="12" customHeight="1">
      <c r="A82" s="1038" t="s">
        <v>3901</v>
      </c>
      <c r="B82" s="1039">
        <v>104.413485877</v>
      </c>
      <c r="C82" s="1043" t="s">
        <v>1252</v>
      </c>
      <c r="D82" s="1043">
        <v>368.08696550000002</v>
      </c>
    </row>
    <row r="83" spans="1:4" ht="12" customHeight="1">
      <c r="A83" s="1038" t="s">
        <v>2160</v>
      </c>
      <c r="B83" s="1039">
        <v>104.4733296213</v>
      </c>
      <c r="C83" s="1043" t="s">
        <v>1471</v>
      </c>
      <c r="D83" s="1043">
        <v>371.56480370000003</v>
      </c>
    </row>
    <row r="84" spans="1:4" ht="12" customHeight="1">
      <c r="A84" s="1038" t="s">
        <v>3902</v>
      </c>
      <c r="B84" s="1039">
        <v>104.527520298</v>
      </c>
      <c r="C84" s="1043" t="s">
        <v>1146</v>
      </c>
      <c r="D84" s="1043">
        <v>378.22245249999997</v>
      </c>
    </row>
    <row r="85" spans="1:4" ht="12" customHeight="1">
      <c r="A85" s="1038" t="s">
        <v>3903</v>
      </c>
      <c r="B85" s="1039">
        <v>104.5836620645</v>
      </c>
      <c r="C85" s="1043" t="s">
        <v>1537</v>
      </c>
      <c r="D85" s="1043">
        <v>381.02624650000001</v>
      </c>
    </row>
    <row r="86" spans="1:4" ht="12" customHeight="1">
      <c r="A86" s="1038" t="s">
        <v>3904</v>
      </c>
      <c r="B86" s="1039">
        <v>104.6402271062</v>
      </c>
      <c r="C86" s="1043" t="s">
        <v>1137</v>
      </c>
      <c r="D86" s="1043">
        <v>387.37145079999999</v>
      </c>
    </row>
    <row r="87" spans="1:4" ht="12" customHeight="1">
      <c r="A87" s="1038" t="s">
        <v>3905</v>
      </c>
      <c r="B87" s="1039">
        <v>104.6968122868</v>
      </c>
      <c r="C87" s="1043" t="s">
        <v>1616</v>
      </c>
      <c r="D87" s="1043">
        <v>391.43833030000002</v>
      </c>
    </row>
    <row r="88" spans="1:4" ht="12" customHeight="1">
      <c r="A88" s="1038" t="s">
        <v>3906</v>
      </c>
      <c r="B88" s="1039">
        <v>104.75242089130001</v>
      </c>
      <c r="C88" s="1043" t="s">
        <v>1715</v>
      </c>
      <c r="D88" s="1043">
        <v>403.26795659999999</v>
      </c>
    </row>
    <row r="89" spans="1:4" ht="12" customHeight="1">
      <c r="A89" s="1038" t="s">
        <v>3907</v>
      </c>
      <c r="B89" s="1039">
        <v>104.8091271967</v>
      </c>
      <c r="C89" s="1043" t="s">
        <v>1759</v>
      </c>
      <c r="D89" s="1043">
        <v>409.12153949999998</v>
      </c>
    </row>
    <row r="90" spans="1:4" ht="12" customHeight="1">
      <c r="A90" s="1038" t="s">
        <v>2161</v>
      </c>
      <c r="B90" s="1039">
        <v>104.8658940645</v>
      </c>
      <c r="C90" s="1043" t="s">
        <v>1444</v>
      </c>
      <c r="D90" s="1043">
        <v>405.70846740000002</v>
      </c>
    </row>
    <row r="91" spans="1:4" ht="12" customHeight="1">
      <c r="A91" s="1038" t="s">
        <v>3908</v>
      </c>
      <c r="B91" s="1039">
        <v>104.9227214947</v>
      </c>
      <c r="C91" s="1043" t="s">
        <v>1839</v>
      </c>
      <c r="D91" s="1043">
        <v>412.00939310000001</v>
      </c>
    </row>
    <row r="92" spans="1:4" ht="12" customHeight="1">
      <c r="A92" s="1038" t="s">
        <v>3909</v>
      </c>
      <c r="B92" s="1039">
        <v>104.9793789324</v>
      </c>
      <c r="C92" s="1043" t="s">
        <v>1853</v>
      </c>
      <c r="D92" s="1043">
        <v>420.97618610000001</v>
      </c>
    </row>
    <row r="93" spans="1:4" ht="12" customHeight="1">
      <c r="A93" s="1038" t="s">
        <v>3910</v>
      </c>
      <c r="B93" s="1039">
        <v>105.0360971417</v>
      </c>
      <c r="C93" s="1043" t="s">
        <v>1910</v>
      </c>
      <c r="D93" s="1043">
        <v>427.48313730000001</v>
      </c>
    </row>
    <row r="94" spans="1:4" ht="12" customHeight="1">
      <c r="A94" s="1038" t="s">
        <v>364</v>
      </c>
      <c r="B94" s="1039">
        <v>105.09287612280001</v>
      </c>
      <c r="C94" s="1043" t="s">
        <v>1150</v>
      </c>
      <c r="D94" s="1043">
        <v>435.36408649999998</v>
      </c>
    </row>
    <row r="95" spans="1:4" ht="12" customHeight="1">
      <c r="A95" s="1038" t="s">
        <v>3911</v>
      </c>
      <c r="B95" s="1039">
        <v>105.14971587559999</v>
      </c>
      <c r="C95" s="1043" t="s">
        <v>2042</v>
      </c>
      <c r="D95" s="1043">
        <v>440.72180659999998</v>
      </c>
    </row>
    <row r="96" spans="1:4" ht="12" customHeight="1">
      <c r="A96" s="1038" t="s">
        <v>3912</v>
      </c>
      <c r="B96" s="1039">
        <v>105.2066164001</v>
      </c>
      <c r="C96" s="1043" t="s">
        <v>2075</v>
      </c>
      <c r="D96" s="1043">
        <v>452.78939129999998</v>
      </c>
    </row>
    <row r="97" spans="1:4" ht="12" customHeight="1">
      <c r="A97" s="1038" t="s">
        <v>2162</v>
      </c>
      <c r="B97" s="1039">
        <v>105.2635776963</v>
      </c>
      <c r="C97" s="1043" t="s">
        <v>1142</v>
      </c>
      <c r="D97" s="1043">
        <v>456.72861895609998</v>
      </c>
    </row>
    <row r="98" spans="1:4" ht="12" customHeight="1">
      <c r="A98" s="1038" t="s">
        <v>3913</v>
      </c>
      <c r="B98" s="1039">
        <v>105.35158872780001</v>
      </c>
      <c r="C98" s="1043" t="s">
        <v>2319</v>
      </c>
      <c r="D98" s="1043">
        <v>464.82293245009998</v>
      </c>
    </row>
    <row r="99" spans="1:4" ht="12" customHeight="1">
      <c r="A99" s="1038" t="s">
        <v>3914</v>
      </c>
      <c r="B99" s="1039">
        <v>105.40867156749999</v>
      </c>
      <c r="C99" s="1036" t="s">
        <v>2384</v>
      </c>
      <c r="D99" s="1037">
        <v>473.93325474429997</v>
      </c>
    </row>
    <row r="100" spans="1:4" ht="12" customHeight="1">
      <c r="A100" s="1038" t="s">
        <v>3915</v>
      </c>
      <c r="B100" s="1039">
        <v>105.4641671861</v>
      </c>
      <c r="C100" s="1036" t="s">
        <v>2433</v>
      </c>
      <c r="D100" s="1037">
        <v>481.031106432</v>
      </c>
    </row>
    <row r="101" spans="1:4" ht="12" customHeight="1">
      <c r="A101" s="1038" t="s">
        <v>3916</v>
      </c>
      <c r="B101" s="1039">
        <v>105.5197253202</v>
      </c>
      <c r="C101" s="1036" t="s">
        <v>2491</v>
      </c>
      <c r="D101" s="1037">
        <v>489.0982627381</v>
      </c>
    </row>
    <row r="102" spans="1:4" ht="12" customHeight="1">
      <c r="A102" s="1038" t="s">
        <v>3917</v>
      </c>
      <c r="B102" s="1039">
        <v>105.57534597</v>
      </c>
      <c r="C102" s="1043" t="s">
        <v>1157</v>
      </c>
      <c r="D102" s="1037">
        <v>494.52980362839997</v>
      </c>
    </row>
    <row r="103" spans="1:4" ht="12" customHeight="1">
      <c r="A103" s="1038" t="s">
        <v>3918</v>
      </c>
      <c r="B103" s="1039">
        <v>105.5991509385</v>
      </c>
      <c r="C103" s="1036" t="s">
        <v>2580</v>
      </c>
      <c r="D103" s="1037">
        <v>499.48495772939998</v>
      </c>
    </row>
    <row r="104" spans="1:4" ht="12" customHeight="1">
      <c r="A104" s="1038" t="s">
        <v>2163</v>
      </c>
      <c r="B104" s="1039">
        <v>105.654790303</v>
      </c>
      <c r="C104" s="1036" t="s">
        <v>2628</v>
      </c>
      <c r="D104" s="1037">
        <v>503.6368585893</v>
      </c>
    </row>
    <row r="105" spans="1:4" ht="12" customHeight="1">
      <c r="A105" s="1038" t="s">
        <v>3919</v>
      </c>
      <c r="B105" s="1039">
        <v>105.71049229099999</v>
      </c>
      <c r="C105" s="1036" t="s">
        <v>2663</v>
      </c>
      <c r="D105" s="1037">
        <v>508.33364293530002</v>
      </c>
    </row>
    <row r="106" spans="1:4" ht="12" customHeight="1">
      <c r="A106" s="1038" t="s">
        <v>3920</v>
      </c>
      <c r="B106" s="1039">
        <v>105.77221904370001</v>
      </c>
      <c r="C106" s="1036" t="s">
        <v>2730</v>
      </c>
      <c r="D106" s="1037">
        <v>515.95022545170002</v>
      </c>
    </row>
    <row r="107" spans="1:4" ht="12" customHeight="1">
      <c r="A107" s="1038" t="s">
        <v>3921</v>
      </c>
      <c r="B107" s="1039">
        <v>105.8280462787</v>
      </c>
      <c r="C107" s="1043" t="s">
        <v>2901</v>
      </c>
      <c r="D107" s="1043">
        <v>521.17106991139997</v>
      </c>
    </row>
    <row r="108" spans="1:4" ht="12" customHeight="1">
      <c r="A108" s="1038" t="s">
        <v>3922</v>
      </c>
      <c r="B108" s="1039">
        <v>105.8839361372</v>
      </c>
      <c r="C108" s="1043" t="s">
        <v>2989</v>
      </c>
      <c r="D108" s="1043">
        <v>536.07543562299998</v>
      </c>
    </row>
    <row r="109" spans="1:4" ht="12" customHeight="1">
      <c r="A109" s="1038" t="s">
        <v>3923</v>
      </c>
      <c r="B109" s="1039">
        <v>105.93979997610001</v>
      </c>
      <c r="C109" s="1036" t="s">
        <v>3065</v>
      </c>
      <c r="D109" s="1037">
        <v>547.26</v>
      </c>
    </row>
    <row r="110" spans="1:4" ht="12" customHeight="1">
      <c r="A110" s="1038" t="s">
        <v>3924</v>
      </c>
      <c r="B110" s="1039">
        <v>105.9897558211</v>
      </c>
      <c r="C110" s="1036" t="s">
        <v>3192</v>
      </c>
      <c r="D110" s="1037">
        <v>554.20000000000005</v>
      </c>
    </row>
    <row r="111" spans="1:4" ht="12" customHeight="1">
      <c r="A111" s="1038" t="s">
        <v>2164</v>
      </c>
      <c r="B111" s="1039">
        <v>106.0457450869</v>
      </c>
      <c r="C111" s="1036" t="s">
        <v>3290</v>
      </c>
      <c r="D111" s="1037">
        <v>561.19000000000005</v>
      </c>
    </row>
    <row r="112" spans="1:4" ht="12" customHeight="1">
      <c r="A112" s="1038" t="s">
        <v>3925</v>
      </c>
      <c r="B112" s="1039">
        <v>106.10179706620001</v>
      </c>
      <c r="C112" s="1036" t="s">
        <v>3378</v>
      </c>
      <c r="D112" s="1037">
        <v>569.36199243689998</v>
      </c>
    </row>
    <row r="113" spans="1:4" ht="12" customHeight="1">
      <c r="A113" s="1038" t="s">
        <v>3926</v>
      </c>
      <c r="B113" s="1039">
        <v>106.157911759</v>
      </c>
      <c r="C113" s="1036" t="s">
        <v>5253</v>
      </c>
      <c r="D113" s="1037">
        <v>579.29933779759995</v>
      </c>
    </row>
    <row r="114" spans="1:4" ht="12" customHeight="1">
      <c r="A114" s="1038" t="s">
        <v>3927</v>
      </c>
      <c r="B114" s="1039">
        <v>106.21408916519999</v>
      </c>
      <c r="C114" s="1043" t="s">
        <v>5329</v>
      </c>
      <c r="D114" s="1043">
        <v>588.89392980540003</v>
      </c>
    </row>
    <row r="115" spans="1:4" ht="12" customHeight="1">
      <c r="A115" s="1038" t="s">
        <v>3928</v>
      </c>
      <c r="B115" s="1039">
        <v>106.2703292849</v>
      </c>
      <c r="C115" s="1036" t="s">
        <v>3582</v>
      </c>
      <c r="D115" s="1037">
        <v>599.65747225699999</v>
      </c>
    </row>
    <row r="116" spans="1:4" ht="12" customHeight="1">
      <c r="A116" s="1038" t="s">
        <v>3929</v>
      </c>
      <c r="B116" s="1039">
        <v>106.32663211809999</v>
      </c>
      <c r="C116" s="1036" t="s">
        <v>5603</v>
      </c>
      <c r="D116" s="1037">
        <v>606.71665963650003</v>
      </c>
    </row>
    <row r="117" spans="1:4" ht="12" customHeight="1">
      <c r="A117" s="1038" t="s">
        <v>3930</v>
      </c>
      <c r="B117" s="1039">
        <v>106.3829976648</v>
      </c>
      <c r="C117" s="1036" t="s">
        <v>3584</v>
      </c>
      <c r="D117" s="1037">
        <v>612.73957946339999</v>
      </c>
    </row>
    <row r="118" spans="1:4" ht="12" customHeight="1">
      <c r="A118" s="1038" t="s">
        <v>2165</v>
      </c>
      <c r="B118" s="1039">
        <v>106.43942592489999</v>
      </c>
      <c r="C118" s="1036" t="s">
        <v>6006</v>
      </c>
      <c r="D118" s="1037">
        <v>622.48923504560003</v>
      </c>
    </row>
    <row r="119" spans="1:4" ht="12" customHeight="1">
      <c r="A119" s="1038" t="s">
        <v>3931</v>
      </c>
      <c r="B119" s="1039">
        <v>106.5854775081</v>
      </c>
      <c r="C119" s="1036" t="s">
        <v>3593</v>
      </c>
      <c r="D119" s="1043">
        <v>623</v>
      </c>
    </row>
    <row r="120" spans="1:4" ht="12" customHeight="1">
      <c r="A120" s="1038" t="s">
        <v>3932</v>
      </c>
      <c r="B120" s="1039">
        <v>106.6420311952</v>
      </c>
      <c r="C120" s="1043"/>
      <c r="D120" s="1043"/>
    </row>
    <row r="121" spans="1:4" ht="12" customHeight="1">
      <c r="A121" s="1038" t="s">
        <v>3933</v>
      </c>
      <c r="B121" s="1039">
        <v>106.6986475957</v>
      </c>
      <c r="C121" s="1043"/>
      <c r="D121" s="1043"/>
    </row>
    <row r="122" spans="1:4" ht="12" customHeight="1">
      <c r="A122" s="1038" t="s">
        <v>3934</v>
      </c>
      <c r="B122" s="1039">
        <v>106.7553267097</v>
      </c>
      <c r="C122" s="1043"/>
      <c r="D122" s="1043"/>
    </row>
    <row r="123" spans="1:4" ht="12" customHeight="1">
      <c r="A123" s="1038" t="s">
        <v>3935</v>
      </c>
      <c r="B123" s="1039">
        <v>106.8299806592</v>
      </c>
      <c r="C123" s="1043"/>
      <c r="D123" s="1043"/>
    </row>
    <row r="124" spans="1:4" ht="12" customHeight="1">
      <c r="A124" s="1038" t="s">
        <v>3936</v>
      </c>
      <c r="B124" s="1039">
        <v>106.7793124686</v>
      </c>
      <c r="C124" s="1043"/>
      <c r="D124" s="1043"/>
    </row>
    <row r="125" spans="1:4" ht="12" customHeight="1">
      <c r="A125" s="1038" t="s">
        <v>363</v>
      </c>
      <c r="B125" s="1039">
        <v>106.8361797231</v>
      </c>
      <c r="C125" s="1043"/>
      <c r="D125" s="1043"/>
    </row>
    <row r="126" spans="1:4" ht="12" customHeight="1">
      <c r="A126" s="1038" t="s">
        <v>3937</v>
      </c>
      <c r="B126" s="1039">
        <v>106.89310969100001</v>
      </c>
      <c r="C126" s="1043"/>
      <c r="D126" s="1043"/>
    </row>
    <row r="127" spans="1:4" ht="12" customHeight="1">
      <c r="A127" s="1038" t="s">
        <v>3938</v>
      </c>
      <c r="B127" s="1039">
        <v>106.9501023724</v>
      </c>
      <c r="C127" s="1043"/>
      <c r="D127" s="1043"/>
    </row>
    <row r="128" spans="1:4" ht="12" customHeight="1">
      <c r="A128" s="1038" t="s">
        <v>3939</v>
      </c>
      <c r="B128" s="1039">
        <v>107.0071577672</v>
      </c>
      <c r="C128" s="1043"/>
      <c r="D128" s="1043"/>
    </row>
    <row r="129" spans="1:4" ht="12" customHeight="1">
      <c r="A129" s="1038" t="s">
        <v>3940</v>
      </c>
      <c r="B129" s="1039">
        <v>107.0642758756</v>
      </c>
      <c r="C129" s="1043"/>
      <c r="D129" s="1043"/>
    </row>
    <row r="130" spans="1:4" ht="12" customHeight="1">
      <c r="A130" s="1038" t="s">
        <v>3941</v>
      </c>
      <c r="B130" s="1039">
        <v>107.12145669740001</v>
      </c>
      <c r="C130" s="1043"/>
      <c r="D130" s="1043"/>
    </row>
    <row r="131" spans="1:4" ht="12" customHeight="1">
      <c r="A131" s="1038" t="s">
        <v>3942</v>
      </c>
      <c r="B131" s="1039">
        <v>107.17863649</v>
      </c>
      <c r="C131" s="1043"/>
      <c r="D131" s="1043"/>
    </row>
    <row r="132" spans="1:4" ht="12" customHeight="1">
      <c r="A132" s="1038" t="s">
        <v>2166</v>
      </c>
      <c r="B132" s="1039">
        <v>107.2358790867</v>
      </c>
      <c r="C132" s="1043"/>
      <c r="D132" s="1043"/>
    </row>
    <row r="133" spans="1:4" ht="12" customHeight="1">
      <c r="A133" s="1038" t="s">
        <v>3943</v>
      </c>
      <c r="B133" s="1039">
        <v>107.29309683380001</v>
      </c>
      <c r="C133" s="1043"/>
      <c r="D133" s="1043"/>
    </row>
    <row r="134" spans="1:4" ht="12" customHeight="1">
      <c r="A134" s="1038" t="s">
        <v>3944</v>
      </c>
      <c r="B134" s="1039">
        <v>107.3508564041</v>
      </c>
      <c r="C134" s="1043"/>
      <c r="D134" s="1043"/>
    </row>
    <row r="135" spans="1:4" ht="12" customHeight="1">
      <c r="A135" s="1038" t="s">
        <v>3945</v>
      </c>
      <c r="B135" s="1039">
        <v>107.4080942059</v>
      </c>
      <c r="C135" s="1043"/>
      <c r="D135" s="1043"/>
    </row>
    <row r="136" spans="1:4" ht="12" customHeight="1">
      <c r="A136" s="1038" t="s">
        <v>3946</v>
      </c>
      <c r="B136" s="1039">
        <v>107.4653950326</v>
      </c>
      <c r="C136" s="1043"/>
      <c r="D136" s="1043"/>
    </row>
    <row r="137" spans="1:4" ht="12" customHeight="1">
      <c r="A137" s="1038" t="s">
        <v>3947</v>
      </c>
      <c r="B137" s="1039">
        <v>107.5222791604</v>
      </c>
      <c r="C137" s="1043"/>
      <c r="D137" s="1043"/>
    </row>
    <row r="138" spans="1:4" ht="12" customHeight="1">
      <c r="A138" s="1038" t="s">
        <v>3948</v>
      </c>
      <c r="B138" s="1039">
        <v>107.57970603690001</v>
      </c>
      <c r="C138" s="1043"/>
      <c r="D138" s="1043"/>
    </row>
    <row r="139" spans="1:4" ht="12" customHeight="1">
      <c r="A139" s="1038" t="s">
        <v>2167</v>
      </c>
      <c r="B139" s="1039">
        <v>107.7388973641</v>
      </c>
      <c r="C139" s="1043"/>
      <c r="D139" s="1043"/>
    </row>
    <row r="140" spans="1:4" ht="12" customHeight="1">
      <c r="A140" s="1038" t="s">
        <v>3949</v>
      </c>
      <c r="B140" s="1039">
        <v>107.6945161604</v>
      </c>
      <c r="C140" s="1043"/>
      <c r="D140" s="1043"/>
    </row>
    <row r="141" spans="1:4" ht="12" customHeight="1">
      <c r="A141" s="1038" t="s">
        <v>3950</v>
      </c>
      <c r="B141" s="1039">
        <v>107.7520439287</v>
      </c>
      <c r="C141" s="1043"/>
      <c r="D141" s="1043"/>
    </row>
    <row r="142" spans="1:4" ht="12" customHeight="1">
      <c r="A142" s="1038" t="s">
        <v>3951</v>
      </c>
      <c r="B142" s="1039">
        <v>107.8096348113</v>
      </c>
      <c r="C142" s="1043"/>
      <c r="D142" s="1043"/>
    </row>
    <row r="143" spans="1:4" ht="12" customHeight="1">
      <c r="A143" s="1038" t="s">
        <v>3952</v>
      </c>
      <c r="B143" s="1039">
        <v>107.8672888083</v>
      </c>
      <c r="C143" s="1043"/>
      <c r="D143" s="1043"/>
    </row>
    <row r="144" spans="1:4" ht="12" customHeight="1">
      <c r="A144" s="1038" t="s">
        <v>6010</v>
      </c>
      <c r="B144" s="1039">
        <v>107.9250059197</v>
      </c>
      <c r="C144" s="1043"/>
      <c r="D144" s="1043"/>
    </row>
    <row r="145" spans="1:4" ht="12" customHeight="1">
      <c r="A145" s="1038" t="s">
        <v>3953</v>
      </c>
      <c r="B145" s="1039">
        <v>107.9827861454</v>
      </c>
      <c r="C145" s="1043"/>
      <c r="D145" s="1043"/>
    </row>
    <row r="146" spans="1:4" ht="12" customHeight="1">
      <c r="A146" s="1038" t="s">
        <v>2168</v>
      </c>
      <c r="B146" s="1039">
        <v>108.04062948559999</v>
      </c>
      <c r="C146" s="1043"/>
      <c r="D146" s="1043"/>
    </row>
    <row r="147" spans="1:4" ht="12" customHeight="1">
      <c r="A147" s="1038" t="s">
        <v>3954</v>
      </c>
      <c r="B147" s="1039">
        <v>108.09853594019999</v>
      </c>
      <c r="C147" s="1043"/>
      <c r="D147" s="1043"/>
    </row>
    <row r="148" spans="1:4" ht="12" customHeight="1">
      <c r="A148" s="1038" t="s">
        <v>3955</v>
      </c>
      <c r="B148" s="1039">
        <v>108.1565055091</v>
      </c>
      <c r="C148" s="1043"/>
      <c r="D148" s="1043"/>
    </row>
    <row r="149" spans="1:4" ht="12" customHeight="1">
      <c r="A149" s="1038" t="s">
        <v>3956</v>
      </c>
      <c r="B149" s="1039">
        <v>108.2145381924</v>
      </c>
      <c r="C149" s="1043"/>
      <c r="D149" s="1043"/>
    </row>
    <row r="150" spans="1:4" ht="12" customHeight="1">
      <c r="A150" s="1038" t="s">
        <v>3957</v>
      </c>
      <c r="B150" s="1039">
        <v>108.27263399020001</v>
      </c>
      <c r="C150" s="1043"/>
      <c r="D150" s="1043"/>
    </row>
    <row r="151" spans="1:4" ht="12" customHeight="1">
      <c r="A151" s="1038" t="s">
        <v>3958</v>
      </c>
      <c r="B151" s="1039">
        <v>108.3307062194</v>
      </c>
      <c r="C151" s="1043"/>
      <c r="D151" s="1043"/>
    </row>
    <row r="152" spans="1:4" ht="12" customHeight="1">
      <c r="A152" s="1038" t="s">
        <v>3959</v>
      </c>
      <c r="B152" s="1039">
        <v>108.3888416865</v>
      </c>
      <c r="C152" s="1043"/>
      <c r="D152" s="1043"/>
    </row>
    <row r="153" spans="1:4" ht="12" customHeight="1">
      <c r="A153" s="1038" t="s">
        <v>2169</v>
      </c>
      <c r="B153" s="1039">
        <v>108.4470403916</v>
      </c>
      <c r="C153" s="1043"/>
      <c r="D153" s="1043"/>
    </row>
    <row r="154" spans="1:4" ht="12" customHeight="1">
      <c r="A154" s="1038" t="s">
        <v>3960</v>
      </c>
      <c r="B154" s="1039">
        <v>108.5053023346</v>
      </c>
      <c r="C154" s="1043"/>
      <c r="D154" s="1043"/>
    </row>
    <row r="155" spans="1:4" ht="12" customHeight="1">
      <c r="A155" s="1038" t="s">
        <v>3961</v>
      </c>
      <c r="B155" s="1039">
        <v>108.5636275156</v>
      </c>
      <c r="C155" s="1043"/>
      <c r="D155" s="1043"/>
    </row>
    <row r="156" spans="1:4" ht="12" customHeight="1">
      <c r="A156" s="1038" t="s">
        <v>362</v>
      </c>
      <c r="B156" s="1039">
        <v>108.6220159344</v>
      </c>
      <c r="C156" s="1043"/>
      <c r="D156" s="1043"/>
    </row>
    <row r="157" spans="1:4" ht="12" customHeight="1">
      <c r="A157" s="1038" t="s">
        <v>3962</v>
      </c>
      <c r="B157" s="1039">
        <v>108.6804675913</v>
      </c>
      <c r="C157" s="1043"/>
      <c r="D157" s="1043"/>
    </row>
    <row r="158" spans="1:4" ht="12" customHeight="1">
      <c r="A158" s="1038" t="s">
        <v>3963</v>
      </c>
      <c r="B158" s="1039">
        <v>108.7389096615</v>
      </c>
      <c r="C158" s="1043"/>
      <c r="D158" s="1043"/>
    </row>
    <row r="159" spans="1:4" ht="12" customHeight="1">
      <c r="A159" s="1038" t="s">
        <v>3964</v>
      </c>
      <c r="B159" s="1039">
        <v>108.7980172937</v>
      </c>
      <c r="C159" s="1043"/>
      <c r="D159" s="1043"/>
    </row>
    <row r="160" spans="1:4" ht="12" customHeight="1">
      <c r="A160" s="1038" t="s">
        <v>2170</v>
      </c>
      <c r="B160" s="1039">
        <v>108.87258056260001</v>
      </c>
      <c r="C160" s="1043"/>
      <c r="D160" s="1043"/>
    </row>
    <row r="161" spans="1:4" ht="12" customHeight="1">
      <c r="A161" s="1038" t="s">
        <v>3965</v>
      </c>
      <c r="B161" s="1039">
        <v>108.9312127136</v>
      </c>
      <c r="C161" s="1043"/>
      <c r="D161" s="1043"/>
    </row>
    <row r="162" spans="1:4" ht="12" customHeight="1">
      <c r="A162" s="1038" t="s">
        <v>3966</v>
      </c>
      <c r="B162" s="1039">
        <v>108.9899082248</v>
      </c>
      <c r="C162" s="1043"/>
      <c r="D162" s="1043"/>
    </row>
    <row r="163" spans="1:4" ht="12" customHeight="1">
      <c r="A163" s="1038" t="s">
        <v>3967</v>
      </c>
      <c r="B163" s="1039">
        <v>109.04866709620001</v>
      </c>
      <c r="C163" s="1043"/>
      <c r="D163" s="1043"/>
    </row>
    <row r="164" spans="1:4" ht="12" customHeight="1">
      <c r="A164" s="1038" t="s">
        <v>3968</v>
      </c>
      <c r="B164" s="1039">
        <v>109.107489328</v>
      </c>
      <c r="C164" s="1043"/>
      <c r="D164" s="1043"/>
    </row>
    <row r="165" spans="1:4" ht="12" customHeight="1">
      <c r="A165" s="1038" t="s">
        <v>3969</v>
      </c>
      <c r="B165" s="1039">
        <v>109.1672782226</v>
      </c>
      <c r="C165" s="1043"/>
      <c r="D165" s="1043"/>
    </row>
    <row r="166" spans="1:4" ht="12" customHeight="1">
      <c r="A166" s="1038" t="s">
        <v>3970</v>
      </c>
      <c r="B166" s="1039">
        <v>109.2207227258</v>
      </c>
      <c r="C166" s="1043"/>
      <c r="D166" s="1043"/>
    </row>
    <row r="167" spans="1:4" ht="12" customHeight="1">
      <c r="A167" s="1038" t="s">
        <v>2171</v>
      </c>
      <c r="B167" s="1039">
        <v>109.27962980940001</v>
      </c>
      <c r="C167" s="1043"/>
      <c r="D167" s="1043"/>
    </row>
    <row r="168" spans="1:4" ht="12" customHeight="1">
      <c r="A168" s="1038" t="s">
        <v>3971</v>
      </c>
      <c r="B168" s="1039">
        <v>109.32646992479999</v>
      </c>
      <c r="C168" s="1043"/>
      <c r="D168" s="1043"/>
    </row>
    <row r="169" spans="1:4" ht="12" customHeight="1">
      <c r="A169" s="1038" t="s">
        <v>3972</v>
      </c>
      <c r="B169" s="1039">
        <v>109.3858317926</v>
      </c>
      <c r="C169" s="1043"/>
      <c r="D169" s="1043"/>
    </row>
    <row r="170" spans="1:4" ht="12" customHeight="1">
      <c r="A170" s="1038" t="s">
        <v>3973</v>
      </c>
      <c r="B170" s="1039">
        <v>109.444929278</v>
      </c>
      <c r="C170" s="1043"/>
      <c r="D170" s="1043"/>
    </row>
    <row r="171" spans="1:4" ht="12" customHeight="1">
      <c r="A171" s="1038" t="s">
        <v>3974</v>
      </c>
      <c r="B171" s="1039">
        <v>109.5040024147</v>
      </c>
      <c r="C171" s="1043"/>
      <c r="D171" s="1043"/>
    </row>
    <row r="172" spans="1:4" ht="12" customHeight="1">
      <c r="A172" s="1038" t="s">
        <v>3975</v>
      </c>
      <c r="B172" s="1039">
        <v>109.56275065</v>
      </c>
      <c r="C172" s="1043"/>
      <c r="D172" s="1043"/>
    </row>
    <row r="173" spans="1:4" ht="12" customHeight="1">
      <c r="A173" s="1038" t="s">
        <v>3976</v>
      </c>
      <c r="B173" s="1039">
        <v>109.6218911987</v>
      </c>
      <c r="C173" s="1043"/>
      <c r="D173" s="1043"/>
    </row>
    <row r="174" spans="1:4" ht="12" customHeight="1">
      <c r="A174" s="1038" t="s">
        <v>2172</v>
      </c>
      <c r="B174" s="1039">
        <v>109.6810954046</v>
      </c>
      <c r="C174" s="1043"/>
      <c r="D174" s="1043"/>
    </row>
    <row r="175" spans="1:4" ht="12" customHeight="1">
      <c r="A175" s="1038" t="s">
        <v>3977</v>
      </c>
      <c r="B175" s="1039">
        <v>109.7403632676</v>
      </c>
      <c r="C175" s="1043"/>
      <c r="D175" s="1043"/>
    </row>
    <row r="176" spans="1:4" ht="12" customHeight="1">
      <c r="A176" s="1038" t="s">
        <v>3978</v>
      </c>
      <c r="B176" s="1039">
        <v>109.8007832534</v>
      </c>
      <c r="C176" s="1043"/>
      <c r="D176" s="1043"/>
    </row>
    <row r="177" spans="1:4" ht="12" customHeight="1">
      <c r="A177" s="1038" t="s">
        <v>3979</v>
      </c>
      <c r="B177" s="1039">
        <v>109.8601784307</v>
      </c>
      <c r="C177" s="1043"/>
      <c r="D177" s="1043"/>
    </row>
    <row r="178" spans="1:4" ht="12" customHeight="1">
      <c r="A178" s="1038" t="s">
        <v>3980</v>
      </c>
      <c r="B178" s="1039">
        <v>109.91963726509999</v>
      </c>
      <c r="C178" s="1043"/>
      <c r="D178" s="1043"/>
    </row>
    <row r="179" spans="1:4" ht="12" customHeight="1">
      <c r="A179" s="1038" t="s">
        <v>3981</v>
      </c>
      <c r="B179" s="1039">
        <v>109.9780285952</v>
      </c>
      <c r="C179" s="1043"/>
      <c r="D179" s="1043"/>
    </row>
    <row r="180" spans="1:4" ht="12" customHeight="1">
      <c r="A180" s="1038" t="s">
        <v>3982</v>
      </c>
      <c r="B180" s="1039">
        <v>110.0375309034</v>
      </c>
      <c r="C180" s="1043"/>
      <c r="D180" s="1043"/>
    </row>
    <row r="181" spans="1:4" ht="12" customHeight="1">
      <c r="A181" s="1038" t="s">
        <v>2173</v>
      </c>
      <c r="B181" s="1039">
        <v>110.09709699770001</v>
      </c>
      <c r="C181" s="1043"/>
      <c r="D181" s="1043"/>
    </row>
    <row r="182" spans="1:4" ht="12" customHeight="1">
      <c r="A182" s="1038" t="s">
        <v>3983</v>
      </c>
      <c r="B182" s="1039">
        <v>110.1567268782</v>
      </c>
      <c r="C182" s="1043"/>
      <c r="D182" s="1043"/>
    </row>
    <row r="183" spans="1:4" ht="12" customHeight="1">
      <c r="A183" s="1038" t="s">
        <v>3984</v>
      </c>
      <c r="B183" s="1039">
        <v>110.21642054500001</v>
      </c>
      <c r="C183" s="1043"/>
      <c r="D183" s="1043"/>
    </row>
    <row r="184" spans="1:4" ht="12" customHeight="1">
      <c r="A184" s="1038" t="s">
        <v>3985</v>
      </c>
      <c r="B184" s="1039">
        <v>110.27617799790001</v>
      </c>
      <c r="C184" s="1043"/>
      <c r="D184" s="1043"/>
    </row>
    <row r="185" spans="1:4" ht="12" customHeight="1">
      <c r="A185" s="1038" t="s">
        <v>3986</v>
      </c>
      <c r="B185" s="1039">
        <v>110.3357461459</v>
      </c>
      <c r="C185" s="1043"/>
      <c r="D185" s="1043"/>
    </row>
    <row r="186" spans="1:4" ht="12" customHeight="1">
      <c r="A186" s="1038" t="s">
        <v>3987</v>
      </c>
      <c r="B186" s="1039">
        <v>110.39537846970001</v>
      </c>
      <c r="C186" s="1043"/>
      <c r="D186" s="1043"/>
    </row>
    <row r="187" spans="1:4" ht="12" customHeight="1">
      <c r="A187" s="1038" t="s">
        <v>361</v>
      </c>
      <c r="B187" s="1039">
        <v>110.4550749693</v>
      </c>
      <c r="C187" s="1043"/>
      <c r="D187" s="1043"/>
    </row>
    <row r="188" spans="1:4" ht="12" customHeight="1">
      <c r="A188" s="1038" t="s">
        <v>2174</v>
      </c>
      <c r="B188" s="1039">
        <v>110.5148356447</v>
      </c>
      <c r="C188" s="1043"/>
      <c r="D188" s="1043"/>
    </row>
    <row r="189" spans="1:4" ht="12" customHeight="1">
      <c r="A189" s="1038" t="s">
        <v>3988</v>
      </c>
      <c r="B189" s="1039">
        <v>110.5746604958</v>
      </c>
      <c r="C189" s="1043"/>
      <c r="D189" s="1043"/>
    </row>
    <row r="190" spans="1:4" ht="12" customHeight="1">
      <c r="A190" s="1038" t="s">
        <v>3989</v>
      </c>
      <c r="B190" s="1039">
        <v>110.6345495228</v>
      </c>
      <c r="C190" s="1043"/>
      <c r="D190" s="1043"/>
    </row>
    <row r="191" spans="1:4" ht="12" customHeight="1">
      <c r="A191" s="1038" t="s">
        <v>3990</v>
      </c>
      <c r="B191" s="1039">
        <v>110.6945027255</v>
      </c>
      <c r="C191" s="1043"/>
      <c r="D191" s="1043"/>
    </row>
    <row r="192" spans="1:4" ht="12" customHeight="1">
      <c r="A192" s="1038" t="s">
        <v>3991</v>
      </c>
      <c r="B192" s="1039">
        <v>110.75452010399999</v>
      </c>
      <c r="C192" s="1043"/>
      <c r="D192" s="1043"/>
    </row>
    <row r="193" spans="1:4" ht="12" customHeight="1">
      <c r="A193" s="1038" t="s">
        <v>3992</v>
      </c>
      <c r="B193" s="1039">
        <v>110.8128707197</v>
      </c>
      <c r="C193" s="1043"/>
      <c r="D193" s="1043"/>
    </row>
    <row r="194" spans="1:4" ht="12" customHeight="1">
      <c r="A194" s="1038" t="s">
        <v>3993</v>
      </c>
      <c r="B194" s="1039">
        <v>110.8712886058</v>
      </c>
      <c r="C194" s="1043"/>
      <c r="D194" s="1043"/>
    </row>
    <row r="195" spans="1:4" ht="12" customHeight="1">
      <c r="A195" s="1038" t="s">
        <v>2175</v>
      </c>
      <c r="B195" s="1039">
        <v>110.9297737621</v>
      </c>
      <c r="C195" s="1043"/>
      <c r="D195" s="1043"/>
    </row>
    <row r="196" spans="1:4" ht="12" customHeight="1">
      <c r="A196" s="1038" t="s">
        <v>3994</v>
      </c>
      <c r="B196" s="1039">
        <v>110.9883261888</v>
      </c>
      <c r="C196" s="1043"/>
      <c r="D196" s="1043"/>
    </row>
    <row r="197" spans="1:4" ht="12" customHeight="1">
      <c r="A197" s="1038" t="s">
        <v>3995</v>
      </c>
      <c r="B197" s="1039">
        <v>111.0468044063</v>
      </c>
      <c r="C197" s="1043"/>
      <c r="D197" s="1043"/>
    </row>
    <row r="198" spans="1:4" ht="12" customHeight="1">
      <c r="A198" s="1038" t="s">
        <v>3996</v>
      </c>
      <c r="B198" s="1039">
        <v>111.10535027589999</v>
      </c>
      <c r="C198" s="1043"/>
      <c r="D198" s="1043"/>
    </row>
    <row r="199" spans="1:4" ht="12" customHeight="1">
      <c r="A199" s="1038" t="s">
        <v>3997</v>
      </c>
      <c r="B199" s="1039">
        <v>111.1639637975</v>
      </c>
      <c r="C199" s="1043"/>
      <c r="D199" s="1043"/>
    </row>
    <row r="200" spans="1:4" ht="12" customHeight="1">
      <c r="A200" s="1038" t="s">
        <v>3998</v>
      </c>
      <c r="B200" s="1039">
        <v>111.29598889259999</v>
      </c>
      <c r="C200" s="1043"/>
      <c r="D200" s="1043"/>
    </row>
    <row r="201" spans="1:4" ht="12" customHeight="1">
      <c r="A201" s="1038" t="s">
        <v>3999</v>
      </c>
      <c r="B201" s="1039">
        <v>111.2813937967</v>
      </c>
      <c r="C201" s="1043"/>
      <c r="D201" s="1043"/>
    </row>
    <row r="202" spans="1:4" ht="12" customHeight="1">
      <c r="A202" s="1038" t="s">
        <v>2176</v>
      </c>
      <c r="B202" s="1039">
        <v>111.34012091450001</v>
      </c>
      <c r="C202" s="1043"/>
      <c r="D202" s="1043"/>
    </row>
    <row r="203" spans="1:4" ht="12" customHeight="1">
      <c r="A203" s="1038" t="s">
        <v>4000</v>
      </c>
      <c r="B203" s="1039">
        <v>111.3989159671</v>
      </c>
      <c r="C203" s="1043"/>
      <c r="D203" s="1043"/>
    </row>
    <row r="204" spans="1:4" ht="12" customHeight="1">
      <c r="A204" s="1038" t="s">
        <v>4001</v>
      </c>
      <c r="B204" s="1039">
        <v>111.4577789546</v>
      </c>
      <c r="C204" s="1043"/>
      <c r="D204" s="1043"/>
    </row>
    <row r="205" spans="1:4" ht="12" customHeight="1">
      <c r="A205" s="1038" t="s">
        <v>4002</v>
      </c>
      <c r="B205" s="1039">
        <v>111.51670987689999</v>
      </c>
      <c r="C205" s="1043"/>
      <c r="D205" s="1043"/>
    </row>
    <row r="206" spans="1:4" ht="12" customHeight="1">
      <c r="A206" s="1038" t="s">
        <v>4003</v>
      </c>
      <c r="B206" s="1039">
        <v>111.5757087341</v>
      </c>
      <c r="C206" s="1043"/>
      <c r="D206" s="1043"/>
    </row>
    <row r="207" spans="1:4" ht="12" customHeight="1">
      <c r="A207" s="1038" t="s">
        <v>4004</v>
      </c>
      <c r="B207" s="1039">
        <v>111.65298627849999</v>
      </c>
      <c r="C207" s="1043"/>
      <c r="D207" s="1043"/>
    </row>
    <row r="208" spans="1:4" ht="12" customHeight="1">
      <c r="A208" s="1038" t="s">
        <v>4005</v>
      </c>
      <c r="B208" s="1039">
        <v>111.6939102531</v>
      </c>
      <c r="C208" s="1043"/>
      <c r="D208" s="1043"/>
    </row>
    <row r="209" spans="1:4" ht="12" customHeight="1">
      <c r="A209" s="1038" t="s">
        <v>2177</v>
      </c>
      <c r="B209" s="1039">
        <v>111.7531129149</v>
      </c>
      <c r="C209" s="1043"/>
      <c r="D209" s="1043"/>
    </row>
    <row r="210" spans="1:4" ht="12" customHeight="1">
      <c r="A210" s="1038" t="s">
        <v>4006</v>
      </c>
      <c r="B210" s="1039">
        <v>111.8130378946</v>
      </c>
      <c r="C210" s="1043"/>
      <c r="D210" s="1043"/>
    </row>
    <row r="211" spans="1:4" ht="12" customHeight="1">
      <c r="A211" s="1038" t="s">
        <v>4007</v>
      </c>
      <c r="B211" s="1039">
        <v>111.8723764261</v>
      </c>
      <c r="C211" s="1043"/>
      <c r="D211" s="1043"/>
    </row>
    <row r="212" spans="1:4" ht="12" customHeight="1">
      <c r="A212" s="1038" t="s">
        <v>4008</v>
      </c>
      <c r="B212" s="1039">
        <v>111.93178289239999</v>
      </c>
      <c r="C212" s="1043"/>
      <c r="D212" s="1043"/>
    </row>
    <row r="213" spans="1:4" ht="12" customHeight="1">
      <c r="A213" s="1038" t="s">
        <v>4009</v>
      </c>
      <c r="B213" s="1039">
        <v>111.9912572937</v>
      </c>
      <c r="C213" s="1043"/>
      <c r="D213" s="1043"/>
    </row>
    <row r="214" spans="1:4" ht="12" customHeight="1">
      <c r="A214" s="1038" t="s">
        <v>4010</v>
      </c>
      <c r="B214" s="1039">
        <v>112.0501452467</v>
      </c>
      <c r="C214" s="1043"/>
      <c r="D214" s="1043"/>
    </row>
    <row r="215" spans="1:4" ht="12" customHeight="1">
      <c r="A215" s="1038" t="s">
        <v>4011</v>
      </c>
      <c r="B215" s="1039">
        <v>112.10975551759999</v>
      </c>
      <c r="C215" s="1043"/>
      <c r="D215" s="1043"/>
    </row>
    <row r="216" spans="1:4" ht="12" customHeight="1">
      <c r="A216" s="1038" t="s">
        <v>2178</v>
      </c>
      <c r="B216" s="1039">
        <v>112.1694337234</v>
      </c>
      <c r="C216" s="1043"/>
      <c r="D216" s="1043"/>
    </row>
    <row r="217" spans="1:4" ht="12" customHeight="1">
      <c r="A217" s="1038" t="s">
        <v>360</v>
      </c>
      <c r="B217" s="1039">
        <v>112.22911175039999</v>
      </c>
      <c r="C217" s="1043"/>
      <c r="D217" s="1043"/>
    </row>
    <row r="218" spans="1:4" ht="12" customHeight="1">
      <c r="A218" s="1038" t="s">
        <v>4012</v>
      </c>
      <c r="B218" s="1039">
        <v>112.2888577686</v>
      </c>
      <c r="C218" s="1043"/>
      <c r="D218" s="1043"/>
    </row>
    <row r="219" spans="1:4" ht="12" customHeight="1">
      <c r="A219" s="1038" t="s">
        <v>4013</v>
      </c>
      <c r="B219" s="1039">
        <v>112.3486717782</v>
      </c>
      <c r="C219" s="1043"/>
      <c r="D219" s="1043"/>
    </row>
    <row r="220" spans="1:4" ht="12" customHeight="1">
      <c r="A220" s="1038" t="s">
        <v>4014</v>
      </c>
      <c r="B220" s="1039">
        <v>112.408553779</v>
      </c>
      <c r="C220" s="1043"/>
      <c r="D220" s="1043"/>
    </row>
    <row r="221" spans="1:4" ht="12" customHeight="1">
      <c r="A221" s="1038" t="s">
        <v>4015</v>
      </c>
      <c r="B221" s="1039">
        <v>112.4747933666</v>
      </c>
      <c r="C221" s="1043"/>
      <c r="D221" s="1043"/>
    </row>
    <row r="222" spans="1:4" ht="12" customHeight="1">
      <c r="A222" s="1038" t="s">
        <v>4016</v>
      </c>
      <c r="B222" s="1039">
        <v>112.52852175469999</v>
      </c>
      <c r="C222" s="1043"/>
      <c r="D222" s="1043"/>
    </row>
    <row r="223" spans="1:4" ht="12" customHeight="1">
      <c r="A223" s="1038" t="s">
        <v>2179</v>
      </c>
      <c r="B223" s="1039">
        <v>112.58854252739999</v>
      </c>
      <c r="C223" s="1043"/>
      <c r="D223" s="1043"/>
    </row>
    <row r="224" spans="1:4" ht="12" customHeight="1">
      <c r="A224" s="1038" t="s">
        <v>4017</v>
      </c>
      <c r="B224" s="1039">
        <v>112.6486313922</v>
      </c>
      <c r="C224" s="1043"/>
      <c r="D224" s="1043"/>
    </row>
    <row r="225" spans="1:4" ht="12" customHeight="1">
      <c r="A225" s="1038" t="s">
        <v>4018</v>
      </c>
      <c r="B225" s="1039">
        <v>112.7087034823</v>
      </c>
      <c r="C225" s="1043"/>
      <c r="D225" s="1043"/>
    </row>
    <row r="226" spans="1:4" ht="12" customHeight="1">
      <c r="A226" s="1038" t="s">
        <v>4019</v>
      </c>
      <c r="B226" s="1039">
        <v>112.7688437955</v>
      </c>
      <c r="C226" s="1043"/>
      <c r="D226" s="1043"/>
    </row>
    <row r="227" spans="1:4" ht="12" customHeight="1">
      <c r="A227" s="1038" t="s">
        <v>4020</v>
      </c>
      <c r="B227" s="1039">
        <v>112.8289477934</v>
      </c>
      <c r="C227" s="1043"/>
      <c r="D227" s="1043"/>
    </row>
    <row r="228" spans="1:4" ht="12" customHeight="1">
      <c r="A228" s="1038" t="s">
        <v>4021</v>
      </c>
      <c r="B228" s="1039">
        <v>112.88912011719999</v>
      </c>
      <c r="C228" s="1043"/>
      <c r="D228" s="1043"/>
    </row>
    <row r="229" spans="1:4" ht="12" customHeight="1">
      <c r="A229" s="1038" t="s">
        <v>4022</v>
      </c>
      <c r="B229" s="1039">
        <v>112.9493607669</v>
      </c>
      <c r="C229" s="1043"/>
      <c r="D229" s="1043"/>
    </row>
    <row r="230" spans="1:4" ht="12" customHeight="1">
      <c r="A230" s="1038" t="s">
        <v>2180</v>
      </c>
      <c r="B230" s="1039">
        <v>113.00966974249999</v>
      </c>
      <c r="C230" s="1043"/>
      <c r="D230" s="1043"/>
    </row>
    <row r="231" spans="1:4" ht="12" customHeight="1">
      <c r="A231" s="1038" t="s">
        <v>4023</v>
      </c>
      <c r="B231" s="1039">
        <v>113.07004704400001</v>
      </c>
      <c r="C231" s="1043"/>
      <c r="D231" s="1043"/>
    </row>
    <row r="232" spans="1:4" ht="12" customHeight="1">
      <c r="A232" s="1038" t="s">
        <v>4024</v>
      </c>
      <c r="B232" s="1039">
        <v>113.1304055424</v>
      </c>
      <c r="C232" s="1043"/>
      <c r="D232" s="1043"/>
    </row>
    <row r="233" spans="1:4" ht="12" customHeight="1">
      <c r="A233" s="1038" t="s">
        <v>4025</v>
      </c>
      <c r="B233" s="1039">
        <v>113.1908324523</v>
      </c>
      <c r="C233" s="1043"/>
      <c r="D233" s="1043"/>
    </row>
    <row r="234" spans="1:4" ht="12" customHeight="1">
      <c r="A234" s="1038" t="s">
        <v>4026</v>
      </c>
      <c r="B234" s="1039">
        <v>113.2513277738</v>
      </c>
      <c r="C234" s="1043"/>
      <c r="D234" s="1043"/>
    </row>
    <row r="235" spans="1:4" ht="12" customHeight="1">
      <c r="A235" s="1038" t="s">
        <v>4027</v>
      </c>
      <c r="B235" s="1039">
        <v>113.31189150679999</v>
      </c>
      <c r="C235" s="1043"/>
      <c r="D235" s="1043"/>
    </row>
    <row r="236" spans="1:4" ht="12" customHeight="1">
      <c r="A236" s="1038" t="s">
        <v>4028</v>
      </c>
      <c r="B236" s="1039">
        <v>113.3725236514</v>
      </c>
      <c r="C236" s="1043"/>
      <c r="D236" s="1043"/>
    </row>
    <row r="237" spans="1:4" ht="12" customHeight="1">
      <c r="A237" s="1038" t="s">
        <v>2181</v>
      </c>
      <c r="B237" s="1039">
        <v>113.43322420760001</v>
      </c>
      <c r="C237" s="1043"/>
      <c r="D237" s="1043"/>
    </row>
    <row r="238" spans="1:4" ht="12" customHeight="1">
      <c r="A238" s="1038" t="s">
        <v>4029</v>
      </c>
      <c r="B238" s="1039">
        <v>113.49399317530001</v>
      </c>
      <c r="C238" s="1043"/>
      <c r="D238" s="1043"/>
    </row>
    <row r="239" spans="1:4" ht="12" customHeight="1">
      <c r="A239" s="1038" t="s">
        <v>4030</v>
      </c>
      <c r="B239" s="1039">
        <v>113.5548305545</v>
      </c>
      <c r="C239" s="1043"/>
      <c r="D239" s="1043"/>
    </row>
    <row r="240" spans="1:4" ht="12" customHeight="1">
      <c r="A240" s="1038" t="s">
        <v>4031</v>
      </c>
      <c r="B240" s="1039">
        <v>113.61573634529999</v>
      </c>
      <c r="C240" s="1043"/>
      <c r="D240" s="1043"/>
    </row>
    <row r="241" spans="1:4" ht="12" customHeight="1">
      <c r="A241" s="1038" t="s">
        <v>4032</v>
      </c>
      <c r="B241" s="1039">
        <v>113.6767105477</v>
      </c>
      <c r="C241" s="1043"/>
      <c r="D241" s="1043"/>
    </row>
    <row r="242" spans="1:4" ht="12" customHeight="1">
      <c r="A242" s="1038" t="s">
        <v>4033</v>
      </c>
      <c r="B242" s="1039">
        <v>113.74660950090001</v>
      </c>
      <c r="C242" s="1043"/>
      <c r="D242" s="1043"/>
    </row>
    <row r="243" spans="1:4" ht="12" customHeight="1">
      <c r="A243" s="1038" t="s">
        <v>4034</v>
      </c>
      <c r="B243" s="1039">
        <v>113.79876334950001</v>
      </c>
      <c r="C243" s="1043"/>
      <c r="D243" s="1043"/>
    </row>
    <row r="244" spans="1:4" ht="12" customHeight="1">
      <c r="A244" s="1038" t="s">
        <v>2182</v>
      </c>
      <c r="B244" s="1039">
        <v>113.8598543632</v>
      </c>
      <c r="C244" s="1043"/>
      <c r="D244" s="1043"/>
    </row>
    <row r="245" spans="1:4" ht="12" customHeight="1">
      <c r="A245" s="1038" t="s">
        <v>4035</v>
      </c>
      <c r="B245" s="1039">
        <v>113.9210139257</v>
      </c>
      <c r="C245" s="1043"/>
      <c r="D245" s="1043"/>
    </row>
    <row r="246" spans="1:4" ht="12" customHeight="1">
      <c r="A246" s="1038" t="s">
        <v>4036</v>
      </c>
      <c r="B246" s="1039">
        <v>113.9822420368</v>
      </c>
      <c r="C246" s="1043"/>
      <c r="D246" s="1043"/>
    </row>
    <row r="247" spans="1:4" ht="12" customHeight="1">
      <c r="A247" s="1038" t="s">
        <v>359</v>
      </c>
      <c r="B247" s="1039">
        <v>114.0435386966</v>
      </c>
      <c r="C247" s="1043"/>
      <c r="D247" s="1043"/>
    </row>
    <row r="248" spans="1:4" ht="12" customHeight="1">
      <c r="A248" s="1038" t="s">
        <v>4037</v>
      </c>
      <c r="B248" s="1039">
        <v>114.1049039052</v>
      </c>
      <c r="C248" s="1043"/>
      <c r="D248" s="1043"/>
    </row>
    <row r="249" spans="1:4" ht="12" customHeight="1">
      <c r="A249" s="1038" t="s">
        <v>4038</v>
      </c>
      <c r="B249" s="1039">
        <v>114.1662624475</v>
      </c>
      <c r="C249" s="1043"/>
      <c r="D249" s="1043"/>
    </row>
    <row r="250" spans="1:4" ht="12" customHeight="1">
      <c r="A250" s="1038" t="s">
        <v>4039</v>
      </c>
      <c r="B250" s="1039">
        <v>114.2276896355</v>
      </c>
      <c r="C250" s="1043"/>
      <c r="D250" s="1043"/>
    </row>
    <row r="251" spans="1:4" ht="12" customHeight="1">
      <c r="A251" s="1038" t="s">
        <v>2183</v>
      </c>
      <c r="B251" s="1039">
        <v>114.29200381859999</v>
      </c>
      <c r="C251" s="1043"/>
      <c r="D251" s="1043"/>
    </row>
    <row r="252" spans="1:4" ht="12" customHeight="1">
      <c r="A252" s="1038" t="s">
        <v>4040</v>
      </c>
      <c r="B252" s="1039">
        <v>114.35074994830001</v>
      </c>
      <c r="C252" s="1043"/>
      <c r="D252" s="1043"/>
    </row>
    <row r="253" spans="1:4" ht="12" customHeight="1">
      <c r="A253" s="1038" t="s">
        <v>4041</v>
      </c>
      <c r="B253" s="1039">
        <v>114.4123830731</v>
      </c>
      <c r="C253" s="1043"/>
      <c r="D253" s="1043"/>
    </row>
    <row r="254" spans="1:4" ht="12" customHeight="1">
      <c r="A254" s="1038" t="s">
        <v>4042</v>
      </c>
      <c r="B254" s="1039">
        <v>114.4740848436</v>
      </c>
      <c r="C254" s="1043"/>
      <c r="D254" s="1043"/>
    </row>
    <row r="255" spans="1:4" ht="12" customHeight="1">
      <c r="A255" s="1038" t="s">
        <v>4043</v>
      </c>
      <c r="B255" s="1039">
        <v>114.5358552597</v>
      </c>
      <c r="C255" s="1043"/>
      <c r="D255" s="1043"/>
    </row>
    <row r="256" spans="1:4" ht="12" customHeight="1">
      <c r="A256" s="1038" t="s">
        <v>4044</v>
      </c>
      <c r="B256" s="1039">
        <v>116.9023857645</v>
      </c>
      <c r="C256" s="1043"/>
      <c r="D256" s="1043"/>
    </row>
    <row r="257" spans="1:4" ht="12" customHeight="1">
      <c r="A257" s="1038" t="s">
        <v>4045</v>
      </c>
      <c r="B257" s="1039">
        <v>116.96418764160001</v>
      </c>
      <c r="C257" s="1043"/>
      <c r="D257" s="1043"/>
    </row>
    <row r="258" spans="1:4" ht="12" customHeight="1">
      <c r="A258" s="1038" t="s">
        <v>2184</v>
      </c>
      <c r="B258" s="1039">
        <v>115.2950152242</v>
      </c>
      <c r="C258" s="1043"/>
      <c r="D258" s="1043"/>
    </row>
    <row r="259" spans="1:4" ht="12" customHeight="1">
      <c r="A259" s="1038" t="s">
        <v>4046</v>
      </c>
      <c r="B259" s="1039">
        <v>115.3569545931</v>
      </c>
      <c r="C259" s="1043"/>
      <c r="D259" s="1043"/>
    </row>
    <row r="260" spans="1:4" ht="12" customHeight="1">
      <c r="A260" s="1038" t="s">
        <v>4047</v>
      </c>
      <c r="B260" s="1039">
        <v>115.41896270789999</v>
      </c>
      <c r="C260" s="1043"/>
      <c r="D260" s="1043"/>
    </row>
    <row r="261" spans="1:4" ht="12" customHeight="1">
      <c r="A261" s="1038" t="s">
        <v>4048</v>
      </c>
      <c r="B261" s="1039">
        <v>115.4810395686</v>
      </c>
      <c r="C261" s="1043"/>
      <c r="D261" s="1043"/>
    </row>
    <row r="262" spans="1:4" ht="12" customHeight="1">
      <c r="A262" s="1038" t="s">
        <v>4049</v>
      </c>
      <c r="B262" s="1039">
        <v>115.5430980965</v>
      </c>
      <c r="C262" s="1043"/>
      <c r="D262" s="1043"/>
    </row>
    <row r="263" spans="1:4" ht="12" customHeight="1">
      <c r="A263" s="1038" t="s">
        <v>4050</v>
      </c>
      <c r="B263" s="1039">
        <v>115.60516345320001</v>
      </c>
      <c r="C263" s="1043"/>
      <c r="D263" s="1043"/>
    </row>
    <row r="264" spans="1:4" ht="12" customHeight="1">
      <c r="A264" s="1038" t="s">
        <v>4051</v>
      </c>
      <c r="B264" s="1039">
        <v>115.6672977198</v>
      </c>
      <c r="C264" s="1043"/>
      <c r="D264" s="1043"/>
    </row>
    <row r="265" spans="1:4" ht="12" customHeight="1">
      <c r="A265" s="1038" t="s">
        <v>2185</v>
      </c>
      <c r="B265" s="1039">
        <v>115.1512341168</v>
      </c>
      <c r="C265" s="1043"/>
      <c r="D265" s="1043"/>
    </row>
    <row r="266" spans="1:4" ht="12" customHeight="1">
      <c r="A266" s="1038" t="s">
        <v>4052</v>
      </c>
      <c r="B266" s="1039">
        <v>115.2138204912</v>
      </c>
      <c r="C266" s="1043"/>
      <c r="D266" s="1043"/>
    </row>
    <row r="267" spans="1:4" ht="12" customHeight="1">
      <c r="A267" s="1038" t="s">
        <v>4053</v>
      </c>
      <c r="B267" s="1039">
        <v>115.27746670800001</v>
      </c>
      <c r="C267" s="1043"/>
      <c r="D267" s="1043"/>
    </row>
    <row r="268" spans="1:4" ht="12" customHeight="1">
      <c r="A268" s="1038" t="s">
        <v>4054</v>
      </c>
      <c r="B268" s="1039">
        <v>115.3398766144</v>
      </c>
      <c r="C268" s="1043"/>
      <c r="D268" s="1043"/>
    </row>
    <row r="269" spans="1:4" ht="12" customHeight="1">
      <c r="A269" s="1038" t="s">
        <v>4055</v>
      </c>
      <c r="B269" s="1039">
        <v>115.4023554306</v>
      </c>
      <c r="C269" s="1043"/>
      <c r="D269" s="1043"/>
    </row>
    <row r="270" spans="1:4" ht="12" customHeight="1">
      <c r="A270" s="1038" t="s">
        <v>4056</v>
      </c>
      <c r="B270" s="1039">
        <v>115.46355824210001</v>
      </c>
      <c r="C270" s="1043"/>
      <c r="D270" s="1043"/>
    </row>
    <row r="271" spans="1:4" ht="12" customHeight="1">
      <c r="A271" s="1038" t="s">
        <v>4057</v>
      </c>
      <c r="B271" s="1039">
        <v>115.5692160819</v>
      </c>
      <c r="C271" s="1043"/>
      <c r="D271" s="1043"/>
    </row>
    <row r="272" spans="1:4" ht="12" customHeight="1">
      <c r="A272" s="1038" t="s">
        <v>2186</v>
      </c>
      <c r="B272" s="1039">
        <v>115.5883862701</v>
      </c>
      <c r="C272" s="1043"/>
      <c r="D272" s="1043"/>
    </row>
    <row r="273" spans="1:4" ht="12" customHeight="1">
      <c r="A273" s="1038" t="s">
        <v>4058</v>
      </c>
      <c r="B273" s="1039">
        <v>115.6510611512</v>
      </c>
      <c r="C273" s="1043"/>
      <c r="D273" s="1043"/>
    </row>
    <row r="274" spans="1:4" ht="12" customHeight="1">
      <c r="A274" s="1038" t="s">
        <v>4059</v>
      </c>
      <c r="B274" s="1039">
        <v>115.71640094270001</v>
      </c>
      <c r="C274" s="1043"/>
      <c r="D274" s="1043"/>
    </row>
    <row r="275" spans="1:4" ht="12" customHeight="1">
      <c r="A275" s="1038" t="s">
        <v>4060</v>
      </c>
      <c r="B275" s="1039">
        <v>115.7792138599</v>
      </c>
      <c r="C275" s="1043"/>
      <c r="D275" s="1043"/>
    </row>
    <row r="276" spans="1:4" ht="12" customHeight="1">
      <c r="A276" s="1038" t="s">
        <v>4061</v>
      </c>
      <c r="B276" s="1039">
        <v>115.8418489021</v>
      </c>
      <c r="C276" s="1043"/>
      <c r="D276" s="1043"/>
    </row>
    <row r="277" spans="1:4" ht="12" customHeight="1">
      <c r="A277" s="1038" t="s">
        <v>358</v>
      </c>
      <c r="B277" s="1039">
        <v>115.9019476429</v>
      </c>
      <c r="C277" s="1043"/>
      <c r="D277" s="1043"/>
    </row>
    <row r="278" spans="1:4" ht="12" customHeight="1">
      <c r="A278" s="1038" t="s">
        <v>4062</v>
      </c>
      <c r="B278" s="1039">
        <v>115.9647213587</v>
      </c>
      <c r="C278" s="1043"/>
      <c r="D278" s="1043"/>
    </row>
    <row r="279" spans="1:4" ht="12" customHeight="1">
      <c r="A279" s="1038" t="s">
        <v>2187</v>
      </c>
      <c r="B279" s="1039">
        <v>116.02756441139999</v>
      </c>
      <c r="C279" s="1043"/>
      <c r="D279" s="1043"/>
    </row>
    <row r="280" spans="1:4" ht="12" customHeight="1">
      <c r="A280" s="1038" t="s">
        <v>4063</v>
      </c>
      <c r="B280" s="1039">
        <v>116.09047680090001</v>
      </c>
      <c r="C280" s="1043"/>
      <c r="D280" s="1043"/>
    </row>
    <row r="281" spans="1:4" ht="12" customHeight="1">
      <c r="A281" s="1038" t="s">
        <v>4064</v>
      </c>
      <c r="B281" s="1039">
        <v>116.1534585271</v>
      </c>
      <c r="C281" s="1043"/>
      <c r="D281" s="1043"/>
    </row>
    <row r="282" spans="1:4" ht="12" customHeight="1">
      <c r="A282" s="1038" t="s">
        <v>4065</v>
      </c>
      <c r="B282" s="1039">
        <v>116.2165095902</v>
      </c>
      <c r="C282" s="1043"/>
      <c r="D282" s="1043"/>
    </row>
    <row r="283" spans="1:4" ht="12" customHeight="1">
      <c r="A283" s="1038" t="s">
        <v>4066</v>
      </c>
      <c r="B283" s="1039">
        <v>116.27801382219999</v>
      </c>
      <c r="C283" s="1043"/>
      <c r="D283" s="1043"/>
    </row>
    <row r="284" spans="1:4" ht="12" customHeight="1">
      <c r="A284" s="1038" t="s">
        <v>4067</v>
      </c>
      <c r="B284" s="1039">
        <v>116.33958965639999</v>
      </c>
      <c r="C284" s="1043"/>
      <c r="D284" s="1043"/>
    </row>
    <row r="285" spans="1:4" ht="12" customHeight="1">
      <c r="A285" s="1038" t="s">
        <v>4068</v>
      </c>
      <c r="B285" s="1039">
        <v>116.4012370926</v>
      </c>
      <c r="C285" s="1043"/>
      <c r="D285" s="1043"/>
    </row>
    <row r="286" spans="1:4" ht="12" customHeight="1">
      <c r="A286" s="1038" t="s">
        <v>2188</v>
      </c>
      <c r="B286" s="1039">
        <v>116.46653102000001</v>
      </c>
      <c r="C286" s="1043"/>
      <c r="D286" s="1043"/>
    </row>
    <row r="287" spans="1:4" ht="12" customHeight="1">
      <c r="A287" s="1038" t="s">
        <v>4069</v>
      </c>
      <c r="B287" s="1039">
        <v>116.52808104410001</v>
      </c>
      <c r="C287" s="1043"/>
      <c r="D287" s="1043"/>
    </row>
    <row r="288" spans="1:4" ht="12" customHeight="1">
      <c r="A288" s="1038" t="s">
        <v>4070</v>
      </c>
      <c r="B288" s="1039">
        <v>116.5897029464</v>
      </c>
      <c r="C288" s="1043"/>
      <c r="D288" s="1043"/>
    </row>
    <row r="289" spans="1:4" ht="12" customHeight="1">
      <c r="A289" s="1038" t="s">
        <v>4071</v>
      </c>
      <c r="B289" s="1039">
        <v>116.6513967269</v>
      </c>
      <c r="C289" s="1043"/>
      <c r="D289" s="1043"/>
    </row>
    <row r="290" spans="1:4" ht="12" customHeight="1">
      <c r="A290" s="1038" t="s">
        <v>4072</v>
      </c>
      <c r="B290" s="1039">
        <v>116.7131623855</v>
      </c>
      <c r="C290" s="1043"/>
      <c r="D290" s="1043"/>
    </row>
    <row r="291" spans="1:4" ht="12" customHeight="1">
      <c r="A291" s="1038" t="s">
        <v>4073</v>
      </c>
      <c r="B291" s="1039">
        <v>116.77514938509999</v>
      </c>
      <c r="C291" s="1043"/>
      <c r="D291" s="1043"/>
    </row>
    <row r="292" spans="1:4" ht="12" customHeight="1">
      <c r="A292" s="1038" t="s">
        <v>4074</v>
      </c>
      <c r="B292" s="1039">
        <v>116.8333757552</v>
      </c>
      <c r="C292" s="1043"/>
      <c r="D292" s="1043"/>
    </row>
    <row r="293" spans="1:4" ht="12" customHeight="1">
      <c r="A293" s="1038" t="s">
        <v>2189</v>
      </c>
      <c r="B293" s="1039">
        <v>116.8970615546</v>
      </c>
      <c r="C293" s="1043"/>
      <c r="D293" s="1043"/>
    </row>
    <row r="294" spans="1:4" ht="12" customHeight="1">
      <c r="A294" s="1038" t="s">
        <v>4075</v>
      </c>
      <c r="B294" s="1039">
        <v>116.9570780312</v>
      </c>
      <c r="C294" s="1043"/>
      <c r="D294" s="1043"/>
    </row>
    <row r="295" spans="1:4" ht="12" customHeight="1">
      <c r="A295" s="1038" t="s">
        <v>4076</v>
      </c>
      <c r="B295" s="1039">
        <v>117.0191119485</v>
      </c>
      <c r="C295" s="1043"/>
      <c r="D295" s="1043"/>
    </row>
    <row r="296" spans="1:4" ht="12" customHeight="1">
      <c r="A296" s="1038" t="s">
        <v>4077</v>
      </c>
      <c r="B296" s="1039">
        <v>117.081217835</v>
      </c>
      <c r="C296" s="1043"/>
      <c r="D296" s="1043"/>
    </row>
    <row r="297" spans="1:4" ht="12" customHeight="1">
      <c r="A297" s="1038" t="s">
        <v>4078</v>
      </c>
      <c r="B297" s="1039">
        <v>117.1433956904</v>
      </c>
      <c r="C297" s="1043"/>
      <c r="D297" s="1043"/>
    </row>
    <row r="298" spans="1:4" ht="12" customHeight="1">
      <c r="A298" s="1038" t="s">
        <v>4079</v>
      </c>
      <c r="B298" s="1039">
        <v>117.2056455148</v>
      </c>
      <c r="C298" s="1043"/>
      <c r="D298" s="1043"/>
    </row>
    <row r="299" spans="1:4" ht="12" customHeight="1">
      <c r="A299" s="1038" t="s">
        <v>4080</v>
      </c>
      <c r="B299" s="1039">
        <v>117.2679673083</v>
      </c>
      <c r="C299" s="1043"/>
      <c r="D299" s="1043"/>
    </row>
    <row r="300" spans="1:4" ht="12" customHeight="1">
      <c r="A300" s="1038" t="s">
        <v>2190</v>
      </c>
      <c r="B300" s="1039">
        <v>117.33041738039999</v>
      </c>
      <c r="C300" s="1043"/>
      <c r="D300" s="1043"/>
    </row>
    <row r="301" spans="1:4" ht="12" customHeight="1">
      <c r="A301" s="1038" t="s">
        <v>4081</v>
      </c>
      <c r="B301" s="1039">
        <v>117.3965634934</v>
      </c>
      <c r="C301" s="1043"/>
      <c r="D301" s="1043"/>
    </row>
    <row r="302" spans="1:4" ht="12" customHeight="1">
      <c r="A302" s="1038" t="s">
        <v>4082</v>
      </c>
      <c r="B302" s="1039">
        <v>117.45608152600001</v>
      </c>
      <c r="C302" s="1043"/>
      <c r="D302" s="1043"/>
    </row>
    <row r="303" spans="1:4" ht="12" customHeight="1">
      <c r="A303" s="1038" t="s">
        <v>4083</v>
      </c>
      <c r="B303" s="1039">
        <v>117.5187479081</v>
      </c>
      <c r="C303" s="1043"/>
      <c r="D303" s="1043"/>
    </row>
    <row r="304" spans="1:4" ht="12" customHeight="1">
      <c r="A304" s="1038" t="s">
        <v>4084</v>
      </c>
      <c r="B304" s="1039">
        <v>117.5814863937</v>
      </c>
      <c r="C304" s="1043"/>
      <c r="D304" s="1043"/>
    </row>
    <row r="305" spans="1:4" ht="12" customHeight="1">
      <c r="A305" s="1038" t="s">
        <v>4085</v>
      </c>
      <c r="B305" s="1039">
        <v>117.6534400923</v>
      </c>
      <c r="C305" s="1043"/>
      <c r="D305" s="1043"/>
    </row>
    <row r="306" spans="1:4" ht="12" customHeight="1">
      <c r="A306" s="1038" t="s">
        <v>6011</v>
      </c>
      <c r="B306" s="1039">
        <v>117.7163227846</v>
      </c>
      <c r="C306" s="1043"/>
      <c r="D306" s="1043"/>
    </row>
    <row r="307" spans="1:4" ht="12" customHeight="1">
      <c r="A307" s="1038" t="s">
        <v>357</v>
      </c>
      <c r="B307" s="1039">
        <v>117.7855913467</v>
      </c>
      <c r="C307" s="1043"/>
      <c r="D307" s="1043"/>
    </row>
    <row r="308" spans="1:4" ht="12" customHeight="1">
      <c r="A308" s="1038" t="s">
        <v>4086</v>
      </c>
      <c r="B308" s="1039">
        <v>117.8556157579</v>
      </c>
      <c r="C308" s="1043"/>
      <c r="D308" s="1043"/>
    </row>
    <row r="309" spans="1:4" ht="12" customHeight="1">
      <c r="A309" s="1038" t="s">
        <v>4087</v>
      </c>
      <c r="B309" s="1039">
        <v>117.9271470637</v>
      </c>
      <c r="C309" s="1043"/>
      <c r="D309" s="1043"/>
    </row>
    <row r="310" spans="1:4" ht="12" customHeight="1">
      <c r="A310" s="1038" t="s">
        <v>4088</v>
      </c>
      <c r="B310" s="1039">
        <v>117.99015938629999</v>
      </c>
      <c r="C310" s="1043"/>
      <c r="D310" s="1043"/>
    </row>
    <row r="311" spans="1:4" ht="12" customHeight="1">
      <c r="A311" s="1038" t="s">
        <v>4089</v>
      </c>
      <c r="B311" s="1039">
        <v>118.0532440166</v>
      </c>
      <c r="C311" s="1043"/>
      <c r="D311" s="1043"/>
    </row>
    <row r="312" spans="1:4" ht="12" customHeight="1">
      <c r="A312" s="1038" t="s">
        <v>4090</v>
      </c>
      <c r="B312" s="1039">
        <v>118.0861071539</v>
      </c>
      <c r="C312" s="1043"/>
      <c r="D312" s="1043"/>
    </row>
    <row r="313" spans="1:4" ht="12" customHeight="1">
      <c r="A313" s="1038" t="s">
        <v>4091</v>
      </c>
      <c r="B313" s="1039">
        <v>118.71516180330001</v>
      </c>
      <c r="C313" s="1043"/>
      <c r="D313" s="1043"/>
    </row>
    <row r="314" spans="1:4" ht="12" customHeight="1">
      <c r="A314" s="1038" t="s">
        <v>2191</v>
      </c>
      <c r="B314" s="1039">
        <v>118.2132895454</v>
      </c>
      <c r="C314" s="1043"/>
      <c r="D314" s="1043"/>
    </row>
    <row r="315" spans="1:4" ht="12" customHeight="1">
      <c r="A315" s="1038" t="s">
        <v>4092</v>
      </c>
      <c r="B315" s="1039">
        <v>118.2750940422</v>
      </c>
      <c r="C315" s="1043"/>
      <c r="D315" s="1043"/>
    </row>
    <row r="316" spans="1:4" ht="12" customHeight="1">
      <c r="A316" s="1038" t="s">
        <v>4093</v>
      </c>
      <c r="B316" s="1039">
        <v>118.3494136719</v>
      </c>
      <c r="C316" s="1043"/>
      <c r="D316" s="1043"/>
    </row>
    <row r="317" spans="1:4" ht="12" customHeight="1">
      <c r="A317" s="1038" t="s">
        <v>4094</v>
      </c>
      <c r="B317" s="1039">
        <v>118.41268204790001</v>
      </c>
      <c r="C317" s="1043"/>
      <c r="D317" s="1043"/>
    </row>
    <row r="318" spans="1:4" ht="12" customHeight="1">
      <c r="A318" s="1038" t="s">
        <v>4095</v>
      </c>
      <c r="B318" s="1039">
        <v>118.47602298779999</v>
      </c>
      <c r="C318" s="1043"/>
      <c r="D318" s="1043"/>
    </row>
    <row r="319" spans="1:4" ht="12" customHeight="1">
      <c r="A319" s="1038" t="s">
        <v>4096</v>
      </c>
      <c r="B319" s="1039">
        <v>118.5273922527</v>
      </c>
      <c r="C319" s="1043"/>
      <c r="D319" s="1043"/>
    </row>
    <row r="320" spans="1:4" ht="12" customHeight="1">
      <c r="A320" s="1038" t="s">
        <v>4097</v>
      </c>
      <c r="B320" s="1039">
        <v>118.5908783207</v>
      </c>
      <c r="C320" s="1043"/>
      <c r="D320" s="1043"/>
    </row>
    <row r="321" spans="1:4" ht="12" customHeight="1">
      <c r="A321" s="1038" t="s">
        <v>2192</v>
      </c>
      <c r="B321" s="1039">
        <v>118.65527588259999</v>
      </c>
      <c r="C321" s="1043"/>
      <c r="D321" s="1043"/>
    </row>
    <row r="322" spans="1:4" ht="12" customHeight="1">
      <c r="A322" s="1038" t="s">
        <v>4098</v>
      </c>
      <c r="B322" s="1039">
        <v>118.7182868419</v>
      </c>
      <c r="C322" s="1043"/>
      <c r="D322" s="1043"/>
    </row>
    <row r="323" spans="1:4" ht="12" customHeight="1">
      <c r="A323" s="1038" t="s">
        <v>4099</v>
      </c>
      <c r="B323" s="1039">
        <v>118.7869454671</v>
      </c>
      <c r="C323" s="1043"/>
      <c r="D323" s="1043"/>
    </row>
    <row r="324" spans="1:4" ht="12" customHeight="1">
      <c r="A324" s="1038" t="s">
        <v>4100</v>
      </c>
      <c r="B324" s="1039">
        <v>118.85063730340001</v>
      </c>
      <c r="C324" s="1043"/>
      <c r="D324" s="1043"/>
    </row>
    <row r="325" spans="1:4" ht="12" customHeight="1">
      <c r="A325" s="1038" t="s">
        <v>4101</v>
      </c>
      <c r="B325" s="1039">
        <v>118.91440178809999</v>
      </c>
      <c r="C325" s="1043"/>
      <c r="D325" s="1043"/>
    </row>
    <row r="326" spans="1:4" ht="12" customHeight="1">
      <c r="A326" s="1038" t="s">
        <v>4102</v>
      </c>
      <c r="B326" s="1039">
        <v>118.9731751267</v>
      </c>
      <c r="C326" s="1043"/>
      <c r="D326" s="1043"/>
    </row>
    <row r="327" spans="1:4" ht="12" customHeight="1">
      <c r="A327" s="1038" t="s">
        <v>4103</v>
      </c>
      <c r="B327" s="1039">
        <v>119.0383971218</v>
      </c>
      <c r="C327" s="1043"/>
      <c r="D327" s="1043"/>
    </row>
    <row r="328" spans="1:4" ht="12" customHeight="1">
      <c r="A328" s="1038" t="s">
        <v>2193</v>
      </c>
      <c r="B328" s="1039">
        <v>119.1010673383</v>
      </c>
      <c r="C328" s="1043"/>
      <c r="D328" s="1043"/>
    </row>
    <row r="329" spans="1:4" ht="12" customHeight="1">
      <c r="A329" s="1038" t="s">
        <v>4104</v>
      </c>
      <c r="B329" s="1039">
        <v>119.1651224167</v>
      </c>
      <c r="C329" s="1043"/>
      <c r="D329" s="1043"/>
    </row>
    <row r="330" spans="1:4" ht="12" customHeight="1">
      <c r="A330" s="1038" t="s">
        <v>4105</v>
      </c>
      <c r="B330" s="1039">
        <v>119.2347715176</v>
      </c>
      <c r="C330" s="1043"/>
      <c r="D330" s="1043"/>
    </row>
    <row r="331" spans="1:4" ht="12" customHeight="1">
      <c r="A331" s="1038" t="s">
        <v>4106</v>
      </c>
      <c r="B331" s="1039">
        <v>119.2988874813</v>
      </c>
      <c r="C331" s="1043"/>
      <c r="D331" s="1043"/>
    </row>
    <row r="332" spans="1:4" ht="12" customHeight="1">
      <c r="A332" s="1038" t="s">
        <v>4107</v>
      </c>
      <c r="B332" s="1039">
        <v>119.36307617769999</v>
      </c>
      <c r="C332" s="1043"/>
      <c r="D332" s="1043"/>
    </row>
    <row r="333" spans="1:4" ht="12" customHeight="1">
      <c r="A333" s="1038" t="s">
        <v>4108</v>
      </c>
      <c r="B333" s="1039">
        <v>119.4216610451</v>
      </c>
      <c r="C333" s="1043"/>
      <c r="D333" s="1043"/>
    </row>
    <row r="334" spans="1:4" ht="12" customHeight="1">
      <c r="A334" s="1038" t="s">
        <v>4109</v>
      </c>
      <c r="B334" s="1039">
        <v>119.5112533075</v>
      </c>
      <c r="C334" s="1043"/>
      <c r="D334" s="1043"/>
    </row>
    <row r="335" spans="1:4" ht="12" customHeight="1">
      <c r="A335" s="1038" t="s">
        <v>2194</v>
      </c>
      <c r="B335" s="1039">
        <v>119.59120071930001</v>
      </c>
      <c r="C335" s="1043"/>
      <c r="D335" s="1043"/>
    </row>
    <row r="336" spans="1:4" ht="12" customHeight="1">
      <c r="A336" s="1038" t="s">
        <v>4110</v>
      </c>
      <c r="B336" s="1039">
        <v>119.6143130877</v>
      </c>
      <c r="C336" s="1043"/>
      <c r="D336" s="1043"/>
    </row>
    <row r="337" spans="1:4" ht="12" customHeight="1">
      <c r="A337" s="1038" t="s">
        <v>356</v>
      </c>
      <c r="B337" s="1039">
        <v>119.6787777716</v>
      </c>
      <c r="C337" s="1043"/>
      <c r="D337" s="1043"/>
    </row>
    <row r="338" spans="1:4" ht="12" customHeight="1">
      <c r="A338" s="1038" t="s">
        <v>4111</v>
      </c>
      <c r="B338" s="1039">
        <v>119.7433152799</v>
      </c>
      <c r="C338" s="1043"/>
      <c r="D338" s="1043"/>
    </row>
    <row r="339" spans="1:4" ht="12" customHeight="1">
      <c r="A339" s="1038" t="s">
        <v>4112</v>
      </c>
      <c r="B339" s="1039">
        <v>119.8078516362</v>
      </c>
      <c r="C339" s="1043"/>
      <c r="D339" s="1043"/>
    </row>
    <row r="340" spans="1:4" ht="12" customHeight="1">
      <c r="A340" s="1038" t="s">
        <v>4113</v>
      </c>
      <c r="B340" s="1039">
        <v>119.8724608764</v>
      </c>
      <c r="C340" s="1043"/>
      <c r="D340" s="1043"/>
    </row>
    <row r="341" spans="1:4" ht="12" customHeight="1">
      <c r="A341" s="1038" t="s">
        <v>4114</v>
      </c>
      <c r="B341" s="1039">
        <v>119.9371430003</v>
      </c>
      <c r="C341" s="1043"/>
      <c r="D341" s="1043"/>
    </row>
    <row r="342" spans="1:4" ht="12" customHeight="1">
      <c r="A342" s="1038" t="s">
        <v>2195</v>
      </c>
      <c r="B342" s="1039">
        <v>120.0018980081</v>
      </c>
      <c r="C342" s="1043"/>
      <c r="D342" s="1043"/>
    </row>
    <row r="343" spans="1:4" ht="12" customHeight="1">
      <c r="A343" s="1038" t="s">
        <v>4115</v>
      </c>
      <c r="B343" s="1039">
        <v>120.0667258997</v>
      </c>
      <c r="C343" s="1043"/>
      <c r="D343" s="1043"/>
    </row>
    <row r="344" spans="1:4" ht="12" customHeight="1">
      <c r="A344" s="1038" t="s">
        <v>4116</v>
      </c>
      <c r="B344" s="1039">
        <v>120.1316266752</v>
      </c>
      <c r="C344" s="1043"/>
      <c r="D344" s="1043"/>
    </row>
    <row r="345" spans="1:4" ht="12" customHeight="1">
      <c r="A345" s="1038" t="s">
        <v>4117</v>
      </c>
      <c r="B345" s="1039">
        <v>120.1966003345</v>
      </c>
      <c r="C345" s="1043"/>
      <c r="D345" s="1043"/>
    </row>
    <row r="346" spans="1:4" ht="12" customHeight="1">
      <c r="A346" s="1038" t="s">
        <v>4118</v>
      </c>
      <c r="B346" s="1039">
        <v>120.2616468776</v>
      </c>
      <c r="C346" s="1043"/>
      <c r="D346" s="1043"/>
    </row>
    <row r="347" spans="1:4" ht="12" customHeight="1">
      <c r="A347" s="1038" t="s">
        <v>4119</v>
      </c>
      <c r="B347" s="1039">
        <v>120.3827909382</v>
      </c>
      <c r="C347" s="1043"/>
      <c r="D347" s="1043"/>
    </row>
    <row r="348" spans="1:4" ht="12" customHeight="1">
      <c r="A348" s="1038" t="s">
        <v>4120</v>
      </c>
      <c r="B348" s="1039">
        <v>120.4423963775</v>
      </c>
      <c r="C348" s="1043"/>
      <c r="D348" s="1043"/>
    </row>
    <row r="349" spans="1:4" ht="12" customHeight="1">
      <c r="A349" s="1038" t="s">
        <v>2196</v>
      </c>
      <c r="B349" s="1039">
        <v>120.45692115129999</v>
      </c>
      <c r="C349" s="1043"/>
      <c r="D349" s="1043"/>
    </row>
    <row r="350" spans="1:4" ht="12" customHeight="1">
      <c r="A350" s="1038" t="s">
        <v>4121</v>
      </c>
      <c r="B350" s="1039">
        <v>120.52215900100001</v>
      </c>
      <c r="C350" s="1043"/>
      <c r="D350" s="1043"/>
    </row>
    <row r="351" spans="1:4" ht="12" customHeight="1">
      <c r="A351" s="1038" t="s">
        <v>4122</v>
      </c>
      <c r="B351" s="1039">
        <v>120.5874700632</v>
      </c>
      <c r="C351" s="1043"/>
      <c r="D351" s="1043"/>
    </row>
    <row r="352" spans="1:4" ht="12" customHeight="1">
      <c r="A352" s="1038" t="s">
        <v>4123</v>
      </c>
      <c r="B352" s="1039">
        <v>120.6527699968</v>
      </c>
      <c r="C352" s="1043"/>
      <c r="D352" s="1043"/>
    </row>
    <row r="353" spans="1:4" ht="12" customHeight="1">
      <c r="A353" s="1038" t="s">
        <v>4124</v>
      </c>
      <c r="B353" s="1039">
        <v>120.7180827601</v>
      </c>
      <c r="C353" s="1043"/>
      <c r="D353" s="1043"/>
    </row>
    <row r="354" spans="1:4" ht="12" customHeight="1">
      <c r="A354" s="1038" t="s">
        <v>4125</v>
      </c>
      <c r="B354" s="1039">
        <v>120.78346905940001</v>
      </c>
      <c r="C354" s="1043"/>
      <c r="D354" s="1043"/>
    </row>
    <row r="355" spans="1:4" ht="12" customHeight="1">
      <c r="A355" s="1038" t="s">
        <v>4126</v>
      </c>
      <c r="B355" s="1039">
        <v>120.9261695021</v>
      </c>
      <c r="C355" s="1043"/>
      <c r="D355" s="1043"/>
    </row>
    <row r="356" spans="1:4" ht="12" customHeight="1">
      <c r="A356" s="1038" t="s">
        <v>2197</v>
      </c>
      <c r="B356" s="1039">
        <v>120.9144622659</v>
      </c>
      <c r="C356" s="1043"/>
      <c r="D356" s="1043"/>
    </row>
    <row r="357" spans="1:4" ht="12" customHeight="1">
      <c r="A357" s="1038" t="s">
        <v>4127</v>
      </c>
      <c r="B357" s="1039">
        <v>120.98006917310001</v>
      </c>
      <c r="C357" s="1043"/>
      <c r="D357" s="1043"/>
    </row>
    <row r="358" spans="1:4" ht="12" customHeight="1">
      <c r="A358" s="1038" t="s">
        <v>4128</v>
      </c>
      <c r="B358" s="1039">
        <v>121.0457496163</v>
      </c>
      <c r="C358" s="1043"/>
      <c r="D358" s="1043"/>
    </row>
    <row r="359" spans="1:4" ht="12" customHeight="1">
      <c r="A359" s="1038" t="s">
        <v>4129</v>
      </c>
      <c r="B359" s="1039">
        <v>121.1115035955</v>
      </c>
      <c r="C359" s="1043"/>
      <c r="D359" s="1043"/>
    </row>
    <row r="360" spans="1:4" ht="12" customHeight="1">
      <c r="A360" s="1038" t="s">
        <v>4130</v>
      </c>
      <c r="B360" s="1039">
        <v>121.1772063442</v>
      </c>
      <c r="C360" s="1043"/>
      <c r="D360" s="1043"/>
    </row>
    <row r="361" spans="1:4" ht="12" customHeight="1">
      <c r="A361" s="1038" t="s">
        <v>4131</v>
      </c>
      <c r="B361" s="1039">
        <v>121.2429445938</v>
      </c>
      <c r="C361" s="1043"/>
      <c r="D361" s="1043"/>
    </row>
    <row r="362" spans="1:4" ht="12" customHeight="1">
      <c r="A362" s="1038" t="s">
        <v>4132</v>
      </c>
      <c r="B362" s="1039">
        <v>121.31042193099999</v>
      </c>
      <c r="C362" s="1043"/>
      <c r="D362" s="1043"/>
    </row>
    <row r="363" spans="1:4" ht="12" customHeight="1">
      <c r="A363" s="1038" t="s">
        <v>2198</v>
      </c>
      <c r="B363" s="1039">
        <v>121.3746404059</v>
      </c>
      <c r="C363" s="1043"/>
      <c r="D363" s="1043"/>
    </row>
    <row r="364" spans="1:4" ht="12" customHeight="1">
      <c r="A364" s="1038" t="s">
        <v>4133</v>
      </c>
      <c r="B364" s="1039">
        <v>121.44059920719999</v>
      </c>
      <c r="C364" s="1043"/>
      <c r="D364" s="1043"/>
    </row>
    <row r="365" spans="1:4" ht="12" customHeight="1">
      <c r="A365" s="1038" t="s">
        <v>4134</v>
      </c>
      <c r="B365" s="1039">
        <v>121.5079336718</v>
      </c>
      <c r="C365" s="1043"/>
      <c r="D365" s="1043"/>
    </row>
    <row r="366" spans="1:4" ht="12" customHeight="1">
      <c r="A366" s="1038" t="s">
        <v>355</v>
      </c>
      <c r="B366" s="1039">
        <v>121.5738013954</v>
      </c>
      <c r="C366" s="1043"/>
      <c r="D366" s="1043"/>
    </row>
    <row r="367" spans="1:4" ht="12" customHeight="1">
      <c r="A367" s="1038" t="s">
        <v>4135</v>
      </c>
      <c r="B367" s="1039">
        <v>121.6397432429</v>
      </c>
      <c r="C367" s="1043"/>
      <c r="D367" s="1043"/>
    </row>
    <row r="368" spans="1:4" ht="12" customHeight="1">
      <c r="A368" s="1038" t="s">
        <v>6012</v>
      </c>
      <c r="B368" s="1039">
        <v>121.7057592141</v>
      </c>
      <c r="C368" s="1043"/>
      <c r="D368" s="1043"/>
    </row>
    <row r="369" spans="1:4" ht="12" customHeight="1">
      <c r="A369" s="1038" t="s">
        <v>6013</v>
      </c>
      <c r="B369" s="1039">
        <v>121.771849309</v>
      </c>
      <c r="C369" s="1043"/>
      <c r="D369" s="1043"/>
    </row>
    <row r="370" spans="1:4" ht="12" customHeight="1">
      <c r="A370" s="1038" t="s">
        <v>2199</v>
      </c>
      <c r="B370" s="1039">
        <v>121.8380135278</v>
      </c>
      <c r="C370" s="1043"/>
      <c r="D370" s="1043"/>
    </row>
    <row r="371" spans="1:4" ht="12" customHeight="1">
      <c r="A371" s="1038" t="s">
        <v>4136</v>
      </c>
      <c r="B371" s="1039">
        <v>121.9032243953</v>
      </c>
      <c r="C371" s="1043"/>
      <c r="D371" s="1043"/>
    </row>
    <row r="372" spans="1:4" ht="12" customHeight="1">
      <c r="A372" s="1038" t="s">
        <v>4137</v>
      </c>
      <c r="B372" s="1039">
        <v>121.96760498170001</v>
      </c>
      <c r="C372" s="1043"/>
      <c r="D372" s="1043"/>
    </row>
    <row r="373" spans="1:4" ht="12" customHeight="1">
      <c r="A373" s="1038" t="s">
        <v>4138</v>
      </c>
      <c r="B373" s="1039">
        <v>122.0323448693</v>
      </c>
      <c r="C373" s="1043"/>
      <c r="D373" s="1043"/>
    </row>
    <row r="374" spans="1:4" ht="12" customHeight="1">
      <c r="A374" s="1038" t="s">
        <v>4139</v>
      </c>
      <c r="B374" s="1039">
        <v>122.0971590278</v>
      </c>
      <c r="C374" s="1043"/>
      <c r="D374" s="1043"/>
    </row>
    <row r="375" spans="1:4" ht="12" customHeight="1">
      <c r="A375" s="1038" t="s">
        <v>4140</v>
      </c>
      <c r="B375" s="1039">
        <v>122.1620474572</v>
      </c>
      <c r="C375" s="1043"/>
      <c r="D375" s="1043"/>
    </row>
    <row r="376" spans="1:4" ht="12" customHeight="1">
      <c r="A376" s="1038" t="s">
        <v>4141</v>
      </c>
      <c r="B376" s="1039">
        <v>122.248217389</v>
      </c>
      <c r="C376" s="1043"/>
      <c r="D376" s="1043"/>
    </row>
    <row r="377" spans="1:4" ht="12" customHeight="1">
      <c r="A377" s="1038" t="s">
        <v>2200</v>
      </c>
      <c r="B377" s="1039">
        <v>122.2913771108</v>
      </c>
      <c r="C377" s="1043"/>
      <c r="D377" s="1043"/>
    </row>
    <row r="378" spans="1:4" ht="12" customHeight="1">
      <c r="A378" s="1038" t="s">
        <v>4142</v>
      </c>
      <c r="B378" s="1039">
        <v>122.3561527773</v>
      </c>
      <c r="C378" s="1043"/>
      <c r="D378" s="1043"/>
    </row>
    <row r="379" spans="1:4" ht="12" customHeight="1">
      <c r="A379" s="1038" t="s">
        <v>4143</v>
      </c>
      <c r="B379" s="1039">
        <v>122.4210023369</v>
      </c>
      <c r="C379" s="1043"/>
      <c r="D379" s="1043"/>
    </row>
    <row r="380" spans="1:4" ht="12" customHeight="1">
      <c r="A380" s="1038" t="s">
        <v>4144</v>
      </c>
      <c r="B380" s="1039">
        <v>122.4859257897</v>
      </c>
      <c r="C380" s="1043"/>
      <c r="D380" s="1043"/>
    </row>
    <row r="381" spans="1:4" ht="12" customHeight="1">
      <c r="A381" s="1038" t="s">
        <v>4145</v>
      </c>
      <c r="B381" s="1039">
        <v>122.5508248135</v>
      </c>
      <c r="C381" s="1043"/>
      <c r="D381" s="1043"/>
    </row>
    <row r="382" spans="1:4" ht="12" customHeight="1">
      <c r="A382" s="1038" t="s">
        <v>4146</v>
      </c>
      <c r="B382" s="1039">
        <v>122.7949077362</v>
      </c>
      <c r="C382" s="1043"/>
      <c r="D382" s="1043"/>
    </row>
    <row r="383" spans="1:4" ht="12" customHeight="1">
      <c r="A383" s="1038" t="s">
        <v>4147</v>
      </c>
      <c r="B383" s="1039">
        <v>122.6886581733</v>
      </c>
      <c r="C383" s="1043"/>
      <c r="D383" s="1043"/>
    </row>
    <row r="384" spans="1:4" ht="12" customHeight="1">
      <c r="A384" s="1038" t="s">
        <v>2201</v>
      </c>
      <c r="B384" s="1039">
        <v>122.74596333620001</v>
      </c>
      <c r="C384" s="1043"/>
      <c r="D384" s="1043"/>
    </row>
    <row r="385" spans="1:4" ht="12" customHeight="1">
      <c r="A385" s="1038" t="s">
        <v>4148</v>
      </c>
      <c r="B385" s="1039">
        <v>122.82712623730001</v>
      </c>
      <c r="C385" s="1043"/>
      <c r="D385" s="1043"/>
    </row>
    <row r="386" spans="1:4" ht="12" customHeight="1">
      <c r="A386" s="1038" t="s">
        <v>4149</v>
      </c>
      <c r="B386" s="1039">
        <v>122.90064877899999</v>
      </c>
      <c r="C386" s="1043"/>
      <c r="D386" s="1043"/>
    </row>
    <row r="387" spans="1:4" ht="12" customHeight="1">
      <c r="A387" s="1038" t="s">
        <v>4150</v>
      </c>
      <c r="B387" s="1039">
        <v>122.96598925399999</v>
      </c>
      <c r="C387" s="1043"/>
      <c r="D387" s="1043"/>
    </row>
    <row r="388" spans="1:4" ht="12" customHeight="1">
      <c r="A388" s="1038" t="s">
        <v>4151</v>
      </c>
      <c r="B388" s="1039">
        <v>123.0314033043</v>
      </c>
      <c r="C388" s="1043"/>
      <c r="D388" s="1043"/>
    </row>
    <row r="389" spans="1:4" ht="12" customHeight="1">
      <c r="A389" s="1038" t="s">
        <v>4152</v>
      </c>
      <c r="B389" s="1039">
        <v>123.0946098185</v>
      </c>
      <c r="C389" s="1043"/>
      <c r="D389" s="1043"/>
    </row>
    <row r="390" spans="1:4" ht="12" customHeight="1">
      <c r="A390" s="1038" t="s">
        <v>4153</v>
      </c>
      <c r="B390" s="1039">
        <v>123.19699425490001</v>
      </c>
      <c r="C390" s="1043"/>
      <c r="D390" s="1043"/>
    </row>
    <row r="391" spans="1:4" ht="12" customHeight="1">
      <c r="A391" s="1038" t="s">
        <v>2202</v>
      </c>
      <c r="B391" s="1039">
        <v>123.26253019489999</v>
      </c>
      <c r="C391" s="1043"/>
      <c r="D391" s="1043"/>
    </row>
    <row r="392" spans="1:4" ht="12" customHeight="1">
      <c r="A392" s="1038" t="s">
        <v>4154</v>
      </c>
      <c r="B392" s="1039">
        <v>123.31765514680001</v>
      </c>
      <c r="C392" s="1043"/>
      <c r="D392" s="1043"/>
    </row>
    <row r="393" spans="1:4" ht="12" customHeight="1">
      <c r="A393" s="1038" t="s">
        <v>4155</v>
      </c>
      <c r="B393" s="1039">
        <v>123.33482840950001</v>
      </c>
      <c r="C393" s="1043"/>
      <c r="D393" s="1043"/>
    </row>
    <row r="394" spans="1:4" ht="12" customHeight="1">
      <c r="A394" s="1038" t="s">
        <v>4156</v>
      </c>
      <c r="B394" s="1039">
        <v>123.4005166347</v>
      </c>
      <c r="C394" s="1043"/>
      <c r="D394" s="1043"/>
    </row>
    <row r="395" spans="1:4" ht="12" customHeight="1">
      <c r="A395" s="1038" t="s">
        <v>4157</v>
      </c>
      <c r="B395" s="1039">
        <v>123.4662781185</v>
      </c>
      <c r="C395" s="1043"/>
      <c r="D395" s="1043"/>
    </row>
    <row r="396" spans="1:4" ht="12" customHeight="1">
      <c r="A396" s="1038" t="s">
        <v>4158</v>
      </c>
      <c r="B396" s="1039">
        <v>123.5319398908</v>
      </c>
      <c r="C396" s="1043"/>
      <c r="D396" s="1043"/>
    </row>
    <row r="397" spans="1:4" ht="12" customHeight="1">
      <c r="A397" s="1038" t="s">
        <v>354</v>
      </c>
      <c r="B397" s="1039">
        <v>123.6087547114</v>
      </c>
      <c r="C397" s="1043"/>
      <c r="D397" s="1043"/>
    </row>
    <row r="398" spans="1:4" ht="12" customHeight="1">
      <c r="A398" s="1038" t="s">
        <v>2203</v>
      </c>
      <c r="B398" s="1039">
        <v>123.674610309</v>
      </c>
      <c r="C398" s="1043"/>
      <c r="D398" s="1043"/>
    </row>
    <row r="399" spans="1:4" ht="12" customHeight="1">
      <c r="A399" s="1038" t="s">
        <v>4159</v>
      </c>
      <c r="B399" s="1039">
        <v>123.73038928939999</v>
      </c>
      <c r="C399" s="1043"/>
      <c r="D399" s="1043"/>
    </row>
    <row r="400" spans="1:4" ht="12" customHeight="1">
      <c r="A400" s="1038" t="s">
        <v>4160</v>
      </c>
      <c r="B400" s="1039">
        <v>123.7963915866</v>
      </c>
      <c r="C400" s="1043"/>
      <c r="D400" s="1043"/>
    </row>
    <row r="401" spans="1:4" ht="12" customHeight="1">
      <c r="A401" s="1038" t="s">
        <v>4161</v>
      </c>
      <c r="B401" s="1039">
        <v>123.8624672334</v>
      </c>
      <c r="C401" s="1043"/>
      <c r="D401" s="1043"/>
    </row>
    <row r="402" spans="1:4" ht="12" customHeight="1">
      <c r="A402" s="1038" t="s">
        <v>4162</v>
      </c>
      <c r="B402" s="1039">
        <v>123.92861623</v>
      </c>
      <c r="C402" s="1043"/>
      <c r="D402" s="1043"/>
    </row>
    <row r="403" spans="1:4" ht="12" customHeight="1">
      <c r="A403" s="1038" t="s">
        <v>4163</v>
      </c>
      <c r="B403" s="1039">
        <v>124.00493150539999</v>
      </c>
      <c r="C403" s="1043"/>
      <c r="D403" s="1043"/>
    </row>
    <row r="404" spans="1:4" ht="12" customHeight="1">
      <c r="A404" s="1038" t="s">
        <v>4164</v>
      </c>
      <c r="B404" s="1039">
        <v>124.07971007170001</v>
      </c>
      <c r="C404" s="1043"/>
      <c r="D404" s="1043"/>
    </row>
    <row r="405" spans="1:4" ht="12" customHeight="1">
      <c r="A405" s="1038" t="s">
        <v>2204</v>
      </c>
      <c r="B405" s="1039">
        <v>124.1298497041</v>
      </c>
      <c r="C405" s="1043"/>
      <c r="D405" s="1043"/>
    </row>
    <row r="406" spans="1:4" ht="12" customHeight="1">
      <c r="A406" s="1038" t="s">
        <v>4165</v>
      </c>
      <c r="B406" s="1039">
        <v>124.19702417009999</v>
      </c>
      <c r="C406" s="1043"/>
      <c r="D406" s="1043"/>
    </row>
    <row r="407" spans="1:4" ht="12" customHeight="1">
      <c r="A407" s="1038" t="s">
        <v>4166</v>
      </c>
      <c r="B407" s="1039">
        <v>124.26338758519999</v>
      </c>
      <c r="C407" s="1043"/>
      <c r="D407" s="1043"/>
    </row>
    <row r="408" spans="1:4" ht="12" customHeight="1">
      <c r="A408" s="1038" t="s">
        <v>4167</v>
      </c>
      <c r="B408" s="1039">
        <v>124.3298243978</v>
      </c>
      <c r="C408" s="1043"/>
      <c r="D408" s="1043"/>
    </row>
    <row r="409" spans="1:4" ht="12" customHeight="1">
      <c r="A409" s="1038" t="s">
        <v>4168</v>
      </c>
      <c r="B409" s="1039">
        <v>124.3963346079</v>
      </c>
      <c r="C409" s="1043"/>
      <c r="D409" s="1043"/>
    </row>
    <row r="410" spans="1:4" ht="12" customHeight="1">
      <c r="A410" s="1038" t="s">
        <v>4169</v>
      </c>
      <c r="B410" s="1039">
        <v>124.4584959739</v>
      </c>
      <c r="C410" s="1043"/>
      <c r="D410" s="1043"/>
    </row>
    <row r="411" spans="1:4" ht="12" customHeight="1">
      <c r="A411" s="1038" t="s">
        <v>4170</v>
      </c>
      <c r="B411" s="1039">
        <v>124.525374091</v>
      </c>
      <c r="C411" s="1043"/>
      <c r="D411" s="1043"/>
    </row>
    <row r="412" spans="1:4" ht="12" customHeight="1">
      <c r="A412" s="1038" t="s">
        <v>2205</v>
      </c>
      <c r="B412" s="1039">
        <v>124.6023037817</v>
      </c>
      <c r="C412" s="1043"/>
      <c r="D412" s="1043"/>
    </row>
    <row r="413" spans="1:4" ht="12" customHeight="1">
      <c r="A413" s="1038" t="s">
        <v>4171</v>
      </c>
      <c r="B413" s="1039">
        <v>124.6827346286</v>
      </c>
      <c r="C413" s="1043"/>
      <c r="D413" s="1043"/>
    </row>
    <row r="414" spans="1:4" ht="12" customHeight="1">
      <c r="A414" s="1038" t="s">
        <v>4172</v>
      </c>
      <c r="B414" s="1039">
        <v>124.72887539609999</v>
      </c>
      <c r="C414" s="1043"/>
      <c r="D414" s="1043"/>
    </row>
    <row r="415" spans="1:4" ht="12" customHeight="1">
      <c r="A415" s="1038" t="s">
        <v>4173</v>
      </c>
      <c r="B415" s="1039">
        <v>124.7957425182</v>
      </c>
      <c r="C415" s="1043"/>
      <c r="D415" s="1043"/>
    </row>
    <row r="416" spans="1:4" ht="12" customHeight="1">
      <c r="A416" s="1036" t="s">
        <v>4174</v>
      </c>
      <c r="B416" s="1037">
        <v>124.86268312359999</v>
      </c>
    </row>
    <row r="417" spans="1:2" ht="12" customHeight="1">
      <c r="A417" s="1036" t="s">
        <v>4175</v>
      </c>
      <c r="B417" s="1037">
        <v>124.9261350032</v>
      </c>
    </row>
    <row r="418" spans="1:2" ht="12" customHeight="1">
      <c r="A418" s="1036" t="s">
        <v>4176</v>
      </c>
      <c r="B418" s="1037">
        <v>124.99322257510001</v>
      </c>
    </row>
    <row r="419" spans="1:2" ht="12" customHeight="1">
      <c r="A419" s="1036" t="s">
        <v>2206</v>
      </c>
      <c r="B419" s="1037">
        <v>125.1415052203</v>
      </c>
    </row>
    <row r="420" spans="1:2" ht="12" customHeight="1">
      <c r="A420" s="1036" t="s">
        <v>4177</v>
      </c>
      <c r="B420" s="1037">
        <v>125.2085424767</v>
      </c>
    </row>
    <row r="421" spans="1:2" ht="12" customHeight="1">
      <c r="A421" s="1036" t="s">
        <v>4178</v>
      </c>
      <c r="B421" s="1037">
        <v>125.2010010234</v>
      </c>
    </row>
    <row r="422" spans="1:2" ht="12" customHeight="1">
      <c r="A422" s="1036" t="s">
        <v>4179</v>
      </c>
      <c r="B422" s="1037">
        <v>125.2681855116</v>
      </c>
    </row>
    <row r="423" spans="1:2" ht="12" customHeight="1">
      <c r="A423" s="1036" t="s">
        <v>4180</v>
      </c>
      <c r="B423" s="1037">
        <v>125.33530701559999</v>
      </c>
    </row>
    <row r="424" spans="1:2" ht="12" customHeight="1">
      <c r="A424" s="1036" t="s">
        <v>4181</v>
      </c>
      <c r="B424" s="1037">
        <v>125.40169799740001</v>
      </c>
    </row>
    <row r="425" spans="1:2" ht="12" customHeight="1">
      <c r="A425" s="1036" t="s">
        <v>4182</v>
      </c>
      <c r="B425" s="1037">
        <v>125.46977110980001</v>
      </c>
    </row>
    <row r="426" spans="1:2" ht="12" customHeight="1">
      <c r="A426" s="1036" t="s">
        <v>2207</v>
      </c>
      <c r="B426" s="1037">
        <v>125.5852407613</v>
      </c>
    </row>
    <row r="427" spans="1:2" ht="12" customHeight="1">
      <c r="A427" s="1036" t="s">
        <v>4183</v>
      </c>
      <c r="B427" s="1037">
        <v>125.61435216300001</v>
      </c>
    </row>
    <row r="428" spans="1:2" ht="12" customHeight="1">
      <c r="A428" s="1036" t="s">
        <v>353</v>
      </c>
      <c r="B428" s="1037">
        <v>125.6985135746</v>
      </c>
    </row>
    <row r="429" spans="1:2" ht="12" customHeight="1">
      <c r="A429" s="1036" t="s">
        <v>4184</v>
      </c>
      <c r="B429" s="1037">
        <v>125.7660560166</v>
      </c>
    </row>
    <row r="430" spans="1:2" ht="12" customHeight="1">
      <c r="A430" s="1036" t="s">
        <v>4185</v>
      </c>
      <c r="B430" s="1037">
        <v>125.83360275619999</v>
      </c>
    </row>
    <row r="431" spans="1:2" ht="12" customHeight="1">
      <c r="A431" s="1036" t="s">
        <v>4186</v>
      </c>
      <c r="B431" s="1037">
        <v>125.8861537432</v>
      </c>
    </row>
    <row r="432" spans="1:2" ht="12" customHeight="1">
      <c r="A432" s="1036" t="s">
        <v>4187</v>
      </c>
      <c r="B432" s="1037">
        <v>125.9608331477</v>
      </c>
    </row>
    <row r="433" spans="1:2" ht="12" customHeight="1">
      <c r="A433" s="1036" t="s">
        <v>2208</v>
      </c>
      <c r="B433" s="1037">
        <v>126.02289829</v>
      </c>
    </row>
    <row r="434" spans="1:2" ht="12" customHeight="1">
      <c r="A434" s="1036" t="s">
        <v>4188</v>
      </c>
      <c r="B434" s="1037">
        <v>126.0907400108</v>
      </c>
    </row>
    <row r="435" spans="1:2" ht="12" customHeight="1">
      <c r="A435" s="1036" t="s">
        <v>4189</v>
      </c>
      <c r="B435" s="1037">
        <v>126.16814957930001</v>
      </c>
    </row>
    <row r="436" spans="1:2" ht="12" customHeight="1">
      <c r="A436" s="1036" t="s">
        <v>4190</v>
      </c>
      <c r="B436" s="1037">
        <v>126.2361387908</v>
      </c>
    </row>
    <row r="437" spans="1:2" ht="12" customHeight="1">
      <c r="A437" s="1036" t="s">
        <v>4191</v>
      </c>
      <c r="B437" s="1037">
        <v>126.3042017476</v>
      </c>
    </row>
    <row r="438" spans="1:2" ht="12" customHeight="1">
      <c r="A438" s="1036" t="s">
        <v>4192</v>
      </c>
      <c r="B438" s="1037">
        <v>126.371098588</v>
      </c>
    </row>
    <row r="439" spans="1:2" ht="12" customHeight="1">
      <c r="A439" s="1036" t="s">
        <v>4193</v>
      </c>
      <c r="B439" s="1037">
        <v>126.4508633792</v>
      </c>
    </row>
    <row r="440" spans="1:2" ht="12" customHeight="1">
      <c r="A440" s="1036" t="s">
        <v>2209</v>
      </c>
      <c r="B440" s="1037">
        <v>126.51594304699999</v>
      </c>
    </row>
    <row r="441" spans="1:2" ht="12" customHeight="1">
      <c r="A441" s="1036" t="s">
        <v>4194</v>
      </c>
      <c r="B441" s="1037">
        <v>126.5852482714</v>
      </c>
    </row>
    <row r="442" spans="1:2" ht="12" customHeight="1">
      <c r="A442" s="1036" t="s">
        <v>4195</v>
      </c>
      <c r="B442" s="1037">
        <v>126.6536799548</v>
      </c>
    </row>
    <row r="443" spans="1:2" ht="12" customHeight="1">
      <c r="A443" s="1036" t="s">
        <v>4196</v>
      </c>
      <c r="B443" s="1037">
        <v>126.72210815370001</v>
      </c>
    </row>
    <row r="444" spans="1:2" ht="12" customHeight="1">
      <c r="A444" s="1036" t="s">
        <v>4197</v>
      </c>
      <c r="B444" s="1037">
        <v>126.7905534237</v>
      </c>
    </row>
    <row r="445" spans="1:2" ht="12" customHeight="1">
      <c r="A445" s="1036" t="s">
        <v>4198</v>
      </c>
      <c r="B445" s="1037">
        <v>126.8495241279</v>
      </c>
    </row>
    <row r="446" spans="1:2" ht="12" customHeight="1">
      <c r="A446" s="1036" t="s">
        <v>4199</v>
      </c>
      <c r="B446" s="1037">
        <v>126.9258014901</v>
      </c>
    </row>
    <row r="447" spans="1:2" ht="12" customHeight="1">
      <c r="A447" s="1036" t="s">
        <v>2210</v>
      </c>
      <c r="B447" s="1037">
        <v>127.0033975299</v>
      </c>
    </row>
    <row r="448" spans="1:2" ht="12" customHeight="1">
      <c r="A448" s="1036" t="s">
        <v>4200</v>
      </c>
      <c r="B448" s="1037">
        <v>127.0730239614</v>
      </c>
    </row>
    <row r="449" spans="1:2" ht="12" customHeight="1">
      <c r="A449" s="1036" t="s">
        <v>4201</v>
      </c>
      <c r="B449" s="1037">
        <v>127.1483244174</v>
      </c>
    </row>
    <row r="450" spans="1:2" ht="12" customHeight="1">
      <c r="A450" s="1036" t="s">
        <v>4202</v>
      </c>
      <c r="B450" s="1037">
        <v>127.2172128218</v>
      </c>
    </row>
    <row r="451" spans="1:2" ht="12" customHeight="1">
      <c r="A451" s="1036" t="s">
        <v>4203</v>
      </c>
      <c r="B451" s="1037">
        <v>127.28606003589999</v>
      </c>
    </row>
    <row r="452" spans="1:2" ht="12" customHeight="1">
      <c r="A452" s="1036" t="s">
        <v>4204</v>
      </c>
      <c r="B452" s="1037">
        <v>127.3529881436</v>
      </c>
    </row>
    <row r="453" spans="1:2" ht="12" customHeight="1">
      <c r="A453" s="1036" t="s">
        <v>4205</v>
      </c>
      <c r="B453" s="1037">
        <v>127.44106472279999</v>
      </c>
    </row>
    <row r="454" spans="1:2" ht="12" customHeight="1">
      <c r="A454" s="1036" t="s">
        <v>2211</v>
      </c>
      <c r="B454" s="1037">
        <v>127.48063658309999</v>
      </c>
    </row>
    <row r="455" spans="1:2" ht="12" customHeight="1">
      <c r="A455" s="1036" t="s">
        <v>4206</v>
      </c>
      <c r="B455" s="1037">
        <v>127.5614763276</v>
      </c>
    </row>
    <row r="456" spans="1:2" ht="12" customHeight="1">
      <c r="A456" s="1036" t="s">
        <v>4207</v>
      </c>
      <c r="B456" s="1037">
        <v>127.6386073818</v>
      </c>
    </row>
    <row r="457" spans="1:2" ht="12" customHeight="1">
      <c r="A457" s="1036" t="s">
        <v>4208</v>
      </c>
      <c r="B457" s="1037">
        <v>127.7075223615</v>
      </c>
    </row>
    <row r="458" spans="1:2" ht="12" customHeight="1">
      <c r="A458" s="1036" t="s">
        <v>4209</v>
      </c>
      <c r="B458" s="1037">
        <v>127.7765115289</v>
      </c>
    </row>
    <row r="459" spans="1:2" ht="12" customHeight="1">
      <c r="A459" s="1036" t="s">
        <v>352</v>
      </c>
      <c r="B459" s="1037">
        <v>127.8563240873</v>
      </c>
    </row>
    <row r="460" spans="1:2" ht="12" customHeight="1">
      <c r="A460" s="1036" t="s">
        <v>4210</v>
      </c>
      <c r="B460" s="1037">
        <v>127.93854330880001</v>
      </c>
    </row>
    <row r="461" spans="1:2" ht="12" customHeight="1">
      <c r="A461" s="1036" t="s">
        <v>2212</v>
      </c>
      <c r="B461" s="1037">
        <v>127.9790904975</v>
      </c>
    </row>
    <row r="462" spans="1:2" ht="12" customHeight="1">
      <c r="A462" s="1036" t="s">
        <v>4211</v>
      </c>
      <c r="B462" s="1037">
        <v>128.04189502669999</v>
      </c>
    </row>
    <row r="463" spans="1:2" ht="12" customHeight="1">
      <c r="A463" s="1036" t="s">
        <v>4212</v>
      </c>
      <c r="B463" s="1037">
        <v>128.14644658879999</v>
      </c>
    </row>
    <row r="464" spans="1:2" ht="12" customHeight="1">
      <c r="A464" s="1036" t="s">
        <v>4213</v>
      </c>
      <c r="B464" s="1037">
        <v>128.21588182470001</v>
      </c>
    </row>
    <row r="465" spans="1:2" ht="12" customHeight="1">
      <c r="A465" s="1036" t="s">
        <v>4214</v>
      </c>
      <c r="B465" s="1037">
        <v>128.28390039280001</v>
      </c>
    </row>
    <row r="466" spans="1:2" ht="12" customHeight="1">
      <c r="A466" s="1036" t="s">
        <v>4215</v>
      </c>
      <c r="B466" s="1037">
        <v>128.33944484369999</v>
      </c>
    </row>
    <row r="467" spans="1:2" ht="12" customHeight="1">
      <c r="A467" s="1036" t="s">
        <v>4216</v>
      </c>
      <c r="B467" s="1037">
        <v>128.4182855958</v>
      </c>
    </row>
    <row r="468" spans="1:2" ht="12" customHeight="1">
      <c r="A468" s="1036" t="s">
        <v>2213</v>
      </c>
      <c r="B468" s="1037">
        <v>128.47560088099999</v>
      </c>
    </row>
    <row r="469" spans="1:2" ht="12" customHeight="1">
      <c r="A469" s="1036" t="s">
        <v>4217</v>
      </c>
      <c r="B469" s="1037">
        <v>128.51935983359999</v>
      </c>
    </row>
    <row r="470" spans="1:2" ht="12" customHeight="1">
      <c r="A470" s="1036" t="s">
        <v>4218</v>
      </c>
      <c r="B470" s="1037">
        <v>128.67200359349999</v>
      </c>
    </row>
    <row r="471" spans="1:2" ht="12" customHeight="1">
      <c r="A471" s="1036" t="s">
        <v>4219</v>
      </c>
      <c r="B471" s="1037">
        <v>128.7403635014</v>
      </c>
    </row>
    <row r="472" spans="1:2" ht="12" customHeight="1">
      <c r="A472" s="1036" t="s">
        <v>4220</v>
      </c>
      <c r="B472" s="1037">
        <v>128.8087994011</v>
      </c>
    </row>
    <row r="473" spans="1:2" ht="12" customHeight="1">
      <c r="A473" s="1036" t="s">
        <v>4221</v>
      </c>
      <c r="B473" s="1037">
        <v>128.79675420390001</v>
      </c>
    </row>
    <row r="474" spans="1:2" ht="12" customHeight="1">
      <c r="A474" s="1036" t="s">
        <v>4222</v>
      </c>
      <c r="B474" s="1037">
        <v>128.9725128634</v>
      </c>
    </row>
    <row r="475" spans="1:2" ht="12" customHeight="1">
      <c r="A475" s="1036" t="s">
        <v>2214</v>
      </c>
      <c r="B475" s="1037">
        <v>128.93824907589999</v>
      </c>
    </row>
    <row r="476" spans="1:2" ht="12" customHeight="1">
      <c r="A476" s="1036" t="s">
        <v>4223</v>
      </c>
      <c r="B476" s="1037">
        <v>129.1309189795</v>
      </c>
    </row>
    <row r="477" spans="1:2" ht="12" customHeight="1">
      <c r="A477" s="1036" t="s">
        <v>4224</v>
      </c>
      <c r="B477" s="1037">
        <v>129.16740554469999</v>
      </c>
    </row>
    <row r="478" spans="1:2" ht="12" customHeight="1">
      <c r="A478" s="1036" t="s">
        <v>4225</v>
      </c>
      <c r="B478" s="1037">
        <v>129.2362183418</v>
      </c>
    </row>
    <row r="479" spans="1:2" ht="12" customHeight="1">
      <c r="A479" s="1036" t="s">
        <v>4226</v>
      </c>
      <c r="B479" s="1037">
        <v>129.3051072117</v>
      </c>
    </row>
    <row r="480" spans="1:2" ht="12" customHeight="1">
      <c r="A480" s="1036" t="s">
        <v>4227</v>
      </c>
      <c r="B480" s="1037">
        <v>129.36186830010001</v>
      </c>
    </row>
    <row r="481" spans="1:2" ht="12" customHeight="1">
      <c r="A481" s="1036" t="s">
        <v>4228</v>
      </c>
      <c r="B481" s="1037">
        <v>129.437338348</v>
      </c>
    </row>
    <row r="482" spans="1:2" ht="12" customHeight="1">
      <c r="A482" s="1036" t="s">
        <v>2215</v>
      </c>
      <c r="B482" s="1037">
        <v>129.43964057310001</v>
      </c>
    </row>
    <row r="483" spans="1:2" ht="12" customHeight="1">
      <c r="A483" s="1036" t="s">
        <v>4229</v>
      </c>
      <c r="B483" s="1037">
        <v>129.51218360839999</v>
      </c>
    </row>
    <row r="484" spans="1:2" ht="12" customHeight="1">
      <c r="A484" s="1036" t="s">
        <v>4230</v>
      </c>
      <c r="B484" s="1037">
        <v>129.57738301699999</v>
      </c>
    </row>
    <row r="485" spans="1:2" ht="12" customHeight="1">
      <c r="A485" s="1036" t="s">
        <v>4231</v>
      </c>
      <c r="B485" s="1037">
        <v>129.6464443596</v>
      </c>
    </row>
    <row r="486" spans="1:2" ht="12" customHeight="1">
      <c r="A486" s="1036" t="s">
        <v>4232</v>
      </c>
      <c r="B486" s="1037">
        <v>129.71558207179999</v>
      </c>
    </row>
    <row r="487" spans="1:2" ht="12" customHeight="1">
      <c r="A487" s="1036" t="s">
        <v>6014</v>
      </c>
      <c r="B487" s="1037">
        <v>129.7847961535</v>
      </c>
    </row>
    <row r="488" spans="1:2" ht="12" customHeight="1">
      <c r="A488" s="1036" t="s">
        <v>4233</v>
      </c>
      <c r="B488" s="1037">
        <v>129.84846574490001</v>
      </c>
    </row>
    <row r="489" spans="1:2" ht="12" customHeight="1">
      <c r="A489" s="1036" t="s">
        <v>2216</v>
      </c>
      <c r="B489" s="1037">
        <v>129.9471065319</v>
      </c>
    </row>
    <row r="490" spans="1:2" ht="12" customHeight="1">
      <c r="A490" s="1036" t="s">
        <v>351</v>
      </c>
      <c r="B490" s="1037">
        <v>130.0181941996</v>
      </c>
    </row>
    <row r="491" spans="1:2" ht="12" customHeight="1">
      <c r="A491" s="1036" t="s">
        <v>4234</v>
      </c>
      <c r="B491" s="1037">
        <v>130.05558658800001</v>
      </c>
    </row>
    <row r="492" spans="1:2" ht="12" customHeight="1">
      <c r="A492" s="1036" t="s">
        <v>4235</v>
      </c>
      <c r="B492" s="1037">
        <v>130.12503271060001</v>
      </c>
    </row>
    <row r="493" spans="1:2" ht="12" customHeight="1">
      <c r="A493" s="1036" t="s">
        <v>4236</v>
      </c>
      <c r="B493" s="1037">
        <v>130.1945553626</v>
      </c>
    </row>
    <row r="494" spans="1:2" ht="12" customHeight="1">
      <c r="A494" s="1036" t="s">
        <v>4237</v>
      </c>
      <c r="B494" s="1037">
        <v>130.3876775658</v>
      </c>
    </row>
    <row r="495" spans="1:2" ht="12" customHeight="1">
      <c r="A495" s="1036" t="s">
        <v>4238</v>
      </c>
      <c r="B495" s="1037">
        <v>130.3753741809</v>
      </c>
    </row>
    <row r="496" spans="1:2" ht="12" customHeight="1">
      <c r="A496" s="1036" t="s">
        <v>2217</v>
      </c>
      <c r="B496" s="1037">
        <v>130.4431869254</v>
      </c>
    </row>
    <row r="497" spans="1:2" ht="12" customHeight="1">
      <c r="A497" s="1036" t="s">
        <v>4239</v>
      </c>
      <c r="B497" s="1037">
        <v>130.51295478060001</v>
      </c>
    </row>
    <row r="498" spans="1:2" ht="12" customHeight="1">
      <c r="A498" s="1036" t="s">
        <v>4240</v>
      </c>
      <c r="B498" s="1037">
        <v>130.5827198856</v>
      </c>
    </row>
    <row r="499" spans="1:2" ht="12" customHeight="1">
      <c r="A499" s="1036" t="s">
        <v>4241</v>
      </c>
      <c r="B499" s="1037">
        <v>130.65256170200001</v>
      </c>
    </row>
    <row r="500" spans="1:2" ht="12" customHeight="1">
      <c r="A500" s="1036" t="s">
        <v>4242</v>
      </c>
      <c r="B500" s="1037">
        <v>130.72248022970001</v>
      </c>
    </row>
    <row r="501" spans="1:2" ht="12" customHeight="1">
      <c r="A501" s="1036" t="s">
        <v>4243</v>
      </c>
      <c r="B501" s="1037">
        <v>130.80954243709999</v>
      </c>
    </row>
    <row r="502" spans="1:2" ht="12" customHeight="1">
      <c r="A502" s="1036" t="s">
        <v>4244</v>
      </c>
      <c r="B502" s="1037">
        <v>131.0727128254</v>
      </c>
    </row>
    <row r="503" spans="1:2" ht="12" customHeight="1">
      <c r="A503" s="1036" t="s">
        <v>2218</v>
      </c>
      <c r="B503" s="1037">
        <v>130.979691387</v>
      </c>
    </row>
    <row r="504" spans="1:2" ht="12" customHeight="1">
      <c r="A504" s="1036" t="s">
        <v>4245</v>
      </c>
      <c r="B504" s="1037">
        <v>131.1032973273</v>
      </c>
    </row>
    <row r="505" spans="1:2" ht="12" customHeight="1">
      <c r="A505" s="1036" t="s">
        <v>4246</v>
      </c>
      <c r="B505" s="1037">
        <v>131.04180598549999</v>
      </c>
    </row>
    <row r="506" spans="1:2" ht="12" customHeight="1">
      <c r="A506" s="1036" t="s">
        <v>4247</v>
      </c>
      <c r="B506" s="1037">
        <v>131.11210528149999</v>
      </c>
    </row>
    <row r="507" spans="1:2" ht="12" customHeight="1">
      <c r="A507" s="1036" t="s">
        <v>4248</v>
      </c>
      <c r="B507" s="1037">
        <v>131.18225215129999</v>
      </c>
    </row>
    <row r="508" spans="1:2" ht="12" customHeight="1">
      <c r="A508" s="1036" t="s">
        <v>4249</v>
      </c>
      <c r="B508" s="1037">
        <v>131.2594021189</v>
      </c>
    </row>
    <row r="509" spans="1:2" ht="12" customHeight="1">
      <c r="A509" s="1036" t="s">
        <v>4250</v>
      </c>
      <c r="B509" s="1037">
        <v>131.3305202507</v>
      </c>
    </row>
    <row r="510" spans="1:2" ht="12" customHeight="1">
      <c r="A510" s="1036" t="s">
        <v>2219</v>
      </c>
      <c r="B510" s="1037">
        <v>131.3973815574</v>
      </c>
    </row>
    <row r="511" spans="1:2" ht="12" customHeight="1">
      <c r="A511" s="1036" t="s">
        <v>4251</v>
      </c>
      <c r="B511" s="1037">
        <v>131.4676281726</v>
      </c>
    </row>
    <row r="512" spans="1:2" ht="12" customHeight="1">
      <c r="A512" s="1036" t="s">
        <v>4252</v>
      </c>
      <c r="B512" s="1037">
        <v>131.53987325840001</v>
      </c>
    </row>
    <row r="513" spans="1:2" ht="12" customHeight="1">
      <c r="A513" s="1036" t="s">
        <v>4253</v>
      </c>
      <c r="B513" s="1037">
        <v>131.61040282659999</v>
      </c>
    </row>
    <row r="514" spans="1:2" ht="12" customHeight="1">
      <c r="A514" s="1036" t="s">
        <v>4254</v>
      </c>
      <c r="B514" s="1037">
        <v>131.6810095662</v>
      </c>
    </row>
    <row r="515" spans="1:2" ht="12" customHeight="1">
      <c r="A515" s="1036" t="s">
        <v>4255</v>
      </c>
      <c r="B515" s="1037">
        <v>131.77901212520001</v>
      </c>
    </row>
    <row r="516" spans="1:2" ht="12" customHeight="1">
      <c r="A516" s="1036" t="s">
        <v>4256</v>
      </c>
      <c r="B516" s="1037">
        <v>131.8248542332</v>
      </c>
    </row>
    <row r="517" spans="1:2" ht="12" customHeight="1">
      <c r="A517" s="1036" t="s">
        <v>2220</v>
      </c>
      <c r="B517" s="1037">
        <v>131.89551781200001</v>
      </c>
    </row>
    <row r="518" spans="1:2" ht="12" customHeight="1">
      <c r="A518" s="1036" t="s">
        <v>4257</v>
      </c>
      <c r="B518" s="1037">
        <v>132.01200264939999</v>
      </c>
    </row>
    <row r="519" spans="1:2" ht="12" customHeight="1">
      <c r="A519" s="1036" t="s">
        <v>4258</v>
      </c>
      <c r="B519" s="1037">
        <v>132.04963849570001</v>
      </c>
    </row>
    <row r="520" spans="1:2" ht="12" customHeight="1">
      <c r="A520" s="1036" t="s">
        <v>4259</v>
      </c>
      <c r="B520" s="1037">
        <v>132.12053405340001</v>
      </c>
    </row>
    <row r="521" spans="1:2" ht="12" customHeight="1">
      <c r="A521" s="1036" t="s">
        <v>350</v>
      </c>
      <c r="B521" s="1037">
        <v>132.19150699459999</v>
      </c>
    </row>
    <row r="522" spans="1:2" ht="12" customHeight="1">
      <c r="A522" s="1036" t="s">
        <v>4260</v>
      </c>
      <c r="B522" s="1037">
        <v>132.3186346194</v>
      </c>
    </row>
    <row r="523" spans="1:2" ht="12" customHeight="1">
      <c r="A523" s="1036" t="s">
        <v>4261</v>
      </c>
      <c r="B523" s="1037">
        <v>132.5096351544</v>
      </c>
    </row>
    <row r="524" spans="1:2" ht="12" customHeight="1">
      <c r="A524" s="1036" t="s">
        <v>2221</v>
      </c>
      <c r="B524" s="1037">
        <v>132.45478097349999</v>
      </c>
    </row>
    <row r="525" spans="1:2" ht="12" customHeight="1">
      <c r="A525" s="1036" t="s">
        <v>4262</v>
      </c>
      <c r="B525" s="1037">
        <v>132.53099169270001</v>
      </c>
    </row>
    <row r="526" spans="1:2" ht="12" customHeight="1">
      <c r="A526" s="1036" t="s">
        <v>4263</v>
      </c>
      <c r="B526" s="1037">
        <v>132.56169491209999</v>
      </c>
    </row>
    <row r="527" spans="1:2" ht="12" customHeight="1">
      <c r="A527" s="1036" t="s">
        <v>4264</v>
      </c>
      <c r="B527" s="1037">
        <v>132.63306252379999</v>
      </c>
    </row>
    <row r="528" spans="1:2" ht="12" customHeight="1">
      <c r="A528" s="1036" t="s">
        <v>4265</v>
      </c>
      <c r="B528" s="1037">
        <v>132.70450762679999</v>
      </c>
    </row>
    <row r="529" spans="1:2" ht="12" customHeight="1">
      <c r="A529" s="1036" t="s">
        <v>4266</v>
      </c>
      <c r="B529" s="1037">
        <v>132.79221653339999</v>
      </c>
    </row>
    <row r="530" spans="1:2" ht="12" customHeight="1">
      <c r="A530" s="1036" t="s">
        <v>4267</v>
      </c>
      <c r="B530" s="1037">
        <v>132.8312414431</v>
      </c>
    </row>
    <row r="531" spans="1:2" ht="12" customHeight="1">
      <c r="A531" s="1036" t="s">
        <v>2222</v>
      </c>
      <c r="B531" s="1037">
        <v>132.90702478969999</v>
      </c>
    </row>
    <row r="532" spans="1:2" ht="12" customHeight="1">
      <c r="A532" s="1036" t="s">
        <v>4268</v>
      </c>
      <c r="B532" s="1037">
        <v>132.98722132029999</v>
      </c>
    </row>
    <row r="533" spans="1:2" ht="12" customHeight="1">
      <c r="A533" s="1036" t="s">
        <v>4269</v>
      </c>
      <c r="B533" s="1037">
        <v>133.07505269539999</v>
      </c>
    </row>
    <row r="534" spans="1:2" ht="12" customHeight="1">
      <c r="A534" s="1036" t="s">
        <v>4270</v>
      </c>
      <c r="B534" s="1037">
        <v>133.14696274630001</v>
      </c>
    </row>
    <row r="535" spans="1:2" ht="12" customHeight="1">
      <c r="A535" s="1036" t="s">
        <v>4271</v>
      </c>
      <c r="B535" s="1037">
        <v>133.21895028860001</v>
      </c>
    </row>
    <row r="536" spans="1:2" ht="12" customHeight="1">
      <c r="A536" s="1036" t="s">
        <v>4272</v>
      </c>
      <c r="B536" s="1037">
        <v>133.34731954110001</v>
      </c>
    </row>
    <row r="537" spans="1:2" ht="12" customHeight="1">
      <c r="A537" s="1036" t="s">
        <v>4273</v>
      </c>
      <c r="B537" s="1037">
        <v>133.35527029229999</v>
      </c>
    </row>
    <row r="538" spans="1:2" ht="12" customHeight="1">
      <c r="A538" s="1036" t="s">
        <v>2223</v>
      </c>
      <c r="B538" s="1037">
        <v>133.42720558889999</v>
      </c>
    </row>
    <row r="539" spans="1:2" ht="12" customHeight="1">
      <c r="A539" s="1036" t="s">
        <v>4274</v>
      </c>
      <c r="B539" s="1037">
        <v>133.55052322949999</v>
      </c>
    </row>
    <row r="540" spans="1:2" ht="12" customHeight="1">
      <c r="A540" s="1036" t="s">
        <v>4275</v>
      </c>
      <c r="B540" s="1037">
        <v>133.89437431019999</v>
      </c>
    </row>
    <row r="541" spans="1:2" ht="12" customHeight="1">
      <c r="A541" s="1036" t="s">
        <v>4276</v>
      </c>
      <c r="B541" s="1037">
        <v>133.9666906679</v>
      </c>
    </row>
    <row r="542" spans="1:2" ht="12" customHeight="1">
      <c r="A542" s="1036" t="s">
        <v>4277</v>
      </c>
      <c r="B542" s="1037">
        <v>134.03908468629999</v>
      </c>
    </row>
    <row r="543" spans="1:2" ht="12" customHeight="1">
      <c r="A543" s="1036" t="s">
        <v>4278</v>
      </c>
      <c r="B543" s="1037">
        <v>133.9459555855</v>
      </c>
    </row>
    <row r="544" spans="1:2" ht="12" customHeight="1">
      <c r="A544" s="1036" t="s">
        <v>4279</v>
      </c>
      <c r="B544" s="1037">
        <v>133.9077970486</v>
      </c>
    </row>
    <row r="545" spans="1:2" ht="12" customHeight="1">
      <c r="A545" s="1036" t="s">
        <v>2224</v>
      </c>
      <c r="B545" s="1037">
        <v>133.9864413711</v>
      </c>
    </row>
    <row r="546" spans="1:2" ht="12" customHeight="1">
      <c r="A546" s="1036" t="s">
        <v>4280</v>
      </c>
      <c r="B546" s="1037">
        <v>134.12238806990001</v>
      </c>
    </row>
    <row r="547" spans="1:2" ht="12" customHeight="1">
      <c r="A547" s="1036" t="s">
        <v>4281</v>
      </c>
      <c r="B547" s="1037">
        <v>134.15804462630001</v>
      </c>
    </row>
    <row r="548" spans="1:2" ht="12" customHeight="1">
      <c r="A548" s="1036" t="s">
        <v>4282</v>
      </c>
      <c r="B548" s="1037">
        <v>134.23063698070001</v>
      </c>
    </row>
    <row r="549" spans="1:2" ht="12" customHeight="1">
      <c r="A549" s="1036" t="s">
        <v>4283</v>
      </c>
      <c r="B549" s="1037">
        <v>134.30330734040001</v>
      </c>
    </row>
    <row r="550" spans="1:2" ht="12" customHeight="1">
      <c r="A550" s="1036" t="s">
        <v>4284</v>
      </c>
      <c r="B550" s="1037">
        <v>134.46719989050001</v>
      </c>
    </row>
    <row r="551" spans="1:2" ht="12" customHeight="1">
      <c r="A551" s="1036" t="s">
        <v>4285</v>
      </c>
      <c r="B551" s="1037">
        <v>134.43630255240001</v>
      </c>
    </row>
    <row r="552" spans="1:2" ht="12" customHeight="1">
      <c r="A552" s="1036" t="s">
        <v>349</v>
      </c>
      <c r="B552" s="1037">
        <v>134.48252115400001</v>
      </c>
    </row>
    <row r="553" spans="1:2" ht="12" customHeight="1">
      <c r="A553" s="1036" t="s">
        <v>4286</v>
      </c>
      <c r="B553" s="1037">
        <v>134.5599152465</v>
      </c>
    </row>
    <row r="554" spans="1:2" ht="12" customHeight="1">
      <c r="A554" s="1036" t="s">
        <v>4287</v>
      </c>
      <c r="B554" s="1037">
        <v>134.64266345269999</v>
      </c>
    </row>
    <row r="555" spans="1:2" ht="12" customHeight="1">
      <c r="A555" s="1036" t="s">
        <v>4288</v>
      </c>
      <c r="B555" s="1037">
        <v>134.71557347909999</v>
      </c>
    </row>
    <row r="556" spans="1:2" ht="12" customHeight="1">
      <c r="A556" s="1036" t="s">
        <v>4289</v>
      </c>
      <c r="B556" s="1037">
        <v>134.7885618654</v>
      </c>
    </row>
    <row r="557" spans="1:2" ht="12" customHeight="1">
      <c r="A557" s="1036" t="s">
        <v>4290</v>
      </c>
      <c r="B557" s="1037">
        <v>134.96309877479999</v>
      </c>
    </row>
    <row r="558" spans="1:2" ht="12" customHeight="1">
      <c r="A558" s="1036" t="s">
        <v>4291</v>
      </c>
      <c r="B558" s="1037">
        <v>135.00801751099999</v>
      </c>
    </row>
    <row r="559" spans="1:2" ht="12" customHeight="1">
      <c r="A559" s="1036" t="s">
        <v>2225</v>
      </c>
      <c r="B559" s="1037">
        <v>135.0310120414</v>
      </c>
    </row>
    <row r="560" spans="1:2" ht="12" customHeight="1">
      <c r="A560" s="1036" t="s">
        <v>4292</v>
      </c>
      <c r="B560" s="1037">
        <v>135.09624211409999</v>
      </c>
    </row>
    <row r="561" spans="1:2" ht="12" customHeight="1">
      <c r="A561" s="1036" t="s">
        <v>4293</v>
      </c>
      <c r="B561" s="1037">
        <v>135.1450931551</v>
      </c>
    </row>
    <row r="562" spans="1:2" ht="12" customHeight="1">
      <c r="A562" s="1036" t="s">
        <v>4294</v>
      </c>
      <c r="B562" s="1037">
        <v>135.2168031418</v>
      </c>
    </row>
    <row r="563" spans="1:2" ht="12" customHeight="1">
      <c r="A563" s="1036" t="s">
        <v>4295</v>
      </c>
      <c r="B563" s="1037">
        <v>135.2885946371</v>
      </c>
    </row>
    <row r="564" spans="1:2" ht="12" customHeight="1">
      <c r="A564" s="1036" t="s">
        <v>4296</v>
      </c>
      <c r="B564" s="1037">
        <v>135.3604676409</v>
      </c>
    </row>
    <row r="565" spans="1:2" ht="12" customHeight="1">
      <c r="A565" s="1036" t="s">
        <v>6015</v>
      </c>
      <c r="B565" s="1037">
        <v>135.4324221533</v>
      </c>
    </row>
    <row r="566" spans="1:2" ht="12" customHeight="1">
      <c r="A566" s="1036" t="s">
        <v>2226</v>
      </c>
      <c r="B566" s="1037">
        <v>135.5189300577</v>
      </c>
    </row>
    <row r="567" spans="1:2" ht="12" customHeight="1">
      <c r="A567" s="1036" t="s">
        <v>4297</v>
      </c>
      <c r="B567" s="1037">
        <v>135.58181810889999</v>
      </c>
    </row>
    <row r="568" spans="1:2" ht="12" customHeight="1">
      <c r="A568" s="1036" t="s">
        <v>4298</v>
      </c>
      <c r="B568" s="1037">
        <v>135.68217415070001</v>
      </c>
    </row>
    <row r="569" spans="1:2" ht="12" customHeight="1">
      <c r="A569" s="1036" t="s">
        <v>4299</v>
      </c>
      <c r="B569" s="1037">
        <v>135.75437173949999</v>
      </c>
    </row>
    <row r="570" spans="1:2" ht="12" customHeight="1">
      <c r="A570" s="1036" t="s">
        <v>4300</v>
      </c>
      <c r="B570" s="1037">
        <v>135.8266511018</v>
      </c>
    </row>
    <row r="571" spans="1:2" ht="12" customHeight="1">
      <c r="A571" s="1036" t="s">
        <v>4301</v>
      </c>
      <c r="B571" s="1037">
        <v>135.97793766449999</v>
      </c>
    </row>
    <row r="572" spans="1:2" ht="12" customHeight="1">
      <c r="A572" s="1036" t="s">
        <v>4302</v>
      </c>
      <c r="B572" s="1037">
        <v>135.9565433903</v>
      </c>
    </row>
    <row r="573" spans="1:2" ht="12" customHeight="1">
      <c r="A573" s="1036" t="s">
        <v>2227</v>
      </c>
      <c r="B573" s="1037">
        <v>136.02906807310001</v>
      </c>
    </row>
    <row r="574" spans="1:2" ht="12" customHeight="1">
      <c r="A574" s="1036" t="s">
        <v>4303</v>
      </c>
      <c r="B574" s="1037">
        <v>136.10308661139999</v>
      </c>
    </row>
    <row r="575" spans="1:2" ht="12" customHeight="1">
      <c r="A575" s="1036" t="s">
        <v>4304</v>
      </c>
      <c r="B575" s="1037">
        <v>136.18137418800001</v>
      </c>
    </row>
    <row r="576" spans="1:2" ht="12" customHeight="1">
      <c r="A576" s="1036" t="s">
        <v>4305</v>
      </c>
      <c r="B576" s="1037">
        <v>136.25390109759999</v>
      </c>
    </row>
    <row r="577" spans="1:2" ht="12" customHeight="1">
      <c r="A577" s="1036" t="s">
        <v>4306</v>
      </c>
      <c r="B577" s="1037">
        <v>136.32651033409999</v>
      </c>
    </row>
    <row r="578" spans="1:2" ht="12" customHeight="1">
      <c r="A578" s="1036" t="s">
        <v>4307</v>
      </c>
      <c r="B578" s="1037">
        <v>136.3874858408</v>
      </c>
    </row>
    <row r="579" spans="1:2" ht="12" customHeight="1">
      <c r="A579" s="1036" t="s">
        <v>4308</v>
      </c>
      <c r="B579" s="1037">
        <v>136.47999920309999</v>
      </c>
    </row>
    <row r="580" spans="1:2" ht="12" customHeight="1">
      <c r="A580" s="1036" t="s">
        <v>2228</v>
      </c>
      <c r="B580" s="1037">
        <v>136.5348870002</v>
      </c>
    </row>
    <row r="581" spans="1:2" ht="12" customHeight="1">
      <c r="A581" s="1036" t="s">
        <v>4309</v>
      </c>
      <c r="B581" s="1037">
        <v>136.62351147339999</v>
      </c>
    </row>
    <row r="582" spans="1:2" ht="12" customHeight="1">
      <c r="A582" s="1036" t="s">
        <v>348</v>
      </c>
      <c r="B582" s="1037">
        <v>136.67389462739999</v>
      </c>
    </row>
    <row r="583" spans="1:2" ht="12" customHeight="1">
      <c r="A583" s="1036" t="s">
        <v>4310</v>
      </c>
      <c r="B583" s="1037">
        <v>136.74678521589999</v>
      </c>
    </row>
    <row r="584" spans="1:2" ht="12" customHeight="1">
      <c r="A584" s="1036" t="s">
        <v>4311</v>
      </c>
      <c r="B584" s="1037">
        <v>136.81975859409999</v>
      </c>
    </row>
    <row r="585" spans="1:2" ht="12" customHeight="1">
      <c r="A585" s="1036" t="s">
        <v>4312</v>
      </c>
      <c r="B585" s="1037">
        <v>136.8993784829</v>
      </c>
    </row>
    <row r="586" spans="1:2" ht="12" customHeight="1">
      <c r="A586" s="1036" t="s">
        <v>4313</v>
      </c>
      <c r="B586" s="1037">
        <v>136.9779505507</v>
      </c>
    </row>
    <row r="587" spans="1:2" ht="12" customHeight="1">
      <c r="A587" s="1036" t="s">
        <v>2229</v>
      </c>
      <c r="B587" s="1037">
        <v>137.0590750037</v>
      </c>
    </row>
    <row r="588" spans="1:2" ht="12" customHeight="1">
      <c r="A588" s="1036" t="s">
        <v>4314</v>
      </c>
      <c r="B588" s="1037">
        <v>137.16316282810001</v>
      </c>
    </row>
    <row r="589" spans="1:2" ht="12" customHeight="1">
      <c r="A589" s="1036" t="s">
        <v>4315</v>
      </c>
      <c r="B589" s="1037">
        <v>137.21917152890001</v>
      </c>
    </row>
    <row r="590" spans="1:2" ht="12" customHeight="1">
      <c r="A590" s="1036" t="s">
        <v>4316</v>
      </c>
      <c r="B590" s="1037">
        <v>137.2924927007</v>
      </c>
    </row>
    <row r="591" spans="1:2" ht="12" customHeight="1">
      <c r="A591" s="1036" t="s">
        <v>4317</v>
      </c>
      <c r="B591" s="1037">
        <v>137.3658968929</v>
      </c>
    </row>
    <row r="592" spans="1:2" ht="12" customHeight="1">
      <c r="A592" s="1036" t="s">
        <v>4318</v>
      </c>
      <c r="B592" s="1037">
        <v>137.41425773349999</v>
      </c>
    </row>
    <row r="593" spans="1:2" ht="12" customHeight="1">
      <c r="A593" s="1036" t="s">
        <v>4319</v>
      </c>
      <c r="B593" s="1037">
        <v>137.48853390759999</v>
      </c>
    </row>
    <row r="594" spans="1:2" ht="12" customHeight="1">
      <c r="A594" s="1036" t="s">
        <v>2230</v>
      </c>
      <c r="B594" s="1037">
        <v>137.562187161</v>
      </c>
    </row>
    <row r="595" spans="1:2" ht="12" customHeight="1">
      <c r="A595" s="1036" t="s">
        <v>4320</v>
      </c>
      <c r="B595" s="1037">
        <v>137.63592343479999</v>
      </c>
    </row>
    <row r="596" spans="1:2" ht="12" customHeight="1">
      <c r="A596" s="1036" t="s">
        <v>4321</v>
      </c>
      <c r="B596" s="1037">
        <v>137.72517802600001</v>
      </c>
    </row>
    <row r="597" spans="1:2" ht="12" customHeight="1">
      <c r="A597" s="1036" t="s">
        <v>4322</v>
      </c>
      <c r="B597" s="1037">
        <v>137.79899405090001</v>
      </c>
    </row>
    <row r="598" spans="1:2" ht="12" customHeight="1">
      <c r="A598" s="1036" t="s">
        <v>4323</v>
      </c>
      <c r="B598" s="1037">
        <v>137.87289318110001</v>
      </c>
    </row>
    <row r="599" spans="1:2" ht="12" customHeight="1">
      <c r="A599" s="1036" t="s">
        <v>4324</v>
      </c>
      <c r="B599" s="1037">
        <v>137.9514123001</v>
      </c>
    </row>
    <row r="600" spans="1:2" ht="12" customHeight="1">
      <c r="A600" s="1036" t="s">
        <v>4325</v>
      </c>
      <c r="B600" s="1037">
        <v>138.0256567461</v>
      </c>
    </row>
    <row r="601" spans="1:2" ht="12" customHeight="1">
      <c r="A601" s="1036" t="s">
        <v>2231</v>
      </c>
      <c r="B601" s="1037">
        <v>138.0918396516</v>
      </c>
    </row>
    <row r="602" spans="1:2" ht="12" customHeight="1">
      <c r="A602" s="1036" t="s">
        <v>4326</v>
      </c>
      <c r="B602" s="1037">
        <v>138.1986424065</v>
      </c>
    </row>
    <row r="603" spans="1:2" ht="12" customHeight="1">
      <c r="A603" s="1036" t="s">
        <v>4327</v>
      </c>
      <c r="B603" s="1037">
        <v>138.24251859399999</v>
      </c>
    </row>
    <row r="604" spans="1:2" ht="12" customHeight="1">
      <c r="A604" s="1036" t="s">
        <v>4328</v>
      </c>
      <c r="B604" s="1037">
        <v>138.31667467669999</v>
      </c>
    </row>
    <row r="605" spans="1:2" ht="12" customHeight="1">
      <c r="A605" s="1036" t="s">
        <v>4329</v>
      </c>
      <c r="B605" s="1037">
        <v>138.3908276132</v>
      </c>
    </row>
    <row r="606" spans="1:2" ht="12" customHeight="1">
      <c r="A606" s="1036" t="s">
        <v>4330</v>
      </c>
      <c r="B606" s="1037">
        <v>138.51857068710001</v>
      </c>
    </row>
    <row r="607" spans="1:2" ht="12" customHeight="1">
      <c r="A607" s="1036" t="s">
        <v>4331</v>
      </c>
      <c r="B607" s="1037">
        <v>138.54719876249999</v>
      </c>
    </row>
    <row r="608" spans="1:2" ht="12" customHeight="1">
      <c r="A608" s="1036" t="s">
        <v>2232</v>
      </c>
      <c r="B608" s="1037">
        <v>138.62495174259999</v>
      </c>
    </row>
    <row r="609" spans="1:2" ht="12" customHeight="1">
      <c r="A609" s="1036" t="s">
        <v>4332</v>
      </c>
      <c r="B609" s="1037">
        <v>138.75534707400001</v>
      </c>
    </row>
    <row r="610" spans="1:2" ht="12" customHeight="1">
      <c r="A610" s="1036" t="s">
        <v>4333</v>
      </c>
      <c r="B610" s="1037">
        <v>138.77939088759999</v>
      </c>
    </row>
    <row r="611" spans="1:2" ht="12" customHeight="1">
      <c r="A611" s="1036" t="s">
        <v>4334</v>
      </c>
      <c r="B611" s="1037">
        <v>138.853858839</v>
      </c>
    </row>
    <row r="612" spans="1:2" ht="12" customHeight="1">
      <c r="A612" s="1036" t="s">
        <v>347</v>
      </c>
      <c r="B612" s="1037">
        <v>138.92841061569999</v>
      </c>
    </row>
    <row r="613" spans="1:2" ht="12" customHeight="1">
      <c r="A613" s="1036" t="s">
        <v>4335</v>
      </c>
      <c r="B613" s="1037">
        <v>138.9990309243</v>
      </c>
    </row>
    <row r="614" spans="1:2" ht="12" customHeight="1">
      <c r="A614" s="1036" t="s">
        <v>4336</v>
      </c>
      <c r="B614" s="1037">
        <v>139.09300969149999</v>
      </c>
    </row>
    <row r="615" spans="1:2" ht="12" customHeight="1">
      <c r="A615" s="1036" t="s">
        <v>2233</v>
      </c>
      <c r="B615" s="1037">
        <v>139.15111583839999</v>
      </c>
    </row>
    <row r="616" spans="1:2" ht="12" customHeight="1">
      <c r="A616" s="1036" t="s">
        <v>4337</v>
      </c>
      <c r="B616" s="1037">
        <v>139.28416915529999</v>
      </c>
    </row>
    <row r="617" spans="1:2" ht="12" customHeight="1">
      <c r="A617" s="1036" t="s">
        <v>4338</v>
      </c>
      <c r="B617" s="1037">
        <v>139.2882692938</v>
      </c>
    </row>
    <row r="618" spans="1:2" ht="12" customHeight="1">
      <c r="A618" s="1036" t="s">
        <v>4339</v>
      </c>
      <c r="B618" s="1037">
        <v>139.36324919820001</v>
      </c>
    </row>
    <row r="619" spans="1:2" ht="12" customHeight="1">
      <c r="A619" s="1036" t="s">
        <v>4340</v>
      </c>
      <c r="B619" s="1037">
        <v>139.43831302500001</v>
      </c>
    </row>
    <row r="620" spans="1:2" ht="12" customHeight="1">
      <c r="A620" s="1036" t="s">
        <v>4341</v>
      </c>
      <c r="B620" s="1037">
        <v>139.51586267120001</v>
      </c>
    </row>
    <row r="621" spans="1:2" ht="12" customHeight="1">
      <c r="A621" s="1036" t="s">
        <v>4342</v>
      </c>
      <c r="B621" s="1037">
        <v>139.59189833100001</v>
      </c>
    </row>
    <row r="622" spans="1:2" ht="12" customHeight="1">
      <c r="A622" s="1036" t="s">
        <v>2234</v>
      </c>
      <c r="B622" s="1037">
        <v>139.6680092835</v>
      </c>
    </row>
    <row r="623" spans="1:2" ht="12" customHeight="1">
      <c r="A623" s="1036" t="s">
        <v>4343</v>
      </c>
      <c r="B623" s="1037">
        <v>139.7442055967</v>
      </c>
    </row>
    <row r="624" spans="1:2" ht="12" customHeight="1">
      <c r="A624" s="1036" t="s">
        <v>4344</v>
      </c>
      <c r="B624" s="1037">
        <v>139.82370322369999</v>
      </c>
    </row>
    <row r="625" spans="1:2" ht="12" customHeight="1">
      <c r="A625" s="1036" t="s">
        <v>4345</v>
      </c>
      <c r="B625" s="1037">
        <v>139.8992705846</v>
      </c>
    </row>
    <row r="626" spans="1:2" ht="12" customHeight="1">
      <c r="A626" s="1036" t="s">
        <v>4346</v>
      </c>
      <c r="B626" s="1037">
        <v>139.97492186779999</v>
      </c>
    </row>
    <row r="627" spans="1:2" ht="12" customHeight="1">
      <c r="A627" s="1036" t="s">
        <v>4347</v>
      </c>
      <c r="B627" s="1037">
        <v>140.0552137855</v>
      </c>
    </row>
    <row r="628" spans="1:2" ht="12" customHeight="1">
      <c r="A628" s="1036" t="s">
        <v>4348</v>
      </c>
      <c r="B628" s="1037">
        <v>140.12616022910001</v>
      </c>
    </row>
    <row r="629" spans="1:2" ht="12" customHeight="1">
      <c r="A629" s="1036" t="s">
        <v>2235</v>
      </c>
      <c r="B629" s="1037">
        <v>140.2035889146</v>
      </c>
    </row>
    <row r="630" spans="1:2" ht="12" customHeight="1">
      <c r="A630" s="1036" t="s">
        <v>4349</v>
      </c>
      <c r="B630" s="1037">
        <v>140.3197457121</v>
      </c>
    </row>
    <row r="631" spans="1:2" ht="12" customHeight="1">
      <c r="A631" s="1036" t="s">
        <v>4350</v>
      </c>
      <c r="B631" s="1037">
        <v>140.3579911699</v>
      </c>
    </row>
    <row r="632" spans="1:2" ht="12" customHeight="1">
      <c r="A632" s="1036" t="s">
        <v>4351</v>
      </c>
      <c r="B632" s="1037">
        <v>140.43399887609999</v>
      </c>
    </row>
    <row r="633" spans="1:2" ht="12" customHeight="1">
      <c r="A633" s="1036" t="s">
        <v>4352</v>
      </c>
      <c r="B633" s="1037">
        <v>140.5100906692</v>
      </c>
    </row>
    <row r="634" spans="1:2" ht="12" customHeight="1">
      <c r="A634" s="1036" t="s">
        <v>6016</v>
      </c>
      <c r="B634" s="1037">
        <v>140.58626654919999</v>
      </c>
    </row>
    <row r="635" spans="1:2" ht="12" customHeight="1">
      <c r="A635" s="1036" t="s">
        <v>4353</v>
      </c>
      <c r="B635" s="1037">
        <v>140.6781423816</v>
      </c>
    </row>
    <row r="636" spans="1:2" ht="12" customHeight="1">
      <c r="A636" s="1036" t="s">
        <v>2236</v>
      </c>
      <c r="B636" s="1037">
        <v>140.7450601493</v>
      </c>
    </row>
    <row r="637" spans="1:2" ht="12" customHeight="1">
      <c r="A637" s="1036" t="s">
        <v>4354</v>
      </c>
      <c r="B637" s="1037">
        <v>140.88962318360001</v>
      </c>
    </row>
    <row r="638" spans="1:2" ht="12" customHeight="1">
      <c r="A638" s="1036" t="s">
        <v>4355</v>
      </c>
      <c r="B638" s="1037">
        <v>141.01491471899999</v>
      </c>
    </row>
    <row r="639" spans="1:2" ht="12" customHeight="1">
      <c r="A639" s="1036" t="s">
        <v>4356</v>
      </c>
      <c r="B639" s="1037">
        <v>141.09122229549999</v>
      </c>
    </row>
    <row r="640" spans="1:2" ht="12" customHeight="1">
      <c r="A640" s="1036" t="s">
        <v>4357</v>
      </c>
      <c r="B640" s="1037">
        <v>141.167614289</v>
      </c>
    </row>
    <row r="641" spans="1:2" ht="12" customHeight="1">
      <c r="A641" s="1036" t="s">
        <v>4358</v>
      </c>
      <c r="B641" s="1037">
        <v>141.13235051699999</v>
      </c>
    </row>
    <row r="642" spans="1:2" ht="12" customHeight="1">
      <c r="A642" s="1036" t="s">
        <v>5597</v>
      </c>
      <c r="B642" s="1037">
        <v>141.2086646107</v>
      </c>
    </row>
    <row r="643" spans="1:2" ht="12" customHeight="1">
      <c r="A643" s="1036" t="s">
        <v>2237</v>
      </c>
      <c r="B643" s="1037">
        <v>141.28970221259999</v>
      </c>
    </row>
    <row r="644" spans="1:2" ht="12" customHeight="1">
      <c r="A644" s="1036" t="s">
        <v>4359</v>
      </c>
      <c r="B644" s="1037">
        <v>141.36618577830001</v>
      </c>
    </row>
    <row r="645" spans="1:2" ht="12" customHeight="1">
      <c r="A645" s="1036" t="s">
        <v>4360</v>
      </c>
      <c r="B645" s="1037">
        <v>141.44179686370001</v>
      </c>
    </row>
    <row r="646" spans="1:2" ht="12" customHeight="1">
      <c r="A646" s="1036" t="s">
        <v>4361</v>
      </c>
      <c r="B646" s="1037">
        <v>141.51844990149999</v>
      </c>
    </row>
    <row r="647" spans="1:2" ht="12" customHeight="1">
      <c r="A647" s="1036" t="s">
        <v>4362</v>
      </c>
      <c r="B647" s="1037">
        <v>141.59511038069999</v>
      </c>
    </row>
    <row r="648" spans="1:2" ht="12" customHeight="1">
      <c r="A648" s="1036" t="s">
        <v>4363</v>
      </c>
      <c r="B648" s="1037">
        <v>141.7126810391</v>
      </c>
    </row>
    <row r="649" spans="1:2" ht="12" customHeight="1">
      <c r="A649" s="1036" t="s">
        <v>4364</v>
      </c>
      <c r="B649" s="1037">
        <v>141.79071164729999</v>
      </c>
    </row>
    <row r="650" spans="1:2" ht="12" customHeight="1">
      <c r="A650" s="1036" t="s">
        <v>2238</v>
      </c>
      <c r="B650" s="1037">
        <v>141.8654984945</v>
      </c>
    </row>
    <row r="651" spans="1:2" ht="12" customHeight="1">
      <c r="A651" s="1036" t="s">
        <v>4365</v>
      </c>
      <c r="B651" s="1037">
        <v>141.9769158899</v>
      </c>
    </row>
    <row r="652" spans="1:2" ht="12" customHeight="1">
      <c r="A652" s="1036" t="s">
        <v>4366</v>
      </c>
      <c r="B652" s="1037">
        <v>142.02015572159999</v>
      </c>
    </row>
    <row r="653" spans="1:2" ht="12" customHeight="1">
      <c r="A653" s="1036" t="s">
        <v>4367</v>
      </c>
      <c r="B653" s="1037">
        <v>142.09550628439999</v>
      </c>
    </row>
    <row r="654" spans="1:2" ht="12" customHeight="1">
      <c r="A654" s="1036" t="s">
        <v>4368</v>
      </c>
      <c r="B654" s="1037">
        <v>142.17094401310001</v>
      </c>
    </row>
    <row r="655" spans="1:2" ht="12" customHeight="1">
      <c r="A655" s="1036" t="s">
        <v>4369</v>
      </c>
      <c r="B655" s="1037">
        <v>142.24994134249999</v>
      </c>
    </row>
    <row r="656" spans="1:2" ht="12" customHeight="1">
      <c r="A656" s="1036" t="s">
        <v>4370</v>
      </c>
      <c r="B656" s="1037">
        <v>142.32999856480001</v>
      </c>
    </row>
    <row r="657" spans="1:2" ht="12" customHeight="1">
      <c r="A657" s="1036" t="s">
        <v>2239</v>
      </c>
      <c r="B657" s="1037">
        <v>142.44474880800001</v>
      </c>
    </row>
    <row r="658" spans="1:2" ht="12" customHeight="1">
      <c r="A658" s="1036" t="s">
        <v>4371</v>
      </c>
      <c r="B658" s="1037">
        <v>142.52217538599999</v>
      </c>
    </row>
    <row r="659" spans="1:2" ht="12" customHeight="1">
      <c r="A659" s="1036" t="s">
        <v>4372</v>
      </c>
      <c r="B659" s="1037">
        <v>142.6561708047</v>
      </c>
    </row>
    <row r="660" spans="1:2" ht="12" customHeight="1">
      <c r="A660" s="1036" t="s">
        <v>4373</v>
      </c>
      <c r="B660" s="1037">
        <v>142.73204131680001</v>
      </c>
    </row>
    <row r="661" spans="1:2" ht="12" customHeight="1">
      <c r="A661" s="1036" t="s">
        <v>4374</v>
      </c>
      <c r="B661" s="1037">
        <v>142.80799908450001</v>
      </c>
    </row>
    <row r="662" spans="1:2" ht="12" customHeight="1">
      <c r="A662" s="1036" t="s">
        <v>4375</v>
      </c>
      <c r="B662" s="1037">
        <v>142.80643489049999</v>
      </c>
    </row>
    <row r="663" spans="1:2" ht="12" customHeight="1">
      <c r="A663" s="1036" t="s">
        <v>4376</v>
      </c>
      <c r="B663" s="1037">
        <v>142.98738180399999</v>
      </c>
    </row>
    <row r="664" spans="1:2" ht="12" customHeight="1">
      <c r="A664" s="1036" t="s">
        <v>2240</v>
      </c>
      <c r="B664" s="1037">
        <v>142.94607375219999</v>
      </c>
    </row>
    <row r="665" spans="1:2" ht="12" customHeight="1">
      <c r="A665" s="1036" t="s">
        <v>4377</v>
      </c>
      <c r="B665" s="1037">
        <v>143.02210289370001</v>
      </c>
    </row>
    <row r="666" spans="1:2" ht="12" customHeight="1">
      <c r="A666" s="1036" t="s">
        <v>4378</v>
      </c>
      <c r="B666" s="1037">
        <v>143.10749920079999</v>
      </c>
    </row>
    <row r="667" spans="1:2" ht="12" customHeight="1">
      <c r="A667" s="1036" t="s">
        <v>4379</v>
      </c>
      <c r="B667" s="1037">
        <v>143.18370053800001</v>
      </c>
    </row>
    <row r="668" spans="1:2" ht="12" customHeight="1">
      <c r="A668" s="1036" t="s">
        <v>4380</v>
      </c>
      <c r="B668" s="1037">
        <v>143.25992966160001</v>
      </c>
    </row>
    <row r="669" spans="1:2" ht="12" customHeight="1">
      <c r="A669" s="1036" t="s">
        <v>4381</v>
      </c>
      <c r="B669" s="1037">
        <v>143.34978202580001</v>
      </c>
    </row>
    <row r="670" spans="1:2" ht="12" customHeight="1">
      <c r="A670" s="1036" t="s">
        <v>4382</v>
      </c>
      <c r="B670" s="1037">
        <v>143.41072108399999</v>
      </c>
    </row>
    <row r="671" spans="1:2" ht="12" customHeight="1">
      <c r="A671" s="1036" t="s">
        <v>2241</v>
      </c>
      <c r="B671" s="1037">
        <v>143.48824985030001</v>
      </c>
    </row>
    <row r="672" spans="1:2" ht="12" customHeight="1">
      <c r="A672" s="1036" t="s">
        <v>346</v>
      </c>
      <c r="B672" s="1037">
        <v>143.61199219529999</v>
      </c>
    </row>
    <row r="673" spans="1:2" ht="12" customHeight="1">
      <c r="A673" s="1036" t="s">
        <v>4383</v>
      </c>
      <c r="B673" s="1037">
        <v>143.75453353500001</v>
      </c>
    </row>
    <row r="674" spans="1:2" ht="12" customHeight="1">
      <c r="A674" s="1036" t="s">
        <v>4384</v>
      </c>
      <c r="B674" s="1037">
        <v>143.8310918965</v>
      </c>
    </row>
    <row r="675" spans="1:2" ht="12" customHeight="1">
      <c r="A675" s="1036" t="s">
        <v>4385</v>
      </c>
      <c r="B675" s="1037">
        <v>143.9077381381</v>
      </c>
    </row>
    <row r="676" spans="1:2" ht="12" customHeight="1">
      <c r="A676" s="1036" t="s">
        <v>4386</v>
      </c>
      <c r="B676" s="1037">
        <v>143.9872129423</v>
      </c>
    </row>
    <row r="677" spans="1:2" ht="12" customHeight="1">
      <c r="A677" s="1036" t="s">
        <v>4387</v>
      </c>
      <c r="B677" s="1037">
        <v>144.07177053090001</v>
      </c>
    </row>
    <row r="678" spans="1:2" ht="12" customHeight="1">
      <c r="A678" s="1036" t="s">
        <v>2242</v>
      </c>
      <c r="B678" s="1037">
        <v>144.0793773588</v>
      </c>
    </row>
    <row r="679" spans="1:2" ht="12" customHeight="1">
      <c r="A679" s="1036" t="s">
        <v>4388</v>
      </c>
      <c r="B679" s="1037">
        <v>144.16050971129999</v>
      </c>
    </row>
    <row r="680" spans="1:2" ht="12" customHeight="1">
      <c r="A680" s="1036" t="s">
        <v>4389</v>
      </c>
      <c r="B680" s="1037">
        <v>144.1828257068</v>
      </c>
    </row>
    <row r="681" spans="1:2" ht="12" customHeight="1">
      <c r="A681" s="1036" t="s">
        <v>4390</v>
      </c>
      <c r="B681" s="1037">
        <v>144.25984442059999</v>
      </c>
    </row>
    <row r="682" spans="1:2" ht="12" customHeight="1">
      <c r="A682" s="1036" t="s">
        <v>4391</v>
      </c>
      <c r="B682" s="1037">
        <v>144.33695117510001</v>
      </c>
    </row>
    <row r="683" spans="1:2" ht="12" customHeight="1">
      <c r="A683" s="1036" t="s">
        <v>4392</v>
      </c>
      <c r="B683" s="1037">
        <v>144.37842583189999</v>
      </c>
    </row>
    <row r="684" spans="1:2" ht="12" customHeight="1">
      <c r="A684" s="1036" t="s">
        <v>4393</v>
      </c>
      <c r="B684" s="1037">
        <v>144.45456102529999</v>
      </c>
    </row>
    <row r="685" spans="1:2" ht="12" customHeight="1">
      <c r="A685" s="1036" t="s">
        <v>2243</v>
      </c>
      <c r="B685" s="1037">
        <v>144.53063917439999</v>
      </c>
    </row>
    <row r="686" spans="1:2" ht="12" customHeight="1">
      <c r="A686" s="1036" t="s">
        <v>4394</v>
      </c>
      <c r="B686" s="1037">
        <v>144.6075665043</v>
      </c>
    </row>
    <row r="687" spans="1:2" ht="12" customHeight="1">
      <c r="A687" s="1036" t="s">
        <v>4395</v>
      </c>
      <c r="B687" s="1037">
        <v>144.67632962799999</v>
      </c>
    </row>
    <row r="688" spans="1:2" ht="12" customHeight="1">
      <c r="A688" s="1036" t="s">
        <v>4396</v>
      </c>
      <c r="B688" s="1037">
        <v>144.75387690860001</v>
      </c>
    </row>
    <row r="689" spans="1:2" ht="12" customHeight="1">
      <c r="A689" s="1036" t="s">
        <v>4397</v>
      </c>
      <c r="B689" s="1037">
        <v>144.83125927719999</v>
      </c>
    </row>
    <row r="690" spans="1:2" ht="12" customHeight="1">
      <c r="A690" s="1036" t="s">
        <v>4398</v>
      </c>
      <c r="B690" s="1037">
        <v>144.91661681869999</v>
      </c>
    </row>
    <row r="691" spans="1:2" ht="12" customHeight="1">
      <c r="A691" s="1036" t="s">
        <v>4399</v>
      </c>
      <c r="B691" s="1037">
        <v>144.99393569450001</v>
      </c>
    </row>
    <row r="692" spans="1:2" ht="12" customHeight="1">
      <c r="A692" s="1036" t="s">
        <v>2244</v>
      </c>
      <c r="B692" s="1037">
        <v>145.11747539699999</v>
      </c>
    </row>
    <row r="693" spans="1:2" ht="12" customHeight="1">
      <c r="A693" s="1036" t="s">
        <v>4400</v>
      </c>
      <c r="B693" s="1037">
        <v>145.2131327877</v>
      </c>
    </row>
    <row r="694" spans="1:2" ht="12" customHeight="1">
      <c r="A694" s="1036" t="s">
        <v>4401</v>
      </c>
      <c r="B694" s="1037">
        <v>145.29095710710001</v>
      </c>
    </row>
    <row r="695" spans="1:2" ht="12" customHeight="1">
      <c r="A695" s="1036" t="s">
        <v>4402</v>
      </c>
      <c r="B695" s="1037">
        <v>145.36878166240001</v>
      </c>
    </row>
    <row r="696" spans="1:2" ht="12" customHeight="1">
      <c r="A696" s="1036" t="s">
        <v>4403</v>
      </c>
      <c r="B696" s="1037">
        <v>145.44668851509999</v>
      </c>
    </row>
    <row r="697" spans="1:2" ht="12" customHeight="1">
      <c r="A697" s="1036" t="s">
        <v>4404</v>
      </c>
      <c r="B697" s="1037">
        <v>145.5365818523</v>
      </c>
    </row>
    <row r="698" spans="1:2" ht="12" customHeight="1">
      <c r="A698" s="1036" t="s">
        <v>4405</v>
      </c>
      <c r="B698" s="1037">
        <v>145.66545899179999</v>
      </c>
    </row>
    <row r="699" spans="1:2" ht="12" customHeight="1">
      <c r="A699" s="1036" t="s">
        <v>2245</v>
      </c>
      <c r="B699" s="1037">
        <v>145.70066254739999</v>
      </c>
    </row>
    <row r="700" spans="1:2" ht="12" customHeight="1">
      <c r="A700" s="1036" t="s">
        <v>4406</v>
      </c>
      <c r="B700" s="1037">
        <v>145.7877710942</v>
      </c>
    </row>
    <row r="701" spans="1:2" ht="12" customHeight="1">
      <c r="A701" s="1036" t="s">
        <v>4407</v>
      </c>
      <c r="B701" s="1037">
        <v>145.88864632209999</v>
      </c>
    </row>
    <row r="702" spans="1:2" ht="12" customHeight="1">
      <c r="A702" s="1036" t="s">
        <v>345</v>
      </c>
      <c r="B702" s="1037">
        <v>145.96688973939999</v>
      </c>
    </row>
    <row r="703" spans="1:2" ht="12" customHeight="1">
      <c r="A703" s="1036" t="s">
        <v>4408</v>
      </c>
      <c r="B703" s="1037">
        <v>146.04522185229999</v>
      </c>
    </row>
    <row r="704" spans="1:2" ht="12" customHeight="1">
      <c r="A704" s="1036" t="s">
        <v>4409</v>
      </c>
      <c r="B704" s="1037">
        <v>146.165365135</v>
      </c>
    </row>
    <row r="705" spans="1:2" ht="12" customHeight="1">
      <c r="A705" s="1036" t="s">
        <v>4410</v>
      </c>
      <c r="B705" s="1037">
        <v>146.26111217319999</v>
      </c>
    </row>
    <row r="706" spans="1:2" ht="12" customHeight="1">
      <c r="A706" s="1036" t="s">
        <v>2246</v>
      </c>
      <c r="B706" s="1037">
        <v>146.3531909395</v>
      </c>
    </row>
    <row r="707" spans="1:2" ht="12" customHeight="1">
      <c r="A707" s="1036" t="s">
        <v>4411</v>
      </c>
      <c r="B707" s="1037">
        <v>146.46516081889999</v>
      </c>
    </row>
    <row r="708" spans="1:2" ht="12" customHeight="1">
      <c r="A708" s="1036" t="s">
        <v>4412</v>
      </c>
      <c r="B708" s="1037">
        <v>146.5477762349</v>
      </c>
    </row>
    <row r="709" spans="1:2" ht="12" customHeight="1">
      <c r="A709" s="1036" t="s">
        <v>4413</v>
      </c>
      <c r="B709" s="1037">
        <v>146.62656267419999</v>
      </c>
    </row>
    <row r="710" spans="1:2" ht="12" customHeight="1">
      <c r="A710" s="1036" t="s">
        <v>4414</v>
      </c>
      <c r="B710" s="1037">
        <v>146.7054378716</v>
      </c>
    </row>
    <row r="711" spans="1:2" ht="12" customHeight="1">
      <c r="A711" s="1036" t="s">
        <v>4415</v>
      </c>
      <c r="B711" s="1037">
        <v>146.7700281804</v>
      </c>
    </row>
    <row r="712" spans="1:2" ht="12" customHeight="1">
      <c r="A712" s="1036" t="s">
        <v>4416</v>
      </c>
      <c r="B712" s="1037">
        <v>146.8483068093</v>
      </c>
    </row>
    <row r="713" spans="1:2" ht="12" customHeight="1">
      <c r="A713" s="1036" t="s">
        <v>2247</v>
      </c>
      <c r="B713" s="1037">
        <v>146.93641540359999</v>
      </c>
    </row>
    <row r="714" spans="1:2" ht="12" customHeight="1">
      <c r="A714" s="1036" t="s">
        <v>4417</v>
      </c>
      <c r="B714" s="1037">
        <v>147.02185431609999</v>
      </c>
    </row>
    <row r="715" spans="1:2" ht="12" customHeight="1">
      <c r="A715" s="1036" t="s">
        <v>4418</v>
      </c>
      <c r="B715" s="1037">
        <v>147.10156337839999</v>
      </c>
    </row>
    <row r="716" spans="1:2" ht="12" customHeight="1">
      <c r="A716" s="1036" t="s">
        <v>4419</v>
      </c>
      <c r="B716" s="1037">
        <v>147.18097112460001</v>
      </c>
    </row>
    <row r="717" spans="1:2" ht="12" customHeight="1">
      <c r="A717" s="1036" t="s">
        <v>4420</v>
      </c>
      <c r="B717" s="1037">
        <v>147.26037874709999</v>
      </c>
    </row>
    <row r="718" spans="1:2" ht="12" customHeight="1">
      <c r="A718" s="1036" t="s">
        <v>4421</v>
      </c>
      <c r="B718" s="1037">
        <v>147.32271761499999</v>
      </c>
    </row>
    <row r="719" spans="1:2" ht="12" customHeight="1">
      <c r="A719" s="1036" t="s">
        <v>4422</v>
      </c>
      <c r="B719" s="1037">
        <v>147.47675308820001</v>
      </c>
    </row>
    <row r="720" spans="1:2" ht="12" customHeight="1">
      <c r="A720" s="1036" t="s">
        <v>2248</v>
      </c>
      <c r="B720" s="1037">
        <v>147.4392259668</v>
      </c>
    </row>
    <row r="721" spans="1:2" ht="12" customHeight="1">
      <c r="A721" s="1036" t="s">
        <v>4423</v>
      </c>
      <c r="B721" s="1037">
        <v>147.53198953430001</v>
      </c>
    </row>
    <row r="722" spans="1:2" ht="12" customHeight="1">
      <c r="A722" s="1036" t="s">
        <v>4424</v>
      </c>
      <c r="B722" s="1037">
        <v>147.6265857779</v>
      </c>
    </row>
    <row r="723" spans="1:2" ht="12" customHeight="1">
      <c r="A723" s="1036" t="s">
        <v>4425</v>
      </c>
      <c r="B723" s="1037">
        <v>147.70670996359999</v>
      </c>
    </row>
    <row r="724" spans="1:2" ht="12" customHeight="1">
      <c r="A724" s="1036" t="s">
        <v>4426</v>
      </c>
      <c r="B724" s="1037">
        <v>147.78692435560001</v>
      </c>
    </row>
    <row r="725" spans="1:2" ht="12" customHeight="1">
      <c r="A725" s="1036" t="s">
        <v>4427</v>
      </c>
      <c r="B725" s="1037">
        <v>147.87634054489999</v>
      </c>
    </row>
    <row r="726" spans="1:2" ht="12" customHeight="1">
      <c r="A726" s="1036" t="s">
        <v>4428</v>
      </c>
      <c r="B726" s="1037">
        <v>147.9715218984</v>
      </c>
    </row>
    <row r="727" spans="1:2" ht="12" customHeight="1">
      <c r="A727" s="1036" t="s">
        <v>2249</v>
      </c>
      <c r="B727" s="1037">
        <v>148.12598254970001</v>
      </c>
    </row>
    <row r="728" spans="1:2" ht="12" customHeight="1">
      <c r="A728" s="1036" t="s">
        <v>4429</v>
      </c>
      <c r="B728" s="1037">
        <v>148.13538789430001</v>
      </c>
    </row>
    <row r="729" spans="1:2" ht="12" customHeight="1">
      <c r="A729" s="1036" t="s">
        <v>4430</v>
      </c>
      <c r="B729" s="1037">
        <v>148.2054706582</v>
      </c>
    </row>
    <row r="730" spans="1:2" ht="12" customHeight="1">
      <c r="A730" s="1036" t="s">
        <v>4431</v>
      </c>
      <c r="B730" s="1037">
        <v>148.28604751250001</v>
      </c>
    </row>
    <row r="731" spans="1:2" ht="12" customHeight="1">
      <c r="A731" s="1036" t="s">
        <v>344</v>
      </c>
      <c r="B731" s="1037">
        <v>148.36647823519999</v>
      </c>
    </row>
    <row r="732" spans="1:2" ht="12" customHeight="1">
      <c r="A732" s="1036" t="s">
        <v>6017</v>
      </c>
      <c r="B732" s="1037">
        <v>148.44700017049999</v>
      </c>
    </row>
    <row r="733" spans="1:2" ht="12" customHeight="1">
      <c r="A733" s="1036" t="s">
        <v>6018</v>
      </c>
      <c r="B733" s="1037">
        <v>148.52761331830001</v>
      </c>
    </row>
    <row r="734" spans="1:2" ht="12" customHeight="1">
      <c r="A734" s="1036" t="s">
        <v>2250</v>
      </c>
      <c r="B734" s="1037">
        <v>148.60831767880001</v>
      </c>
    </row>
    <row r="735" spans="1:2" ht="12" customHeight="1">
      <c r="A735" s="1036" t="s">
        <v>4432</v>
      </c>
      <c r="B735" s="1037">
        <v>148.68911325190001</v>
      </c>
    </row>
    <row r="736" spans="1:2" ht="12" customHeight="1">
      <c r="A736" s="1036" t="s">
        <v>4433</v>
      </c>
      <c r="B736" s="1037">
        <v>148.75783936849999</v>
      </c>
    </row>
    <row r="737" spans="1:2" ht="12" customHeight="1">
      <c r="A737" s="1036" t="s">
        <v>4434</v>
      </c>
      <c r="B737" s="1037">
        <v>148.8371139576</v>
      </c>
    </row>
    <row r="738" spans="1:2" ht="12" customHeight="1">
      <c r="A738" s="1036" t="s">
        <v>4435</v>
      </c>
      <c r="B738" s="1037">
        <v>148.9164799262</v>
      </c>
    </row>
    <row r="739" spans="1:2" ht="12" customHeight="1">
      <c r="A739" s="1036" t="s">
        <v>4436</v>
      </c>
      <c r="B739" s="1037">
        <v>149.02043033859999</v>
      </c>
    </row>
    <row r="740" spans="1:2" ht="12" customHeight="1">
      <c r="A740" s="1036" t="s">
        <v>4437</v>
      </c>
      <c r="B740" s="1037">
        <v>149.08818655850001</v>
      </c>
    </row>
    <row r="741" spans="1:2" ht="12" customHeight="1">
      <c r="A741" s="1036" t="s">
        <v>2251</v>
      </c>
      <c r="B741" s="1037">
        <v>149.20328692769999</v>
      </c>
    </row>
    <row r="742" spans="1:2" ht="12" customHeight="1">
      <c r="A742" s="1036" t="s">
        <v>4438</v>
      </c>
      <c r="B742" s="1037">
        <v>149.27543696910001</v>
      </c>
    </row>
    <row r="743" spans="1:2" ht="12" customHeight="1">
      <c r="A743" s="1036" t="s">
        <v>4439</v>
      </c>
      <c r="B743" s="1037">
        <v>149.3551355038</v>
      </c>
    </row>
    <row r="744" spans="1:2" ht="12" customHeight="1">
      <c r="A744" s="1036" t="s">
        <v>4440</v>
      </c>
      <c r="B744" s="1037">
        <v>149.43492542990001</v>
      </c>
    </row>
    <row r="745" spans="1:2" ht="12" customHeight="1">
      <c r="A745" s="1036" t="s">
        <v>4441</v>
      </c>
      <c r="B745" s="1037">
        <v>149.51480674760001</v>
      </c>
    </row>
    <row r="746" spans="1:2" ht="12" customHeight="1">
      <c r="A746" s="1036" t="s">
        <v>4442</v>
      </c>
      <c r="B746" s="1037">
        <v>149.51401323100001</v>
      </c>
    </row>
    <row r="747" spans="1:2" ht="12" customHeight="1">
      <c r="A747" s="1036" t="s">
        <v>4443</v>
      </c>
      <c r="B747" s="1037">
        <v>149.7119553787</v>
      </c>
    </row>
    <row r="748" spans="1:2" ht="12" customHeight="1">
      <c r="A748" s="1036" t="s">
        <v>2252</v>
      </c>
      <c r="B748" s="1037">
        <v>149.72469149619999</v>
      </c>
    </row>
    <row r="749" spans="1:2" ht="12" customHeight="1">
      <c r="A749" s="1036" t="s">
        <v>4444</v>
      </c>
      <c r="B749" s="1037">
        <v>149.8993721697</v>
      </c>
    </row>
    <row r="750" spans="1:2" ht="12" customHeight="1">
      <c r="A750" s="1036" t="s">
        <v>4445</v>
      </c>
      <c r="B750" s="1037">
        <v>150.0155414477</v>
      </c>
    </row>
    <row r="751" spans="1:2" ht="12" customHeight="1">
      <c r="A751" s="1036" t="s">
        <v>4446</v>
      </c>
      <c r="B751" s="1037">
        <v>150.09588137450001</v>
      </c>
    </row>
    <row r="752" spans="1:2" ht="12" customHeight="1">
      <c r="A752" s="1036" t="s">
        <v>4447</v>
      </c>
      <c r="B752" s="1037">
        <v>150.17626859710001</v>
      </c>
    </row>
    <row r="753" spans="1:2" ht="12" customHeight="1">
      <c r="A753" s="1036" t="s">
        <v>4448</v>
      </c>
      <c r="B753" s="1037">
        <v>150.1902690597</v>
      </c>
    </row>
    <row r="754" spans="1:2" ht="12" customHeight="1">
      <c r="A754" s="1036" t="s">
        <v>4449</v>
      </c>
      <c r="B754" s="1037">
        <v>150.25381768470001</v>
      </c>
    </row>
    <row r="755" spans="1:2" ht="12" customHeight="1">
      <c r="A755" s="1036" t="s">
        <v>2253</v>
      </c>
      <c r="B755" s="1037">
        <v>150.3612376323</v>
      </c>
    </row>
    <row r="756" spans="1:2" ht="12" customHeight="1">
      <c r="A756" s="1036" t="s">
        <v>4450</v>
      </c>
      <c r="B756" s="1037">
        <v>150.4705681236</v>
      </c>
    </row>
    <row r="757" spans="1:2" ht="12" customHeight="1">
      <c r="A757" s="1036" t="s">
        <v>4451</v>
      </c>
      <c r="B757" s="1037">
        <v>150.5357301194</v>
      </c>
    </row>
    <row r="758" spans="1:2" ht="12" customHeight="1">
      <c r="A758" s="1036" t="s">
        <v>4452</v>
      </c>
      <c r="B758" s="1037">
        <v>150.61626619660001</v>
      </c>
    </row>
    <row r="759" spans="1:2" ht="12" customHeight="1">
      <c r="A759" s="1036" t="s">
        <v>4453</v>
      </c>
      <c r="B759" s="1037">
        <v>150.6968929235</v>
      </c>
    </row>
    <row r="760" spans="1:2" ht="12" customHeight="1">
      <c r="A760" s="1036" t="s">
        <v>4454</v>
      </c>
      <c r="B760" s="1037">
        <v>150.79337011710001</v>
      </c>
    </row>
    <row r="761" spans="1:2" ht="12" customHeight="1">
      <c r="A761" s="1036" t="s">
        <v>4455</v>
      </c>
      <c r="B761" s="1037">
        <v>150.93261769809999</v>
      </c>
    </row>
    <row r="762" spans="1:2" ht="12" customHeight="1">
      <c r="A762" s="1036" t="s">
        <v>343</v>
      </c>
      <c r="B762" s="1037">
        <v>150.9956159475</v>
      </c>
    </row>
    <row r="763" spans="1:2" ht="12" customHeight="1">
      <c r="A763" s="1036" t="s">
        <v>4456</v>
      </c>
      <c r="B763" s="1037">
        <v>151.0546975014</v>
      </c>
    </row>
    <row r="764" spans="1:2" ht="12" customHeight="1">
      <c r="A764" s="1036" t="s">
        <v>4457</v>
      </c>
      <c r="B764" s="1037">
        <v>151.14322018510001</v>
      </c>
    </row>
    <row r="765" spans="1:2" ht="12" customHeight="1">
      <c r="A765" s="1036" t="s">
        <v>4458</v>
      </c>
      <c r="B765" s="1037">
        <v>151.22422678410001</v>
      </c>
    </row>
    <row r="766" spans="1:2" ht="12" customHeight="1">
      <c r="A766" s="1036" t="s">
        <v>4459</v>
      </c>
      <c r="B766" s="1037">
        <v>151.3053240454</v>
      </c>
    </row>
    <row r="767" spans="1:2" ht="12" customHeight="1">
      <c r="A767" s="1036" t="s">
        <v>4460</v>
      </c>
      <c r="B767" s="1037">
        <v>151.36802738910001</v>
      </c>
    </row>
    <row r="768" spans="1:2" ht="12" customHeight="1">
      <c r="A768" s="1036" t="s">
        <v>4461</v>
      </c>
      <c r="B768" s="1037">
        <v>151.461894685</v>
      </c>
    </row>
    <row r="769" spans="1:2" ht="12" customHeight="1">
      <c r="A769" s="1036" t="s">
        <v>2254</v>
      </c>
      <c r="B769" s="1037">
        <v>151.65847263410001</v>
      </c>
    </row>
    <row r="770" spans="1:2" ht="12" customHeight="1">
      <c r="A770" s="1036" t="s">
        <v>4462</v>
      </c>
      <c r="B770" s="1037">
        <v>151.7355373286</v>
      </c>
    </row>
    <row r="771" spans="1:2" ht="12" customHeight="1">
      <c r="A771" s="1036" t="s">
        <v>4463</v>
      </c>
      <c r="B771" s="1037">
        <v>151.76211494469999</v>
      </c>
    </row>
    <row r="772" spans="1:2" ht="12" customHeight="1">
      <c r="A772" s="1036" t="s">
        <v>4464</v>
      </c>
      <c r="B772" s="1037">
        <v>151.84360468930001</v>
      </c>
    </row>
    <row r="773" spans="1:2" ht="12" customHeight="1">
      <c r="A773" s="1036" t="s">
        <v>4465</v>
      </c>
      <c r="B773" s="1037">
        <v>151.92518514560001</v>
      </c>
    </row>
    <row r="774" spans="1:2" ht="12" customHeight="1">
      <c r="A774" s="1036" t="s">
        <v>6019</v>
      </c>
      <c r="B774" s="1037">
        <v>152.0068563136</v>
      </c>
    </row>
    <row r="775" spans="1:2" ht="12" customHeight="1">
      <c r="A775" s="1036" t="s">
        <v>4466</v>
      </c>
      <c r="B775" s="1037">
        <v>152.05461761289999</v>
      </c>
    </row>
    <row r="776" spans="1:2" ht="12" customHeight="1">
      <c r="A776" s="1036" t="s">
        <v>2255</v>
      </c>
      <c r="B776" s="1037">
        <v>152.17288086709999</v>
      </c>
    </row>
    <row r="777" spans="1:2" ht="12" customHeight="1">
      <c r="A777" s="1036" t="s">
        <v>4467</v>
      </c>
      <c r="B777" s="1037">
        <v>152.32521124709999</v>
      </c>
    </row>
    <row r="778" spans="1:2" ht="12" customHeight="1">
      <c r="A778" s="1036" t="s">
        <v>4468</v>
      </c>
      <c r="B778" s="1037">
        <v>152.27730309469999</v>
      </c>
    </row>
    <row r="779" spans="1:2" ht="12" customHeight="1">
      <c r="A779" s="1036" t="s">
        <v>4469</v>
      </c>
      <c r="B779" s="1037">
        <v>152.35909735300001</v>
      </c>
    </row>
    <row r="780" spans="1:2" ht="12" customHeight="1">
      <c r="A780" s="1036" t="s">
        <v>4470</v>
      </c>
      <c r="B780" s="1037">
        <v>152.44098248969999</v>
      </c>
    </row>
    <row r="781" spans="1:2" ht="12" customHeight="1">
      <c r="A781" s="1036" t="s">
        <v>4471</v>
      </c>
      <c r="B781" s="1037">
        <v>152.60966231309999</v>
      </c>
    </row>
    <row r="782" spans="1:2" ht="12" customHeight="1">
      <c r="A782" s="1036" t="s">
        <v>4472</v>
      </c>
      <c r="B782" s="1037">
        <v>152.64409594540001</v>
      </c>
    </row>
    <row r="783" spans="1:2" ht="12" customHeight="1">
      <c r="A783" s="1036" t="s">
        <v>2256</v>
      </c>
      <c r="B783" s="1037">
        <v>152.765162121</v>
      </c>
    </row>
    <row r="784" spans="1:2" ht="12" customHeight="1">
      <c r="A784" s="1036" t="s">
        <v>4473</v>
      </c>
      <c r="B784" s="1037">
        <v>152.8530200168</v>
      </c>
    </row>
    <row r="785" spans="1:2" ht="12" customHeight="1">
      <c r="A785" s="1036" t="s">
        <v>4474</v>
      </c>
      <c r="B785" s="1037">
        <v>152.93914887630001</v>
      </c>
    </row>
    <row r="786" spans="1:2" ht="12" customHeight="1">
      <c r="A786" s="1036" t="s">
        <v>4475</v>
      </c>
      <c r="B786" s="1037">
        <v>153.0214958732</v>
      </c>
    </row>
    <row r="787" spans="1:2" ht="12" customHeight="1">
      <c r="A787" s="1036" t="s">
        <v>4476</v>
      </c>
      <c r="B787" s="1037">
        <v>153.1039338352</v>
      </c>
    </row>
    <row r="788" spans="1:2" ht="12" customHeight="1">
      <c r="A788" s="1036" t="s">
        <v>6020</v>
      </c>
      <c r="B788" s="1037">
        <v>153.1863171992</v>
      </c>
    </row>
    <row r="789" spans="1:2" ht="12" customHeight="1">
      <c r="A789" s="1036" t="s">
        <v>4477</v>
      </c>
      <c r="B789" s="1037">
        <v>153.26804358999999</v>
      </c>
    </row>
    <row r="790" spans="1:2" ht="12" customHeight="1">
      <c r="A790" s="1036" t="s">
        <v>2257</v>
      </c>
      <c r="B790" s="1037">
        <v>153.3535349277</v>
      </c>
    </row>
    <row r="791" spans="1:2" ht="12" customHeight="1">
      <c r="A791" s="1036" t="s">
        <v>4478</v>
      </c>
      <c r="B791" s="1037">
        <v>153.5431435687</v>
      </c>
    </row>
    <row r="792" spans="1:2" ht="12" customHeight="1">
      <c r="A792" s="1036" t="s">
        <v>4479</v>
      </c>
      <c r="B792" s="1037">
        <v>153.5437591708</v>
      </c>
    </row>
    <row r="793" spans="1:2" ht="12" customHeight="1">
      <c r="A793" s="1036" t="s">
        <v>342</v>
      </c>
      <c r="B793" s="1037">
        <v>153.62655372500001</v>
      </c>
    </row>
    <row r="794" spans="1:2" ht="12" customHeight="1">
      <c r="A794" s="1036" t="s">
        <v>4480</v>
      </c>
      <c r="B794" s="1037">
        <v>153.7094393564</v>
      </c>
    </row>
    <row r="795" spans="1:2" ht="12" customHeight="1">
      <c r="A795" s="1036" t="s">
        <v>4481</v>
      </c>
      <c r="B795" s="1037">
        <v>153.8155858698</v>
      </c>
    </row>
    <row r="796" spans="1:2" ht="12" customHeight="1">
      <c r="A796" s="1036" t="s">
        <v>4482</v>
      </c>
      <c r="B796" s="1037">
        <v>153.91916090250001</v>
      </c>
    </row>
    <row r="797" spans="1:2" ht="12" customHeight="1">
      <c r="A797" s="1036" t="s">
        <v>2258</v>
      </c>
      <c r="B797" s="1037">
        <v>153.9721991447</v>
      </c>
    </row>
    <row r="798" spans="1:2" ht="12" customHeight="1">
      <c r="A798" s="1036" t="s">
        <v>4483</v>
      </c>
      <c r="B798" s="1037">
        <v>154.0771466388</v>
      </c>
    </row>
    <row r="799" spans="1:2" ht="12" customHeight="1">
      <c r="A799" s="1036" t="s">
        <v>4484</v>
      </c>
      <c r="B799" s="1037">
        <v>154.3453573079</v>
      </c>
    </row>
    <row r="800" spans="1:2" ht="12" customHeight="1">
      <c r="A800" s="1036" t="s">
        <v>4485</v>
      </c>
      <c r="B800" s="1037">
        <v>154.42871338079999</v>
      </c>
    </row>
    <row r="801" spans="1:2" ht="12" customHeight="1">
      <c r="A801" s="1036" t="s">
        <v>4486</v>
      </c>
      <c r="B801" s="1037">
        <v>154.5121605745</v>
      </c>
    </row>
    <row r="802" spans="1:2" ht="12" customHeight="1">
      <c r="A802" s="1036" t="s">
        <v>4487</v>
      </c>
      <c r="B802" s="1037">
        <v>154.43501943300001</v>
      </c>
    </row>
    <row r="803" spans="1:2" ht="12" customHeight="1">
      <c r="A803" s="1036" t="s">
        <v>4488</v>
      </c>
      <c r="B803" s="1037">
        <v>154.5125480623</v>
      </c>
    </row>
    <row r="804" spans="1:2" ht="12" customHeight="1">
      <c r="A804" s="1036" t="s">
        <v>2259</v>
      </c>
      <c r="B804" s="1037">
        <v>154.59518684189999</v>
      </c>
    </row>
    <row r="805" spans="1:2" ht="12" customHeight="1">
      <c r="A805" s="1036" t="s">
        <v>4489</v>
      </c>
      <c r="B805" s="1037">
        <v>154.72703898250001</v>
      </c>
    </row>
    <row r="806" spans="1:2" ht="12" customHeight="1">
      <c r="A806" s="1036" t="s">
        <v>4490</v>
      </c>
      <c r="B806" s="1037">
        <v>154.8109417803</v>
      </c>
    </row>
    <row r="807" spans="1:2" ht="12" customHeight="1">
      <c r="A807" s="1036" t="s">
        <v>4491</v>
      </c>
      <c r="B807" s="1037">
        <v>154.894935699</v>
      </c>
    </row>
    <row r="808" spans="1:2" ht="12" customHeight="1">
      <c r="A808" s="1036" t="s">
        <v>4492</v>
      </c>
      <c r="B808" s="1037">
        <v>154.9789358845</v>
      </c>
    </row>
    <row r="809" spans="1:2" ht="12" customHeight="1">
      <c r="A809" s="1036" t="s">
        <v>4493</v>
      </c>
      <c r="B809" s="1037">
        <v>154.95816269970001</v>
      </c>
    </row>
    <row r="810" spans="1:2" ht="12" customHeight="1">
      <c r="A810" s="1036" t="s">
        <v>4494</v>
      </c>
      <c r="B810" s="1037">
        <v>155.03353795940001</v>
      </c>
    </row>
    <row r="811" spans="1:2" ht="12" customHeight="1">
      <c r="A811" s="1036" t="s">
        <v>2260</v>
      </c>
      <c r="B811" s="1037">
        <v>155.17316130410001</v>
      </c>
    </row>
    <row r="812" spans="1:2" ht="12" customHeight="1">
      <c r="A812" s="1036" t="s">
        <v>4495</v>
      </c>
      <c r="B812" s="1037">
        <v>155.28177473779999</v>
      </c>
    </row>
    <row r="813" spans="1:2" ht="12" customHeight="1">
      <c r="A813" s="1036" t="s">
        <v>4496</v>
      </c>
      <c r="B813" s="1037">
        <v>155.3765017899</v>
      </c>
    </row>
    <row r="814" spans="1:2" ht="12" customHeight="1">
      <c r="A814" s="1036" t="s">
        <v>4497</v>
      </c>
      <c r="B814" s="1037">
        <v>155.46065873110001</v>
      </c>
    </row>
    <row r="815" spans="1:2" ht="12" customHeight="1">
      <c r="A815" s="1036" t="s">
        <v>4498</v>
      </c>
      <c r="B815" s="1037">
        <v>155.54490705969999</v>
      </c>
    </row>
    <row r="816" spans="1:2" ht="12" customHeight="1">
      <c r="A816" s="1036" t="s">
        <v>4499</v>
      </c>
      <c r="B816" s="1037">
        <v>155.57365391350001</v>
      </c>
    </row>
    <row r="817" spans="1:2" ht="12" customHeight="1">
      <c r="A817" s="1036" t="s">
        <v>4500</v>
      </c>
      <c r="B817" s="1037">
        <v>155.6545010383</v>
      </c>
    </row>
    <row r="818" spans="1:2" ht="12" customHeight="1">
      <c r="A818" s="1036" t="s">
        <v>2261</v>
      </c>
      <c r="B818" s="1037">
        <v>155.74882648280001</v>
      </c>
    </row>
    <row r="819" spans="1:2" ht="12" customHeight="1">
      <c r="A819" s="1036" t="s">
        <v>4501</v>
      </c>
      <c r="B819" s="1037">
        <v>155.82414508560001</v>
      </c>
    </row>
    <row r="820" spans="1:2" ht="12" customHeight="1">
      <c r="A820" s="1036" t="s">
        <v>4502</v>
      </c>
      <c r="B820" s="1037">
        <v>155.9048241285</v>
      </c>
    </row>
    <row r="821" spans="1:2" ht="12" customHeight="1">
      <c r="A821" s="1036" t="s">
        <v>4503</v>
      </c>
      <c r="B821" s="1037">
        <v>155.98928447489999</v>
      </c>
    </row>
    <row r="822" spans="1:2" ht="12" customHeight="1">
      <c r="A822" s="1036" t="s">
        <v>4504</v>
      </c>
      <c r="B822" s="1037">
        <v>156.07366859550001</v>
      </c>
    </row>
    <row r="823" spans="1:2" ht="12" customHeight="1">
      <c r="A823" s="1036" t="s">
        <v>4505</v>
      </c>
      <c r="B823" s="1037">
        <v>156.25412254930001</v>
      </c>
    </row>
    <row r="824" spans="1:2" ht="12" customHeight="1">
      <c r="A824" s="1036" t="s">
        <v>341</v>
      </c>
      <c r="B824" s="1037">
        <v>156.2813211342</v>
      </c>
    </row>
    <row r="825" spans="1:2" ht="12" customHeight="1">
      <c r="A825" s="1036" t="s">
        <v>2262</v>
      </c>
      <c r="B825" s="1037">
        <v>156.33927347810001</v>
      </c>
    </row>
    <row r="826" spans="1:2" ht="12" customHeight="1">
      <c r="A826" s="1036" t="s">
        <v>4506</v>
      </c>
      <c r="B826" s="1037">
        <v>156.44743424550001</v>
      </c>
    </row>
    <row r="827" spans="1:2" ht="12" customHeight="1">
      <c r="A827" s="1036" t="s">
        <v>4507</v>
      </c>
      <c r="B827" s="1037">
        <v>156.53261567409999</v>
      </c>
    </row>
    <row r="828" spans="1:2" ht="12" customHeight="1">
      <c r="A828" s="1036" t="s">
        <v>4508</v>
      </c>
      <c r="B828" s="1037">
        <v>156.61755016379999</v>
      </c>
    </row>
    <row r="829" spans="1:2" ht="12" customHeight="1">
      <c r="A829" s="1036" t="s">
        <v>4509</v>
      </c>
      <c r="B829" s="1037">
        <v>156.70250016400001</v>
      </c>
    </row>
    <row r="830" spans="1:2" ht="12" customHeight="1">
      <c r="A830" s="1036" t="s">
        <v>4510</v>
      </c>
      <c r="B830" s="1037">
        <v>156.82736369279999</v>
      </c>
    </row>
    <row r="831" spans="1:2" ht="12" customHeight="1">
      <c r="A831" s="1036" t="s">
        <v>4511</v>
      </c>
      <c r="B831" s="1037">
        <v>156.93146381060001</v>
      </c>
    </row>
    <row r="832" spans="1:2" ht="12" customHeight="1">
      <c r="A832" s="1036" t="s">
        <v>2263</v>
      </c>
      <c r="B832" s="1037">
        <v>157.05711457850001</v>
      </c>
    </row>
    <row r="833" spans="1:2" ht="12" customHeight="1">
      <c r="A833" s="1036" t="s">
        <v>4512</v>
      </c>
      <c r="B833" s="1037">
        <v>157.05445383239999</v>
      </c>
    </row>
    <row r="834" spans="1:2" ht="12" customHeight="1">
      <c r="A834" s="1036" t="s">
        <v>4513</v>
      </c>
      <c r="B834" s="1037">
        <v>157.20351838510001</v>
      </c>
    </row>
    <row r="835" spans="1:2" ht="12" customHeight="1">
      <c r="A835" s="1036" t="s">
        <v>4514</v>
      </c>
      <c r="B835" s="1037">
        <v>157.2872260501</v>
      </c>
    </row>
    <row r="836" spans="1:2" ht="12" customHeight="1">
      <c r="A836" s="1036" t="s">
        <v>4515</v>
      </c>
      <c r="B836" s="1037">
        <v>157.37102746549999</v>
      </c>
    </row>
    <row r="837" spans="1:2" ht="12" customHeight="1">
      <c r="A837" s="1036" t="s">
        <v>4516</v>
      </c>
      <c r="B837" s="1037">
        <v>157.41356881300001</v>
      </c>
    </row>
    <row r="838" spans="1:2" ht="12" customHeight="1">
      <c r="A838" s="1036" t="s">
        <v>4517</v>
      </c>
      <c r="B838" s="1037">
        <v>157.51092724239999</v>
      </c>
    </row>
    <row r="839" spans="1:2" ht="12" customHeight="1">
      <c r="A839" s="1036" t="s">
        <v>2264</v>
      </c>
      <c r="B839" s="1037">
        <v>157.5572398475</v>
      </c>
    </row>
    <row r="840" spans="1:2" ht="12" customHeight="1">
      <c r="A840" s="1036" t="s">
        <v>4518</v>
      </c>
      <c r="B840" s="1037">
        <v>157.6769317106</v>
      </c>
    </row>
    <row r="841" spans="1:2" ht="12" customHeight="1">
      <c r="A841" s="1036" t="s">
        <v>4519</v>
      </c>
      <c r="B841" s="1037">
        <v>157.7611130439</v>
      </c>
    </row>
    <row r="842" spans="1:2" ht="12" customHeight="1">
      <c r="A842" s="1036" t="s">
        <v>4520</v>
      </c>
      <c r="B842" s="1037">
        <v>157.84538821929999</v>
      </c>
    </row>
    <row r="843" spans="1:2" ht="12" customHeight="1">
      <c r="A843" s="1036" t="s">
        <v>4521</v>
      </c>
      <c r="B843" s="1037">
        <v>157.92975723699999</v>
      </c>
    </row>
    <row r="844" spans="1:2" ht="12" customHeight="1">
      <c r="A844" s="1036" t="s">
        <v>4522</v>
      </c>
      <c r="B844" s="1037">
        <v>158.05400323059999</v>
      </c>
    </row>
    <row r="845" spans="1:2" ht="12" customHeight="1">
      <c r="A845" s="1036" t="s">
        <v>4523</v>
      </c>
      <c r="B845" s="1037">
        <v>158.0877067088</v>
      </c>
    </row>
    <row r="846" spans="1:2" ht="12" customHeight="1">
      <c r="A846" s="1036" t="s">
        <v>2265</v>
      </c>
      <c r="B846" s="1037">
        <v>158.1714842106</v>
      </c>
    </row>
    <row r="847" spans="1:2" ht="12" customHeight="1">
      <c r="A847" s="1036" t="s">
        <v>4524</v>
      </c>
      <c r="B847" s="1037">
        <v>158.27527466379999</v>
      </c>
    </row>
    <row r="848" spans="1:2" ht="12" customHeight="1">
      <c r="A848" s="1036" t="s">
        <v>4525</v>
      </c>
      <c r="B848" s="1037">
        <v>158.42271950610001</v>
      </c>
    </row>
    <row r="849" spans="1:2" ht="12" customHeight="1">
      <c r="A849" s="1036" t="s">
        <v>4526</v>
      </c>
      <c r="B849" s="1037">
        <v>158.50741239659999</v>
      </c>
    </row>
    <row r="850" spans="1:2" ht="12" customHeight="1">
      <c r="A850" s="1036" t="s">
        <v>4527</v>
      </c>
      <c r="B850" s="1037">
        <v>158.59212983660001</v>
      </c>
    </row>
    <row r="851" spans="1:2" ht="12" customHeight="1">
      <c r="A851" s="1036" t="s">
        <v>6021</v>
      </c>
      <c r="B851" s="1037">
        <v>158.6769424316</v>
      </c>
    </row>
    <row r="852" spans="1:2" ht="12" customHeight="1">
      <c r="A852" s="1036" t="s">
        <v>6022</v>
      </c>
      <c r="B852" s="1037">
        <v>158.7618501817</v>
      </c>
    </row>
    <row r="853" spans="1:2" ht="12" customHeight="1">
      <c r="A853" s="1036" t="s">
        <v>2266</v>
      </c>
      <c r="B853" s="1037">
        <v>158.8372014535</v>
      </c>
    </row>
    <row r="854" spans="1:2" ht="12" customHeight="1">
      <c r="A854" s="1036" t="s">
        <v>4528</v>
      </c>
      <c r="B854" s="1037">
        <v>158.88088562019999</v>
      </c>
    </row>
    <row r="855" spans="1:2" ht="12" customHeight="1">
      <c r="A855" s="1036" t="s">
        <v>340</v>
      </c>
      <c r="B855" s="1037">
        <v>158.9798892334</v>
      </c>
    </row>
    <row r="856" spans="1:2" ht="12" customHeight="1">
      <c r="A856" s="1036" t="s">
        <v>4529</v>
      </c>
      <c r="B856" s="1037">
        <v>159.0650196377</v>
      </c>
    </row>
    <row r="857" spans="1:2" ht="12" customHeight="1">
      <c r="A857" s="1036" t="s">
        <v>4530</v>
      </c>
      <c r="B857" s="1037">
        <v>159.1502352915</v>
      </c>
    </row>
    <row r="858" spans="1:2" ht="12" customHeight="1">
      <c r="A858" s="1036" t="s">
        <v>4531</v>
      </c>
      <c r="B858" s="1037">
        <v>159.20232082870001</v>
      </c>
    </row>
    <row r="859" spans="1:2" ht="12" customHeight="1">
      <c r="A859" s="1036" t="s">
        <v>4532</v>
      </c>
      <c r="B859" s="1037">
        <v>159.3384832822</v>
      </c>
    </row>
    <row r="860" spans="1:2" ht="12" customHeight="1">
      <c r="A860" s="1036" t="s">
        <v>2267</v>
      </c>
      <c r="B860" s="1037">
        <v>159.41359750640001</v>
      </c>
    </row>
    <row r="861" spans="1:2" ht="12" customHeight="1">
      <c r="A861" s="1036" t="s">
        <v>4533</v>
      </c>
      <c r="B861" s="1037">
        <v>159.47737583630001</v>
      </c>
    </row>
    <row r="862" spans="1:2" ht="12" customHeight="1">
      <c r="A862" s="1036" t="s">
        <v>4534</v>
      </c>
      <c r="B862" s="1037">
        <v>159.60105858470001</v>
      </c>
    </row>
    <row r="863" spans="1:2" ht="12" customHeight="1">
      <c r="A863" s="1036" t="s">
        <v>4535</v>
      </c>
      <c r="B863" s="1037">
        <v>159.6866964891</v>
      </c>
    </row>
    <row r="864" spans="1:2" ht="12" customHeight="1">
      <c r="A864" s="1036" t="s">
        <v>4536</v>
      </c>
      <c r="B864" s="1037">
        <v>159.77242998240001</v>
      </c>
    </row>
    <row r="865" spans="1:2" ht="12" customHeight="1">
      <c r="A865" s="1036" t="s">
        <v>4537</v>
      </c>
      <c r="B865" s="1037">
        <v>159.88789074050001</v>
      </c>
    </row>
    <row r="866" spans="1:2" ht="12" customHeight="1">
      <c r="A866" s="1036" t="s">
        <v>4538</v>
      </c>
      <c r="B866" s="1037">
        <v>159.91525379909999</v>
      </c>
    </row>
    <row r="867" spans="1:2" ht="12" customHeight="1">
      <c r="A867" s="1036" t="s">
        <v>2268</v>
      </c>
      <c r="B867" s="1037">
        <v>160.0476684857</v>
      </c>
    </row>
    <row r="868" spans="1:2" ht="12" customHeight="1">
      <c r="A868" s="1036" t="s">
        <v>4539</v>
      </c>
      <c r="B868" s="1037">
        <v>160.1364475641</v>
      </c>
    </row>
    <row r="869" spans="1:2" ht="12" customHeight="1">
      <c r="A869" s="1036" t="s">
        <v>4540</v>
      </c>
      <c r="B869" s="1037">
        <v>160.28709189119999</v>
      </c>
    </row>
    <row r="870" spans="1:2" ht="12" customHeight="1">
      <c r="A870" s="1036" t="s">
        <v>4541</v>
      </c>
      <c r="B870" s="1037">
        <v>160.37331376060001</v>
      </c>
    </row>
    <row r="871" spans="1:2" ht="12" customHeight="1">
      <c r="A871" s="1036" t="s">
        <v>4542</v>
      </c>
      <c r="B871" s="1037">
        <v>160.4596313074</v>
      </c>
    </row>
    <row r="872" spans="1:2" ht="12" customHeight="1">
      <c r="A872" s="1036" t="s">
        <v>4543</v>
      </c>
      <c r="B872" s="1037">
        <v>160.5510357229</v>
      </c>
    </row>
    <row r="873" spans="1:2" ht="12" customHeight="1">
      <c r="A873" s="1036" t="s">
        <v>4544</v>
      </c>
      <c r="B873" s="1037">
        <v>160.6537448908</v>
      </c>
    </row>
    <row r="874" spans="1:2" ht="12" customHeight="1">
      <c r="A874" s="1036" t="s">
        <v>2269</v>
      </c>
      <c r="B874" s="1037">
        <v>160.68383406570001</v>
      </c>
    </row>
    <row r="875" spans="1:2" ht="12" customHeight="1">
      <c r="A875" s="1036" t="s">
        <v>4545</v>
      </c>
      <c r="B875" s="1037">
        <v>160.77028995559999</v>
      </c>
    </row>
    <row r="876" spans="1:2" ht="12" customHeight="1">
      <c r="A876" s="1036" t="s">
        <v>4546</v>
      </c>
      <c r="B876" s="1037">
        <v>160.83949391920001</v>
      </c>
    </row>
    <row r="877" spans="1:2" ht="12" customHeight="1">
      <c r="A877" s="1036" t="s">
        <v>4547</v>
      </c>
      <c r="B877" s="1037">
        <v>160.92614181249999</v>
      </c>
    </row>
    <row r="878" spans="1:2" ht="12" customHeight="1">
      <c r="A878" s="1036" t="s">
        <v>4548</v>
      </c>
      <c r="B878" s="1037">
        <v>161.01280032029999</v>
      </c>
    </row>
    <row r="879" spans="1:2" ht="12" customHeight="1">
      <c r="A879" s="1036" t="s">
        <v>4549</v>
      </c>
      <c r="B879" s="1037">
        <v>161.11301352469999</v>
      </c>
    </row>
    <row r="880" spans="1:2" ht="12" customHeight="1">
      <c r="A880" s="1036" t="s">
        <v>4550</v>
      </c>
      <c r="B880" s="1037">
        <v>161.21789933159999</v>
      </c>
    </row>
    <row r="881" spans="1:2" ht="12" customHeight="1">
      <c r="A881" s="1036" t="s">
        <v>2270</v>
      </c>
      <c r="B881" s="1037">
        <v>161.28906878800001</v>
      </c>
    </row>
    <row r="882" spans="1:2" ht="12" customHeight="1">
      <c r="A882" s="1036" t="s">
        <v>4551</v>
      </c>
      <c r="B882" s="1037">
        <v>161.41534374950001</v>
      </c>
    </row>
    <row r="883" spans="1:2" ht="12" customHeight="1">
      <c r="A883" s="1036" t="s">
        <v>4552</v>
      </c>
      <c r="B883" s="1037">
        <v>161.50310144170001</v>
      </c>
    </row>
    <row r="884" spans="1:2" ht="12" customHeight="1">
      <c r="A884" s="1036" t="s">
        <v>4553</v>
      </c>
      <c r="B884" s="1037">
        <v>161.59023886189999</v>
      </c>
    </row>
    <row r="885" spans="1:2" ht="12" customHeight="1">
      <c r="A885" s="1036" t="s">
        <v>4554</v>
      </c>
      <c r="B885" s="1037">
        <v>161.67747248629999</v>
      </c>
    </row>
    <row r="886" spans="1:2" ht="12" customHeight="1">
      <c r="A886" s="1036" t="s">
        <v>339</v>
      </c>
      <c r="B886" s="1037">
        <v>161.7596659523</v>
      </c>
    </row>
    <row r="887" spans="1:2" ht="12" customHeight="1">
      <c r="A887" s="1036" t="s">
        <v>4555</v>
      </c>
      <c r="B887" s="1037">
        <v>161.8603554849</v>
      </c>
    </row>
    <row r="888" spans="1:2" ht="12" customHeight="1">
      <c r="A888" s="1036" t="s">
        <v>2271</v>
      </c>
      <c r="B888" s="1037">
        <v>161.9318968682</v>
      </c>
    </row>
    <row r="889" spans="1:2" ht="12" customHeight="1">
      <c r="A889" s="1036" t="s">
        <v>4556</v>
      </c>
      <c r="B889" s="1037">
        <v>161.9923807715</v>
      </c>
    </row>
    <row r="890" spans="1:2" ht="12" customHeight="1">
      <c r="A890" s="1036" t="s">
        <v>4557</v>
      </c>
      <c r="B890" s="1037">
        <v>162.0997229628</v>
      </c>
    </row>
    <row r="891" spans="1:2" ht="12" customHeight="1">
      <c r="A891" s="1036" t="s">
        <v>4558</v>
      </c>
      <c r="B891" s="1037">
        <v>162.187533812</v>
      </c>
    </row>
    <row r="892" spans="1:2" ht="12" customHeight="1">
      <c r="A892" s="1036" t="s">
        <v>4559</v>
      </c>
      <c r="B892" s="1037">
        <v>162.2754408653</v>
      </c>
    </row>
    <row r="893" spans="1:2" ht="12" customHeight="1">
      <c r="A893" s="1036" t="s">
        <v>4560</v>
      </c>
      <c r="B893" s="1037">
        <v>162.4036319265</v>
      </c>
    </row>
    <row r="894" spans="1:2" ht="12" customHeight="1">
      <c r="A894" s="1036" t="s">
        <v>4561</v>
      </c>
      <c r="B894" s="1037">
        <v>162.50959276450001</v>
      </c>
    </row>
    <row r="895" spans="1:2" ht="12" customHeight="1">
      <c r="A895" s="1036" t="s">
        <v>2272</v>
      </c>
      <c r="B895" s="1037">
        <v>162.5860398897</v>
      </c>
    </row>
    <row r="896" spans="1:2" ht="12" customHeight="1">
      <c r="A896" s="1036" t="s">
        <v>4562</v>
      </c>
      <c r="B896" s="1037">
        <v>162.7744654517</v>
      </c>
    </row>
    <row r="897" spans="1:2" ht="12" customHeight="1">
      <c r="A897" s="1036" t="s">
        <v>4563</v>
      </c>
      <c r="B897" s="1037">
        <v>162.7682709462</v>
      </c>
    </row>
    <row r="898" spans="1:2" ht="12" customHeight="1">
      <c r="A898" s="1036" t="s">
        <v>4564</v>
      </c>
      <c r="B898" s="1037">
        <v>162.8567552243</v>
      </c>
    </row>
    <row r="899" spans="1:2" ht="12" customHeight="1">
      <c r="A899" s="1036" t="s">
        <v>4565</v>
      </c>
      <c r="B899" s="1037">
        <v>162.94533570659999</v>
      </c>
    </row>
    <row r="900" spans="1:2" ht="12" customHeight="1">
      <c r="A900" s="1036" t="s">
        <v>4566</v>
      </c>
      <c r="B900" s="1037">
        <v>162.985812025</v>
      </c>
    </row>
    <row r="901" spans="1:2" ht="12" customHeight="1">
      <c r="A901" s="1036" t="s">
        <v>4567</v>
      </c>
      <c r="B901" s="1037">
        <v>163.08273648709999</v>
      </c>
    </row>
    <row r="902" spans="1:2" ht="12" customHeight="1">
      <c r="A902" s="1036" t="s">
        <v>2273</v>
      </c>
      <c r="B902" s="1037">
        <v>163.1756121663</v>
      </c>
    </row>
    <row r="903" spans="1:2" ht="12" customHeight="1">
      <c r="A903" s="1036" t="s">
        <v>4568</v>
      </c>
      <c r="B903" s="1037">
        <v>163.29295738409999</v>
      </c>
    </row>
    <row r="904" spans="1:2" ht="12" customHeight="1">
      <c r="A904" s="1036" t="s">
        <v>4569</v>
      </c>
      <c r="B904" s="1037">
        <v>163.3481429185</v>
      </c>
    </row>
    <row r="905" spans="1:2" ht="12" customHeight="1">
      <c r="A905" s="1036" t="s">
        <v>4570</v>
      </c>
      <c r="B905" s="1037">
        <v>163.4368333031</v>
      </c>
    </row>
    <row r="906" spans="1:2" ht="12" customHeight="1">
      <c r="A906" s="1036" t="s">
        <v>4571</v>
      </c>
      <c r="B906" s="1037">
        <v>163.5256205094</v>
      </c>
    </row>
    <row r="907" spans="1:2" ht="12" customHeight="1">
      <c r="A907" s="1036" t="s">
        <v>4572</v>
      </c>
      <c r="B907" s="1037">
        <v>163.69770052839999</v>
      </c>
    </row>
    <row r="908" spans="1:2" ht="12" customHeight="1">
      <c r="A908" s="1036" t="s">
        <v>4573</v>
      </c>
      <c r="B908" s="1037">
        <v>163.8301119386</v>
      </c>
    </row>
    <row r="909" spans="1:2" ht="12" customHeight="1">
      <c r="A909" s="1036" t="s">
        <v>2274</v>
      </c>
      <c r="B909" s="1037">
        <v>163.85623120970001</v>
      </c>
    </row>
    <row r="910" spans="1:2" ht="12" customHeight="1">
      <c r="A910" s="1036" t="s">
        <v>4574</v>
      </c>
      <c r="B910" s="1037">
        <v>163.92157355539999</v>
      </c>
    </row>
    <row r="911" spans="1:2" ht="12" customHeight="1">
      <c r="A911" s="1036" t="s">
        <v>4575</v>
      </c>
      <c r="B911" s="1037">
        <v>164.0861506956</v>
      </c>
    </row>
    <row r="912" spans="1:2" ht="12" customHeight="1">
      <c r="A912" s="1036" t="s">
        <v>4576</v>
      </c>
      <c r="B912" s="1037">
        <v>164.17518649690001</v>
      </c>
    </row>
    <row r="913" spans="1:2" ht="12" customHeight="1">
      <c r="A913" s="1036" t="s">
        <v>4577</v>
      </c>
      <c r="B913" s="1037">
        <v>164.26431954750001</v>
      </c>
    </row>
    <row r="914" spans="1:2" ht="12" customHeight="1">
      <c r="A914" s="1036" t="s">
        <v>4578</v>
      </c>
      <c r="B914" s="1037">
        <v>164.25786793399999</v>
      </c>
    </row>
    <row r="915" spans="1:2" ht="12" customHeight="1">
      <c r="A915" s="1036" t="s">
        <v>4579</v>
      </c>
      <c r="B915" s="1037">
        <v>164.44443327370001</v>
      </c>
    </row>
    <row r="916" spans="1:2" ht="12" customHeight="1">
      <c r="A916" s="1036" t="s">
        <v>2275</v>
      </c>
      <c r="B916" s="1037">
        <v>164.47557048039999</v>
      </c>
    </row>
    <row r="917" spans="1:2" ht="12" customHeight="1">
      <c r="A917" s="1036" t="s">
        <v>338</v>
      </c>
      <c r="B917" s="1037">
        <v>164.56348684599999</v>
      </c>
    </row>
    <row r="918" spans="1:2" ht="12" customHeight="1">
      <c r="A918" s="1036" t="s">
        <v>4580</v>
      </c>
      <c r="B918" s="1037">
        <v>164.62043432690001</v>
      </c>
    </row>
    <row r="919" spans="1:2" ht="12" customHeight="1">
      <c r="A919" s="1036" t="s">
        <v>4581</v>
      </c>
      <c r="B919" s="1037">
        <v>164.70998796789999</v>
      </c>
    </row>
    <row r="920" spans="1:2" ht="12" customHeight="1">
      <c r="A920" s="1036" t="s">
        <v>4582</v>
      </c>
      <c r="B920" s="1037">
        <v>164.79963911530001</v>
      </c>
    </row>
    <row r="921" spans="1:2" ht="12" customHeight="1">
      <c r="A921" s="1036" t="s">
        <v>4583</v>
      </c>
      <c r="B921" s="1037">
        <v>164.9076508981</v>
      </c>
    </row>
    <row r="922" spans="1:2" ht="12" customHeight="1">
      <c r="A922" s="1036" t="s">
        <v>4584</v>
      </c>
      <c r="B922" s="1037">
        <v>165.015204568</v>
      </c>
    </row>
    <row r="923" spans="1:2" ht="12" customHeight="1">
      <c r="A923" s="1036" t="s">
        <v>2276</v>
      </c>
      <c r="B923" s="1037">
        <v>165.0831973368</v>
      </c>
    </row>
    <row r="924" spans="1:2" ht="12" customHeight="1">
      <c r="A924" s="1036" t="s">
        <v>4585</v>
      </c>
      <c r="B924" s="1037">
        <v>165.18448503499999</v>
      </c>
    </row>
    <row r="925" spans="1:2" ht="12" customHeight="1">
      <c r="A925" s="1036" t="s">
        <v>4586</v>
      </c>
      <c r="B925" s="1037">
        <v>165.31010033620001</v>
      </c>
    </row>
    <row r="926" spans="1:2" ht="12" customHeight="1">
      <c r="A926" s="1036" t="s">
        <v>4587</v>
      </c>
      <c r="B926" s="1037">
        <v>165.38610114389999</v>
      </c>
    </row>
    <row r="927" spans="1:2" ht="12" customHeight="1">
      <c r="A927" s="1036" t="s">
        <v>4588</v>
      </c>
      <c r="B927" s="1037">
        <v>165.462064013</v>
      </c>
    </row>
    <row r="928" spans="1:2" ht="12" customHeight="1">
      <c r="A928" s="1036" t="s">
        <v>4589</v>
      </c>
      <c r="B928" s="1037">
        <v>165.51646102820001</v>
      </c>
    </row>
    <row r="929" spans="1:2" ht="12" customHeight="1">
      <c r="A929" s="1036" t="s">
        <v>4590</v>
      </c>
      <c r="B929" s="1037">
        <v>165.67322213579999</v>
      </c>
    </row>
    <row r="930" spans="1:2" ht="12" customHeight="1">
      <c r="A930" s="1036" t="s">
        <v>2277</v>
      </c>
      <c r="B930" s="1037">
        <v>165.90874059340001</v>
      </c>
    </row>
    <row r="931" spans="1:2" ht="12" customHeight="1">
      <c r="A931" s="1036" t="s">
        <v>4591</v>
      </c>
      <c r="B931" s="1037">
        <v>165.9659831175</v>
      </c>
    </row>
    <row r="932" spans="1:2" ht="12" customHeight="1">
      <c r="A932" s="1036" t="s">
        <v>4592</v>
      </c>
      <c r="B932" s="1037">
        <v>166.0466429295</v>
      </c>
    </row>
    <row r="933" spans="1:2" ht="12" customHeight="1">
      <c r="A933" s="1036" t="s">
        <v>4593</v>
      </c>
      <c r="B933" s="1037">
        <v>166.12303970880001</v>
      </c>
    </row>
    <row r="934" spans="1:2" ht="12" customHeight="1">
      <c r="A934" s="1036" t="s">
        <v>4594</v>
      </c>
      <c r="B934" s="1037">
        <v>166.1995233607</v>
      </c>
    </row>
    <row r="935" spans="1:2">
      <c r="A935" s="1036" t="s">
        <v>4595</v>
      </c>
      <c r="B935" s="1037">
        <v>166.28368017400001</v>
      </c>
    </row>
    <row r="936" spans="1:2">
      <c r="A936" s="1036" t="s">
        <v>4596</v>
      </c>
      <c r="B936" s="1037">
        <v>166.3836017571</v>
      </c>
    </row>
    <row r="937" spans="1:2">
      <c r="A937" s="1036" t="s">
        <v>2278</v>
      </c>
      <c r="B937" s="1037">
        <v>166.46747765789999</v>
      </c>
    </row>
    <row r="938" spans="1:2">
      <c r="A938" s="1036" t="s">
        <v>4597</v>
      </c>
      <c r="B938" s="1037">
        <v>166.53432014289999</v>
      </c>
    </row>
    <row r="939" spans="1:2">
      <c r="A939" s="1036" t="s">
        <v>4598</v>
      </c>
      <c r="B939" s="1037">
        <v>166.62136481339999</v>
      </c>
    </row>
    <row r="940" spans="1:2">
      <c r="A940" s="1036" t="s">
        <v>4599</v>
      </c>
      <c r="B940" s="1037">
        <v>166.69772883249999</v>
      </c>
    </row>
    <row r="941" spans="1:2">
      <c r="A941" s="1036" t="s">
        <v>4600</v>
      </c>
      <c r="B941" s="1037">
        <v>166.77401312680001</v>
      </c>
    </row>
    <row r="942" spans="1:2">
      <c r="A942" s="1036" t="s">
        <v>4601</v>
      </c>
      <c r="B942" s="1037">
        <v>166.84456260459999</v>
      </c>
    </row>
    <row r="943" spans="1:2">
      <c r="A943" s="1036" t="s">
        <v>4602</v>
      </c>
      <c r="B943" s="1037">
        <v>166.86515620189999</v>
      </c>
    </row>
    <row r="944" spans="1:2">
      <c r="A944" s="1036" t="s">
        <v>2279</v>
      </c>
      <c r="B944" s="1037">
        <v>167.05380519709999</v>
      </c>
    </row>
    <row r="945" spans="1:2">
      <c r="A945" s="1036" t="s">
        <v>4603</v>
      </c>
      <c r="B945" s="1037">
        <v>167.14275123260001</v>
      </c>
    </row>
    <row r="946" spans="1:2">
      <c r="A946" s="1036" t="s">
        <v>4604</v>
      </c>
      <c r="B946" s="1037">
        <v>167.2894356214</v>
      </c>
    </row>
    <row r="947" spans="1:2">
      <c r="A947" s="1036" t="s">
        <v>337</v>
      </c>
      <c r="B947" s="1037">
        <v>167.36602583800001</v>
      </c>
    </row>
    <row r="948" spans="1:2">
      <c r="A948" s="1036" t="s">
        <v>4605</v>
      </c>
      <c r="B948" s="1037">
        <v>167.44270458139999</v>
      </c>
    </row>
    <row r="949" spans="1:2">
      <c r="A949" s="1036" t="s">
        <v>6023</v>
      </c>
      <c r="B949" s="1037">
        <v>167.5194718514</v>
      </c>
    </row>
    <row r="950" spans="1:2">
      <c r="A950" s="1036" t="s">
        <v>4606</v>
      </c>
      <c r="B950" s="1037">
        <v>167.66723966009999</v>
      </c>
    </row>
    <row r="951" spans="1:2">
      <c r="A951" s="1036" t="s">
        <v>2280</v>
      </c>
      <c r="B951" s="1037">
        <v>167.82782407849999</v>
      </c>
    </row>
    <row r="952" spans="1:2">
      <c r="A952" s="1036" t="s">
        <v>4607</v>
      </c>
      <c r="B952" s="1037">
        <v>167.9039860259</v>
      </c>
    </row>
    <row r="953" spans="1:2">
      <c r="A953" s="1036" t="s">
        <v>4608</v>
      </c>
      <c r="B953" s="1037">
        <v>168.0103974326</v>
      </c>
    </row>
    <row r="954" spans="1:2">
      <c r="A954" s="1036" t="s">
        <v>4609</v>
      </c>
      <c r="B954" s="1037">
        <v>168.08753972599999</v>
      </c>
    </row>
    <row r="955" spans="1:2">
      <c r="A955" s="1036" t="s">
        <v>4610</v>
      </c>
      <c r="B955" s="1037">
        <v>168.16468257650001</v>
      </c>
    </row>
    <row r="956" spans="1:2">
      <c r="A956" s="1036" t="s">
        <v>4611</v>
      </c>
      <c r="B956" s="1037">
        <v>168.2497808418</v>
      </c>
    </row>
    <row r="957" spans="1:2">
      <c r="A957" s="1036" t="s">
        <v>4612</v>
      </c>
      <c r="B957" s="1037">
        <v>168.33692990470001</v>
      </c>
    </row>
    <row r="958" spans="1:2">
      <c r="A958" s="1036" t="s">
        <v>2281</v>
      </c>
      <c r="B958" s="1037">
        <v>168.44466837269999</v>
      </c>
    </row>
    <row r="959" spans="1:2">
      <c r="A959" s="1036" t="s">
        <v>4613</v>
      </c>
      <c r="B959" s="1037">
        <v>168.53623422370001</v>
      </c>
    </row>
    <row r="960" spans="1:2">
      <c r="A960" s="1036" t="s">
        <v>4614</v>
      </c>
      <c r="B960" s="1037">
        <v>168.7384422499</v>
      </c>
    </row>
    <row r="961" spans="1:2">
      <c r="A961" s="1036" t="s">
        <v>4615</v>
      </c>
      <c r="B961" s="1037">
        <v>168.8161174231</v>
      </c>
    </row>
    <row r="962" spans="1:2">
      <c r="A962" s="1036" t="s">
        <v>4616</v>
      </c>
      <c r="B962" s="1037">
        <v>168.89379202929999</v>
      </c>
    </row>
    <row r="963" spans="1:2">
      <c r="A963" s="1036" t="s">
        <v>4617</v>
      </c>
      <c r="B963" s="1037">
        <v>168.96640758839999</v>
      </c>
    </row>
    <row r="964" spans="1:2">
      <c r="A964" s="1036" t="s">
        <v>4618</v>
      </c>
      <c r="B964" s="1037">
        <v>168.5416397095</v>
      </c>
    </row>
    <row r="965" spans="1:2">
      <c r="A965" s="1036" t="s">
        <v>2282</v>
      </c>
      <c r="B965" s="1037">
        <v>168.65869679900001</v>
      </c>
    </row>
    <row r="966" spans="1:2">
      <c r="A966" s="1036" t="s">
        <v>4619</v>
      </c>
      <c r="B966" s="1037">
        <v>168.69499443719999</v>
      </c>
    </row>
    <row r="967" spans="1:2">
      <c r="A967" s="1036" t="s">
        <v>4620</v>
      </c>
      <c r="B967" s="1037">
        <v>168.83148108669999</v>
      </c>
    </row>
    <row r="968" spans="1:2">
      <c r="A968" s="1036" t="s">
        <v>4621</v>
      </c>
      <c r="B968" s="1037">
        <v>168.90943540640001</v>
      </c>
    </row>
    <row r="969" spans="1:2">
      <c r="A969" s="1036" t="s">
        <v>4622</v>
      </c>
      <c r="B969" s="1037">
        <v>168.98747883109999</v>
      </c>
    </row>
    <row r="970" spans="1:2">
      <c r="A970" s="1036" t="s">
        <v>4623</v>
      </c>
      <c r="B970" s="1037">
        <v>169.0356548586</v>
      </c>
    </row>
    <row r="971" spans="1:2">
      <c r="A971" s="1036" t="s">
        <v>4624</v>
      </c>
      <c r="B971" s="1037">
        <v>169.12571381629999</v>
      </c>
    </row>
    <row r="972" spans="1:2">
      <c r="A972" s="1036" t="s">
        <v>2283</v>
      </c>
      <c r="B972" s="1037">
        <v>169.21800625290001</v>
      </c>
    </row>
    <row r="973" spans="1:2">
      <c r="A973" s="1036" t="s">
        <v>4625</v>
      </c>
      <c r="B973" s="1037">
        <v>169.30043335880001</v>
      </c>
    </row>
    <row r="974" spans="1:2">
      <c r="A974" s="1036" t="s">
        <v>4626</v>
      </c>
      <c r="B974" s="1037">
        <v>169.38653854110001</v>
      </c>
    </row>
    <row r="975" spans="1:2">
      <c r="A975" s="1036" t="s">
        <v>4627</v>
      </c>
      <c r="B975" s="1037">
        <v>169.4648772063</v>
      </c>
    </row>
    <row r="976" spans="1:2">
      <c r="A976" s="1036" t="s">
        <v>4628</v>
      </c>
      <c r="B976" s="1037">
        <v>169.54326235670001</v>
      </c>
    </row>
    <row r="977" spans="1:2">
      <c r="A977" s="1036" t="s">
        <v>336</v>
      </c>
      <c r="B977" s="1037">
        <v>169.67344438000001</v>
      </c>
    </row>
    <row r="978" spans="1:2">
      <c r="A978" s="1036" t="s">
        <v>4629</v>
      </c>
      <c r="B978" s="1037">
        <v>169.72457646219999</v>
      </c>
    </row>
    <row r="979" spans="1:2">
      <c r="A979" s="1036" t="s">
        <v>2284</v>
      </c>
      <c r="B979" s="1037">
        <v>169.83479976589999</v>
      </c>
    </row>
    <row r="980" spans="1:2">
      <c r="A980" s="1036" t="s">
        <v>4630</v>
      </c>
      <c r="B980" s="1037">
        <v>169.94872023760001</v>
      </c>
    </row>
    <row r="981" spans="1:2">
      <c r="A981" s="1036" t="s">
        <v>4631</v>
      </c>
      <c r="B981" s="1037">
        <v>170.04513255480001</v>
      </c>
    </row>
    <row r="982" spans="1:2">
      <c r="A982" s="1036" t="s">
        <v>4632</v>
      </c>
      <c r="B982" s="1037">
        <v>170.1240529513</v>
      </c>
    </row>
    <row r="983" spans="1:2">
      <c r="A983" s="1036" t="s">
        <v>4633</v>
      </c>
      <c r="B983" s="1037">
        <v>170.1969262209</v>
      </c>
    </row>
    <row r="984" spans="1:2">
      <c r="A984" s="1036" t="s">
        <v>4634</v>
      </c>
      <c r="B984" s="1037">
        <v>170.3252207994</v>
      </c>
    </row>
    <row r="985" spans="1:2">
      <c r="A985" s="1036" t="s">
        <v>4635</v>
      </c>
      <c r="B985" s="1037">
        <v>170.4922069209</v>
      </c>
    </row>
    <row r="986" spans="1:2">
      <c r="A986" s="1036" t="s">
        <v>2285</v>
      </c>
      <c r="B986" s="1037">
        <v>170.54458513189999</v>
      </c>
    </row>
    <row r="987" spans="1:2">
      <c r="A987" s="1036" t="s">
        <v>4636</v>
      </c>
      <c r="B987" s="1037">
        <v>170.83467581510001</v>
      </c>
    </row>
    <row r="988" spans="1:2">
      <c r="A988" s="1036" t="s">
        <v>4637</v>
      </c>
      <c r="B988" s="1037">
        <v>170.90796589659999</v>
      </c>
    </row>
    <row r="989" spans="1:2">
      <c r="A989" s="1036" t="s">
        <v>4638</v>
      </c>
      <c r="B989" s="1037">
        <v>170.98133934059999</v>
      </c>
    </row>
    <row r="990" spans="1:2">
      <c r="A990" s="1036" t="s">
        <v>4639</v>
      </c>
      <c r="B990" s="1037">
        <v>171.0547961469</v>
      </c>
    </row>
    <row r="991" spans="1:2">
      <c r="A991" s="1036" t="s">
        <v>4640</v>
      </c>
      <c r="B991" s="1037">
        <v>171.12476315839999</v>
      </c>
    </row>
    <row r="992" spans="1:2">
      <c r="A992" s="1036" t="s">
        <v>4641</v>
      </c>
      <c r="B992" s="1037">
        <v>171.23097523769999</v>
      </c>
    </row>
    <row r="993" spans="1:2">
      <c r="A993" s="1036" t="s">
        <v>2286</v>
      </c>
      <c r="B993" s="1037">
        <v>171.2288237807</v>
      </c>
    </row>
    <row r="994" spans="1:2">
      <c r="A994" s="1036" t="s">
        <v>4642</v>
      </c>
      <c r="B994" s="1037">
        <v>171.34374755190001</v>
      </c>
    </row>
    <row r="995" spans="1:2">
      <c r="A995" s="1036" t="s">
        <v>4643</v>
      </c>
      <c r="B995" s="1037">
        <v>171.7778913532</v>
      </c>
    </row>
    <row r="996" spans="1:2">
      <c r="A996" s="1036" t="s">
        <v>4644</v>
      </c>
      <c r="B996" s="1037">
        <v>171.85109309009999</v>
      </c>
    </row>
    <row r="997" spans="1:2">
      <c r="A997" s="1036" t="s">
        <v>4645</v>
      </c>
      <c r="B997" s="1037">
        <v>171.9243787906</v>
      </c>
    </row>
    <row r="998" spans="1:2">
      <c r="A998" s="1036" t="s">
        <v>6024</v>
      </c>
      <c r="B998" s="1037">
        <v>171.9977484547</v>
      </c>
    </row>
    <row r="999" spans="1:2">
      <c r="A999" s="1036" t="s">
        <v>4646</v>
      </c>
      <c r="B999" s="1037">
        <v>171.9813084864</v>
      </c>
    </row>
    <row r="1000" spans="1:2">
      <c r="A1000" s="1036" t="s">
        <v>2287</v>
      </c>
      <c r="B1000" s="1037">
        <v>172.03966680260001</v>
      </c>
    </row>
    <row r="1001" spans="1:2">
      <c r="A1001" s="1036" t="s">
        <v>4647</v>
      </c>
      <c r="B1001" s="1037">
        <v>172.0831439865</v>
      </c>
    </row>
    <row r="1002" spans="1:2">
      <c r="A1002" s="1036" t="s">
        <v>4648</v>
      </c>
      <c r="B1002" s="1037">
        <v>172.2092047445</v>
      </c>
    </row>
    <row r="1003" spans="1:2">
      <c r="A1003" s="1036" t="s">
        <v>4649</v>
      </c>
      <c r="B1003" s="1037">
        <v>172.282516332</v>
      </c>
    </row>
    <row r="1004" spans="1:2">
      <c r="A1004" s="1036" t="s">
        <v>4650</v>
      </c>
      <c r="B1004" s="1037">
        <v>172.3559122492</v>
      </c>
    </row>
    <row r="1005" spans="1:2">
      <c r="A1005" s="1036" t="s">
        <v>4651</v>
      </c>
      <c r="B1005" s="1037">
        <v>172.51573427829999</v>
      </c>
    </row>
    <row r="1006" spans="1:2">
      <c r="A1006" s="1036" t="s">
        <v>4652</v>
      </c>
      <c r="B1006" s="1037">
        <v>172.7757834512</v>
      </c>
    </row>
    <row r="1007" spans="1:2">
      <c r="A1007" s="1036" t="s">
        <v>335</v>
      </c>
      <c r="B1007" s="1037">
        <v>172.66083914609999</v>
      </c>
    </row>
    <row r="1008" spans="1:2">
      <c r="A1008" s="1036" t="s">
        <v>4653</v>
      </c>
      <c r="B1008" s="1037">
        <v>172.75121275219999</v>
      </c>
    </row>
    <row r="1009" spans="1:2">
      <c r="A1009" s="1036" t="s">
        <v>4654</v>
      </c>
      <c r="B1009" s="1037">
        <v>172.89965804139999</v>
      </c>
    </row>
    <row r="1010" spans="1:2">
      <c r="A1010" s="1036" t="s">
        <v>4655</v>
      </c>
      <c r="B1010" s="1037">
        <v>172.97328932330001</v>
      </c>
    </row>
    <row r="1011" spans="1:2">
      <c r="A1011" s="1036" t="s">
        <v>4656</v>
      </c>
      <c r="B1011" s="1037">
        <v>173.04700518339999</v>
      </c>
    </row>
    <row r="1012" spans="1:2">
      <c r="A1012" s="1036" t="s">
        <v>4657</v>
      </c>
      <c r="B1012" s="1037">
        <v>173.06425862969999</v>
      </c>
    </row>
    <row r="1013" spans="1:2">
      <c r="A1013" s="1036" t="s">
        <v>4658</v>
      </c>
      <c r="B1013" s="1037">
        <v>173.0663744204</v>
      </c>
    </row>
    <row r="1014" spans="1:2">
      <c r="A1014" s="1036" t="s">
        <v>2288</v>
      </c>
      <c r="B1014" s="1037">
        <v>173.1964869915</v>
      </c>
    </row>
    <row r="1015" spans="1:2">
      <c r="A1015" s="1036" t="s">
        <v>4659</v>
      </c>
      <c r="B1015" s="1037">
        <v>173.2704143894</v>
      </c>
    </row>
    <row r="1016" spans="1:2">
      <c r="A1016" s="1036" t="s">
        <v>4660</v>
      </c>
      <c r="B1016" s="1037">
        <v>173.41785899039999</v>
      </c>
    </row>
    <row r="1017" spans="1:2">
      <c r="A1017" s="1036" t="s">
        <v>4661</v>
      </c>
      <c r="B1017" s="1037">
        <v>173.49175031959999</v>
      </c>
    </row>
    <row r="1018" spans="1:2">
      <c r="A1018" s="1036" t="s">
        <v>4662</v>
      </c>
      <c r="B1018" s="1037">
        <v>173.5657265278</v>
      </c>
    </row>
    <row r="1019" spans="1:2">
      <c r="A1019" s="1036" t="s">
        <v>4663</v>
      </c>
      <c r="B1019" s="1037">
        <v>173.69308907440001</v>
      </c>
    </row>
    <row r="1020" spans="1:2">
      <c r="A1020" s="1036" t="s">
        <v>4664</v>
      </c>
      <c r="B1020" s="1037">
        <v>173.75016684689999</v>
      </c>
    </row>
    <row r="1021" spans="1:2">
      <c r="A1021" s="1036" t="s">
        <v>2289</v>
      </c>
      <c r="B1021" s="1037">
        <v>173.804002096</v>
      </c>
    </row>
    <row r="1022" spans="1:2">
      <c r="A1022" s="1036" t="s">
        <v>4665</v>
      </c>
      <c r="B1022" s="1037">
        <v>173.92715752149999</v>
      </c>
    </row>
    <row r="1023" spans="1:2">
      <c r="A1023" s="1036" t="s">
        <v>4666</v>
      </c>
      <c r="B1023" s="1037">
        <v>174.08474330019999</v>
      </c>
    </row>
    <row r="1024" spans="1:2">
      <c r="A1024" s="1036" t="s">
        <v>4667</v>
      </c>
      <c r="B1024" s="1037">
        <v>174.15908682439999</v>
      </c>
    </row>
    <row r="1025" spans="1:2">
      <c r="A1025" s="1036" t="s">
        <v>4668</v>
      </c>
      <c r="B1025" s="1037">
        <v>174.23351532390001</v>
      </c>
    </row>
    <row r="1026" spans="1:2">
      <c r="A1026" s="1036" t="s">
        <v>4669</v>
      </c>
      <c r="B1026" s="1037">
        <v>174.32066525100001</v>
      </c>
    </row>
    <row r="1027" spans="1:2">
      <c r="A1027" s="1036" t="s">
        <v>4670</v>
      </c>
      <c r="B1027" s="1037">
        <v>174.54132215440001</v>
      </c>
    </row>
    <row r="1028" spans="1:2">
      <c r="A1028" s="1036" t="s">
        <v>2290</v>
      </c>
      <c r="B1028" s="1037">
        <v>174.64040233200001</v>
      </c>
    </row>
    <row r="1029" spans="1:2">
      <c r="A1029" s="1036" t="s">
        <v>4671</v>
      </c>
      <c r="B1029" s="1037">
        <v>174.7360106321</v>
      </c>
    </row>
    <row r="1030" spans="1:2">
      <c r="A1030" s="1036" t="s">
        <v>4672</v>
      </c>
      <c r="B1030" s="1037">
        <v>174.81179062539999</v>
      </c>
    </row>
    <row r="1031" spans="1:2">
      <c r="A1031" s="1036" t="s">
        <v>4673</v>
      </c>
      <c r="B1031" s="1037">
        <v>174.88539177920001</v>
      </c>
    </row>
    <row r="1032" spans="1:2">
      <c r="A1032" s="1036" t="s">
        <v>4674</v>
      </c>
      <c r="B1032" s="1037">
        <v>174.95907904340001</v>
      </c>
    </row>
    <row r="1033" spans="1:2">
      <c r="A1033" s="1036" t="s">
        <v>4675</v>
      </c>
      <c r="B1033" s="1037">
        <v>175.08756300749999</v>
      </c>
    </row>
    <row r="1034" spans="1:2">
      <c r="A1034" s="1036" t="s">
        <v>4676</v>
      </c>
      <c r="B1034" s="1037">
        <v>175.1798472033</v>
      </c>
    </row>
    <row r="1035" spans="1:2">
      <c r="A1035" s="1036" t="s">
        <v>2291</v>
      </c>
      <c r="B1035" s="1037">
        <v>175.2142887096</v>
      </c>
    </row>
    <row r="1036" spans="1:2">
      <c r="A1036" s="1036" t="s">
        <v>4677</v>
      </c>
      <c r="B1036" s="1037">
        <v>175.2961896608</v>
      </c>
    </row>
    <row r="1037" spans="1:2">
      <c r="A1037" s="1036" t="s">
        <v>334</v>
      </c>
      <c r="B1037" s="1037">
        <v>175.35728431850001</v>
      </c>
    </row>
    <row r="1038" spans="1:2">
      <c r="A1038" s="1036" t="s">
        <v>4678</v>
      </c>
      <c r="B1038" s="1037">
        <v>175.4314515561</v>
      </c>
    </row>
    <row r="1039" spans="1:2">
      <c r="A1039" s="1036" t="s">
        <v>4679</v>
      </c>
      <c r="B1039" s="1037">
        <v>175.50570571329999</v>
      </c>
    </row>
    <row r="1040" spans="1:2">
      <c r="A1040" s="1036" t="s">
        <v>4680</v>
      </c>
      <c r="B1040" s="1037">
        <v>175.63050455850001</v>
      </c>
    </row>
    <row r="1041" spans="1:2">
      <c r="A1041" s="1036" t="s">
        <v>4681</v>
      </c>
      <c r="B1041" s="1037">
        <v>175.76189441759999</v>
      </c>
    </row>
    <row r="1042" spans="1:2">
      <c r="A1042" s="1036" t="s">
        <v>2292</v>
      </c>
      <c r="B1042" s="1037">
        <v>175.91628784150001</v>
      </c>
    </row>
    <row r="1043" spans="1:2">
      <c r="A1043" s="1036" t="s">
        <v>4682</v>
      </c>
      <c r="B1043" s="1037">
        <v>175.9907045109</v>
      </c>
    </row>
    <row r="1044" spans="1:2">
      <c r="A1044" s="1036" t="s">
        <v>4683</v>
      </c>
      <c r="B1044" s="1037">
        <v>176.0927947031</v>
      </c>
    </row>
    <row r="1045" spans="1:2">
      <c r="A1045" s="1036" t="s">
        <v>4684</v>
      </c>
      <c r="B1045" s="1037">
        <v>176.1673170368</v>
      </c>
    </row>
    <row r="1046" spans="1:2">
      <c r="A1046" s="1036" t="s">
        <v>4685</v>
      </c>
      <c r="B1046" s="1037">
        <v>176.2419264692</v>
      </c>
    </row>
    <row r="1047" spans="1:2">
      <c r="A1047" s="1036" t="s">
        <v>4686</v>
      </c>
      <c r="B1047" s="1037">
        <v>176.42385315140001</v>
      </c>
    </row>
    <row r="1048" spans="1:2">
      <c r="A1048" s="1036" t="s">
        <v>4687</v>
      </c>
      <c r="B1048" s="1037">
        <v>176.55877653979999</v>
      </c>
    </row>
    <row r="1049" spans="1:2">
      <c r="A1049" s="1036" t="s">
        <v>2293</v>
      </c>
      <c r="B1049" s="1037">
        <v>176.691710156</v>
      </c>
    </row>
    <row r="1050" spans="1:2">
      <c r="A1050" s="1036" t="s">
        <v>4688</v>
      </c>
      <c r="B1050" s="1037">
        <v>176.68877392979999</v>
      </c>
    </row>
    <row r="1051" spans="1:2">
      <c r="A1051" s="1036" t="s">
        <v>4689</v>
      </c>
      <c r="B1051" s="1037">
        <v>176.66801451469999</v>
      </c>
    </row>
    <row r="1052" spans="1:2">
      <c r="A1052" s="1036" t="s">
        <v>4690</v>
      </c>
      <c r="B1052" s="1037">
        <v>176.71569501229999</v>
      </c>
    </row>
    <row r="1053" spans="1:2">
      <c r="A1053" s="1036" t="s">
        <v>4691</v>
      </c>
      <c r="B1053" s="1037">
        <v>176.7634309517</v>
      </c>
    </row>
    <row r="1054" spans="1:2">
      <c r="A1054" s="1036" t="s">
        <v>4692</v>
      </c>
      <c r="B1054" s="1037">
        <v>176.73964504849999</v>
      </c>
    </row>
    <row r="1055" spans="1:2">
      <c r="A1055" s="1036" t="s">
        <v>4693</v>
      </c>
      <c r="B1055" s="1037">
        <v>176.7667657264</v>
      </c>
    </row>
    <row r="1056" spans="1:2">
      <c r="A1056" s="1036" t="s">
        <v>2294</v>
      </c>
      <c r="B1056" s="1037">
        <v>176.87864546559999</v>
      </c>
    </row>
    <row r="1057" spans="1:2">
      <c r="A1057" s="1036" t="s">
        <v>4694</v>
      </c>
      <c r="B1057" s="1037">
        <v>176.82829336520001</v>
      </c>
    </row>
    <row r="1058" spans="1:2">
      <c r="A1058" s="1036" t="s">
        <v>4695</v>
      </c>
      <c r="B1058" s="1037">
        <v>176.91215927269999</v>
      </c>
    </row>
    <row r="1059" spans="1:2">
      <c r="A1059" s="1036" t="s">
        <v>4696</v>
      </c>
      <c r="B1059" s="1037">
        <v>176.95457281840001</v>
      </c>
    </row>
    <row r="1060" spans="1:2">
      <c r="A1060" s="1036" t="s">
        <v>4697</v>
      </c>
      <c r="B1060" s="1037">
        <v>176.99693411210001</v>
      </c>
    </row>
    <row r="1061" spans="1:2">
      <c r="A1061" s="1036" t="s">
        <v>4698</v>
      </c>
      <c r="B1061" s="1037">
        <v>177.11069144850001</v>
      </c>
    </row>
    <row r="1062" spans="1:2">
      <c r="A1062" s="1036" t="s">
        <v>4699</v>
      </c>
      <c r="B1062" s="1037">
        <v>177.31982457379999</v>
      </c>
    </row>
    <row r="1063" spans="1:2">
      <c r="A1063" s="1036" t="s">
        <v>2295</v>
      </c>
      <c r="B1063" s="1037">
        <v>177.4814468875</v>
      </c>
    </row>
    <row r="1064" spans="1:2">
      <c r="A1064" s="1036" t="s">
        <v>4700</v>
      </c>
      <c r="B1064" s="1037">
        <v>177.5266106478</v>
      </c>
    </row>
    <row r="1065" spans="1:2">
      <c r="A1065" s="1036" t="s">
        <v>4701</v>
      </c>
      <c r="B1065" s="1037">
        <v>177.65514350390001</v>
      </c>
    </row>
    <row r="1066" spans="1:2">
      <c r="A1066" s="1036" t="s">
        <v>4702</v>
      </c>
      <c r="B1066" s="1037">
        <v>177.70376302240001</v>
      </c>
    </row>
    <row r="1067" spans="1:2">
      <c r="A1067" s="1036" t="s">
        <v>333</v>
      </c>
      <c r="B1067" s="1037">
        <v>177.7524390241</v>
      </c>
    </row>
    <row r="1068" spans="1:2">
      <c r="A1068" s="1036" t="s">
        <v>4703</v>
      </c>
      <c r="B1068" s="1037">
        <v>177.96437884189999</v>
      </c>
    </row>
    <row r="1069" spans="1:2">
      <c r="A1069" s="1036" t="s">
        <v>4704</v>
      </c>
      <c r="B1069" s="1037">
        <v>178.13501750930001</v>
      </c>
    </row>
    <row r="1070" spans="1:2">
      <c r="A1070" s="1036" t="s">
        <v>2296</v>
      </c>
      <c r="B1070" s="1037">
        <v>178.39087111180001</v>
      </c>
    </row>
    <row r="1071" spans="1:2">
      <c r="A1071" s="1036" t="s">
        <v>4705</v>
      </c>
      <c r="B1071" s="1037">
        <v>178.58701578020001</v>
      </c>
    </row>
    <row r="1072" spans="1:2">
      <c r="A1072" s="1036" t="s">
        <v>4706</v>
      </c>
      <c r="B1072" s="1037">
        <v>178.7648136306</v>
      </c>
    </row>
    <row r="1073" spans="1:2">
      <c r="A1073" s="1036" t="s">
        <v>4707</v>
      </c>
      <c r="B1073" s="1037">
        <v>178.813828532</v>
      </c>
    </row>
    <row r="1074" spans="1:2">
      <c r="A1074" s="1036" t="s">
        <v>4708</v>
      </c>
      <c r="B1074" s="1037">
        <v>178.8628999167</v>
      </c>
    </row>
    <row r="1075" spans="1:2">
      <c r="A1075" s="1036" t="s">
        <v>4709</v>
      </c>
      <c r="B1075" s="1037">
        <v>179.413416982</v>
      </c>
    </row>
    <row r="1076" spans="1:2">
      <c r="A1076" s="1036" t="s">
        <v>4710</v>
      </c>
      <c r="B1076" s="1037">
        <v>179.621362783</v>
      </c>
    </row>
    <row r="1077" spans="1:2">
      <c r="A1077" s="1036" t="s">
        <v>2297</v>
      </c>
      <c r="B1077" s="1037">
        <v>179.96497676109999</v>
      </c>
    </row>
    <row r="1078" spans="1:2">
      <c r="A1078" s="1036" t="s">
        <v>4711</v>
      </c>
      <c r="B1078" s="1037">
        <v>179.98436235010001</v>
      </c>
    </row>
    <row r="1079" spans="1:2">
      <c r="A1079" s="1036" t="s">
        <v>4712</v>
      </c>
      <c r="B1079" s="1037">
        <v>179.97668479340001</v>
      </c>
    </row>
    <row r="1080" spans="1:2">
      <c r="A1080" s="1036" t="s">
        <v>4713</v>
      </c>
      <c r="B1080" s="1037">
        <v>180.02609507770001</v>
      </c>
    </row>
    <row r="1081" spans="1:2">
      <c r="A1081" s="1036" t="s">
        <v>4714</v>
      </c>
      <c r="B1081" s="1037">
        <v>180.0755618453</v>
      </c>
    </row>
    <row r="1082" spans="1:2">
      <c r="A1082" s="1036" t="s">
        <v>4715</v>
      </c>
      <c r="B1082" s="1037">
        <v>180.62883555900001</v>
      </c>
    </row>
    <row r="1083" spans="1:2">
      <c r="A1083" s="1036" t="s">
        <v>4716</v>
      </c>
      <c r="B1083" s="1037">
        <v>180.8014242186</v>
      </c>
    </row>
    <row r="1084" spans="1:2">
      <c r="A1084" s="1036" t="s">
        <v>2298</v>
      </c>
      <c r="B1084" s="1037">
        <v>180.8620959312</v>
      </c>
    </row>
    <row r="1085" spans="1:2">
      <c r="A1085" s="1036" t="s">
        <v>4717</v>
      </c>
      <c r="B1085" s="1037">
        <v>180.650386696</v>
      </c>
    </row>
    <row r="1086" spans="1:2">
      <c r="A1086" s="1036" t="s">
        <v>4718</v>
      </c>
      <c r="B1086" s="1037">
        <v>180.7091818204</v>
      </c>
    </row>
    <row r="1087" spans="1:2">
      <c r="A1087" s="1036" t="s">
        <v>4719</v>
      </c>
      <c r="B1087" s="1037">
        <v>180.75838840509999</v>
      </c>
    </row>
    <row r="1088" spans="1:2">
      <c r="A1088" s="1036" t="s">
        <v>4720</v>
      </c>
      <c r="B1088" s="1037">
        <v>180.80765177329999</v>
      </c>
    </row>
    <row r="1089" spans="1:2">
      <c r="A1089" s="1036" t="s">
        <v>4721</v>
      </c>
      <c r="B1089" s="1037">
        <v>181.11375056950001</v>
      </c>
    </row>
    <row r="1090" spans="1:2">
      <c r="A1090" s="1036" t="s">
        <v>6025</v>
      </c>
      <c r="B1090" s="1037">
        <v>181.1630149865</v>
      </c>
    </row>
    <row r="1091" spans="1:2">
      <c r="A1091" s="1036" t="s">
        <v>2299</v>
      </c>
      <c r="B1091" s="1037">
        <v>181.2159788614</v>
      </c>
    </row>
    <row r="1092" spans="1:2">
      <c r="A1092" s="1036" t="s">
        <v>4722</v>
      </c>
      <c r="B1092" s="1037">
        <v>181.28798708400001</v>
      </c>
    </row>
    <row r="1093" spans="1:2">
      <c r="A1093" s="1036" t="s">
        <v>1055</v>
      </c>
      <c r="B1093" s="1037">
        <v>181.85342244360001</v>
      </c>
    </row>
    <row r="1094" spans="1:2">
      <c r="A1094" s="1036" t="s">
        <v>4723</v>
      </c>
      <c r="B1094" s="1037">
        <v>181.90264617849999</v>
      </c>
    </row>
    <row r="1095" spans="1:2">
      <c r="A1095" s="1036" t="s">
        <v>4724</v>
      </c>
      <c r="B1095" s="1037">
        <v>181.95192709279999</v>
      </c>
    </row>
    <row r="1096" spans="1:2">
      <c r="A1096" s="1036" t="s">
        <v>5598</v>
      </c>
      <c r="B1096" s="1037">
        <v>182.00104573230001</v>
      </c>
    </row>
    <row r="1097" spans="1:2">
      <c r="A1097" s="1036" t="s">
        <v>6026</v>
      </c>
      <c r="B1097" s="1037">
        <v>182.0502215962</v>
      </c>
    </row>
    <row r="1098" spans="1:2">
      <c r="A1098" s="1036" t="s">
        <v>2318</v>
      </c>
      <c r="B1098" s="1037">
        <v>182.09945468469999</v>
      </c>
    </row>
    <row r="1099" spans="1:2">
      <c r="A1099" s="1036" t="s">
        <v>4725</v>
      </c>
      <c r="B1099" s="1037">
        <v>182.14874499769999</v>
      </c>
    </row>
    <row r="1100" spans="1:2">
      <c r="A1100" s="1036" t="s">
        <v>4726</v>
      </c>
      <c r="B1100" s="1037">
        <v>182.19809253509999</v>
      </c>
    </row>
    <row r="1101" spans="1:2">
      <c r="A1101" s="1036" t="s">
        <v>4727</v>
      </c>
      <c r="B1101" s="1037">
        <v>182.247394961</v>
      </c>
    </row>
    <row r="1102" spans="1:2">
      <c r="A1102" s="1036" t="s">
        <v>4728</v>
      </c>
      <c r="B1102" s="1037">
        <v>182.29675458279999</v>
      </c>
    </row>
    <row r="1103" spans="1:2">
      <c r="A1103" s="1036" t="s">
        <v>1051</v>
      </c>
      <c r="B1103" s="1037">
        <v>182.43023507620001</v>
      </c>
    </row>
    <row r="1104" spans="1:2">
      <c r="A1104" s="1036" t="s">
        <v>1050</v>
      </c>
      <c r="B1104" s="1037">
        <v>182.50430862939999</v>
      </c>
    </row>
    <row r="1105" spans="1:2">
      <c r="A1105" s="1036" t="s">
        <v>1049</v>
      </c>
      <c r="B1105" s="1037">
        <v>183.22539251250001</v>
      </c>
    </row>
    <row r="1106" spans="1:2">
      <c r="A1106" s="1036" t="s">
        <v>1048</v>
      </c>
      <c r="B1106" s="1037">
        <v>183.32419676730001</v>
      </c>
    </row>
    <row r="1107" spans="1:2">
      <c r="A1107" s="1036" t="s">
        <v>1047</v>
      </c>
      <c r="B1107" s="1037">
        <v>183.99773448159999</v>
      </c>
    </row>
    <row r="1108" spans="1:2">
      <c r="A1108" s="1036" t="s">
        <v>4729</v>
      </c>
      <c r="B1108" s="1037">
        <v>184.04727160780001</v>
      </c>
    </row>
    <row r="1109" spans="1:2">
      <c r="A1109" s="1036" t="s">
        <v>4730</v>
      </c>
      <c r="B1109" s="1037">
        <v>184.0968658834</v>
      </c>
    </row>
    <row r="1110" spans="1:2">
      <c r="A1110" s="1036" t="s">
        <v>1046</v>
      </c>
      <c r="B1110" s="1037">
        <v>183.9553805111</v>
      </c>
    </row>
    <row r="1111" spans="1:2">
      <c r="A1111" s="1036" t="s">
        <v>1045</v>
      </c>
      <c r="B1111" s="1037">
        <v>183.92783150610001</v>
      </c>
    </row>
    <row r="1112" spans="1:2">
      <c r="A1112" s="1036" t="s">
        <v>1044</v>
      </c>
      <c r="B1112" s="1037">
        <v>184.2794359287</v>
      </c>
    </row>
    <row r="1113" spans="1:2">
      <c r="A1113" s="1036" t="s">
        <v>1043</v>
      </c>
      <c r="B1113" s="1037">
        <v>184.42676561740001</v>
      </c>
    </row>
    <row r="1114" spans="1:2">
      <c r="A1114" s="1036" t="s">
        <v>1042</v>
      </c>
      <c r="B1114" s="1037">
        <v>184.62663353420001</v>
      </c>
    </row>
    <row r="1115" spans="1:2">
      <c r="A1115" s="1036" t="s">
        <v>4731</v>
      </c>
      <c r="B1115" s="1037">
        <v>184.67853642270001</v>
      </c>
    </row>
    <row r="1116" spans="1:2">
      <c r="A1116" s="1036" t="s">
        <v>4732</v>
      </c>
      <c r="B1116" s="1037">
        <v>184.73042223100001</v>
      </c>
    </row>
    <row r="1117" spans="1:2">
      <c r="A1117" s="1036" t="s">
        <v>1041</v>
      </c>
      <c r="B1117" s="1037">
        <v>184.9152148826</v>
      </c>
    </row>
    <row r="1118" spans="1:2">
      <c r="A1118" s="1036" t="s">
        <v>1040</v>
      </c>
      <c r="B1118" s="1037">
        <v>185.11837546519999</v>
      </c>
    </row>
    <row r="1119" spans="1:2">
      <c r="A1119" s="1036" t="s">
        <v>1039</v>
      </c>
      <c r="B1119" s="1037">
        <v>185.35616591659999</v>
      </c>
    </row>
    <row r="1120" spans="1:2">
      <c r="A1120" s="1036" t="s">
        <v>1038</v>
      </c>
      <c r="B1120" s="1037">
        <v>185.28585074599999</v>
      </c>
    </row>
    <row r="1121" spans="1:2">
      <c r="A1121" s="1036" t="s">
        <v>1037</v>
      </c>
      <c r="B1121" s="1037">
        <v>185.72265498499999</v>
      </c>
    </row>
    <row r="1122" spans="1:2">
      <c r="A1122" s="1036" t="s">
        <v>4733</v>
      </c>
      <c r="B1122" s="1037">
        <v>185.77510956270001</v>
      </c>
    </row>
    <row r="1123" spans="1:2">
      <c r="A1123" s="1036" t="s">
        <v>4734</v>
      </c>
      <c r="B1123" s="1037">
        <v>185.82762388750001</v>
      </c>
    </row>
    <row r="1124" spans="1:2">
      <c r="A1124" s="1036" t="s">
        <v>1036</v>
      </c>
      <c r="B1124" s="1037">
        <v>185.73198483670001</v>
      </c>
    </row>
    <row r="1125" spans="1:2">
      <c r="A1125" s="1036" t="s">
        <v>1035</v>
      </c>
      <c r="B1125" s="1037">
        <v>186.04272386310001</v>
      </c>
    </row>
    <row r="1126" spans="1:2">
      <c r="A1126" s="1036" t="s">
        <v>1034</v>
      </c>
      <c r="B1126" s="1037">
        <v>186.16178744620001</v>
      </c>
    </row>
    <row r="1127" spans="1:2">
      <c r="A1127" s="1036" t="s">
        <v>332</v>
      </c>
      <c r="B1127" s="1037">
        <v>186.2398871222</v>
      </c>
    </row>
    <row r="1128" spans="1:2">
      <c r="A1128" s="1036" t="s">
        <v>1033</v>
      </c>
      <c r="B1128" s="1037">
        <v>186.42002510879999</v>
      </c>
    </row>
    <row r="1129" spans="1:2">
      <c r="A1129" s="1036" t="s">
        <v>4735</v>
      </c>
      <c r="B1129" s="1037">
        <v>186.47259193279999</v>
      </c>
    </row>
    <row r="1130" spans="1:2">
      <c r="A1130" s="1036" t="s">
        <v>4736</v>
      </c>
      <c r="B1130" s="1037">
        <v>186.52521848870001</v>
      </c>
    </row>
    <row r="1131" spans="1:2">
      <c r="A1131" s="1036" t="s">
        <v>1032</v>
      </c>
      <c r="B1131" s="1037">
        <v>186.84451089289999</v>
      </c>
    </row>
    <row r="1132" spans="1:2">
      <c r="A1132" s="1036" t="s">
        <v>1031</v>
      </c>
      <c r="B1132" s="1037">
        <v>186.704340524</v>
      </c>
    </row>
    <row r="1133" spans="1:2">
      <c r="A1133" s="1036" t="s">
        <v>1030</v>
      </c>
      <c r="B1133" s="1037">
        <v>186.6522813043</v>
      </c>
    </row>
    <row r="1134" spans="1:2">
      <c r="A1134" s="1036" t="s">
        <v>1029</v>
      </c>
      <c r="B1134" s="1037">
        <v>186.8120758412</v>
      </c>
    </row>
    <row r="1135" spans="1:2">
      <c r="A1135" s="1036" t="s">
        <v>1028</v>
      </c>
      <c r="B1135" s="1037">
        <v>186.90011612270001</v>
      </c>
    </row>
    <row r="1136" spans="1:2">
      <c r="A1136" s="1036" t="s">
        <v>4737</v>
      </c>
      <c r="B1136" s="1037">
        <v>186.95541938150001</v>
      </c>
    </row>
    <row r="1137" spans="1:2">
      <c r="A1137" s="1036" t="s">
        <v>4738</v>
      </c>
      <c r="B1137" s="1037">
        <v>187.0107846574</v>
      </c>
    </row>
    <row r="1138" spans="1:2">
      <c r="A1138" s="1036" t="s">
        <v>1027</v>
      </c>
      <c r="B1138" s="1037">
        <v>187.35643210999999</v>
      </c>
    </row>
    <row r="1139" spans="1:2">
      <c r="A1139" s="1036" t="s">
        <v>1026</v>
      </c>
      <c r="B1139" s="1037">
        <v>187.31458069070001</v>
      </c>
    </row>
    <row r="1140" spans="1:2">
      <c r="A1140" s="1036" t="s">
        <v>1025</v>
      </c>
      <c r="B1140" s="1037">
        <v>187.50882456830001</v>
      </c>
    </row>
    <row r="1141" spans="1:2">
      <c r="A1141" s="1036" t="s">
        <v>1024</v>
      </c>
      <c r="B1141" s="1037">
        <v>187.43133403109999</v>
      </c>
    </row>
    <row r="1142" spans="1:2">
      <c r="A1142" s="1036" t="s">
        <v>1023</v>
      </c>
      <c r="B1142" s="1037">
        <v>187.57665667410001</v>
      </c>
    </row>
    <row r="1143" spans="1:2">
      <c r="A1143" s="1036" t="s">
        <v>4739</v>
      </c>
      <c r="B1143" s="1037">
        <v>187.63252179259999</v>
      </c>
    </row>
    <row r="1144" spans="1:2">
      <c r="A1144" s="1036" t="s">
        <v>4740</v>
      </c>
      <c r="B1144" s="1037">
        <v>187.68815606449999</v>
      </c>
    </row>
    <row r="1145" spans="1:2">
      <c r="A1145" s="1036" t="s">
        <v>1022</v>
      </c>
      <c r="B1145" s="1037">
        <v>187.81413499940001</v>
      </c>
    </row>
    <row r="1146" spans="1:2">
      <c r="A1146" s="1036" t="s">
        <v>1021</v>
      </c>
      <c r="B1146" s="1037">
        <v>188.03515914580001</v>
      </c>
    </row>
    <row r="1147" spans="1:2">
      <c r="A1147" s="1036" t="s">
        <v>1020</v>
      </c>
      <c r="B1147" s="1037">
        <v>188.66605288349999</v>
      </c>
    </row>
    <row r="1148" spans="1:2">
      <c r="A1148" s="1036" t="s">
        <v>1019</v>
      </c>
      <c r="B1148" s="1037">
        <v>188.2626739113</v>
      </c>
    </row>
    <row r="1149" spans="1:2">
      <c r="A1149" s="1036" t="s">
        <v>1018</v>
      </c>
      <c r="B1149" s="1037">
        <v>188.5761689876</v>
      </c>
    </row>
    <row r="1150" spans="1:2">
      <c r="A1150" s="1036" t="s">
        <v>4741</v>
      </c>
      <c r="B1150" s="1037">
        <v>188.6320814698</v>
      </c>
    </row>
    <row r="1151" spans="1:2">
      <c r="A1151" s="1036" t="s">
        <v>4742</v>
      </c>
      <c r="B1151" s="1037">
        <v>188.68805641399999</v>
      </c>
    </row>
    <row r="1152" spans="1:2">
      <c r="A1152" s="1036" t="s">
        <v>1017</v>
      </c>
      <c r="B1152" s="1037">
        <v>188.98998088319999</v>
      </c>
    </row>
    <row r="1153" spans="1:2">
      <c r="A1153" s="1036" t="s">
        <v>1016</v>
      </c>
      <c r="B1153" s="1037">
        <v>189.02584598889999</v>
      </c>
    </row>
    <row r="1154" spans="1:2">
      <c r="A1154" s="1036" t="s">
        <v>1015</v>
      </c>
      <c r="B1154" s="1037">
        <v>188.9764893123</v>
      </c>
    </row>
    <row r="1155" spans="1:2">
      <c r="A1155" s="1036" t="s">
        <v>1014</v>
      </c>
      <c r="B1155" s="1037">
        <v>189.26447513639999</v>
      </c>
    </row>
    <row r="1156" spans="1:2">
      <c r="A1156" s="1036" t="s">
        <v>1013</v>
      </c>
      <c r="B1156" s="1037">
        <v>189.36469524399999</v>
      </c>
    </row>
    <row r="1157" spans="1:2">
      <c r="A1157" s="1036" t="s">
        <v>4743</v>
      </c>
      <c r="B1157" s="1037">
        <v>189.41973652670001</v>
      </c>
    </row>
    <row r="1158" spans="1:2">
      <c r="A1158" s="1036" t="s">
        <v>331</v>
      </c>
      <c r="B1158" s="1037">
        <v>189.4748390144</v>
      </c>
    </row>
    <row r="1159" spans="1:2">
      <c r="A1159" s="1036" t="s">
        <v>1012</v>
      </c>
      <c r="B1159" s="1037">
        <v>189.63280287629999</v>
      </c>
    </row>
    <row r="1160" spans="1:2">
      <c r="A1160" s="1036" t="s">
        <v>6027</v>
      </c>
      <c r="B1160" s="1037">
        <v>189.68792810170001</v>
      </c>
    </row>
    <row r="1161" spans="1:2">
      <c r="A1161" s="1036" t="s">
        <v>1011</v>
      </c>
      <c r="B1161" s="1037">
        <v>189.6277473801</v>
      </c>
    </row>
    <row r="1162" spans="1:2">
      <c r="A1162" s="1036" t="s">
        <v>1010</v>
      </c>
      <c r="B1162" s="1037">
        <v>189.93205205469999</v>
      </c>
    </row>
    <row r="1163" spans="1:2">
      <c r="A1163" s="1036" t="s">
        <v>1009</v>
      </c>
      <c r="B1163" s="1037">
        <v>190.5877527122</v>
      </c>
    </row>
    <row r="1164" spans="1:2">
      <c r="A1164" s="1036" t="s">
        <v>4744</v>
      </c>
      <c r="B1164" s="1037">
        <v>190.64312291460001</v>
      </c>
    </row>
    <row r="1165" spans="1:2">
      <c r="A1165" s="1036" t="s">
        <v>4745</v>
      </c>
      <c r="B1165" s="1037">
        <v>190.69855436110001</v>
      </c>
    </row>
    <row r="1166" spans="1:2">
      <c r="A1166" s="1036" t="s">
        <v>1008</v>
      </c>
      <c r="B1166" s="1037">
        <v>190.51686185450001</v>
      </c>
    </row>
    <row r="1167" spans="1:2">
      <c r="A1167" s="1036" t="s">
        <v>1007</v>
      </c>
      <c r="B1167" s="1037">
        <v>190.70340552659999</v>
      </c>
    </row>
    <row r="1168" spans="1:2">
      <c r="A1168" s="1036" t="s">
        <v>1006</v>
      </c>
      <c r="B1168" s="1037">
        <v>190.83935001680001</v>
      </c>
    </row>
    <row r="1169" spans="1:2">
      <c r="A1169" s="1036" t="s">
        <v>1005</v>
      </c>
      <c r="B1169" s="1037">
        <v>191.01998481059999</v>
      </c>
    </row>
    <row r="1170" spans="1:2">
      <c r="A1170" s="1036" t="s">
        <v>1004</v>
      </c>
      <c r="B1170" s="1037">
        <v>191.17701224539999</v>
      </c>
    </row>
    <row r="1171" spans="1:2">
      <c r="A1171" s="1036" t="s">
        <v>4746</v>
      </c>
      <c r="B1171" s="1037">
        <v>191.23281115739999</v>
      </c>
    </row>
    <row r="1172" spans="1:2">
      <c r="A1172" s="1036" t="s">
        <v>4747</v>
      </c>
      <c r="B1172" s="1037">
        <v>191.28867131359999</v>
      </c>
    </row>
    <row r="1173" spans="1:2">
      <c r="A1173" s="1036" t="s">
        <v>6028</v>
      </c>
      <c r="B1173" s="1037">
        <v>191.34449338690001</v>
      </c>
    </row>
    <row r="1174" spans="1:2">
      <c r="A1174" s="1036" t="s">
        <v>1003</v>
      </c>
      <c r="B1174" s="1037">
        <v>191.47155809860001</v>
      </c>
    </row>
    <row r="1175" spans="1:2">
      <c r="A1175" s="1036" t="s">
        <v>1002</v>
      </c>
      <c r="B1175" s="1037">
        <v>191.62938921169999</v>
      </c>
    </row>
    <row r="1176" spans="1:2">
      <c r="A1176" s="1036" t="s">
        <v>1001</v>
      </c>
      <c r="B1176" s="1037">
        <v>191.8772383891</v>
      </c>
    </row>
    <row r="1177" spans="1:2">
      <c r="A1177" s="1036" t="s">
        <v>1000</v>
      </c>
      <c r="B1177" s="1037">
        <v>192.00167396419999</v>
      </c>
    </row>
    <row r="1178" spans="1:2">
      <c r="A1178" s="1036" t="s">
        <v>4748</v>
      </c>
      <c r="B1178" s="1037">
        <v>192.05856446350001</v>
      </c>
    </row>
    <row r="1179" spans="1:2">
      <c r="A1179" s="1036" t="s">
        <v>4749</v>
      </c>
      <c r="B1179" s="1037">
        <v>192.1155179223</v>
      </c>
    </row>
    <row r="1180" spans="1:2">
      <c r="A1180" s="1036" t="s">
        <v>999</v>
      </c>
      <c r="B1180" s="1037">
        <v>192.55471469970001</v>
      </c>
    </row>
    <row r="1181" spans="1:2">
      <c r="A1181" s="1036" t="s">
        <v>998</v>
      </c>
      <c r="B1181" s="1037">
        <v>192.57177807049999</v>
      </c>
    </row>
    <row r="1182" spans="1:2">
      <c r="A1182" s="1036" t="s">
        <v>997</v>
      </c>
      <c r="B1182" s="1037">
        <v>193.09946171449999</v>
      </c>
    </row>
    <row r="1183" spans="1:2">
      <c r="A1183" s="1036" t="s">
        <v>996</v>
      </c>
      <c r="B1183" s="1037">
        <v>193.34534533390001</v>
      </c>
    </row>
    <row r="1184" spans="1:2">
      <c r="A1184" s="1036" t="s">
        <v>995</v>
      </c>
      <c r="B1184" s="1037">
        <v>194.7282752253</v>
      </c>
    </row>
    <row r="1185" spans="1:2">
      <c r="A1185" s="1036" t="s">
        <v>4750</v>
      </c>
      <c r="B1185" s="1037">
        <v>194.78527647769999</v>
      </c>
    </row>
    <row r="1186" spans="1:2">
      <c r="A1186" s="1036" t="s">
        <v>4751</v>
      </c>
      <c r="B1186" s="1037">
        <v>194.84234076320001</v>
      </c>
    </row>
    <row r="1187" spans="1:2">
      <c r="A1187" s="1036" t="s">
        <v>994</v>
      </c>
      <c r="B1187" s="1037">
        <v>194.8682140093</v>
      </c>
    </row>
    <row r="1188" spans="1:2">
      <c r="A1188" s="1036" t="s">
        <v>993</v>
      </c>
      <c r="B1188" s="1037">
        <v>195.0580176048</v>
      </c>
    </row>
    <row r="1189" spans="1:2">
      <c r="A1189" s="1036" t="s">
        <v>330</v>
      </c>
      <c r="B1189" s="1037">
        <v>195.14709383990001</v>
      </c>
    </row>
    <row r="1190" spans="1:2">
      <c r="A1190" s="1036" t="s">
        <v>992</v>
      </c>
      <c r="B1190" s="1037">
        <v>195.41990138290001</v>
      </c>
    </row>
    <row r="1191" spans="1:2">
      <c r="A1191" s="1036" t="s">
        <v>991</v>
      </c>
      <c r="B1191" s="1037">
        <v>195.78100277909999</v>
      </c>
    </row>
    <row r="1192" spans="1:2">
      <c r="A1192" s="1036" t="s">
        <v>4752</v>
      </c>
      <c r="B1192" s="1037">
        <v>195.83834786739999</v>
      </c>
    </row>
    <row r="1193" spans="1:2">
      <c r="A1193" s="1036" t="s">
        <v>4753</v>
      </c>
      <c r="B1193" s="1037">
        <v>195.8957560273</v>
      </c>
    </row>
    <row r="1194" spans="1:2">
      <c r="A1194" s="1036" t="s">
        <v>990</v>
      </c>
      <c r="B1194" s="1037">
        <v>195.62974971989999</v>
      </c>
    </row>
    <row r="1195" spans="1:2">
      <c r="A1195" s="1036" t="s">
        <v>989</v>
      </c>
      <c r="B1195" s="1037">
        <v>195.96025490779999</v>
      </c>
    </row>
    <row r="1196" spans="1:2">
      <c r="A1196" s="1036" t="s">
        <v>2300</v>
      </c>
      <c r="B1196" s="1037">
        <v>196.0172805366</v>
      </c>
    </row>
    <row r="1197" spans="1:2">
      <c r="A1197" s="1036" t="s">
        <v>988</v>
      </c>
      <c r="B1197" s="1037">
        <v>195.9626102599</v>
      </c>
    </row>
    <row r="1198" spans="1:2">
      <c r="A1198" s="1036" t="s">
        <v>987</v>
      </c>
      <c r="B1198" s="1037">
        <v>196.10089569300001</v>
      </c>
    </row>
    <row r="1199" spans="1:2">
      <c r="A1199" s="1036" t="s">
        <v>4754</v>
      </c>
      <c r="B1199" s="1037">
        <v>196.1579653453</v>
      </c>
    </row>
    <row r="1200" spans="1:2">
      <c r="A1200" s="1036" t="s">
        <v>4755</v>
      </c>
      <c r="B1200" s="1037">
        <v>196.21509766310001</v>
      </c>
    </row>
    <row r="1201" spans="1:2">
      <c r="A1201" s="1036" t="s">
        <v>986</v>
      </c>
      <c r="B1201" s="1037">
        <v>196.67097285200001</v>
      </c>
    </row>
    <row r="1202" spans="1:2">
      <c r="A1202" s="1036" t="s">
        <v>985</v>
      </c>
      <c r="B1202" s="1037">
        <v>196.84301194720001</v>
      </c>
    </row>
    <row r="1203" spans="1:2">
      <c r="A1203" s="1036" t="s">
        <v>984</v>
      </c>
      <c r="B1203" s="1037">
        <v>197.0028519798</v>
      </c>
    </row>
    <row r="1204" spans="1:2">
      <c r="A1204" s="1036" t="s">
        <v>983</v>
      </c>
      <c r="B1204" s="1037">
        <v>197.26817549730001</v>
      </c>
    </row>
    <row r="1205" spans="1:2">
      <c r="A1205" s="1036" t="s">
        <v>6029</v>
      </c>
      <c r="B1205" s="1037">
        <v>197.32143380540001</v>
      </c>
    </row>
    <row r="1206" spans="1:2">
      <c r="A1206" s="1036" t="s">
        <v>4756</v>
      </c>
      <c r="B1206" s="1037">
        <v>197.37475039629999</v>
      </c>
    </row>
    <row r="1207" spans="1:2">
      <c r="A1207" s="1036" t="s">
        <v>4757</v>
      </c>
      <c r="B1207" s="1037">
        <v>197.42812526989999</v>
      </c>
    </row>
    <row r="1208" spans="1:2">
      <c r="A1208" s="1036" t="s">
        <v>982</v>
      </c>
      <c r="B1208" s="1037">
        <v>197.4008042719</v>
      </c>
    </row>
    <row r="1209" spans="1:2">
      <c r="A1209" s="1036" t="s">
        <v>981</v>
      </c>
      <c r="B1209" s="1037">
        <v>197.68593216560001</v>
      </c>
    </row>
    <row r="1210" spans="1:2">
      <c r="A1210" s="1036" t="s">
        <v>980</v>
      </c>
      <c r="B1210" s="1037">
        <v>197.89278042219999</v>
      </c>
    </row>
    <row r="1211" spans="1:2">
      <c r="A1211" s="1036" t="s">
        <v>979</v>
      </c>
      <c r="B1211" s="1037">
        <v>198.21403516219999</v>
      </c>
    </row>
    <row r="1212" spans="1:2">
      <c r="A1212" s="1036" t="s">
        <v>978</v>
      </c>
      <c r="B1212" s="1037">
        <v>198.25910381880001</v>
      </c>
    </row>
    <row r="1213" spans="1:2">
      <c r="A1213" s="1036" t="s">
        <v>4758</v>
      </c>
      <c r="B1213" s="1037">
        <v>198.31191959629999</v>
      </c>
    </row>
    <row r="1214" spans="1:2">
      <c r="A1214" s="1036" t="s">
        <v>4759</v>
      </c>
      <c r="B1214" s="1037">
        <v>198.36479395020001</v>
      </c>
    </row>
    <row r="1215" spans="1:2">
      <c r="A1215" s="1036" t="s">
        <v>977</v>
      </c>
      <c r="B1215" s="1037">
        <v>198.49273760419999</v>
      </c>
    </row>
    <row r="1216" spans="1:2">
      <c r="A1216" s="1036" t="s">
        <v>976</v>
      </c>
      <c r="B1216" s="1037">
        <v>199.00921724189999</v>
      </c>
    </row>
    <row r="1217" spans="1:2">
      <c r="A1217" s="1036" t="s">
        <v>975</v>
      </c>
      <c r="B1217" s="1037">
        <v>199.1983850968</v>
      </c>
    </row>
    <row r="1218" spans="1:2">
      <c r="A1218" s="1036" t="s">
        <v>974</v>
      </c>
      <c r="B1218" s="1037">
        <v>199.0086402108</v>
      </c>
    </row>
    <row r="1219" spans="1:2">
      <c r="A1219" s="1036" t="s">
        <v>973</v>
      </c>
      <c r="B1219" s="1037">
        <v>199.24270067290001</v>
      </c>
    </row>
    <row r="1220" spans="1:2">
      <c r="A1220" s="1036" t="s">
        <v>329</v>
      </c>
      <c r="B1220" s="1037">
        <v>199.2962191634</v>
      </c>
    </row>
    <row r="1221" spans="1:2">
      <c r="A1221" s="1036" t="s">
        <v>4760</v>
      </c>
      <c r="B1221" s="1037">
        <v>199.34979693170001</v>
      </c>
    </row>
    <row r="1222" spans="1:2">
      <c r="A1222" s="1036" t="s">
        <v>972</v>
      </c>
      <c r="B1222" s="1037">
        <v>199.2510469497</v>
      </c>
    </row>
    <row r="1223" spans="1:2">
      <c r="A1223" s="1036" t="s">
        <v>971</v>
      </c>
      <c r="B1223" s="1037">
        <v>199.30799127750001</v>
      </c>
    </row>
    <row r="1224" spans="1:2">
      <c r="A1224" s="1036" t="s">
        <v>970</v>
      </c>
      <c r="B1224" s="1037">
        <v>199.32699862679999</v>
      </c>
    </row>
    <row r="1225" spans="1:2">
      <c r="A1225" s="1036" t="s">
        <v>969</v>
      </c>
      <c r="B1225" s="1037">
        <v>199.62559626410001</v>
      </c>
    </row>
    <row r="1226" spans="1:2">
      <c r="A1226" s="1036" t="s">
        <v>968</v>
      </c>
      <c r="B1226" s="1037">
        <v>199.9728962348</v>
      </c>
    </row>
    <row r="1227" spans="1:2">
      <c r="A1227" s="1036" t="s">
        <v>4761</v>
      </c>
      <c r="B1227" s="1037">
        <v>200.02674109809999</v>
      </c>
    </row>
    <row r="1228" spans="1:2">
      <c r="A1228" s="1036" t="s">
        <v>4762</v>
      </c>
      <c r="B1228" s="1037">
        <v>200.0805558829</v>
      </c>
    </row>
    <row r="1229" spans="1:2">
      <c r="A1229" s="1036" t="s">
        <v>6030</v>
      </c>
      <c r="B1229" s="1037">
        <v>200.1344300232</v>
      </c>
    </row>
    <row r="1230" spans="1:2">
      <c r="A1230" s="1036" t="s">
        <v>967</v>
      </c>
      <c r="B1230" s="1037">
        <v>200.2200160017</v>
      </c>
    </row>
    <row r="1231" spans="1:2">
      <c r="A1231" s="1036" t="s">
        <v>966</v>
      </c>
      <c r="B1231" s="1037">
        <v>200.31587179140001</v>
      </c>
    </row>
    <row r="1232" spans="1:2">
      <c r="A1232" s="1036" t="s">
        <v>965</v>
      </c>
      <c r="B1232" s="1037">
        <v>200.6199278794</v>
      </c>
    </row>
    <row r="1233" spans="1:2">
      <c r="A1233" s="1036" t="s">
        <v>964</v>
      </c>
      <c r="B1233" s="1037">
        <v>200.43253724339999</v>
      </c>
    </row>
    <row r="1234" spans="1:2">
      <c r="A1234" s="1036" t="s">
        <v>4763</v>
      </c>
      <c r="B1234" s="1037">
        <v>200.48665828130001</v>
      </c>
    </row>
    <row r="1235" spans="1:2">
      <c r="A1235" s="1036" t="s">
        <v>4764</v>
      </c>
      <c r="B1235" s="1037">
        <v>200.54075021829999</v>
      </c>
    </row>
    <row r="1236" spans="1:2">
      <c r="A1236" s="1036" t="s">
        <v>963</v>
      </c>
      <c r="B1236" s="1037">
        <v>200.98056153569999</v>
      </c>
    </row>
    <row r="1237" spans="1:2">
      <c r="A1237" s="1036" t="s">
        <v>962</v>
      </c>
      <c r="B1237" s="1037">
        <v>200.8996095144</v>
      </c>
    </row>
    <row r="1238" spans="1:2">
      <c r="A1238" s="1036" t="s">
        <v>961</v>
      </c>
      <c r="B1238" s="1037">
        <v>201.2795450621</v>
      </c>
    </row>
    <row r="1239" spans="1:2">
      <c r="A1239" s="1036" t="s">
        <v>960</v>
      </c>
      <c r="B1239" s="1037">
        <v>201.26044409490001</v>
      </c>
    </row>
    <row r="1240" spans="1:2">
      <c r="A1240" s="1036" t="s">
        <v>959</v>
      </c>
      <c r="B1240" s="1037">
        <v>201.52671106299999</v>
      </c>
    </row>
    <row r="1241" spans="1:2">
      <c r="A1241" s="1036" t="s">
        <v>4765</v>
      </c>
      <c r="B1241" s="1037">
        <v>201.58040080559999</v>
      </c>
    </row>
    <row r="1242" spans="1:2">
      <c r="A1242" s="1036" t="s">
        <v>4766</v>
      </c>
      <c r="B1242" s="1037">
        <v>201.6402503987</v>
      </c>
    </row>
    <row r="1243" spans="1:2">
      <c r="A1243" s="1036" t="s">
        <v>958</v>
      </c>
      <c r="B1243" s="1037">
        <v>201.67100032139999</v>
      </c>
    </row>
    <row r="1244" spans="1:2">
      <c r="A1244" s="1036" t="s">
        <v>957</v>
      </c>
      <c r="B1244" s="1037">
        <v>201.97066239130001</v>
      </c>
    </row>
    <row r="1245" spans="1:2">
      <c r="A1245" s="1036" t="s">
        <v>956</v>
      </c>
      <c r="B1245" s="1037">
        <v>202.3141069767</v>
      </c>
    </row>
    <row r="1246" spans="1:2">
      <c r="A1246" s="1036" t="s">
        <v>955</v>
      </c>
      <c r="B1246" s="1037">
        <v>202.4194060266</v>
      </c>
    </row>
    <row r="1247" spans="1:2">
      <c r="A1247" s="1036" t="s">
        <v>954</v>
      </c>
      <c r="B1247" s="1037">
        <v>202.521551988</v>
      </c>
    </row>
    <row r="1248" spans="1:2">
      <c r="A1248" s="1036" t="s">
        <v>4767</v>
      </c>
      <c r="B1248" s="1037">
        <v>202.5816357958</v>
      </c>
    </row>
    <row r="1249" spans="1:2">
      <c r="A1249" s="1036" t="s">
        <v>4768</v>
      </c>
      <c r="B1249" s="1037">
        <v>202.64173868349999</v>
      </c>
    </row>
    <row r="1250" spans="1:2">
      <c r="A1250" s="1036" t="s">
        <v>953</v>
      </c>
      <c r="B1250" s="1037">
        <v>202.75367938790001</v>
      </c>
    </row>
    <row r="1251" spans="1:2">
      <c r="A1251" s="1036" t="s">
        <v>328</v>
      </c>
      <c r="B1251" s="1037">
        <v>202.87887991989999</v>
      </c>
    </row>
    <row r="1252" spans="1:2">
      <c r="A1252" s="1036" t="s">
        <v>952</v>
      </c>
      <c r="B1252" s="1037">
        <v>202.99016425630001</v>
      </c>
    </row>
    <row r="1253" spans="1:2">
      <c r="A1253" s="1036" t="s">
        <v>951</v>
      </c>
      <c r="B1253" s="1037">
        <v>203.05914195139999</v>
      </c>
    </row>
    <row r="1254" spans="1:2">
      <c r="A1254" s="1036" t="s">
        <v>950</v>
      </c>
      <c r="B1254" s="1037">
        <v>203.3951082682</v>
      </c>
    </row>
    <row r="1255" spans="1:2">
      <c r="A1255" s="1036" t="s">
        <v>4769</v>
      </c>
      <c r="B1255" s="1037">
        <v>203.4555099781</v>
      </c>
    </row>
    <row r="1256" spans="1:2">
      <c r="A1256" s="1036" t="s">
        <v>4770</v>
      </c>
      <c r="B1256" s="1037">
        <v>203.5159776413</v>
      </c>
    </row>
    <row r="1257" spans="1:2">
      <c r="A1257" s="1036" t="s">
        <v>949</v>
      </c>
      <c r="B1257" s="1037">
        <v>203.7026856654</v>
      </c>
    </row>
    <row r="1258" spans="1:2">
      <c r="A1258" s="1036" t="s">
        <v>948</v>
      </c>
      <c r="B1258" s="1037">
        <v>203.751592187</v>
      </c>
    </row>
    <row r="1259" spans="1:2">
      <c r="A1259" s="1036" t="s">
        <v>947</v>
      </c>
      <c r="B1259" s="1037">
        <v>203.79945352839999</v>
      </c>
    </row>
    <row r="1260" spans="1:2">
      <c r="A1260" s="1036" t="s">
        <v>946</v>
      </c>
      <c r="B1260" s="1037">
        <v>204.16213328660001</v>
      </c>
    </row>
    <row r="1261" spans="1:2">
      <c r="A1261" s="1036" t="s">
        <v>945</v>
      </c>
      <c r="B1261" s="1037">
        <v>204.2652127261</v>
      </c>
    </row>
    <row r="1262" spans="1:2">
      <c r="A1262" s="1036" t="s">
        <v>4771</v>
      </c>
      <c r="B1262" s="1037">
        <v>204.32585545879999</v>
      </c>
    </row>
    <row r="1263" spans="1:2">
      <c r="A1263" s="1036" t="s">
        <v>4772</v>
      </c>
      <c r="B1263" s="1037">
        <v>204.3865643007</v>
      </c>
    </row>
    <row r="1264" spans="1:2">
      <c r="A1264" s="1036" t="s">
        <v>944</v>
      </c>
      <c r="B1264" s="1037">
        <v>204.6004080063</v>
      </c>
    </row>
    <row r="1265" spans="1:2">
      <c r="A1265" s="1036" t="s">
        <v>943</v>
      </c>
      <c r="B1265" s="1037">
        <v>204.7776079681</v>
      </c>
    </row>
    <row r="1266" spans="1:2">
      <c r="A1266" s="1036" t="s">
        <v>942</v>
      </c>
      <c r="B1266" s="1037">
        <v>204.95923186549999</v>
      </c>
    </row>
    <row r="1267" spans="1:2">
      <c r="A1267" s="1036" t="s">
        <v>941</v>
      </c>
      <c r="B1267" s="1037">
        <v>204.99494983580001</v>
      </c>
    </row>
    <row r="1268" spans="1:2">
      <c r="A1268" s="1036" t="s">
        <v>940</v>
      </c>
      <c r="B1268" s="1037">
        <v>205.25816598809999</v>
      </c>
    </row>
    <row r="1269" spans="1:2">
      <c r="A1269" s="1036" t="s">
        <v>4773</v>
      </c>
      <c r="B1269" s="1037">
        <v>205.3191103289</v>
      </c>
    </row>
    <row r="1270" spans="1:2">
      <c r="A1270" s="1036" t="s">
        <v>4774</v>
      </c>
      <c r="B1270" s="1037">
        <v>205.37976685890001</v>
      </c>
    </row>
    <row r="1271" spans="1:2">
      <c r="A1271" s="1036" t="s">
        <v>939</v>
      </c>
      <c r="B1271" s="1037">
        <v>205.54201250329999</v>
      </c>
    </row>
    <row r="1272" spans="1:2">
      <c r="A1272" s="1036" t="s">
        <v>938</v>
      </c>
      <c r="B1272" s="1037">
        <v>205.767277167</v>
      </c>
    </row>
    <row r="1273" spans="1:2">
      <c r="A1273" s="1036" t="s">
        <v>2301</v>
      </c>
      <c r="B1273" s="1037">
        <v>205.83580131919999</v>
      </c>
    </row>
    <row r="1274" spans="1:2">
      <c r="A1274" s="1036" t="s">
        <v>937</v>
      </c>
      <c r="B1274" s="1037">
        <v>205.80552070780001</v>
      </c>
    </row>
    <row r="1275" spans="1:2">
      <c r="A1275" s="1036" t="s">
        <v>936</v>
      </c>
      <c r="B1275" s="1037">
        <v>205.97417755000001</v>
      </c>
    </row>
    <row r="1276" spans="1:2">
      <c r="A1276" s="1036" t="s">
        <v>4775</v>
      </c>
      <c r="B1276" s="1037">
        <v>206.0427428989</v>
      </c>
    </row>
    <row r="1277" spans="1:2">
      <c r="A1277" s="1036" t="s">
        <v>4776</v>
      </c>
      <c r="B1277" s="1037">
        <v>206.11121120600001</v>
      </c>
    </row>
    <row r="1278" spans="1:2">
      <c r="A1278" s="1036" t="s">
        <v>935</v>
      </c>
      <c r="B1278" s="1037">
        <v>205.80797942149999</v>
      </c>
    </row>
    <row r="1279" spans="1:2">
      <c r="A1279" s="1036" t="s">
        <v>934</v>
      </c>
      <c r="B1279" s="1037">
        <v>206.0275010375</v>
      </c>
    </row>
    <row r="1280" spans="1:2">
      <c r="A1280" s="1036" t="s">
        <v>933</v>
      </c>
      <c r="B1280" s="1037">
        <v>205.9063339921</v>
      </c>
    </row>
    <row r="1281" spans="1:2">
      <c r="A1281" s="1036" t="s">
        <v>4777</v>
      </c>
      <c r="B1281" s="1037">
        <v>205.96461475390001</v>
      </c>
    </row>
    <row r="1282" spans="1:2">
      <c r="A1282" s="1036" t="s">
        <v>327</v>
      </c>
      <c r="B1282" s="1037">
        <v>206.1937284883</v>
      </c>
    </row>
    <row r="1283" spans="1:2">
      <c r="A1283" s="1036" t="s">
        <v>4778</v>
      </c>
      <c r="B1283" s="1037">
        <v>206.24492243399999</v>
      </c>
    </row>
    <row r="1284" spans="1:2">
      <c r="A1284" s="1036" t="s">
        <v>4779</v>
      </c>
      <c r="B1284" s="1037">
        <v>206.2960852743</v>
      </c>
    </row>
    <row r="1285" spans="1:2">
      <c r="A1285" s="1036" t="s">
        <v>932</v>
      </c>
      <c r="B1285" s="1037">
        <v>206.1392865272</v>
      </c>
    </row>
    <row r="1286" spans="1:2">
      <c r="A1286" s="1036" t="s">
        <v>931</v>
      </c>
      <c r="B1286" s="1037">
        <v>206.28931838490001</v>
      </c>
    </row>
    <row r="1287" spans="1:2">
      <c r="A1287" s="1036" t="s">
        <v>930</v>
      </c>
      <c r="B1287" s="1037">
        <v>206.1085116669</v>
      </c>
    </row>
    <row r="1288" spans="1:2">
      <c r="A1288" s="1036" t="s">
        <v>929</v>
      </c>
      <c r="B1288" s="1037">
        <v>206.2018444464</v>
      </c>
    </row>
    <row r="1289" spans="1:2">
      <c r="A1289" s="1036" t="s">
        <v>928</v>
      </c>
      <c r="B1289" s="1037">
        <v>206.29445219089999</v>
      </c>
    </row>
    <row r="1290" spans="1:2">
      <c r="A1290" s="1036" t="s">
        <v>4780</v>
      </c>
      <c r="B1290" s="1037">
        <v>206.34587763990001</v>
      </c>
    </row>
    <row r="1291" spans="1:2">
      <c r="A1291" s="1036" t="s">
        <v>4781</v>
      </c>
      <c r="B1291" s="1037">
        <v>206.39736007179999</v>
      </c>
    </row>
    <row r="1292" spans="1:2">
      <c r="A1292" s="1036" t="s">
        <v>927</v>
      </c>
      <c r="B1292" s="1037">
        <v>206.02100768779999</v>
      </c>
    </row>
    <row r="1293" spans="1:2">
      <c r="A1293" s="1036" t="s">
        <v>926</v>
      </c>
      <c r="B1293" s="1037">
        <v>205.7694314956</v>
      </c>
    </row>
    <row r="1294" spans="1:2">
      <c r="A1294" s="1036" t="s">
        <v>925</v>
      </c>
      <c r="B1294" s="1037">
        <v>205.80720592220001</v>
      </c>
    </row>
    <row r="1295" spans="1:2">
      <c r="A1295" s="1036" t="s">
        <v>924</v>
      </c>
      <c r="B1295" s="1037">
        <v>206.3449604605</v>
      </c>
    </row>
    <row r="1296" spans="1:2">
      <c r="A1296" s="1036" t="s">
        <v>923</v>
      </c>
      <c r="B1296" s="1037">
        <v>206.6009766398</v>
      </c>
    </row>
    <row r="1297" spans="1:2">
      <c r="A1297" s="1036" t="s">
        <v>4782</v>
      </c>
      <c r="B1297" s="1037">
        <v>206.6523543456</v>
      </c>
    </row>
    <row r="1298" spans="1:2">
      <c r="A1298" s="1036" t="s">
        <v>4783</v>
      </c>
      <c r="B1298" s="1037">
        <v>206.7037307205</v>
      </c>
    </row>
    <row r="1299" spans="1:2">
      <c r="A1299" s="1036" t="s">
        <v>922</v>
      </c>
      <c r="B1299" s="1037">
        <v>206.5628546721</v>
      </c>
    </row>
    <row r="1300" spans="1:2">
      <c r="A1300" s="1036" t="s">
        <v>921</v>
      </c>
      <c r="B1300" s="1037">
        <v>206.7055732357</v>
      </c>
    </row>
    <row r="1301" spans="1:2">
      <c r="A1301" s="1036" t="s">
        <v>920</v>
      </c>
      <c r="B1301" s="1037">
        <v>207.3245110828</v>
      </c>
    </row>
    <row r="1302" spans="1:2">
      <c r="A1302" s="1036" t="s">
        <v>4784</v>
      </c>
      <c r="B1302" s="1037">
        <v>207.37605528840001</v>
      </c>
    </row>
    <row r="1303" spans="1:2">
      <c r="A1303" s="1036" t="s">
        <v>4785</v>
      </c>
      <c r="B1303" s="1037">
        <v>207.42761170700001</v>
      </c>
    </row>
    <row r="1304" spans="1:2">
      <c r="A1304" s="1036" t="s">
        <v>4786</v>
      </c>
      <c r="B1304" s="1037">
        <v>207.4846448463</v>
      </c>
    </row>
    <row r="1305" spans="1:2">
      <c r="A1305" s="1036" t="s">
        <v>4787</v>
      </c>
      <c r="B1305" s="1037">
        <v>207.54109181640001</v>
      </c>
    </row>
    <row r="1306" spans="1:2">
      <c r="A1306" s="1036" t="s">
        <v>919</v>
      </c>
      <c r="B1306" s="1037">
        <v>207.88228166869999</v>
      </c>
    </row>
    <row r="1307" spans="1:2">
      <c r="A1307" s="1036" t="s">
        <v>918</v>
      </c>
      <c r="B1307" s="1037">
        <v>207.48442330750001</v>
      </c>
    </row>
    <row r="1308" spans="1:2">
      <c r="A1308" s="1036" t="s">
        <v>917</v>
      </c>
      <c r="B1308" s="1037">
        <v>207.32842885170001</v>
      </c>
    </row>
    <row r="1309" spans="1:2">
      <c r="A1309" s="1036" t="s">
        <v>916</v>
      </c>
      <c r="B1309" s="1037">
        <v>207.47801269050001</v>
      </c>
    </row>
    <row r="1310" spans="1:2">
      <c r="A1310" s="1036" t="s">
        <v>915</v>
      </c>
      <c r="B1310" s="1037">
        <v>207.56391686890001</v>
      </c>
    </row>
    <row r="1311" spans="1:2">
      <c r="A1311" s="1036" t="s">
        <v>4788</v>
      </c>
      <c r="B1311" s="1037">
        <v>207.61377718310001</v>
      </c>
    </row>
    <row r="1312" spans="1:2">
      <c r="A1312" s="1036" t="s">
        <v>326</v>
      </c>
      <c r="B1312" s="1037">
        <v>207.66343710660001</v>
      </c>
    </row>
    <row r="1313" spans="1:2">
      <c r="A1313" s="1036" t="s">
        <v>914</v>
      </c>
      <c r="B1313" s="1037">
        <v>207.74917026669999</v>
      </c>
    </row>
    <row r="1314" spans="1:2">
      <c r="A1314" s="1036" t="s">
        <v>913</v>
      </c>
      <c r="B1314" s="1037">
        <v>207.92806704130001</v>
      </c>
    </row>
    <row r="1315" spans="1:2">
      <c r="A1315" s="1036" t="s">
        <v>912</v>
      </c>
      <c r="B1315" s="1037">
        <v>207.86839738579999</v>
      </c>
    </row>
    <row r="1316" spans="1:2">
      <c r="A1316" s="1036" t="s">
        <v>911</v>
      </c>
      <c r="B1316" s="1037">
        <v>207.98564509670001</v>
      </c>
    </row>
    <row r="1317" spans="1:2">
      <c r="A1317" s="1036" t="s">
        <v>910</v>
      </c>
      <c r="B1317" s="1037">
        <v>208.20460205629999</v>
      </c>
    </row>
    <row r="1318" spans="1:2">
      <c r="A1318" s="1036" t="s">
        <v>4789</v>
      </c>
      <c r="B1318" s="1037">
        <v>208.25625381410001</v>
      </c>
    </row>
    <row r="1319" spans="1:2">
      <c r="A1319" s="1036" t="s">
        <v>4790</v>
      </c>
      <c r="B1319" s="1037">
        <v>208.3079615645</v>
      </c>
    </row>
    <row r="1320" spans="1:2">
      <c r="A1320" s="1036" t="s">
        <v>909</v>
      </c>
      <c r="B1320" s="1037">
        <v>208.15878448949999</v>
      </c>
    </row>
    <row r="1321" spans="1:2">
      <c r="A1321" s="1036" t="s">
        <v>908</v>
      </c>
      <c r="B1321" s="1037">
        <v>208.39370060869999</v>
      </c>
    </row>
    <row r="1322" spans="1:2">
      <c r="A1322" s="1036" t="s">
        <v>907</v>
      </c>
      <c r="B1322" s="1037">
        <v>208.36149948950001</v>
      </c>
    </row>
    <row r="1323" spans="1:2">
      <c r="A1323" s="1036" t="s">
        <v>906</v>
      </c>
      <c r="B1323" s="1037">
        <v>208.37861877169999</v>
      </c>
    </row>
    <row r="1324" spans="1:2">
      <c r="A1324" s="1036" t="s">
        <v>905</v>
      </c>
      <c r="B1324" s="1037">
        <v>208.52077596309999</v>
      </c>
    </row>
    <row r="1325" spans="1:2">
      <c r="A1325" s="1036" t="s">
        <v>4791</v>
      </c>
      <c r="B1325" s="1037">
        <v>208.57936072379999</v>
      </c>
    </row>
    <row r="1326" spans="1:2">
      <c r="A1326" s="1036" t="s">
        <v>4792</v>
      </c>
      <c r="B1326" s="1037">
        <v>208.6380103907</v>
      </c>
    </row>
    <row r="1327" spans="1:2">
      <c r="A1327" s="1036" t="s">
        <v>904</v>
      </c>
      <c r="B1327" s="1037">
        <v>208.9933268826</v>
      </c>
    </row>
    <row r="1328" spans="1:2">
      <c r="A1328" s="1036" t="s">
        <v>903</v>
      </c>
      <c r="B1328" s="1037">
        <v>209.02348547419999</v>
      </c>
    </row>
    <row r="1329" spans="1:2">
      <c r="A1329" s="1036" t="s">
        <v>902</v>
      </c>
      <c r="B1329" s="1037">
        <v>209.24770001729999</v>
      </c>
    </row>
    <row r="1330" spans="1:2">
      <c r="A1330" s="1036" t="s">
        <v>901</v>
      </c>
      <c r="B1330" s="1037">
        <v>209.11998065079999</v>
      </c>
    </row>
    <row r="1331" spans="1:2">
      <c r="A1331" s="1036" t="s">
        <v>900</v>
      </c>
      <c r="B1331" s="1037">
        <v>209.50620061730001</v>
      </c>
    </row>
    <row r="1332" spans="1:2">
      <c r="A1332" s="1036" t="s">
        <v>4793</v>
      </c>
      <c r="B1332" s="1037">
        <v>209.5649488542</v>
      </c>
    </row>
    <row r="1333" spans="1:2">
      <c r="A1333" s="1036" t="s">
        <v>4794</v>
      </c>
      <c r="B1333" s="1037">
        <v>209.62376216640001</v>
      </c>
    </row>
    <row r="1334" spans="1:2">
      <c r="A1334" s="1036" t="s">
        <v>899</v>
      </c>
      <c r="B1334" s="1037">
        <v>209.6712675437</v>
      </c>
    </row>
    <row r="1335" spans="1:2">
      <c r="A1335" s="1036" t="s">
        <v>898</v>
      </c>
      <c r="B1335" s="1037">
        <v>209.76958483210001</v>
      </c>
    </row>
    <row r="1336" spans="1:2">
      <c r="A1336" s="1036" t="s">
        <v>897</v>
      </c>
      <c r="B1336" s="1037">
        <v>209.8334655349</v>
      </c>
    </row>
    <row r="1337" spans="1:2">
      <c r="A1337" s="1036" t="s">
        <v>896</v>
      </c>
      <c r="B1337" s="1037">
        <v>209.79807651679999</v>
      </c>
    </row>
    <row r="1338" spans="1:2">
      <c r="A1338" s="1036" t="s">
        <v>895</v>
      </c>
      <c r="B1338" s="1037">
        <v>209.66397794709999</v>
      </c>
    </row>
    <row r="1339" spans="1:2">
      <c r="A1339" s="1036" t="s">
        <v>4795</v>
      </c>
      <c r="B1339" s="1037">
        <v>209.72307497910001</v>
      </c>
    </row>
    <row r="1340" spans="1:2">
      <c r="A1340" s="1036" t="s">
        <v>4796</v>
      </c>
      <c r="B1340" s="1037">
        <v>209.78223712479999</v>
      </c>
    </row>
    <row r="1341" spans="1:2">
      <c r="A1341" s="1036" t="s">
        <v>894</v>
      </c>
      <c r="B1341" s="1037">
        <v>210.08862805059999</v>
      </c>
    </row>
    <row r="1342" spans="1:2">
      <c r="A1342" s="1036" t="s">
        <v>5599</v>
      </c>
      <c r="B1342" s="1037">
        <v>210.14788966730001</v>
      </c>
    </row>
    <row r="1343" spans="1:2">
      <c r="A1343" s="1036" t="s">
        <v>893</v>
      </c>
      <c r="B1343" s="1037">
        <v>210.16875882830001</v>
      </c>
    </row>
    <row r="1344" spans="1:2">
      <c r="A1344" s="1036" t="s">
        <v>892</v>
      </c>
      <c r="B1344" s="1037">
        <v>210.140644743</v>
      </c>
    </row>
    <row r="1345" spans="1:2">
      <c r="A1345" s="1036" t="s">
        <v>891</v>
      </c>
      <c r="B1345" s="1037">
        <v>210.3202680647</v>
      </c>
    </row>
    <row r="1346" spans="1:2">
      <c r="A1346" s="1036" t="s">
        <v>4797</v>
      </c>
      <c r="B1346" s="1037">
        <v>210.37972614700001</v>
      </c>
    </row>
    <row r="1347" spans="1:2">
      <c r="A1347" s="1036" t="s">
        <v>4798</v>
      </c>
      <c r="B1347" s="1037">
        <v>210.43924938769999</v>
      </c>
    </row>
    <row r="1348" spans="1:2">
      <c r="A1348" s="1036" t="s">
        <v>890</v>
      </c>
      <c r="B1348" s="1037">
        <v>210.42302497130001</v>
      </c>
    </row>
    <row r="1349" spans="1:2">
      <c r="A1349" s="1036" t="s">
        <v>889</v>
      </c>
      <c r="B1349" s="1037">
        <v>210.5139914179</v>
      </c>
    </row>
    <row r="1350" spans="1:2">
      <c r="A1350" s="1036" t="s">
        <v>2302</v>
      </c>
      <c r="B1350" s="1037">
        <v>210.5737101336</v>
      </c>
    </row>
    <row r="1351" spans="1:2">
      <c r="A1351" s="1036" t="s">
        <v>888</v>
      </c>
      <c r="B1351" s="1037">
        <v>210.6236172699</v>
      </c>
    </row>
    <row r="1352" spans="1:2">
      <c r="A1352" s="1036" t="s">
        <v>4799</v>
      </c>
      <c r="B1352" s="1037">
        <v>210.68332104059999</v>
      </c>
    </row>
    <row r="1353" spans="1:2">
      <c r="A1353" s="1036" t="s">
        <v>4800</v>
      </c>
      <c r="B1353" s="1037">
        <v>210.74309004419999</v>
      </c>
    </row>
    <row r="1354" spans="1:2">
      <c r="A1354" s="1036" t="s">
        <v>4801</v>
      </c>
      <c r="B1354" s="1037">
        <v>210.8029242808</v>
      </c>
    </row>
    <row r="1355" spans="1:2">
      <c r="A1355" s="1036" t="s">
        <v>887</v>
      </c>
      <c r="B1355" s="1037">
        <v>211.1566075735</v>
      </c>
    </row>
    <row r="1356" spans="1:2">
      <c r="A1356" s="1036" t="s">
        <v>886</v>
      </c>
      <c r="B1356" s="1037">
        <v>211.3208795971</v>
      </c>
    </row>
    <row r="1357" spans="1:2">
      <c r="A1357" s="1036" t="s">
        <v>885</v>
      </c>
      <c r="B1357" s="1037">
        <v>211.49488434080001</v>
      </c>
    </row>
    <row r="1358" spans="1:2">
      <c r="A1358" s="1036" t="s">
        <v>884</v>
      </c>
      <c r="B1358" s="1037">
        <v>211.60336026260001</v>
      </c>
    </row>
    <row r="1359" spans="1:2">
      <c r="A1359" s="1036" t="s">
        <v>883</v>
      </c>
      <c r="B1359" s="1037">
        <v>211.72655301750001</v>
      </c>
    </row>
    <row r="1360" spans="1:2">
      <c r="A1360" s="1036" t="s">
        <v>4802</v>
      </c>
      <c r="B1360" s="1037">
        <v>211.78667209650001</v>
      </c>
    </row>
    <row r="1361" spans="1:2">
      <c r="A1361" s="1036" t="s">
        <v>4803</v>
      </c>
      <c r="B1361" s="1037">
        <v>211.84662432900001</v>
      </c>
    </row>
    <row r="1362" spans="1:2">
      <c r="A1362" s="1036" t="s">
        <v>882</v>
      </c>
      <c r="B1362" s="1037">
        <v>211.8216783137</v>
      </c>
    </row>
    <row r="1363" spans="1:2">
      <c r="A1363" s="1036" t="s">
        <v>881</v>
      </c>
      <c r="B1363" s="1037">
        <v>211.77855657129999</v>
      </c>
    </row>
    <row r="1364" spans="1:2">
      <c r="A1364" s="1036" t="s">
        <v>880</v>
      </c>
      <c r="B1364" s="1037">
        <v>211.86590371849999</v>
      </c>
    </row>
    <row r="1365" spans="1:2">
      <c r="A1365" s="1036" t="s">
        <v>879</v>
      </c>
      <c r="B1365" s="1037">
        <v>211.91552981059999</v>
      </c>
    </row>
    <row r="1366" spans="1:2">
      <c r="A1366" s="1036" t="s">
        <v>878</v>
      </c>
      <c r="B1366" s="1037">
        <v>212.1205808034</v>
      </c>
    </row>
    <row r="1367" spans="1:2">
      <c r="A1367" s="1036" t="s">
        <v>4804</v>
      </c>
      <c r="B1367" s="1037">
        <v>212.18043073710001</v>
      </c>
    </row>
    <row r="1368" spans="1:2">
      <c r="A1368" s="1036" t="s">
        <v>4805</v>
      </c>
      <c r="B1368" s="1037">
        <v>212.24023997699999</v>
      </c>
    </row>
    <row r="1369" spans="1:2">
      <c r="A1369" s="1036" t="s">
        <v>6031</v>
      </c>
      <c r="B1369" s="1037">
        <v>212.30011426740001</v>
      </c>
    </row>
    <row r="1370" spans="1:2">
      <c r="A1370" s="1036" t="s">
        <v>877</v>
      </c>
      <c r="B1370" s="1037">
        <v>212.0586095136</v>
      </c>
    </row>
    <row r="1371" spans="1:2">
      <c r="A1371" s="1036" t="s">
        <v>876</v>
      </c>
      <c r="B1371" s="1037">
        <v>212.17967105599999</v>
      </c>
    </row>
    <row r="1372" spans="1:2">
      <c r="A1372" s="1036" t="s">
        <v>325</v>
      </c>
      <c r="B1372" s="1037">
        <v>212.20846740249999</v>
      </c>
    </row>
    <row r="1373" spans="1:2">
      <c r="A1373" s="1036" t="s">
        <v>875</v>
      </c>
      <c r="B1373" s="1037">
        <v>212.43666151790001</v>
      </c>
    </row>
    <row r="1374" spans="1:2">
      <c r="A1374" s="1036" t="s">
        <v>4806</v>
      </c>
      <c r="B1374" s="1037">
        <v>212.49679624020001</v>
      </c>
    </row>
    <row r="1375" spans="1:2">
      <c r="A1375" s="1036" t="s">
        <v>4807</v>
      </c>
      <c r="B1375" s="1037">
        <v>212.55699603580001</v>
      </c>
    </row>
    <row r="1376" spans="1:2">
      <c r="A1376" s="1036" t="s">
        <v>874</v>
      </c>
      <c r="B1376" s="1037">
        <v>212.57632734969999</v>
      </c>
    </row>
    <row r="1377" spans="1:2">
      <c r="A1377" s="1036" t="s">
        <v>873</v>
      </c>
      <c r="B1377" s="1037">
        <v>212.6949970711</v>
      </c>
    </row>
    <row r="1378" spans="1:2">
      <c r="A1378" s="1036" t="s">
        <v>872</v>
      </c>
      <c r="B1378" s="1037">
        <v>212.5376743926</v>
      </c>
    </row>
    <row r="1379" spans="1:2">
      <c r="A1379" s="1036" t="s">
        <v>871</v>
      </c>
      <c r="B1379" s="1037">
        <v>212.37489409010001</v>
      </c>
    </row>
    <row r="1380" spans="1:2">
      <c r="A1380" s="1036" t="s">
        <v>870</v>
      </c>
      <c r="B1380" s="1037">
        <v>212.61295433730001</v>
      </c>
    </row>
    <row r="1381" spans="1:2">
      <c r="A1381" s="1036" t="s">
        <v>4808</v>
      </c>
      <c r="B1381" s="1037">
        <v>212.67274864929999</v>
      </c>
    </row>
    <row r="1382" spans="1:2">
      <c r="A1382" s="1036" t="s">
        <v>4809</v>
      </c>
      <c r="B1382" s="1037">
        <v>212.7325135223</v>
      </c>
    </row>
    <row r="1383" spans="1:2">
      <c r="A1383" s="1036" t="s">
        <v>869</v>
      </c>
      <c r="B1383" s="1037">
        <v>212.9162621518</v>
      </c>
    </row>
    <row r="1384" spans="1:2">
      <c r="A1384" s="1036" t="s">
        <v>868</v>
      </c>
      <c r="B1384" s="1037">
        <v>213.15442249200001</v>
      </c>
    </row>
    <row r="1385" spans="1:2">
      <c r="A1385" s="1036" t="s">
        <v>867</v>
      </c>
      <c r="B1385" s="1037">
        <v>213.29102493400001</v>
      </c>
    </row>
    <row r="1386" spans="1:2">
      <c r="A1386" s="1036" t="s">
        <v>866</v>
      </c>
      <c r="B1386" s="1037">
        <v>213.3548710229</v>
      </c>
    </row>
    <row r="1387" spans="1:2">
      <c r="A1387" s="1036" t="s">
        <v>865</v>
      </c>
      <c r="B1387" s="1037">
        <v>213.5955275446</v>
      </c>
    </row>
    <row r="1388" spans="1:2">
      <c r="A1388" s="1036" t="s">
        <v>4810</v>
      </c>
      <c r="B1388" s="1037">
        <v>213.65540804739999</v>
      </c>
    </row>
    <row r="1389" spans="1:2">
      <c r="A1389" s="1036" t="s">
        <v>4811</v>
      </c>
      <c r="B1389" s="1037">
        <v>213.7153541518</v>
      </c>
    </row>
    <row r="1390" spans="1:2">
      <c r="A1390" s="1036" t="s">
        <v>864</v>
      </c>
      <c r="B1390" s="1037">
        <v>213.87649611110001</v>
      </c>
    </row>
    <row r="1391" spans="1:2">
      <c r="A1391" s="1036" t="s">
        <v>863</v>
      </c>
      <c r="B1391" s="1037">
        <v>213.87726716750001</v>
      </c>
    </row>
    <row r="1392" spans="1:2">
      <c r="A1392" s="1036" t="s">
        <v>862</v>
      </c>
      <c r="B1392" s="1037">
        <v>213.97788805659999</v>
      </c>
    </row>
    <row r="1393" spans="1:2">
      <c r="A1393" s="1036" t="s">
        <v>4812</v>
      </c>
      <c r="B1393" s="1037">
        <v>214.0380140103</v>
      </c>
    </row>
    <row r="1394" spans="1:2">
      <c r="A1394" s="1036" t="s">
        <v>861</v>
      </c>
      <c r="B1394" s="1037">
        <v>214.28378182079999</v>
      </c>
    </row>
    <row r="1395" spans="1:2">
      <c r="A1395" s="1036" t="s">
        <v>4813</v>
      </c>
      <c r="B1395" s="1037">
        <v>214.34364631810001</v>
      </c>
    </row>
    <row r="1396" spans="1:2">
      <c r="A1396" s="1036" t="s">
        <v>4814</v>
      </c>
      <c r="B1396" s="1037">
        <v>214.4034491484</v>
      </c>
    </row>
    <row r="1397" spans="1:2">
      <c r="A1397" s="1036" t="s">
        <v>860</v>
      </c>
      <c r="B1397" s="1037">
        <v>214.15928422869999</v>
      </c>
    </row>
    <row r="1398" spans="1:2">
      <c r="A1398" s="1036" t="s">
        <v>859</v>
      </c>
      <c r="B1398" s="1037">
        <v>214.31365462529999</v>
      </c>
    </row>
    <row r="1399" spans="1:2">
      <c r="A1399" s="1036" t="s">
        <v>858</v>
      </c>
      <c r="B1399" s="1037">
        <v>214.51781275549999</v>
      </c>
    </row>
    <row r="1400" spans="1:2">
      <c r="A1400" s="1036" t="s">
        <v>857</v>
      </c>
      <c r="B1400" s="1037">
        <v>214.59478385610001</v>
      </c>
    </row>
    <row r="1401" spans="1:2">
      <c r="A1401" s="1036" t="s">
        <v>856</v>
      </c>
      <c r="B1401" s="1037">
        <v>214.79374721190001</v>
      </c>
    </row>
    <row r="1402" spans="1:2">
      <c r="A1402" s="1036" t="s">
        <v>324</v>
      </c>
      <c r="B1402" s="1037">
        <v>214.85366200499999</v>
      </c>
    </row>
    <row r="1403" spans="1:2">
      <c r="A1403" s="1036" t="s">
        <v>4815</v>
      </c>
      <c r="B1403" s="1037">
        <v>214.91364270029999</v>
      </c>
    </row>
    <row r="1404" spans="1:2">
      <c r="A1404" s="1036" t="s">
        <v>855</v>
      </c>
      <c r="B1404" s="1037">
        <v>214.83787850600001</v>
      </c>
    </row>
    <row r="1405" spans="1:2">
      <c r="A1405" s="1036" t="s">
        <v>854</v>
      </c>
      <c r="B1405" s="1037">
        <v>214.79297103249999</v>
      </c>
    </row>
    <row r="1406" spans="1:2">
      <c r="A1406" s="1036" t="s">
        <v>853</v>
      </c>
      <c r="B1406" s="1037">
        <v>214.84441133620001</v>
      </c>
    </row>
    <row r="1407" spans="1:2">
      <c r="A1407" s="1036" t="s">
        <v>852</v>
      </c>
      <c r="B1407" s="1037">
        <v>214.84731815839999</v>
      </c>
    </row>
    <row r="1408" spans="1:2">
      <c r="A1408" s="1036" t="s">
        <v>851</v>
      </c>
      <c r="B1408" s="1037">
        <v>214.92289724969999</v>
      </c>
    </row>
    <row r="1409" spans="1:2">
      <c r="A1409" s="1036" t="s">
        <v>4816</v>
      </c>
      <c r="B1409" s="1037">
        <v>214.98542490080001</v>
      </c>
    </row>
    <row r="1410" spans="1:2">
      <c r="A1410" s="1036" t="s">
        <v>4817</v>
      </c>
      <c r="B1410" s="1037">
        <v>215.04795880250001</v>
      </c>
    </row>
    <row r="1411" spans="1:2">
      <c r="A1411" s="1036" t="s">
        <v>850</v>
      </c>
      <c r="B1411" s="1037">
        <v>215.34613267789999</v>
      </c>
    </row>
    <row r="1412" spans="1:2">
      <c r="A1412" s="1036" t="s">
        <v>849</v>
      </c>
      <c r="B1412" s="1037">
        <v>215.49057974339999</v>
      </c>
    </row>
    <row r="1413" spans="1:2">
      <c r="A1413" s="1036" t="s">
        <v>848</v>
      </c>
      <c r="B1413" s="1037">
        <v>215.48251376690001</v>
      </c>
    </row>
    <row r="1414" spans="1:2">
      <c r="A1414" s="1036" t="s">
        <v>847</v>
      </c>
      <c r="B1414" s="1037">
        <v>215.66216889379999</v>
      </c>
    </row>
    <row r="1415" spans="1:2">
      <c r="A1415" s="1036" t="s">
        <v>846</v>
      </c>
      <c r="B1415" s="1037">
        <v>215.96155634510001</v>
      </c>
    </row>
    <row r="1416" spans="1:2">
      <c r="A1416" s="1036" t="s">
        <v>4818</v>
      </c>
      <c r="B1416" s="1037">
        <v>216.01961810239999</v>
      </c>
    </row>
    <row r="1417" spans="1:2">
      <c r="A1417" s="1036" t="s">
        <v>4819</v>
      </c>
      <c r="B1417" s="1037">
        <v>216.07768468020001</v>
      </c>
    </row>
    <row r="1418" spans="1:2">
      <c r="A1418" s="1036" t="s">
        <v>845</v>
      </c>
      <c r="B1418" s="1037">
        <v>216.3636728644</v>
      </c>
    </row>
    <row r="1419" spans="1:2">
      <c r="A1419" s="1036" t="s">
        <v>844</v>
      </c>
      <c r="B1419" s="1037">
        <v>216.07981722139999</v>
      </c>
    </row>
    <row r="1420" spans="1:2">
      <c r="A1420" s="1036" t="s">
        <v>843</v>
      </c>
      <c r="B1420" s="1037">
        <v>216.3054478832</v>
      </c>
    </row>
    <row r="1421" spans="1:2">
      <c r="A1421" s="1036" t="s">
        <v>842</v>
      </c>
      <c r="B1421" s="1037">
        <v>216.6683894299</v>
      </c>
    </row>
    <row r="1422" spans="1:2">
      <c r="A1422" s="1036" t="s">
        <v>841</v>
      </c>
      <c r="B1422" s="1037">
        <v>216.6577734718</v>
      </c>
    </row>
    <row r="1423" spans="1:2">
      <c r="A1423" s="1036" t="s">
        <v>4820</v>
      </c>
      <c r="B1423" s="1037">
        <v>216.7157112825</v>
      </c>
    </row>
    <row r="1424" spans="1:2">
      <c r="A1424" s="1036" t="s">
        <v>4821</v>
      </c>
      <c r="B1424" s="1037">
        <v>216.7737105615</v>
      </c>
    </row>
    <row r="1425" spans="1:2">
      <c r="A1425" s="1036" t="s">
        <v>840</v>
      </c>
      <c r="B1425" s="1037">
        <v>216.69479969700001</v>
      </c>
    </row>
    <row r="1426" spans="1:2">
      <c r="A1426" s="1036" t="s">
        <v>839</v>
      </c>
      <c r="B1426" s="1037">
        <v>216.83368296419999</v>
      </c>
    </row>
    <row r="1427" spans="1:2">
      <c r="A1427" s="1036" t="s">
        <v>838</v>
      </c>
      <c r="B1427" s="1037">
        <v>217.02666781900001</v>
      </c>
    </row>
    <row r="1428" spans="1:2">
      <c r="A1428" s="1036" t="s">
        <v>837</v>
      </c>
      <c r="B1428" s="1037">
        <v>217.03390018389999</v>
      </c>
    </row>
    <row r="1429" spans="1:2">
      <c r="A1429" s="1036" t="s">
        <v>836</v>
      </c>
      <c r="B1429" s="1037">
        <v>217.10558849879999</v>
      </c>
    </row>
    <row r="1430" spans="1:2">
      <c r="A1430" s="1036" t="s">
        <v>4822</v>
      </c>
      <c r="B1430" s="1037">
        <v>217.17449126880001</v>
      </c>
    </row>
    <row r="1431" spans="1:2">
      <c r="A1431" s="1036" t="s">
        <v>4823</v>
      </c>
      <c r="B1431" s="1037">
        <v>217.24344575430001</v>
      </c>
    </row>
    <row r="1432" spans="1:2">
      <c r="A1432" s="1036" t="s">
        <v>323</v>
      </c>
      <c r="B1432" s="1037">
        <v>217.64464202459999</v>
      </c>
    </row>
    <row r="1433" spans="1:2">
      <c r="A1433" s="1036" t="s">
        <v>835</v>
      </c>
      <c r="B1433" s="1037">
        <v>217.74663147589999</v>
      </c>
    </row>
    <row r="1434" spans="1:2">
      <c r="A1434" s="1036" t="s">
        <v>834</v>
      </c>
      <c r="B1434" s="1037">
        <v>218.00199664589999</v>
      </c>
    </row>
    <row r="1435" spans="1:2">
      <c r="A1435" s="1036" t="s">
        <v>833</v>
      </c>
      <c r="B1435" s="1037">
        <v>218.23821544130001</v>
      </c>
    </row>
    <row r="1436" spans="1:2">
      <c r="A1436" s="1036" t="s">
        <v>832</v>
      </c>
      <c r="B1436" s="1037">
        <v>218.46134643939999</v>
      </c>
    </row>
    <row r="1437" spans="1:2">
      <c r="A1437" s="1036" t="s">
        <v>4824</v>
      </c>
      <c r="B1437" s="1037">
        <v>218.53075163899999</v>
      </c>
    </row>
    <row r="1438" spans="1:2">
      <c r="A1438" s="1036" t="s">
        <v>4825</v>
      </c>
      <c r="B1438" s="1037">
        <v>218.6002319577</v>
      </c>
    </row>
    <row r="1439" spans="1:2">
      <c r="A1439" s="1036" t="s">
        <v>831</v>
      </c>
      <c r="B1439" s="1037">
        <v>218.75756671830001</v>
      </c>
    </row>
    <row r="1440" spans="1:2">
      <c r="A1440" s="1036" t="s">
        <v>830</v>
      </c>
      <c r="B1440" s="1037">
        <v>218.89444698899999</v>
      </c>
    </row>
    <row r="1441" spans="1:2">
      <c r="A1441" s="1036" t="s">
        <v>829</v>
      </c>
      <c r="B1441" s="1037">
        <v>218.82495191070001</v>
      </c>
    </row>
    <row r="1442" spans="1:2">
      <c r="A1442" s="1036" t="s">
        <v>828</v>
      </c>
      <c r="B1442" s="1037">
        <v>218.89808713510001</v>
      </c>
    </row>
    <row r="1443" spans="1:2">
      <c r="A1443" s="1036" t="s">
        <v>827</v>
      </c>
      <c r="B1443" s="1037">
        <v>219.10501710669999</v>
      </c>
    </row>
    <row r="1444" spans="1:2">
      <c r="A1444" s="1036" t="s">
        <v>4826</v>
      </c>
      <c r="B1444" s="1037">
        <v>219.17483787699999</v>
      </c>
    </row>
    <row r="1445" spans="1:2">
      <c r="A1445" s="1036" t="s">
        <v>4827</v>
      </c>
      <c r="B1445" s="1037">
        <v>219.24473377339999</v>
      </c>
    </row>
    <row r="1446" spans="1:2">
      <c r="A1446" s="1036" t="s">
        <v>826</v>
      </c>
      <c r="B1446" s="1037">
        <v>219.45986336639999</v>
      </c>
    </row>
    <row r="1447" spans="1:2">
      <c r="A1447" s="1036" t="s">
        <v>825</v>
      </c>
      <c r="B1447" s="1037">
        <v>219.56720430339999</v>
      </c>
    </row>
    <row r="1448" spans="1:2">
      <c r="A1448" s="1036" t="s">
        <v>824</v>
      </c>
      <c r="B1448" s="1037">
        <v>219.6372425653</v>
      </c>
    </row>
    <row r="1449" spans="1:2">
      <c r="A1449" s="1036" t="s">
        <v>823</v>
      </c>
      <c r="B1449" s="1037">
        <v>219.7245232555</v>
      </c>
    </row>
    <row r="1450" spans="1:2">
      <c r="A1450" s="1036" t="s">
        <v>822</v>
      </c>
      <c r="B1450" s="1037">
        <v>219.9500148308</v>
      </c>
    </row>
    <row r="1451" spans="1:2">
      <c r="A1451" s="1036" t="s">
        <v>4828</v>
      </c>
      <c r="B1451" s="1037">
        <v>220.01999166499999</v>
      </c>
    </row>
    <row r="1452" spans="1:2">
      <c r="A1452" s="1036" t="s">
        <v>4829</v>
      </c>
      <c r="B1452" s="1037">
        <v>220.09004372550001</v>
      </c>
    </row>
    <row r="1453" spans="1:2">
      <c r="A1453" s="1036" t="s">
        <v>821</v>
      </c>
      <c r="B1453" s="1037">
        <v>220.24353696200001</v>
      </c>
    </row>
    <row r="1454" spans="1:2">
      <c r="A1454" s="1036" t="s">
        <v>820</v>
      </c>
      <c r="B1454" s="1037">
        <v>220.23588987989999</v>
      </c>
    </row>
    <row r="1455" spans="1:2">
      <c r="A1455" s="1036" t="s">
        <v>819</v>
      </c>
      <c r="B1455" s="1037">
        <v>220.3878545172</v>
      </c>
    </row>
    <row r="1456" spans="1:2">
      <c r="A1456" s="1036" t="s">
        <v>818</v>
      </c>
      <c r="B1456" s="1037">
        <v>220.5516420962</v>
      </c>
    </row>
    <row r="1457" spans="1:2">
      <c r="A1457" s="1036" t="s">
        <v>817</v>
      </c>
      <c r="B1457" s="1037">
        <v>220.90999183349999</v>
      </c>
    </row>
    <row r="1458" spans="1:2">
      <c r="A1458" s="1036" t="s">
        <v>4830</v>
      </c>
      <c r="B1458" s="1037">
        <v>220.98089322620001</v>
      </c>
    </row>
    <row r="1459" spans="1:2">
      <c r="A1459" s="1036" t="s">
        <v>4831</v>
      </c>
      <c r="B1459" s="1037">
        <v>221.0515093745</v>
      </c>
    </row>
    <row r="1460" spans="1:2">
      <c r="A1460" s="1036" t="s">
        <v>322</v>
      </c>
      <c r="B1460" s="1037">
        <v>222.137860437</v>
      </c>
    </row>
    <row r="1461" spans="1:2">
      <c r="A1461" s="1036" t="s">
        <v>6032</v>
      </c>
      <c r="B1461" s="1037">
        <v>222.20862884869999</v>
      </c>
    </row>
    <row r="1462" spans="1:2">
      <c r="A1462" s="1036" t="s">
        <v>2303</v>
      </c>
      <c r="B1462" s="1037">
        <v>222.27947339209999</v>
      </c>
    </row>
    <row r="1463" spans="1:2">
      <c r="A1463" s="1036" t="s">
        <v>4832</v>
      </c>
      <c r="B1463" s="1037">
        <v>222.35039406729999</v>
      </c>
    </row>
    <row r="1464" spans="1:2">
      <c r="A1464" s="1036" t="s">
        <v>4833</v>
      </c>
      <c r="B1464" s="1037">
        <v>222.42139087410001</v>
      </c>
    </row>
    <row r="1465" spans="1:2">
      <c r="A1465" s="1036" t="s">
        <v>4834</v>
      </c>
      <c r="B1465" s="1037">
        <v>222.49246381270001</v>
      </c>
    </row>
    <row r="1466" spans="1:2">
      <c r="A1466" s="1036" t="s">
        <v>4835</v>
      </c>
      <c r="B1466" s="1037">
        <v>222.56307805700001</v>
      </c>
    </row>
    <row r="1467" spans="1:2">
      <c r="A1467" s="1036" t="s">
        <v>816</v>
      </c>
      <c r="B1467" s="1037">
        <v>222.62836005919999</v>
      </c>
    </row>
    <row r="1468" spans="1:2">
      <c r="A1468" s="1036" t="s">
        <v>815</v>
      </c>
      <c r="B1468" s="1037">
        <v>222.84569304019999</v>
      </c>
    </row>
    <row r="1469" spans="1:2">
      <c r="A1469" s="1036" t="s">
        <v>814</v>
      </c>
      <c r="B1469" s="1037">
        <v>223.22176548039999</v>
      </c>
    </row>
    <row r="1470" spans="1:2">
      <c r="A1470" s="1036" t="s">
        <v>813</v>
      </c>
      <c r="B1470" s="1037">
        <v>223.43982928899999</v>
      </c>
    </row>
    <row r="1471" spans="1:2">
      <c r="A1471" s="1036" t="s">
        <v>812</v>
      </c>
      <c r="B1471" s="1037">
        <v>223.67392183870001</v>
      </c>
    </row>
    <row r="1472" spans="1:2">
      <c r="A1472" s="1036" t="s">
        <v>4836</v>
      </c>
      <c r="B1472" s="1037">
        <v>223.74459904810001</v>
      </c>
    </row>
    <row r="1473" spans="1:2">
      <c r="A1473" s="1036" t="s">
        <v>4837</v>
      </c>
      <c r="B1473" s="1037">
        <v>223.81535208189999</v>
      </c>
    </row>
    <row r="1474" spans="1:2">
      <c r="A1474" s="1036" t="s">
        <v>6033</v>
      </c>
      <c r="B1474" s="1037">
        <v>223.88618094009999</v>
      </c>
    </row>
    <row r="1475" spans="1:2">
      <c r="A1475" s="1036" t="s">
        <v>6034</v>
      </c>
      <c r="B1475" s="1037">
        <v>223.9570856226</v>
      </c>
    </row>
    <row r="1476" spans="1:2">
      <c r="A1476" s="1036" t="s">
        <v>811</v>
      </c>
      <c r="B1476" s="1037">
        <v>224.0255080705</v>
      </c>
    </row>
    <row r="1477" spans="1:2">
      <c r="A1477" s="1036" t="s">
        <v>810</v>
      </c>
      <c r="B1477" s="1037">
        <v>224.1544416138</v>
      </c>
    </row>
    <row r="1478" spans="1:2">
      <c r="A1478" s="1036" t="s">
        <v>809</v>
      </c>
      <c r="B1478" s="1037">
        <v>224.2091504489</v>
      </c>
    </row>
    <row r="1479" spans="1:2">
      <c r="A1479" s="1036" t="s">
        <v>4838</v>
      </c>
      <c r="B1479" s="1037">
        <v>224.27838729499999</v>
      </c>
    </row>
    <row r="1480" spans="1:2">
      <c r="A1480" s="1036" t="s">
        <v>4839</v>
      </c>
      <c r="B1480" s="1037">
        <v>224.34769780139999</v>
      </c>
    </row>
    <row r="1481" spans="1:2">
      <c r="A1481" s="1036" t="s">
        <v>808</v>
      </c>
      <c r="B1481" s="1037">
        <v>224.56316176639999</v>
      </c>
    </row>
    <row r="1482" spans="1:2">
      <c r="A1482" s="1036" t="s">
        <v>807</v>
      </c>
      <c r="B1482" s="1037">
        <v>224.65211388450001</v>
      </c>
    </row>
    <row r="1483" spans="1:2">
      <c r="A1483" s="1036" t="s">
        <v>806</v>
      </c>
      <c r="B1483" s="1037">
        <v>224.77256252519999</v>
      </c>
    </row>
    <row r="1484" spans="1:2">
      <c r="A1484" s="1036" t="s">
        <v>4840</v>
      </c>
      <c r="B1484" s="1037">
        <v>224.8421060055</v>
      </c>
    </row>
    <row r="1485" spans="1:2">
      <c r="A1485" s="1036" t="s">
        <v>805</v>
      </c>
      <c r="B1485" s="1037">
        <v>225.08369168319999</v>
      </c>
    </row>
    <row r="1486" spans="1:2">
      <c r="A1486" s="1036" t="s">
        <v>4841</v>
      </c>
      <c r="B1486" s="1037">
        <v>225.1529892554</v>
      </c>
    </row>
    <row r="1487" spans="1:2">
      <c r="A1487" s="1036" t="s">
        <v>4842</v>
      </c>
      <c r="B1487" s="1037">
        <v>225.22236039000001</v>
      </c>
    </row>
    <row r="1488" spans="1:2">
      <c r="A1488" s="1036" t="s">
        <v>804</v>
      </c>
      <c r="B1488" s="1037">
        <v>225.41257913699999</v>
      </c>
    </row>
    <row r="1489" spans="1:2">
      <c r="A1489" s="1036" t="s">
        <v>803</v>
      </c>
      <c r="B1489" s="1037">
        <v>225.65925193289999</v>
      </c>
    </row>
    <row r="1490" spans="1:2">
      <c r="A1490" s="1036" t="s">
        <v>802</v>
      </c>
      <c r="B1490" s="1037">
        <v>225.79608559959999</v>
      </c>
    </row>
    <row r="1491" spans="1:2">
      <c r="A1491" s="1036" t="s">
        <v>801</v>
      </c>
      <c r="B1491" s="1037">
        <v>225.89022141309999</v>
      </c>
    </row>
    <row r="1492" spans="1:2">
      <c r="A1492" s="1036" t="s">
        <v>800</v>
      </c>
      <c r="B1492" s="1037">
        <v>226.0588663167</v>
      </c>
    </row>
    <row r="1493" spans="1:2">
      <c r="A1493" s="1036" t="s">
        <v>321</v>
      </c>
      <c r="B1493" s="1037">
        <v>226.12846414539999</v>
      </c>
    </row>
    <row r="1494" spans="1:2">
      <c r="A1494" s="1036" t="s">
        <v>4843</v>
      </c>
      <c r="B1494" s="1037">
        <v>226.19813548560001</v>
      </c>
    </row>
    <row r="1495" spans="1:2">
      <c r="A1495" s="1036" t="s">
        <v>799</v>
      </c>
      <c r="B1495" s="1037">
        <v>226.38259007990001</v>
      </c>
    </row>
    <row r="1496" spans="1:2">
      <c r="A1496" s="1036" t="s">
        <v>798</v>
      </c>
      <c r="B1496" s="1037">
        <v>226.5856777555</v>
      </c>
    </row>
    <row r="1497" spans="1:2">
      <c r="A1497" s="1036" t="s">
        <v>797</v>
      </c>
      <c r="B1497" s="1037">
        <v>226.65119178360001</v>
      </c>
    </row>
    <row r="1498" spans="1:2">
      <c r="A1498" s="1036" t="s">
        <v>4844</v>
      </c>
      <c r="B1498" s="1037">
        <v>226.72115716970001</v>
      </c>
    </row>
    <row r="1499" spans="1:2">
      <c r="A1499" s="1036" t="s">
        <v>796</v>
      </c>
      <c r="B1499" s="1037">
        <v>227.00420665850001</v>
      </c>
    </row>
    <row r="1500" spans="1:2">
      <c r="A1500" s="1036" t="s">
        <v>4845</v>
      </c>
      <c r="B1500" s="1037">
        <v>227.0743190675</v>
      </c>
    </row>
    <row r="1501" spans="1:2">
      <c r="A1501" s="1036" t="s">
        <v>4846</v>
      </c>
      <c r="B1501" s="1037">
        <v>227.14450498810001</v>
      </c>
    </row>
    <row r="1502" spans="1:2">
      <c r="A1502" s="1036" t="s">
        <v>795</v>
      </c>
      <c r="B1502" s="1037">
        <v>227.32262684630001</v>
      </c>
    </row>
    <row r="1503" spans="1:2">
      <c r="A1503" s="1036" t="s">
        <v>794</v>
      </c>
      <c r="B1503" s="1037">
        <v>227.3921875309</v>
      </c>
    </row>
    <row r="1504" spans="1:2">
      <c r="A1504" s="1036" t="s">
        <v>793</v>
      </c>
      <c r="B1504" s="1037">
        <v>227.51813546349999</v>
      </c>
    </row>
    <row r="1505" spans="1:2">
      <c r="A1505" s="1036" t="s">
        <v>792</v>
      </c>
      <c r="B1505" s="1037">
        <v>227.72105456360001</v>
      </c>
    </row>
    <row r="1506" spans="1:2">
      <c r="A1506" s="1036" t="s">
        <v>791</v>
      </c>
      <c r="B1506" s="1037">
        <v>227.8097467206</v>
      </c>
    </row>
    <row r="1507" spans="1:2">
      <c r="A1507" s="1036" t="s">
        <v>4847</v>
      </c>
      <c r="B1507" s="1037">
        <v>227.88034618809999</v>
      </c>
    </row>
    <row r="1508" spans="1:2">
      <c r="A1508" s="1036" t="s">
        <v>4848</v>
      </c>
      <c r="B1508" s="1037">
        <v>227.9510191697</v>
      </c>
    </row>
    <row r="1509" spans="1:2">
      <c r="A1509" s="1036" t="s">
        <v>790</v>
      </c>
      <c r="B1509" s="1037">
        <v>228.11970278929999</v>
      </c>
    </row>
    <row r="1510" spans="1:2">
      <c r="A1510" s="1036" t="s">
        <v>789</v>
      </c>
      <c r="B1510" s="1037">
        <v>228.17487250869999</v>
      </c>
    </row>
    <row r="1511" spans="1:2">
      <c r="A1511" s="1036" t="s">
        <v>788</v>
      </c>
      <c r="B1511" s="1037">
        <v>228.36253993099999</v>
      </c>
    </row>
    <row r="1512" spans="1:2">
      <c r="A1512" s="1036" t="s">
        <v>787</v>
      </c>
      <c r="B1512" s="1037">
        <v>228.57718142069999</v>
      </c>
    </row>
    <row r="1513" spans="1:2">
      <c r="A1513" s="1036" t="s">
        <v>786</v>
      </c>
      <c r="B1513" s="1037">
        <v>228.7605147761</v>
      </c>
    </row>
    <row r="1514" spans="1:2">
      <c r="A1514" s="1036" t="s">
        <v>4849</v>
      </c>
      <c r="B1514" s="1037">
        <v>228.83148473759999</v>
      </c>
    </row>
    <row r="1515" spans="1:2">
      <c r="A1515" s="1036" t="s">
        <v>4850</v>
      </c>
      <c r="B1515" s="1037">
        <v>228.90252829369999</v>
      </c>
    </row>
    <row r="1516" spans="1:2">
      <c r="A1516" s="1036" t="s">
        <v>785</v>
      </c>
      <c r="B1516" s="1037">
        <v>229.0697218562</v>
      </c>
    </row>
    <row r="1517" spans="1:2">
      <c r="A1517" s="1036" t="s">
        <v>784</v>
      </c>
      <c r="B1517" s="1037">
        <v>229.28607962679999</v>
      </c>
    </row>
    <row r="1518" spans="1:2">
      <c r="A1518" s="1036" t="s">
        <v>783</v>
      </c>
      <c r="B1518" s="1037">
        <v>229.34211589099999</v>
      </c>
    </row>
    <row r="1519" spans="1:2">
      <c r="A1519" s="1036" t="s">
        <v>782</v>
      </c>
      <c r="B1519" s="1037">
        <v>229.4561761253</v>
      </c>
    </row>
    <row r="1520" spans="1:2">
      <c r="A1520" s="1036" t="s">
        <v>781</v>
      </c>
      <c r="B1520" s="1037">
        <v>229.5672081829</v>
      </c>
    </row>
    <row r="1521" spans="1:2">
      <c r="A1521" s="1036" t="s">
        <v>4851</v>
      </c>
      <c r="B1521" s="1037">
        <v>229.6386100149</v>
      </c>
    </row>
    <row r="1522" spans="1:2">
      <c r="A1522" s="1036" t="s">
        <v>4852</v>
      </c>
      <c r="B1522" s="1037">
        <v>229.71006189810001</v>
      </c>
    </row>
    <row r="1523" spans="1:2">
      <c r="A1523" s="1036" t="s">
        <v>780</v>
      </c>
      <c r="B1523" s="1037">
        <v>229.8367994658</v>
      </c>
    </row>
    <row r="1524" spans="1:2">
      <c r="A1524" s="1036" t="s">
        <v>320</v>
      </c>
      <c r="B1524" s="1037">
        <v>229.94537557199999</v>
      </c>
    </row>
    <row r="1525" spans="1:2">
      <c r="A1525" s="1036" t="s">
        <v>779</v>
      </c>
      <c r="B1525" s="1037">
        <v>230.0796193207</v>
      </c>
    </row>
    <row r="1526" spans="1:2">
      <c r="A1526" s="1036" t="s">
        <v>778</v>
      </c>
      <c r="B1526" s="1037">
        <v>230.13140153009999</v>
      </c>
    </row>
    <row r="1527" spans="1:2">
      <c r="A1527" s="1036" t="s">
        <v>777</v>
      </c>
      <c r="B1527" s="1037">
        <v>230.38134811750001</v>
      </c>
    </row>
    <row r="1528" spans="1:2">
      <c r="A1528" s="1036" t="s">
        <v>4853</v>
      </c>
      <c r="B1528" s="1037">
        <v>230.45324178569999</v>
      </c>
    </row>
    <row r="1529" spans="1:2">
      <c r="A1529" s="1036" t="s">
        <v>4854</v>
      </c>
      <c r="B1529" s="1037">
        <v>230.52520908470001</v>
      </c>
    </row>
    <row r="1530" spans="1:2">
      <c r="A1530" s="1036" t="s">
        <v>776</v>
      </c>
      <c r="B1530" s="1037">
        <v>230.71513744390001</v>
      </c>
    </row>
    <row r="1531" spans="1:2">
      <c r="A1531" s="1036" t="s">
        <v>775</v>
      </c>
      <c r="B1531" s="1037">
        <v>230.84075787250001</v>
      </c>
    </row>
    <row r="1532" spans="1:2">
      <c r="A1532" s="1036" t="s">
        <v>774</v>
      </c>
      <c r="B1532" s="1037">
        <v>230.99225777749999</v>
      </c>
    </row>
    <row r="1533" spans="1:2">
      <c r="A1533" s="1036" t="s">
        <v>773</v>
      </c>
      <c r="B1533" s="1037">
        <v>231.04238112569999</v>
      </c>
    </row>
    <row r="1534" spans="1:2">
      <c r="A1534" s="1036" t="s">
        <v>772</v>
      </c>
      <c r="B1534" s="1037">
        <v>231.2622354753</v>
      </c>
    </row>
    <row r="1535" spans="1:2">
      <c r="A1535" s="1036" t="s">
        <v>4855</v>
      </c>
      <c r="B1535" s="1037">
        <v>231.33453377910001</v>
      </c>
    </row>
    <row r="1536" spans="1:2">
      <c r="A1536" s="1036" t="s">
        <v>4856</v>
      </c>
      <c r="B1536" s="1037">
        <v>231.40690574320001</v>
      </c>
    </row>
    <row r="1537" spans="1:2">
      <c r="A1537" s="1036" t="s">
        <v>771</v>
      </c>
      <c r="B1537" s="1037">
        <v>231.7778997158</v>
      </c>
    </row>
    <row r="1538" spans="1:2">
      <c r="A1538" s="1036" t="s">
        <v>6035</v>
      </c>
      <c r="B1538" s="1037">
        <v>231.8504190006</v>
      </c>
    </row>
    <row r="1539" spans="1:2">
      <c r="A1539" s="1036" t="s">
        <v>2304</v>
      </c>
      <c r="B1539" s="1037">
        <v>231.92301194570001</v>
      </c>
    </row>
    <row r="1540" spans="1:2">
      <c r="A1540" s="1036" t="s">
        <v>770</v>
      </c>
      <c r="B1540" s="1037">
        <v>232.08371834659999</v>
      </c>
    </row>
    <row r="1541" spans="1:2">
      <c r="A1541" s="1036" t="s">
        <v>769</v>
      </c>
      <c r="B1541" s="1037">
        <v>232.16781848849999</v>
      </c>
    </row>
    <row r="1542" spans="1:2">
      <c r="A1542" s="1036" t="s">
        <v>4857</v>
      </c>
      <c r="B1542" s="1037">
        <v>232.24048848160001</v>
      </c>
    </row>
    <row r="1543" spans="1:2">
      <c r="A1543" s="1036" t="s">
        <v>4858</v>
      </c>
      <c r="B1543" s="1037">
        <v>232.31304907480001</v>
      </c>
    </row>
    <row r="1544" spans="1:2">
      <c r="A1544" s="1036" t="s">
        <v>768</v>
      </c>
      <c r="B1544" s="1037">
        <v>232.45512904879999</v>
      </c>
    </row>
    <row r="1545" spans="1:2">
      <c r="A1545" s="1036" t="s">
        <v>767</v>
      </c>
      <c r="B1545" s="1037">
        <v>232.6465102681</v>
      </c>
    </row>
    <row r="1546" spans="1:2">
      <c r="A1546" s="1036" t="s">
        <v>766</v>
      </c>
      <c r="B1546" s="1037">
        <v>232.75681618990001</v>
      </c>
    </row>
    <row r="1547" spans="1:2">
      <c r="A1547" s="1036" t="s">
        <v>765</v>
      </c>
      <c r="B1547" s="1037">
        <v>232.98979087570001</v>
      </c>
    </row>
    <row r="1548" spans="1:2">
      <c r="A1548" s="1036" t="s">
        <v>764</v>
      </c>
      <c r="B1548" s="1037">
        <v>233.13615989350001</v>
      </c>
    </row>
    <row r="1549" spans="1:2">
      <c r="A1549" s="1036" t="s">
        <v>4859</v>
      </c>
      <c r="B1549" s="1037">
        <v>233.20906136740001</v>
      </c>
    </row>
    <row r="1550" spans="1:2">
      <c r="A1550" s="1036" t="s">
        <v>4860</v>
      </c>
      <c r="B1550" s="1037">
        <v>233.2819542899</v>
      </c>
    </row>
    <row r="1551" spans="1:2">
      <c r="A1551" s="1036" t="s">
        <v>763</v>
      </c>
      <c r="B1551" s="1037">
        <v>233.4480277472</v>
      </c>
    </row>
    <row r="1552" spans="1:2">
      <c r="A1552" s="1036" t="s">
        <v>762</v>
      </c>
      <c r="B1552" s="1037">
        <v>233.5374445445</v>
      </c>
    </row>
    <row r="1553" spans="1:2">
      <c r="A1553" s="1036" t="s">
        <v>761</v>
      </c>
      <c r="B1553" s="1037">
        <v>233.65725764640001</v>
      </c>
    </row>
    <row r="1554" spans="1:2">
      <c r="A1554" s="1036" t="s">
        <v>760</v>
      </c>
      <c r="B1554" s="1037">
        <v>233.7828206236</v>
      </c>
    </row>
    <row r="1555" spans="1:2">
      <c r="A1555" s="1036" t="s">
        <v>319</v>
      </c>
      <c r="B1555" s="1037">
        <v>234.00077606799999</v>
      </c>
    </row>
    <row r="1556" spans="1:2">
      <c r="A1556" s="1036" t="s">
        <v>4861</v>
      </c>
      <c r="B1556" s="1037">
        <v>234.07411198509999</v>
      </c>
    </row>
    <row r="1557" spans="1:2">
      <c r="A1557" s="1036" t="s">
        <v>4862</v>
      </c>
      <c r="B1557" s="1037">
        <v>234.14752173459999</v>
      </c>
    </row>
    <row r="1558" spans="1:2">
      <c r="A1558" s="1036" t="s">
        <v>759</v>
      </c>
      <c r="B1558" s="1037">
        <v>234.33376630609999</v>
      </c>
    </row>
    <row r="1559" spans="1:2">
      <c r="A1559" s="1036" t="s">
        <v>758</v>
      </c>
      <c r="B1559" s="1037">
        <v>234.56681915190001</v>
      </c>
    </row>
    <row r="1560" spans="1:2">
      <c r="A1560" s="1036" t="s">
        <v>2305</v>
      </c>
      <c r="B1560" s="1037">
        <v>234.64601617689999</v>
      </c>
    </row>
    <row r="1561" spans="1:2">
      <c r="A1561" s="1036" t="s">
        <v>4863</v>
      </c>
      <c r="B1561" s="1037">
        <v>234.72529363769999</v>
      </c>
    </row>
    <row r="1562" spans="1:2">
      <c r="A1562" s="1036" t="s">
        <v>757</v>
      </c>
      <c r="B1562" s="1037">
        <v>234.9251687899</v>
      </c>
    </row>
    <row r="1563" spans="1:2">
      <c r="A1563" s="1036" t="s">
        <v>4864</v>
      </c>
      <c r="B1563" s="1037">
        <v>235.00460712239999</v>
      </c>
    </row>
    <row r="1564" spans="1:2">
      <c r="A1564" s="1036" t="s">
        <v>4865</v>
      </c>
      <c r="B1564" s="1037">
        <v>235.08412589060001</v>
      </c>
    </row>
    <row r="1565" spans="1:2">
      <c r="A1565" s="1036" t="s">
        <v>756</v>
      </c>
      <c r="B1565" s="1037">
        <v>235.2669093069</v>
      </c>
    </row>
    <row r="1566" spans="1:2">
      <c r="A1566" s="1036" t="s">
        <v>755</v>
      </c>
      <c r="B1566" s="1037">
        <v>235.36857809200001</v>
      </c>
    </row>
    <row r="1567" spans="1:2">
      <c r="A1567" s="1036" t="s">
        <v>754</v>
      </c>
      <c r="B1567" s="1037">
        <v>235.5194183214</v>
      </c>
    </row>
    <row r="1568" spans="1:2">
      <c r="A1568" s="1036" t="s">
        <v>753</v>
      </c>
      <c r="B1568" s="1037">
        <v>235.77847147439999</v>
      </c>
    </row>
    <row r="1569" spans="1:2">
      <c r="A1569" s="1036" t="s">
        <v>752</v>
      </c>
      <c r="B1569" s="1037">
        <v>235.96359117559999</v>
      </c>
    </row>
    <row r="1570" spans="1:2">
      <c r="A1570" s="1036" t="s">
        <v>4866</v>
      </c>
      <c r="B1570" s="1037">
        <v>236.043386285</v>
      </c>
    </row>
    <row r="1571" spans="1:2">
      <c r="A1571" s="1036" t="s">
        <v>4867</v>
      </c>
      <c r="B1571" s="1037">
        <v>236.12311115380001</v>
      </c>
    </row>
    <row r="1572" spans="1:2">
      <c r="A1572" s="1036" t="s">
        <v>751</v>
      </c>
      <c r="B1572" s="1037">
        <v>236.20947917559999</v>
      </c>
    </row>
    <row r="1573" spans="1:2">
      <c r="A1573" s="1036" t="s">
        <v>750</v>
      </c>
      <c r="B1573" s="1037">
        <v>236.3633416715</v>
      </c>
    </row>
    <row r="1574" spans="1:2">
      <c r="A1574" s="1036" t="s">
        <v>749</v>
      </c>
      <c r="B1574" s="1037">
        <v>236.47966122369999</v>
      </c>
    </row>
    <row r="1575" spans="1:2">
      <c r="A1575" s="1036" t="s">
        <v>748</v>
      </c>
      <c r="B1575" s="1037">
        <v>236.6544287971</v>
      </c>
    </row>
    <row r="1576" spans="1:2">
      <c r="A1576" s="1036" t="s">
        <v>747</v>
      </c>
      <c r="B1576" s="1037">
        <v>236.8758327763</v>
      </c>
    </row>
    <row r="1577" spans="1:2">
      <c r="A1577" s="1036" t="s">
        <v>4868</v>
      </c>
      <c r="B1577" s="1037">
        <v>236.95597684960001</v>
      </c>
    </row>
    <row r="1578" spans="1:2">
      <c r="A1578" s="1036" t="s">
        <v>4869</v>
      </c>
      <c r="B1578" s="1037">
        <v>237.0358973797</v>
      </c>
    </row>
    <row r="1579" spans="1:2">
      <c r="A1579" s="1036" t="s">
        <v>746</v>
      </c>
      <c r="B1579" s="1037">
        <v>237.23436746499999</v>
      </c>
    </row>
    <row r="1580" spans="1:2">
      <c r="A1580" s="1036" t="s">
        <v>745</v>
      </c>
      <c r="B1580" s="1037">
        <v>237.3347849276</v>
      </c>
    </row>
    <row r="1581" spans="1:2">
      <c r="A1581" s="1036" t="s">
        <v>744</v>
      </c>
      <c r="B1581" s="1037">
        <v>237.48998325459999</v>
      </c>
    </row>
    <row r="1582" spans="1:2">
      <c r="A1582" s="1036" t="s">
        <v>743</v>
      </c>
      <c r="B1582" s="1037">
        <v>237.64317077410001</v>
      </c>
    </row>
    <row r="1583" spans="1:2">
      <c r="A1583" s="1036" t="s">
        <v>742</v>
      </c>
      <c r="B1583" s="1037">
        <v>237.78361812829999</v>
      </c>
    </row>
    <row r="1584" spans="1:2">
      <c r="A1584" s="1036" t="s">
        <v>4870</v>
      </c>
      <c r="B1584" s="1037">
        <v>237.8711940581</v>
      </c>
    </row>
    <row r="1585" spans="1:2">
      <c r="A1585" s="1036" t="s">
        <v>4871</v>
      </c>
      <c r="B1585" s="1037">
        <v>237.95870026329999</v>
      </c>
    </row>
    <row r="1586" spans="1:2">
      <c r="A1586" s="1036" t="s">
        <v>318</v>
      </c>
      <c r="B1586" s="1037">
        <v>238.0749704548</v>
      </c>
    </row>
    <row r="1587" spans="1:2">
      <c r="A1587" s="1036" t="s">
        <v>741</v>
      </c>
      <c r="B1587" s="1037">
        <v>238.2560462536</v>
      </c>
    </row>
    <row r="1588" spans="1:2">
      <c r="A1588" s="1036" t="s">
        <v>740</v>
      </c>
      <c r="B1588" s="1037">
        <v>238.3909396658</v>
      </c>
    </row>
    <row r="1589" spans="1:2">
      <c r="A1589" s="1036" t="s">
        <v>739</v>
      </c>
      <c r="B1589" s="1037">
        <v>238.58449932260001</v>
      </c>
    </row>
    <row r="1590" spans="1:2">
      <c r="A1590" s="1036" t="s">
        <v>738</v>
      </c>
      <c r="B1590" s="1037">
        <v>238.76195402370001</v>
      </c>
    </row>
    <row r="1591" spans="1:2">
      <c r="A1591" s="1036" t="s">
        <v>4872</v>
      </c>
      <c r="B1591" s="1037">
        <v>238.84999055719999</v>
      </c>
    </row>
    <row r="1592" spans="1:2">
      <c r="A1592" s="1036" t="s">
        <v>4873</v>
      </c>
      <c r="B1592" s="1037">
        <v>238.9381154788</v>
      </c>
    </row>
    <row r="1593" spans="1:2">
      <c r="A1593" s="1036" t="s">
        <v>737</v>
      </c>
      <c r="B1593" s="1037">
        <v>239.0976724434</v>
      </c>
    </row>
    <row r="1594" spans="1:2">
      <c r="A1594" s="1036" t="s">
        <v>736</v>
      </c>
      <c r="B1594" s="1037">
        <v>239.1215056751</v>
      </c>
    </row>
    <row r="1595" spans="1:2">
      <c r="A1595" s="1036" t="s">
        <v>735</v>
      </c>
      <c r="B1595" s="1037">
        <v>239.31148641729999</v>
      </c>
    </row>
    <row r="1596" spans="1:2">
      <c r="A1596" s="1036" t="s">
        <v>734</v>
      </c>
      <c r="B1596" s="1037">
        <v>239.1215923501</v>
      </c>
    </row>
    <row r="1597" spans="1:2">
      <c r="A1597" s="1036" t="s">
        <v>733</v>
      </c>
      <c r="B1597" s="1037">
        <v>239.68032649700001</v>
      </c>
    </row>
    <row r="1598" spans="1:2">
      <c r="A1598" s="1036" t="s">
        <v>4874</v>
      </c>
      <c r="B1598" s="1037">
        <v>239.76898174690001</v>
      </c>
    </row>
    <row r="1599" spans="1:2">
      <c r="A1599" s="1036" t="s">
        <v>4875</v>
      </c>
      <c r="B1599" s="1037">
        <v>239.85769378469999</v>
      </c>
    </row>
    <row r="1600" spans="1:2">
      <c r="A1600" s="1036" t="s">
        <v>6036</v>
      </c>
      <c r="B1600" s="1037">
        <v>239.95540913900001</v>
      </c>
    </row>
    <row r="1601" spans="1:2">
      <c r="A1601" s="1036" t="s">
        <v>732</v>
      </c>
      <c r="B1601" s="1037">
        <v>240.08996059859999</v>
      </c>
    </row>
    <row r="1602" spans="1:2">
      <c r="A1602" s="1036" t="s">
        <v>731</v>
      </c>
      <c r="B1602" s="1037">
        <v>240.29515726849999</v>
      </c>
    </row>
    <row r="1603" spans="1:2">
      <c r="A1603" s="1036" t="s">
        <v>730</v>
      </c>
      <c r="B1603" s="1037">
        <v>240.53775380659999</v>
      </c>
    </row>
    <row r="1604" spans="1:2">
      <c r="A1604" s="1036" t="s">
        <v>729</v>
      </c>
      <c r="B1604" s="1037">
        <v>240.65497795819999</v>
      </c>
    </row>
    <row r="1605" spans="1:2">
      <c r="A1605" s="1036" t="s">
        <v>4876</v>
      </c>
      <c r="B1605" s="1037">
        <v>240.74958568700001</v>
      </c>
    </row>
    <row r="1606" spans="1:2">
      <c r="A1606" s="1036" t="s">
        <v>4877</v>
      </c>
      <c r="B1606" s="1037">
        <v>240.8442931916</v>
      </c>
    </row>
    <row r="1607" spans="1:2">
      <c r="A1607" s="1036" t="s">
        <v>728</v>
      </c>
      <c r="B1607" s="1037">
        <v>240.71794150389999</v>
      </c>
    </row>
    <row r="1608" spans="1:2">
      <c r="A1608" s="1036" t="s">
        <v>727</v>
      </c>
      <c r="B1608" s="1037">
        <v>241.11150511369999</v>
      </c>
    </row>
    <row r="1609" spans="1:2">
      <c r="A1609" s="1036" t="s">
        <v>726</v>
      </c>
      <c r="B1609" s="1037">
        <v>241.2322926585</v>
      </c>
    </row>
    <row r="1610" spans="1:2">
      <c r="A1610" s="1036" t="s">
        <v>725</v>
      </c>
      <c r="B1610" s="1037">
        <v>241.3952775679</v>
      </c>
    </row>
    <row r="1611" spans="1:2">
      <c r="A1611" s="1036" t="s">
        <v>724</v>
      </c>
      <c r="B1611" s="1037">
        <v>241.63655046619999</v>
      </c>
    </row>
    <row r="1612" spans="1:2">
      <c r="A1612" s="1036" t="s">
        <v>4878</v>
      </c>
      <c r="B1612" s="1037">
        <v>241.73175567729999</v>
      </c>
    </row>
    <row r="1613" spans="1:2">
      <c r="A1613" s="1036" t="s">
        <v>4879</v>
      </c>
      <c r="B1613" s="1037">
        <v>241.82706072249999</v>
      </c>
    </row>
    <row r="1614" spans="1:2">
      <c r="A1614" s="1036" t="s">
        <v>723</v>
      </c>
      <c r="B1614" s="1037">
        <v>241.8681916347</v>
      </c>
    </row>
    <row r="1615" spans="1:2">
      <c r="A1615" s="1036" t="s">
        <v>722</v>
      </c>
      <c r="B1615" s="1037">
        <v>242.0320524375</v>
      </c>
    </row>
    <row r="1616" spans="1:2">
      <c r="A1616" s="1036" t="s">
        <v>721</v>
      </c>
      <c r="B1616" s="1037">
        <v>242.1187058223</v>
      </c>
    </row>
    <row r="1617" spans="1:2">
      <c r="A1617" s="1036" t="s">
        <v>317</v>
      </c>
      <c r="B1617" s="1037">
        <v>242.2911620571</v>
      </c>
    </row>
    <row r="1618" spans="1:2">
      <c r="A1618" s="1036" t="s">
        <v>720</v>
      </c>
      <c r="B1618" s="1037">
        <v>242.8311897369</v>
      </c>
    </row>
    <row r="1619" spans="1:2">
      <c r="A1619" s="1036" t="s">
        <v>4880</v>
      </c>
      <c r="B1619" s="1037">
        <v>242.92706455920001</v>
      </c>
    </row>
    <row r="1620" spans="1:2">
      <c r="A1620" s="1036" t="s">
        <v>4881</v>
      </c>
      <c r="B1620" s="1037">
        <v>243.02303923860001</v>
      </c>
    </row>
    <row r="1621" spans="1:2">
      <c r="A1621" s="1036" t="s">
        <v>719</v>
      </c>
      <c r="B1621" s="1037">
        <v>243.49514342360001</v>
      </c>
    </row>
    <row r="1622" spans="1:2">
      <c r="A1622" s="1036" t="s">
        <v>718</v>
      </c>
      <c r="B1622" s="1037">
        <v>243.39182294669999</v>
      </c>
    </row>
    <row r="1623" spans="1:2">
      <c r="A1623" s="1036" t="s">
        <v>717</v>
      </c>
      <c r="B1623" s="1037">
        <v>243.35124020110001</v>
      </c>
    </row>
    <row r="1624" spans="1:2">
      <c r="A1624" s="1036" t="s">
        <v>716</v>
      </c>
      <c r="B1624" s="1037">
        <v>243.55939011999999</v>
      </c>
    </row>
    <row r="1625" spans="1:2">
      <c r="A1625" s="1036" t="s">
        <v>715</v>
      </c>
      <c r="B1625" s="1037">
        <v>243.69011208969999</v>
      </c>
    </row>
    <row r="1626" spans="1:2">
      <c r="A1626" s="1036" t="s">
        <v>4882</v>
      </c>
      <c r="B1626" s="1037">
        <v>243.7977429828</v>
      </c>
    </row>
    <row r="1627" spans="1:2">
      <c r="A1627" s="1036" t="s">
        <v>6037</v>
      </c>
      <c r="B1627" s="1037">
        <v>243.90498324239999</v>
      </c>
    </row>
    <row r="1628" spans="1:2">
      <c r="A1628" s="1036" t="s">
        <v>714</v>
      </c>
      <c r="B1628" s="1037">
        <v>244.36144472980001</v>
      </c>
    </row>
    <row r="1629" spans="1:2">
      <c r="A1629" s="1036" t="s">
        <v>713</v>
      </c>
      <c r="B1629" s="1037">
        <v>244.11714371299999</v>
      </c>
    </row>
    <row r="1630" spans="1:2">
      <c r="A1630" s="1036" t="s">
        <v>712</v>
      </c>
      <c r="B1630" s="1037">
        <v>244.9201073847</v>
      </c>
    </row>
    <row r="1631" spans="1:2">
      <c r="A1631" s="1036" t="s">
        <v>711</v>
      </c>
      <c r="B1631" s="1037">
        <v>245.1565346255</v>
      </c>
    </row>
    <row r="1632" spans="1:2">
      <c r="A1632" s="1036" t="s">
        <v>710</v>
      </c>
      <c r="B1632" s="1037">
        <v>245.80513154280001</v>
      </c>
    </row>
    <row r="1633" spans="1:2">
      <c r="A1633" s="1036" t="s">
        <v>4883</v>
      </c>
      <c r="B1633" s="1037">
        <v>245.9068641696</v>
      </c>
    </row>
    <row r="1634" spans="1:2">
      <c r="A1634" s="1036" t="s">
        <v>4884</v>
      </c>
      <c r="B1634" s="1037">
        <v>246.0087052451</v>
      </c>
    </row>
    <row r="1635" spans="1:2">
      <c r="A1635" s="1036" t="s">
        <v>6038</v>
      </c>
      <c r="B1635" s="1037">
        <v>246.11065476940001</v>
      </c>
    </row>
    <row r="1636" spans="1:2">
      <c r="A1636" s="1036" t="s">
        <v>709</v>
      </c>
      <c r="B1636" s="1037">
        <v>246.5173338569</v>
      </c>
    </row>
    <row r="1637" spans="1:2">
      <c r="A1637" s="1036" t="s">
        <v>708</v>
      </c>
      <c r="B1637" s="1037">
        <v>246.90741867209999</v>
      </c>
    </row>
    <row r="1638" spans="1:2">
      <c r="A1638" s="1036" t="s">
        <v>707</v>
      </c>
      <c r="B1638" s="1037">
        <v>247.21017237500001</v>
      </c>
    </row>
    <row r="1639" spans="1:2">
      <c r="A1639" s="1036" t="s">
        <v>706</v>
      </c>
      <c r="B1639" s="1037">
        <v>247.54492773480001</v>
      </c>
    </row>
    <row r="1640" spans="1:2">
      <c r="A1640" s="1036" t="s">
        <v>4885</v>
      </c>
      <c r="B1640" s="1037">
        <v>247.62282841710001</v>
      </c>
    </row>
    <row r="1641" spans="1:2">
      <c r="A1641" s="1036" t="s">
        <v>4886</v>
      </c>
      <c r="B1641" s="1037">
        <v>247.7008120783</v>
      </c>
    </row>
    <row r="1642" spans="1:2">
      <c r="A1642" s="1036" t="s">
        <v>705</v>
      </c>
      <c r="B1642" s="1037">
        <v>247.6271277969</v>
      </c>
    </row>
    <row r="1643" spans="1:2">
      <c r="A1643" s="1036" t="s">
        <v>704</v>
      </c>
      <c r="B1643" s="1037">
        <v>247.7251459899</v>
      </c>
    </row>
    <row r="1644" spans="1:2">
      <c r="A1644" s="1036" t="s">
        <v>703</v>
      </c>
      <c r="B1644" s="1037">
        <v>247.72625468499999</v>
      </c>
    </row>
    <row r="1645" spans="1:2">
      <c r="A1645" s="1036" t="s">
        <v>702</v>
      </c>
      <c r="B1645" s="1037">
        <v>247.9160291396</v>
      </c>
    </row>
    <row r="1646" spans="1:2">
      <c r="A1646" s="1036" t="s">
        <v>316</v>
      </c>
      <c r="B1646" s="1037">
        <v>248.1808012173</v>
      </c>
    </row>
    <row r="1647" spans="1:2">
      <c r="A1647" s="1036" t="s">
        <v>4887</v>
      </c>
      <c r="B1647" s="1037">
        <v>248.25081296190001</v>
      </c>
    </row>
    <row r="1648" spans="1:2">
      <c r="A1648" s="1036" t="s">
        <v>4888</v>
      </c>
      <c r="B1648" s="1037">
        <v>248.32089805819999</v>
      </c>
    </row>
    <row r="1649" spans="1:2">
      <c r="A1649" s="1036" t="s">
        <v>701</v>
      </c>
      <c r="B1649" s="1037">
        <v>248.26034870239999</v>
      </c>
    </row>
    <row r="1650" spans="1:2">
      <c r="A1650" s="1036" t="s">
        <v>700</v>
      </c>
      <c r="B1650" s="1037">
        <v>248.25580082339999</v>
      </c>
    </row>
    <row r="1651" spans="1:2">
      <c r="A1651" s="1036" t="s">
        <v>699</v>
      </c>
      <c r="B1651" s="1037">
        <v>248.3965608773</v>
      </c>
    </row>
    <row r="1652" spans="1:2">
      <c r="A1652" s="1036" t="s">
        <v>698</v>
      </c>
      <c r="B1652" s="1037">
        <v>248.5824572619</v>
      </c>
    </row>
    <row r="1653" spans="1:2">
      <c r="A1653" s="1036" t="s">
        <v>697</v>
      </c>
      <c r="B1653" s="1037">
        <v>249.10352022730001</v>
      </c>
    </row>
    <row r="1654" spans="1:2">
      <c r="A1654" s="1036" t="s">
        <v>4889</v>
      </c>
      <c r="B1654" s="1037">
        <v>249.17429252790001</v>
      </c>
    </row>
    <row r="1655" spans="1:2">
      <c r="A1655" s="1036" t="s">
        <v>4890</v>
      </c>
      <c r="B1655" s="1037">
        <v>249.24513842019999</v>
      </c>
    </row>
    <row r="1656" spans="1:2">
      <c r="A1656" s="1036" t="s">
        <v>6039</v>
      </c>
      <c r="B1656" s="1037">
        <v>249.31605790410001</v>
      </c>
    </row>
    <row r="1657" spans="1:2">
      <c r="A1657" s="1036" t="s">
        <v>6040</v>
      </c>
      <c r="B1657" s="1037">
        <v>249.38705097959999</v>
      </c>
    </row>
    <row r="1658" spans="1:2">
      <c r="A1658" s="1036" t="s">
        <v>696</v>
      </c>
      <c r="B1658" s="1037">
        <v>249.6080222029</v>
      </c>
    </row>
    <row r="1659" spans="1:2">
      <c r="A1659" s="1036" t="s">
        <v>695</v>
      </c>
      <c r="B1659" s="1037">
        <v>249.92370122010001</v>
      </c>
    </row>
    <row r="1660" spans="1:2">
      <c r="A1660" s="1036" t="s">
        <v>694</v>
      </c>
      <c r="B1660" s="1037">
        <v>250.3523734252</v>
      </c>
    </row>
    <row r="1661" spans="1:2">
      <c r="A1661" s="1036" t="s">
        <v>4891</v>
      </c>
      <c r="B1661" s="1037">
        <v>250.4236608672</v>
      </c>
    </row>
    <row r="1662" spans="1:2">
      <c r="A1662" s="1036" t="s">
        <v>4892</v>
      </c>
      <c r="B1662" s="1037">
        <v>250.49488381559999</v>
      </c>
    </row>
    <row r="1663" spans="1:2">
      <c r="A1663" s="1036" t="s">
        <v>693</v>
      </c>
      <c r="B1663" s="1037">
        <v>250.8902825381</v>
      </c>
    </row>
    <row r="1664" spans="1:2">
      <c r="A1664" s="1036" t="s">
        <v>692</v>
      </c>
      <c r="B1664" s="1037">
        <v>251.40408882419999</v>
      </c>
    </row>
    <row r="1665" spans="1:2">
      <c r="A1665" s="1036" t="s">
        <v>691</v>
      </c>
      <c r="B1665" s="1037">
        <v>251.49881099820001</v>
      </c>
    </row>
    <row r="1666" spans="1:2">
      <c r="A1666" s="1036" t="s">
        <v>690</v>
      </c>
      <c r="B1666" s="1037">
        <v>252.10196832840001</v>
      </c>
    </row>
    <row r="1667" spans="1:2">
      <c r="A1667" s="1036" t="s">
        <v>689</v>
      </c>
      <c r="B1667" s="1037">
        <v>252.33482994010001</v>
      </c>
    </row>
    <row r="1668" spans="1:2">
      <c r="A1668" s="1036" t="s">
        <v>4893</v>
      </c>
      <c r="B1668" s="1037">
        <v>252.3920261108</v>
      </c>
    </row>
    <row r="1669" spans="1:2">
      <c r="A1669" s="1036" t="s">
        <v>4894</v>
      </c>
      <c r="B1669" s="1037">
        <v>252.44925729139999</v>
      </c>
    </row>
    <row r="1670" spans="1:2">
      <c r="A1670" s="1036" t="s">
        <v>688</v>
      </c>
      <c r="B1670" s="1037">
        <v>252.7166162737</v>
      </c>
    </row>
    <row r="1671" spans="1:2">
      <c r="A1671" s="1036" t="s">
        <v>687</v>
      </c>
      <c r="B1671" s="1037">
        <v>252.97608578309999</v>
      </c>
    </row>
    <row r="1672" spans="1:2">
      <c r="A1672" s="1036" t="s">
        <v>686</v>
      </c>
      <c r="B1672" s="1037">
        <v>252.9651911441</v>
      </c>
    </row>
    <row r="1673" spans="1:2">
      <c r="A1673" s="1036" t="s">
        <v>685</v>
      </c>
      <c r="B1673" s="1037">
        <v>253.34080460519999</v>
      </c>
    </row>
    <row r="1674" spans="1:2">
      <c r="A1674" s="1036" t="s">
        <v>684</v>
      </c>
      <c r="B1674" s="1037">
        <v>253.9820506618</v>
      </c>
    </row>
    <row r="1675" spans="1:2">
      <c r="A1675" s="1036" t="s">
        <v>4895</v>
      </c>
      <c r="B1675" s="1037">
        <v>254.0439170953</v>
      </c>
    </row>
    <row r="1676" spans="1:2">
      <c r="A1676" s="1036" t="s">
        <v>4896</v>
      </c>
      <c r="B1676" s="1037">
        <v>254.1058521777</v>
      </c>
    </row>
    <row r="1677" spans="1:2">
      <c r="A1677" s="1036" t="s">
        <v>683</v>
      </c>
      <c r="B1677" s="1037">
        <v>254.23856652270001</v>
      </c>
    </row>
    <row r="1678" spans="1:2">
      <c r="A1678" s="1036" t="s">
        <v>315</v>
      </c>
      <c r="B1678" s="1037">
        <v>254.4713135941</v>
      </c>
    </row>
    <row r="1679" spans="1:2">
      <c r="A1679" s="1036" t="s">
        <v>682</v>
      </c>
      <c r="B1679" s="1037">
        <v>254.6947038964</v>
      </c>
    </row>
    <row r="1680" spans="1:2">
      <c r="A1680" s="1036" t="s">
        <v>681</v>
      </c>
      <c r="B1680" s="1037">
        <v>255.06519881439999</v>
      </c>
    </row>
    <row r="1681" spans="1:2">
      <c r="A1681" s="1036" t="s">
        <v>680</v>
      </c>
      <c r="B1681" s="1037">
        <v>255.34468222449999</v>
      </c>
    </row>
    <row r="1682" spans="1:2">
      <c r="A1682" s="1036" t="s">
        <v>4897</v>
      </c>
      <c r="B1682" s="1037">
        <v>255.40697315700001</v>
      </c>
    </row>
    <row r="1683" spans="1:2">
      <c r="A1683" s="1036" t="s">
        <v>4898</v>
      </c>
      <c r="B1683" s="1037">
        <v>255.4693327828</v>
      </c>
    </row>
    <row r="1684" spans="1:2">
      <c r="A1684" s="1036" t="s">
        <v>679</v>
      </c>
      <c r="B1684" s="1037">
        <v>255.66171103299999</v>
      </c>
    </row>
    <row r="1685" spans="1:2">
      <c r="A1685" s="1036" t="s">
        <v>678</v>
      </c>
      <c r="B1685" s="1037">
        <v>256.0128687911</v>
      </c>
    </row>
    <row r="1686" spans="1:2">
      <c r="A1686" s="1036" t="s">
        <v>677</v>
      </c>
      <c r="B1686" s="1037">
        <v>256.0620511775</v>
      </c>
    </row>
    <row r="1687" spans="1:2">
      <c r="A1687" s="1036" t="s">
        <v>676</v>
      </c>
      <c r="B1687" s="1037">
        <v>256.61426178260001</v>
      </c>
    </row>
    <row r="1688" spans="1:2">
      <c r="A1688" s="1036" t="s">
        <v>675</v>
      </c>
      <c r="B1688" s="1037">
        <v>256.22089135279998</v>
      </c>
    </row>
    <row r="1689" spans="1:2">
      <c r="A1689" s="1036" t="s">
        <v>4899</v>
      </c>
      <c r="B1689" s="1037">
        <v>256.2836631376</v>
      </c>
    </row>
    <row r="1690" spans="1:2">
      <c r="A1690" s="1036" t="s">
        <v>4900</v>
      </c>
      <c r="B1690" s="1037">
        <v>256.3465036156</v>
      </c>
    </row>
    <row r="1691" spans="1:2">
      <c r="A1691" s="1036" t="s">
        <v>674</v>
      </c>
      <c r="B1691" s="1037">
        <v>256.52152760220002</v>
      </c>
    </row>
    <row r="1692" spans="1:2">
      <c r="A1692" s="1036" t="s">
        <v>673</v>
      </c>
      <c r="B1692" s="1037">
        <v>256.44123411639998</v>
      </c>
    </row>
    <row r="1693" spans="1:2">
      <c r="A1693" s="1036" t="s">
        <v>672</v>
      </c>
      <c r="B1693" s="1037">
        <v>256.62296181170001</v>
      </c>
    </row>
    <row r="1694" spans="1:2">
      <c r="A1694" s="1036" t="s">
        <v>671</v>
      </c>
      <c r="B1694" s="1037">
        <v>256.73308310380003</v>
      </c>
    </row>
    <row r="1695" spans="1:2">
      <c r="A1695" s="1036" t="s">
        <v>670</v>
      </c>
      <c r="B1695" s="1037">
        <v>256.92920448799998</v>
      </c>
    </row>
    <row r="1696" spans="1:2">
      <c r="A1696" s="1036" t="s">
        <v>4901</v>
      </c>
      <c r="B1696" s="1037">
        <v>256.99242458280003</v>
      </c>
    </row>
    <row r="1697" spans="1:2">
      <c r="A1697" s="1036" t="s">
        <v>4902</v>
      </c>
      <c r="B1697" s="1037">
        <v>257.0557133904</v>
      </c>
    </row>
    <row r="1698" spans="1:2">
      <c r="A1698" s="1036" t="s">
        <v>669</v>
      </c>
      <c r="B1698" s="1037">
        <v>256.76670520580001</v>
      </c>
    </row>
    <row r="1699" spans="1:2">
      <c r="A1699" s="1036" t="s">
        <v>668</v>
      </c>
      <c r="B1699" s="1037">
        <v>257.09082394019998</v>
      </c>
    </row>
    <row r="1700" spans="1:2">
      <c r="A1700" s="1036" t="s">
        <v>667</v>
      </c>
      <c r="B1700" s="1037">
        <v>257.1308725847</v>
      </c>
    </row>
    <row r="1701" spans="1:2">
      <c r="A1701" s="1036" t="s">
        <v>666</v>
      </c>
      <c r="B1701" s="1037">
        <v>257.41347287399998</v>
      </c>
    </row>
    <row r="1702" spans="1:2">
      <c r="A1702" s="1036" t="s">
        <v>665</v>
      </c>
      <c r="B1702" s="1037">
        <v>257.7540056286</v>
      </c>
    </row>
    <row r="1703" spans="1:2">
      <c r="A1703" s="1036" t="s">
        <v>4903</v>
      </c>
      <c r="B1703" s="1037">
        <v>257.82933889100002</v>
      </c>
    </row>
    <row r="1704" spans="1:2">
      <c r="A1704" s="1036" t="s">
        <v>4904</v>
      </c>
      <c r="B1704" s="1037">
        <v>257.90471584879998</v>
      </c>
    </row>
    <row r="1705" spans="1:2">
      <c r="A1705" s="1036" t="s">
        <v>664</v>
      </c>
      <c r="B1705" s="1037">
        <v>257.93124407440001</v>
      </c>
    </row>
    <row r="1706" spans="1:2">
      <c r="A1706" s="1036" t="s">
        <v>6041</v>
      </c>
      <c r="B1706" s="1037">
        <v>258.00389576010002</v>
      </c>
    </row>
    <row r="1707" spans="1:2">
      <c r="A1707" s="1036" t="s">
        <v>663</v>
      </c>
      <c r="B1707" s="1037">
        <v>258.26087628850001</v>
      </c>
    </row>
    <row r="1708" spans="1:2">
      <c r="A1708" s="1036" t="s">
        <v>314</v>
      </c>
      <c r="B1708" s="1037">
        <v>258.32399727379999</v>
      </c>
    </row>
    <row r="1709" spans="1:2">
      <c r="A1709" s="1036" t="s">
        <v>662</v>
      </c>
      <c r="B1709" s="1037">
        <v>258.0943889879</v>
      </c>
    </row>
    <row r="1710" spans="1:2">
      <c r="A1710" s="1036" t="s">
        <v>4905</v>
      </c>
      <c r="B1710" s="1037">
        <v>258.16732564310001</v>
      </c>
    </row>
    <row r="1711" spans="1:2">
      <c r="A1711" s="1036" t="s">
        <v>4906</v>
      </c>
      <c r="B1711" s="1037">
        <v>258.2403400732</v>
      </c>
    </row>
    <row r="1712" spans="1:2">
      <c r="A1712" s="1036" t="s">
        <v>661</v>
      </c>
      <c r="B1712" s="1037">
        <v>258.47234456690001</v>
      </c>
    </row>
    <row r="1713" spans="1:2">
      <c r="A1713" s="1036" t="s">
        <v>660</v>
      </c>
      <c r="B1713" s="1037">
        <v>258.4469031813</v>
      </c>
    </row>
    <row r="1714" spans="1:2">
      <c r="A1714" s="1036" t="s">
        <v>2306</v>
      </c>
      <c r="B1714" s="1037">
        <v>258.52015093569997</v>
      </c>
    </row>
    <row r="1715" spans="1:2">
      <c r="A1715" s="1036" t="s">
        <v>659</v>
      </c>
      <c r="B1715" s="1037">
        <v>259.0674571033</v>
      </c>
    </row>
    <row r="1716" spans="1:2">
      <c r="A1716" s="1036" t="s">
        <v>658</v>
      </c>
      <c r="B1716" s="1037">
        <v>258.84944111509998</v>
      </c>
    </row>
    <row r="1717" spans="1:2">
      <c r="A1717" s="1036" t="s">
        <v>4907</v>
      </c>
      <c r="B1717" s="1037">
        <v>258.92292219389998</v>
      </c>
    </row>
    <row r="1718" spans="1:2">
      <c r="A1718" s="1036" t="s">
        <v>4908</v>
      </c>
      <c r="B1718" s="1037">
        <v>258.99635794149998</v>
      </c>
    </row>
    <row r="1719" spans="1:2">
      <c r="A1719" s="1036" t="s">
        <v>657</v>
      </c>
      <c r="B1719" s="1037">
        <v>258.66460374000002</v>
      </c>
    </row>
    <row r="1720" spans="1:2">
      <c r="A1720" s="1036" t="s">
        <v>656</v>
      </c>
      <c r="B1720" s="1037">
        <v>258.6874208589</v>
      </c>
    </row>
    <row r="1721" spans="1:2">
      <c r="A1721" s="1036" t="s">
        <v>655</v>
      </c>
      <c r="B1721" s="1037">
        <v>259.02066417859999</v>
      </c>
    </row>
    <row r="1722" spans="1:2">
      <c r="A1722" s="1036" t="s">
        <v>654</v>
      </c>
      <c r="B1722" s="1037">
        <v>259.40417951260002</v>
      </c>
    </row>
    <row r="1723" spans="1:2">
      <c r="A1723" s="1036" t="s">
        <v>4909</v>
      </c>
      <c r="B1723" s="1037">
        <v>259.47820715820001</v>
      </c>
    </row>
    <row r="1724" spans="1:2">
      <c r="A1724" s="1036" t="s">
        <v>4910</v>
      </c>
      <c r="B1724" s="1037">
        <v>259.55231282109997</v>
      </c>
    </row>
    <row r="1725" spans="1:2">
      <c r="A1725" s="1036" t="s">
        <v>4911</v>
      </c>
      <c r="B1725" s="1037">
        <v>259.62649650119999</v>
      </c>
    </row>
    <row r="1726" spans="1:2">
      <c r="A1726" s="1036" t="s">
        <v>653</v>
      </c>
      <c r="B1726" s="1037">
        <v>259.50470522640001</v>
      </c>
    </row>
    <row r="1727" spans="1:2">
      <c r="A1727" s="1036" t="s">
        <v>652</v>
      </c>
      <c r="B1727" s="1037">
        <v>259.6240690395</v>
      </c>
    </row>
    <row r="1728" spans="1:2">
      <c r="A1728" s="1036" t="s">
        <v>651</v>
      </c>
      <c r="B1728" s="1037">
        <v>259.63066758209999</v>
      </c>
    </row>
    <row r="1729" spans="1:2">
      <c r="A1729" s="1036" t="s">
        <v>650</v>
      </c>
      <c r="B1729" s="1037">
        <v>259.19145445020001</v>
      </c>
    </row>
    <row r="1730" spans="1:2">
      <c r="A1730" s="1036" t="s">
        <v>649</v>
      </c>
      <c r="B1730" s="1037">
        <v>258.64830882460001</v>
      </c>
    </row>
    <row r="1731" spans="1:2">
      <c r="A1731" s="1036" t="s">
        <v>4912</v>
      </c>
      <c r="B1731" s="1037">
        <v>258.72819176069999</v>
      </c>
    </row>
    <row r="1732" spans="1:2">
      <c r="A1732" s="1036" t="s">
        <v>4913</v>
      </c>
      <c r="B1732" s="1037">
        <v>258.80815834079999</v>
      </c>
    </row>
    <row r="1733" spans="1:2">
      <c r="A1733" s="1036" t="s">
        <v>648</v>
      </c>
      <c r="B1733" s="1037">
        <v>259.04114805950002</v>
      </c>
    </row>
    <row r="1734" spans="1:2">
      <c r="A1734" s="1036" t="s">
        <v>647</v>
      </c>
      <c r="B1734" s="1037">
        <v>260.40960169570002</v>
      </c>
    </row>
    <row r="1735" spans="1:2">
      <c r="A1735" s="1036" t="s">
        <v>646</v>
      </c>
      <c r="B1735" s="1037">
        <v>260.68622890860001</v>
      </c>
    </row>
    <row r="1736" spans="1:2">
      <c r="A1736" s="1036" t="s">
        <v>645</v>
      </c>
      <c r="B1736" s="1037">
        <v>259.68896484200002</v>
      </c>
    </row>
    <row r="1737" spans="1:2">
      <c r="A1737" s="1036" t="s">
        <v>644</v>
      </c>
      <c r="B1737" s="1037">
        <v>260.53633630830001</v>
      </c>
    </row>
    <row r="1738" spans="1:2">
      <c r="A1738" s="1036" t="s">
        <v>4914</v>
      </c>
      <c r="B1738" s="1037">
        <v>260.61933065059998</v>
      </c>
    </row>
    <row r="1739" spans="1:2">
      <c r="A1739" s="1036" t="s">
        <v>4915</v>
      </c>
      <c r="B1739" s="1037">
        <v>260.7024113155</v>
      </c>
    </row>
    <row r="1740" spans="1:2">
      <c r="A1740" s="1036" t="s">
        <v>643</v>
      </c>
      <c r="B1740" s="1037">
        <v>260.99778356050001</v>
      </c>
    </row>
    <row r="1741" spans="1:2">
      <c r="A1741" s="1036" t="s">
        <v>642</v>
      </c>
      <c r="B1741" s="1037">
        <v>261.72184652340002</v>
      </c>
    </row>
    <row r="1742" spans="1:2">
      <c r="A1742" s="1036" t="s">
        <v>641</v>
      </c>
      <c r="B1742" s="1037">
        <v>261.2980765488</v>
      </c>
    </row>
    <row r="1743" spans="1:2">
      <c r="A1743" s="1036" t="s">
        <v>640</v>
      </c>
      <c r="B1743" s="1037">
        <v>261.4425855357</v>
      </c>
    </row>
    <row r="1744" spans="1:2">
      <c r="A1744" s="1036" t="s">
        <v>639</v>
      </c>
      <c r="B1744" s="1037">
        <v>262.47846139019998</v>
      </c>
    </row>
    <row r="1745" spans="1:2">
      <c r="A1745" s="1036" t="s">
        <v>4916</v>
      </c>
      <c r="B1745" s="1037">
        <v>262.56201300039999</v>
      </c>
    </row>
    <row r="1746" spans="1:2">
      <c r="A1746" s="1036" t="s">
        <v>4917</v>
      </c>
      <c r="B1746" s="1037">
        <v>262.645650961</v>
      </c>
    </row>
    <row r="1747" spans="1:2">
      <c r="A1747" s="1036" t="s">
        <v>638</v>
      </c>
      <c r="B1747" s="1037">
        <v>262.59848091700002</v>
      </c>
    </row>
    <row r="1748" spans="1:2">
      <c r="A1748" s="1036" t="s">
        <v>637</v>
      </c>
      <c r="B1748" s="1037">
        <v>262.59965655690002</v>
      </c>
    </row>
    <row r="1749" spans="1:2">
      <c r="A1749" s="1036" t="s">
        <v>636</v>
      </c>
      <c r="B1749" s="1037">
        <v>262.875026349</v>
      </c>
    </row>
    <row r="1750" spans="1:2">
      <c r="A1750" s="1036" t="s">
        <v>635</v>
      </c>
      <c r="B1750" s="1037">
        <v>263.02064269689998</v>
      </c>
    </row>
    <row r="1751" spans="1:2">
      <c r="A1751" s="1036" t="s">
        <v>634</v>
      </c>
      <c r="B1751" s="1037">
        <v>263.36786495370001</v>
      </c>
    </row>
    <row r="1752" spans="1:2">
      <c r="A1752" s="1036" t="s">
        <v>4918</v>
      </c>
      <c r="B1752" s="1037">
        <v>263.44548277860002</v>
      </c>
    </row>
    <row r="1753" spans="1:2">
      <c r="A1753" s="1036" t="s">
        <v>4919</v>
      </c>
      <c r="B1753" s="1037">
        <v>263.52318044920003</v>
      </c>
    </row>
    <row r="1754" spans="1:2">
      <c r="A1754" s="1036" t="s">
        <v>633</v>
      </c>
      <c r="B1754" s="1037">
        <v>263.25553406940003</v>
      </c>
    </row>
    <row r="1755" spans="1:2">
      <c r="A1755" s="1036" t="s">
        <v>632</v>
      </c>
      <c r="B1755" s="1037">
        <v>263.24403049469998</v>
      </c>
    </row>
    <row r="1756" spans="1:2">
      <c r="A1756" s="1036" t="s">
        <v>631</v>
      </c>
      <c r="B1756" s="1037">
        <v>263.49099636950001</v>
      </c>
    </row>
    <row r="1757" spans="1:2">
      <c r="A1757" s="1036" t="s">
        <v>630</v>
      </c>
      <c r="B1757" s="1037">
        <v>263.59964781420001</v>
      </c>
    </row>
    <row r="1758" spans="1:2">
      <c r="A1758" s="1036" t="s">
        <v>629</v>
      </c>
      <c r="B1758" s="1037">
        <v>263.76682285139998</v>
      </c>
    </row>
    <row r="1759" spans="1:2">
      <c r="A1759" s="1036" t="s">
        <v>4920</v>
      </c>
      <c r="B1759" s="1037">
        <v>263.84014229899998</v>
      </c>
    </row>
    <row r="1760" spans="1:2">
      <c r="A1760" s="1036" t="s">
        <v>4921</v>
      </c>
      <c r="B1760" s="1037">
        <v>263.91353671939999</v>
      </c>
    </row>
    <row r="1761" spans="1:2">
      <c r="A1761" s="1036" t="s">
        <v>628</v>
      </c>
      <c r="B1761" s="1037">
        <v>264.42941292120003</v>
      </c>
    </row>
    <row r="1762" spans="1:2">
      <c r="A1762" s="1036" t="s">
        <v>627</v>
      </c>
      <c r="B1762" s="1037">
        <v>264.74445734049999</v>
      </c>
    </row>
    <row r="1763" spans="1:2">
      <c r="A1763" s="1036" t="s">
        <v>626</v>
      </c>
      <c r="B1763" s="1037">
        <v>265.10317164859998</v>
      </c>
    </row>
    <row r="1764" spans="1:2">
      <c r="A1764" s="1036" t="s">
        <v>625</v>
      </c>
      <c r="B1764" s="1037">
        <v>265.11909406199999</v>
      </c>
    </row>
    <row r="1765" spans="1:2">
      <c r="A1765" s="1036" t="s">
        <v>624</v>
      </c>
      <c r="B1765" s="1037">
        <v>265.33060124460002</v>
      </c>
    </row>
    <row r="1766" spans="1:2">
      <c r="A1766" s="1036" t="s">
        <v>4922</v>
      </c>
      <c r="B1766" s="1037">
        <v>265.40092900619999</v>
      </c>
    </row>
    <row r="1767" spans="1:2">
      <c r="A1767" s="1036" t="s">
        <v>4923</v>
      </c>
      <c r="B1767" s="1037">
        <v>265.47132873340001</v>
      </c>
    </row>
    <row r="1768" spans="1:2">
      <c r="A1768" s="1036" t="s">
        <v>313</v>
      </c>
      <c r="B1768" s="1037">
        <v>265.9090859968</v>
      </c>
    </row>
    <row r="1769" spans="1:2">
      <c r="A1769" s="1036" t="s">
        <v>623</v>
      </c>
      <c r="B1769" s="1037">
        <v>265.7869736239</v>
      </c>
    </row>
    <row r="1770" spans="1:2">
      <c r="A1770" s="1036" t="s">
        <v>622</v>
      </c>
      <c r="B1770" s="1037">
        <v>266.21571502490002</v>
      </c>
    </row>
    <row r="1771" spans="1:2">
      <c r="A1771" s="1036" t="s">
        <v>621</v>
      </c>
      <c r="B1771" s="1037">
        <v>266.3417635289</v>
      </c>
    </row>
    <row r="1772" spans="1:2">
      <c r="A1772" s="1036" t="s">
        <v>620</v>
      </c>
      <c r="B1772" s="1037">
        <v>266.42167584679999</v>
      </c>
    </row>
    <row r="1773" spans="1:2">
      <c r="A1773" s="1036" t="s">
        <v>4924</v>
      </c>
      <c r="B1773" s="1037">
        <v>266.49204361620002</v>
      </c>
    </row>
    <row r="1774" spans="1:2">
      <c r="A1774" s="1036" t="s">
        <v>4925</v>
      </c>
      <c r="B1774" s="1037">
        <v>266.56248295180001</v>
      </c>
    </row>
    <row r="1775" spans="1:2">
      <c r="A1775" s="1036" t="s">
        <v>619</v>
      </c>
      <c r="B1775" s="1037">
        <v>266.53718590609998</v>
      </c>
    </row>
    <row r="1776" spans="1:2">
      <c r="A1776" s="1036" t="s">
        <v>618</v>
      </c>
      <c r="B1776" s="1037">
        <v>266.75125073790002</v>
      </c>
    </row>
    <row r="1777" spans="1:2">
      <c r="A1777" s="1036" t="s">
        <v>617</v>
      </c>
      <c r="B1777" s="1037">
        <v>267.01423345490002</v>
      </c>
    </row>
    <row r="1778" spans="1:2">
      <c r="A1778" s="1036" t="s">
        <v>616</v>
      </c>
      <c r="B1778" s="1037">
        <v>267.15368093180001</v>
      </c>
    </row>
    <row r="1779" spans="1:2">
      <c r="A1779" s="1036" t="s">
        <v>615</v>
      </c>
      <c r="B1779" s="1037">
        <v>267.23223706009998</v>
      </c>
    </row>
    <row r="1780" spans="1:2">
      <c r="A1780" s="1036" t="s">
        <v>4926</v>
      </c>
      <c r="B1780" s="1037">
        <v>267.29896038020001</v>
      </c>
    </row>
    <row r="1781" spans="1:2">
      <c r="A1781" s="1036" t="s">
        <v>4927</v>
      </c>
      <c r="B1781" s="1037">
        <v>267.36572773649999</v>
      </c>
    </row>
    <row r="1782" spans="1:2">
      <c r="A1782" s="1036" t="s">
        <v>614</v>
      </c>
      <c r="B1782" s="1037">
        <v>267.00068884770002</v>
      </c>
    </row>
    <row r="1783" spans="1:2">
      <c r="A1783" s="1036" t="s">
        <v>613</v>
      </c>
      <c r="B1783" s="1037">
        <v>266.57154782420002</v>
      </c>
    </row>
    <row r="1784" spans="1:2">
      <c r="A1784" s="1036" t="s">
        <v>612</v>
      </c>
      <c r="B1784" s="1037">
        <v>266.4228426853</v>
      </c>
    </row>
    <row r="1785" spans="1:2">
      <c r="A1785" s="1036" t="s">
        <v>611</v>
      </c>
      <c r="B1785" s="1037">
        <v>266.40046609249998</v>
      </c>
    </row>
    <row r="1786" spans="1:2">
      <c r="A1786" s="1036" t="s">
        <v>610</v>
      </c>
      <c r="B1786" s="1037">
        <v>266.20656996449998</v>
      </c>
    </row>
    <row r="1787" spans="1:2">
      <c r="A1787" s="1036" t="s">
        <v>4928</v>
      </c>
      <c r="B1787" s="1037">
        <v>266.26583523379998</v>
      </c>
    </row>
    <row r="1788" spans="1:2">
      <c r="A1788" s="1036" t="s">
        <v>4929</v>
      </c>
      <c r="B1788" s="1037">
        <v>266.32516384360002</v>
      </c>
    </row>
    <row r="1789" spans="1:2">
      <c r="A1789" s="1036" t="s">
        <v>609</v>
      </c>
      <c r="B1789" s="1037">
        <v>266.63127408000003</v>
      </c>
    </row>
    <row r="1790" spans="1:2">
      <c r="A1790" s="1036" t="s">
        <v>6042</v>
      </c>
      <c r="B1790" s="1037">
        <v>266.69072937089999</v>
      </c>
    </row>
    <row r="1791" spans="1:2">
      <c r="A1791" s="1036" t="s">
        <v>608</v>
      </c>
      <c r="B1791" s="1037">
        <v>266.94344579680001</v>
      </c>
    </row>
    <row r="1792" spans="1:2">
      <c r="A1792" s="1036" t="s">
        <v>607</v>
      </c>
      <c r="B1792" s="1037">
        <v>266.8921437706</v>
      </c>
    </row>
    <row r="1793" spans="1:2">
      <c r="A1793" s="1036" t="s">
        <v>606</v>
      </c>
      <c r="B1793" s="1037">
        <v>266.67962872110002</v>
      </c>
    </row>
    <row r="1794" spans="1:2">
      <c r="A1794" s="1036" t="s">
        <v>4930</v>
      </c>
      <c r="B1794" s="1037">
        <v>266.73908896739999</v>
      </c>
    </row>
    <row r="1795" spans="1:2">
      <c r="A1795" s="1036" t="s">
        <v>4931</v>
      </c>
      <c r="B1795" s="1037">
        <v>266.79861231000001</v>
      </c>
    </row>
    <row r="1796" spans="1:2">
      <c r="A1796" s="1036" t="s">
        <v>605</v>
      </c>
      <c r="B1796" s="1037">
        <v>262.52649413649999</v>
      </c>
    </row>
    <row r="1797" spans="1:2">
      <c r="A1797" s="1036" t="s">
        <v>604</v>
      </c>
      <c r="B1797" s="1037">
        <v>263.2549726071</v>
      </c>
    </row>
    <row r="1798" spans="1:2">
      <c r="A1798" s="1036" t="s">
        <v>312</v>
      </c>
      <c r="B1798" s="1037">
        <v>263.2732782457</v>
      </c>
    </row>
    <row r="1799" spans="1:2">
      <c r="A1799" s="1036" t="s">
        <v>4932</v>
      </c>
      <c r="B1799" s="1037">
        <v>263.32895117689998</v>
      </c>
    </row>
    <row r="1800" spans="1:2">
      <c r="A1800" s="1036" t="s">
        <v>603</v>
      </c>
      <c r="B1800" s="1037">
        <v>263.81846560880001</v>
      </c>
    </row>
    <row r="1801" spans="1:2">
      <c r="A1801" s="1036" t="s">
        <v>4933</v>
      </c>
      <c r="B1801" s="1037">
        <v>263.87214200900002</v>
      </c>
    </row>
    <row r="1802" spans="1:2">
      <c r="A1802" s="1036" t="s">
        <v>4934</v>
      </c>
      <c r="B1802" s="1037">
        <v>263.92587497109997</v>
      </c>
    </row>
    <row r="1803" spans="1:2">
      <c r="A1803" s="1036" t="s">
        <v>602</v>
      </c>
      <c r="B1803" s="1037">
        <v>263.97259586500002</v>
      </c>
    </row>
    <row r="1804" spans="1:2">
      <c r="A1804" s="1036" t="s">
        <v>601</v>
      </c>
      <c r="B1804" s="1037">
        <v>263.98157792199999</v>
      </c>
    </row>
    <row r="1805" spans="1:2">
      <c r="A1805" s="1036" t="s">
        <v>600</v>
      </c>
      <c r="B1805" s="1037">
        <v>264.02781556330001</v>
      </c>
    </row>
    <row r="1806" spans="1:2">
      <c r="A1806" s="1036" t="s">
        <v>599</v>
      </c>
      <c r="B1806" s="1037">
        <v>264.1025790324</v>
      </c>
    </row>
    <row r="1807" spans="1:2">
      <c r="A1807" s="1036" t="s">
        <v>598</v>
      </c>
      <c r="B1807" s="1037">
        <v>264.26498834659998</v>
      </c>
    </row>
    <row r="1808" spans="1:2">
      <c r="A1808" s="1036" t="s">
        <v>4935</v>
      </c>
      <c r="B1808" s="1037">
        <v>264.31625514410001</v>
      </c>
    </row>
    <row r="1809" spans="1:2">
      <c r="A1809" s="1036" t="s">
        <v>4936</v>
      </c>
      <c r="B1809" s="1037">
        <v>264.36757565760001</v>
      </c>
    </row>
    <row r="1810" spans="1:2">
      <c r="A1810" s="1036" t="s">
        <v>597</v>
      </c>
      <c r="B1810" s="1037">
        <v>263.67246058379999</v>
      </c>
    </row>
    <row r="1811" spans="1:2">
      <c r="A1811" s="1036" t="s">
        <v>596</v>
      </c>
      <c r="B1811" s="1037">
        <v>262.21017807649997</v>
      </c>
    </row>
    <row r="1812" spans="1:2">
      <c r="A1812" s="1036" t="s">
        <v>595</v>
      </c>
      <c r="B1812" s="1037">
        <v>262.72641827529998</v>
      </c>
    </row>
    <row r="1813" spans="1:2">
      <c r="A1813" s="1036" t="s">
        <v>594</v>
      </c>
      <c r="B1813" s="1037">
        <v>262.67656603310002</v>
      </c>
    </row>
    <row r="1814" spans="1:2">
      <c r="A1814" s="1036" t="s">
        <v>593</v>
      </c>
      <c r="B1814" s="1037">
        <v>262.79292318649999</v>
      </c>
    </row>
    <row r="1815" spans="1:2">
      <c r="A1815" s="1036" t="s">
        <v>4937</v>
      </c>
      <c r="B1815" s="1037">
        <v>262.84454207350001</v>
      </c>
    </row>
    <row r="1816" spans="1:2">
      <c r="A1816" s="1036" t="s">
        <v>4938</v>
      </c>
      <c r="B1816" s="1037">
        <v>262.8962146792</v>
      </c>
    </row>
    <row r="1817" spans="1:2">
      <c r="A1817" s="1036" t="s">
        <v>592</v>
      </c>
      <c r="B1817" s="1037">
        <v>262.58626175760003</v>
      </c>
    </row>
    <row r="1818" spans="1:2">
      <c r="A1818" s="1036" t="s">
        <v>591</v>
      </c>
      <c r="B1818" s="1037">
        <v>261.54309416450002</v>
      </c>
    </row>
    <row r="1819" spans="1:2">
      <c r="A1819" s="1036" t="s">
        <v>590</v>
      </c>
      <c r="B1819" s="1037">
        <v>260.92808532909999</v>
      </c>
    </row>
    <row r="1820" spans="1:2">
      <c r="A1820" s="1036" t="s">
        <v>589</v>
      </c>
      <c r="B1820" s="1037">
        <v>260.34750515629997</v>
      </c>
    </row>
    <row r="1821" spans="1:2">
      <c r="A1821" s="1036" t="s">
        <v>588</v>
      </c>
      <c r="B1821" s="1037">
        <v>260.40224637109998</v>
      </c>
    </row>
    <row r="1822" spans="1:2">
      <c r="A1822" s="1036" t="s">
        <v>4939</v>
      </c>
      <c r="B1822" s="1037">
        <v>260.47556965699999</v>
      </c>
    </row>
    <row r="1823" spans="1:2">
      <c r="A1823" s="1036" t="s">
        <v>4940</v>
      </c>
      <c r="B1823" s="1037">
        <v>260.54882621190001</v>
      </c>
    </row>
    <row r="1824" spans="1:2">
      <c r="A1824" s="1036" t="s">
        <v>587</v>
      </c>
      <c r="B1824" s="1037">
        <v>260.42335841919999</v>
      </c>
    </row>
    <row r="1825" spans="1:2">
      <c r="A1825" s="1036" t="s">
        <v>586</v>
      </c>
      <c r="B1825" s="1037">
        <v>261.7760437421</v>
      </c>
    </row>
    <row r="1826" spans="1:2">
      <c r="A1826" s="1036" t="s">
        <v>1</v>
      </c>
      <c r="B1826" s="1037">
        <v>264.23363185260001</v>
      </c>
    </row>
    <row r="1827" spans="1:2">
      <c r="A1827" s="1036" t="s">
        <v>4941</v>
      </c>
      <c r="B1827" s="1037">
        <v>264.31125639700002</v>
      </c>
    </row>
    <row r="1828" spans="1:2">
      <c r="A1828" s="1036" t="s">
        <v>4942</v>
      </c>
      <c r="B1828" s="1037">
        <v>264.38896376470001</v>
      </c>
    </row>
    <row r="1829" spans="1:2">
      <c r="A1829" s="1036" t="s">
        <v>4943</v>
      </c>
      <c r="B1829" s="1037">
        <v>264.46675395580002</v>
      </c>
    </row>
    <row r="1830" spans="1:2">
      <c r="A1830" s="1036" t="s">
        <v>4944</v>
      </c>
      <c r="B1830" s="1037">
        <v>264.5446269702</v>
      </c>
    </row>
    <row r="1831" spans="1:2">
      <c r="A1831" s="1036" t="s">
        <v>6043</v>
      </c>
      <c r="B1831" s="1037">
        <v>264.622582808</v>
      </c>
    </row>
    <row r="1832" spans="1:2">
      <c r="A1832" s="1036" t="s">
        <v>585</v>
      </c>
      <c r="B1832" s="1037">
        <v>265.17544699370001</v>
      </c>
    </row>
    <row r="1833" spans="1:2">
      <c r="A1833" s="1036" t="s">
        <v>584</v>
      </c>
      <c r="B1833" s="1037">
        <v>265.39261879439999</v>
      </c>
    </row>
    <row r="1834" spans="1:2">
      <c r="A1834" s="1036" t="s">
        <v>583</v>
      </c>
      <c r="B1834" s="1037">
        <v>266.14662775189998</v>
      </c>
    </row>
    <row r="1835" spans="1:2">
      <c r="A1835" s="1036" t="s">
        <v>582</v>
      </c>
      <c r="B1835" s="1037">
        <v>267.363669663</v>
      </c>
    </row>
    <row r="1836" spans="1:2">
      <c r="A1836" s="1036" t="s">
        <v>4945</v>
      </c>
      <c r="B1836" s="1037">
        <v>267.44202037960002</v>
      </c>
    </row>
    <row r="1837" spans="1:2">
      <c r="A1837" s="1036" t="s">
        <v>4946</v>
      </c>
      <c r="B1837" s="1037">
        <v>267.52045391399997</v>
      </c>
    </row>
    <row r="1838" spans="1:2">
      <c r="A1838" s="1036" t="s">
        <v>6044</v>
      </c>
      <c r="B1838" s="1037">
        <v>267.59897026620001</v>
      </c>
    </row>
    <row r="1839" spans="1:2">
      <c r="A1839" s="1036" t="s">
        <v>6045</v>
      </c>
      <c r="B1839" s="1037">
        <v>267.67756943619997</v>
      </c>
    </row>
    <row r="1840" spans="1:2">
      <c r="A1840" s="1036" t="s">
        <v>2307</v>
      </c>
      <c r="B1840" s="1037">
        <v>267.75625142400003</v>
      </c>
    </row>
    <row r="1841" spans="1:2">
      <c r="A1841" s="1036" t="s">
        <v>581</v>
      </c>
      <c r="B1841" s="1037">
        <v>267.36271248780002</v>
      </c>
    </row>
    <row r="1842" spans="1:2">
      <c r="A1842" s="1036" t="s">
        <v>580</v>
      </c>
      <c r="B1842" s="1037">
        <v>267.18355427519998</v>
      </c>
    </row>
    <row r="1843" spans="1:2">
      <c r="A1843" s="1036" t="s">
        <v>4947</v>
      </c>
      <c r="B1843" s="1037">
        <v>267.26222261729998</v>
      </c>
    </row>
    <row r="1844" spans="1:2">
      <c r="A1844" s="1036" t="s">
        <v>4948</v>
      </c>
      <c r="B1844" s="1037">
        <v>267.34097369889997</v>
      </c>
    </row>
    <row r="1845" spans="1:2">
      <c r="A1845" s="1036" t="s">
        <v>579</v>
      </c>
      <c r="B1845" s="1037">
        <v>266.70950825419999</v>
      </c>
    </row>
    <row r="1846" spans="1:2">
      <c r="A1846" s="1036" t="s">
        <v>578</v>
      </c>
      <c r="B1846" s="1037">
        <v>266.18842404420002</v>
      </c>
    </row>
    <row r="1847" spans="1:2">
      <c r="A1847" s="1036" t="s">
        <v>577</v>
      </c>
      <c r="B1847" s="1037">
        <v>266.08035060869997</v>
      </c>
    </row>
    <row r="1848" spans="1:2">
      <c r="A1848" s="1036" t="s">
        <v>576</v>
      </c>
      <c r="B1848" s="1037">
        <v>266.13436216960002</v>
      </c>
    </row>
    <row r="1849" spans="1:2">
      <c r="A1849" s="1036" t="s">
        <v>575</v>
      </c>
      <c r="B1849" s="1037">
        <v>266.56842360280001</v>
      </c>
    </row>
    <row r="1850" spans="1:2">
      <c r="A1850" s="1036" t="s">
        <v>4949</v>
      </c>
      <c r="B1850" s="1037">
        <v>266.6475408174</v>
      </c>
    </row>
    <row r="1851" spans="1:2">
      <c r="A1851" s="1036" t="s">
        <v>4950</v>
      </c>
      <c r="B1851" s="1037">
        <v>266.72674073220003</v>
      </c>
    </row>
    <row r="1852" spans="1:2">
      <c r="A1852" s="1036" t="s">
        <v>6046</v>
      </c>
      <c r="B1852" s="1037">
        <v>266.80602334700001</v>
      </c>
    </row>
    <row r="1853" spans="1:2">
      <c r="A1853" s="1036" t="s">
        <v>574</v>
      </c>
      <c r="B1853" s="1037">
        <v>267.35752601389999</v>
      </c>
    </row>
    <row r="1854" spans="1:2">
      <c r="A1854" s="1036" t="s">
        <v>573</v>
      </c>
      <c r="B1854" s="1037">
        <v>267.55484776119999</v>
      </c>
    </row>
    <row r="1855" spans="1:2">
      <c r="A1855" s="1036" t="s">
        <v>572</v>
      </c>
      <c r="B1855" s="1037">
        <v>268.2254702738</v>
      </c>
    </row>
    <row r="1856" spans="1:2">
      <c r="A1856" s="1036" t="s">
        <v>2</v>
      </c>
      <c r="B1856" s="1037">
        <v>268.86613886719999</v>
      </c>
    </row>
    <row r="1857" spans="1:2">
      <c r="A1857" s="1036" t="s">
        <v>4951</v>
      </c>
      <c r="B1857" s="1037">
        <v>268.94573545740002</v>
      </c>
    </row>
    <row r="1858" spans="1:2">
      <c r="A1858" s="1036" t="s">
        <v>197</v>
      </c>
      <c r="B1858" s="1037">
        <v>269.0254146629</v>
      </c>
    </row>
    <row r="1859" spans="1:2">
      <c r="A1859" s="1036" t="s">
        <v>571</v>
      </c>
      <c r="B1859" s="1037">
        <v>269.17561255549998</v>
      </c>
    </row>
    <row r="1860" spans="1:2">
      <c r="A1860" s="1036" t="s">
        <v>570</v>
      </c>
      <c r="B1860" s="1037">
        <v>268.47650075500002</v>
      </c>
    </row>
    <row r="1861" spans="1:2">
      <c r="A1861" s="1036" t="s">
        <v>569</v>
      </c>
      <c r="B1861" s="1037">
        <v>268.35335788359998</v>
      </c>
    </row>
    <row r="1862" spans="1:2">
      <c r="A1862" s="1036" t="s">
        <v>568</v>
      </c>
      <c r="B1862" s="1037">
        <v>268.46164626180001</v>
      </c>
    </row>
    <row r="1863" spans="1:2">
      <c r="A1863" s="1036" t="s">
        <v>567</v>
      </c>
      <c r="B1863" s="1037">
        <v>269.09184222959999</v>
      </c>
    </row>
    <row r="1864" spans="1:2">
      <c r="A1864" s="1036" t="s">
        <v>4952</v>
      </c>
      <c r="B1864" s="1037">
        <v>269.17196750710002</v>
      </c>
    </row>
    <row r="1865" spans="1:2">
      <c r="A1865" s="1036" t="s">
        <v>4953</v>
      </c>
      <c r="B1865" s="1037">
        <v>269.25217539829998</v>
      </c>
    </row>
    <row r="1866" spans="1:2">
      <c r="A1866" s="1036" t="s">
        <v>566</v>
      </c>
      <c r="B1866" s="1037">
        <v>269.40474560619998</v>
      </c>
    </row>
    <row r="1867" spans="1:2">
      <c r="A1867" s="1036" t="s">
        <v>565</v>
      </c>
      <c r="B1867" s="1037">
        <v>269.39918429009998</v>
      </c>
    </row>
    <row r="1868" spans="1:2">
      <c r="A1868" s="1036" t="s">
        <v>564</v>
      </c>
      <c r="B1868" s="1037">
        <v>269.33788274990002</v>
      </c>
    </row>
    <row r="1869" spans="1:2">
      <c r="A1869" s="1036" t="s">
        <v>563</v>
      </c>
      <c r="B1869" s="1037">
        <v>269.82759119330001</v>
      </c>
    </row>
    <row r="1870" spans="1:2">
      <c r="A1870" s="1036" t="s">
        <v>4954</v>
      </c>
      <c r="B1870" s="1037">
        <v>269.90821215350002</v>
      </c>
    </row>
    <row r="1871" spans="1:2">
      <c r="A1871" s="1036" t="s">
        <v>4955</v>
      </c>
      <c r="B1871" s="1037">
        <v>269.98890376460002</v>
      </c>
    </row>
    <row r="1872" spans="1:2">
      <c r="A1872" s="1036" t="s">
        <v>4956</v>
      </c>
      <c r="B1872" s="1037">
        <v>270.06967798789998</v>
      </c>
    </row>
    <row r="1873" spans="1:2">
      <c r="A1873" s="1036" t="s">
        <v>562</v>
      </c>
      <c r="B1873" s="1037">
        <v>270.22321008059998</v>
      </c>
    </row>
    <row r="1874" spans="1:2">
      <c r="A1874" s="1036" t="s">
        <v>561</v>
      </c>
      <c r="B1874" s="1037">
        <v>270.00272135950001</v>
      </c>
    </row>
    <row r="1875" spans="1:2">
      <c r="A1875" s="1036" t="s">
        <v>560</v>
      </c>
      <c r="B1875" s="1037">
        <v>269.57934583799999</v>
      </c>
    </row>
    <row r="1876" spans="1:2">
      <c r="A1876" s="1036" t="s">
        <v>559</v>
      </c>
      <c r="B1876" s="1037">
        <v>270.34919848689998</v>
      </c>
    </row>
    <row r="1877" spans="1:2">
      <c r="A1877" s="1036" t="s">
        <v>558</v>
      </c>
      <c r="B1877" s="1037">
        <v>270.42503481350002</v>
      </c>
    </row>
    <row r="1878" spans="1:2">
      <c r="A1878" s="1036" t="s">
        <v>4957</v>
      </c>
      <c r="B1878" s="1037">
        <v>270.50630470959999</v>
      </c>
    </row>
    <row r="1879" spans="1:2">
      <c r="A1879" s="1036" t="s">
        <v>4958</v>
      </c>
      <c r="B1879" s="1037">
        <v>270.58710500720002</v>
      </c>
    </row>
    <row r="1880" spans="1:2">
      <c r="A1880" s="1036" t="s">
        <v>557</v>
      </c>
      <c r="B1880" s="1037">
        <v>270.15494182880002</v>
      </c>
    </row>
    <row r="1881" spans="1:2">
      <c r="A1881" s="1036" t="s">
        <v>556</v>
      </c>
      <c r="B1881" s="1037">
        <v>270.72253704799999</v>
      </c>
    </row>
    <row r="1882" spans="1:2">
      <c r="A1882" s="1036" t="s">
        <v>555</v>
      </c>
      <c r="B1882" s="1037">
        <v>270.6650523445</v>
      </c>
    </row>
    <row r="1883" spans="1:2">
      <c r="A1883" s="1036" t="s">
        <v>554</v>
      </c>
      <c r="B1883" s="1037">
        <v>270.81733419239998</v>
      </c>
    </row>
    <row r="1884" spans="1:2">
      <c r="A1884" s="1036" t="s">
        <v>553</v>
      </c>
      <c r="B1884" s="1037">
        <v>271.23205770829998</v>
      </c>
    </row>
    <row r="1885" spans="1:2">
      <c r="A1885" s="1036" t="s">
        <v>4959</v>
      </c>
      <c r="B1885" s="1037">
        <v>271.31335450590001</v>
      </c>
    </row>
    <row r="1886" spans="1:2">
      <c r="A1886" s="1036" t="s">
        <v>4960</v>
      </c>
      <c r="B1886" s="1037">
        <v>271.39473405360002</v>
      </c>
    </row>
    <row r="1887" spans="1:2">
      <c r="A1887" s="1036" t="s">
        <v>552</v>
      </c>
      <c r="B1887" s="1037">
        <v>271.44762343159999</v>
      </c>
    </row>
    <row r="1888" spans="1:2">
      <c r="A1888" s="1036" t="s">
        <v>551</v>
      </c>
      <c r="B1888" s="1037">
        <v>271.56581954180001</v>
      </c>
    </row>
    <row r="1889" spans="1:2">
      <c r="A1889" s="1036" t="s">
        <v>3</v>
      </c>
      <c r="B1889" s="1037">
        <v>271.82147105410002</v>
      </c>
    </row>
    <row r="1890" spans="1:2">
      <c r="A1890" s="1036" t="s">
        <v>550</v>
      </c>
      <c r="B1890" s="1037">
        <v>271.54307890780001</v>
      </c>
    </row>
    <row r="1891" spans="1:2">
      <c r="A1891" s="1036" t="s">
        <v>549</v>
      </c>
      <c r="B1891" s="1037">
        <v>271.49849284750002</v>
      </c>
    </row>
    <row r="1892" spans="1:2">
      <c r="A1892" s="1036" t="s">
        <v>4961</v>
      </c>
      <c r="B1892" s="1037">
        <v>271.57986267929999</v>
      </c>
    </row>
    <row r="1893" spans="1:2">
      <c r="A1893" s="1036" t="s">
        <v>4962</v>
      </c>
      <c r="B1893" s="1037">
        <v>271.66131529149999</v>
      </c>
    </row>
    <row r="1894" spans="1:2">
      <c r="A1894" s="1036" t="s">
        <v>548</v>
      </c>
      <c r="B1894" s="1037">
        <v>271.5810591247</v>
      </c>
    </row>
    <row r="1895" spans="1:2">
      <c r="A1895" s="1036" t="s">
        <v>547</v>
      </c>
      <c r="B1895" s="1037">
        <v>271.28833774020001</v>
      </c>
    </row>
    <row r="1896" spans="1:2">
      <c r="A1896" s="1036" t="s">
        <v>546</v>
      </c>
      <c r="B1896" s="1037">
        <v>271.57597164869998</v>
      </c>
    </row>
    <row r="1897" spans="1:2">
      <c r="A1897" s="1036" t="s">
        <v>545</v>
      </c>
      <c r="B1897" s="1037">
        <v>271.59070305329999</v>
      </c>
    </row>
    <row r="1898" spans="1:2">
      <c r="A1898" s="1036" t="s">
        <v>544</v>
      </c>
      <c r="B1898" s="1037">
        <v>271.90988065660002</v>
      </c>
    </row>
    <row r="1899" spans="1:2">
      <c r="A1899" s="1036" t="s">
        <v>4963</v>
      </c>
      <c r="B1899" s="1037">
        <v>271.99066297849998</v>
      </c>
    </row>
    <row r="1900" spans="1:2">
      <c r="A1900" s="1036" t="s">
        <v>4964</v>
      </c>
      <c r="B1900" s="1037">
        <v>272.07152837910002</v>
      </c>
    </row>
    <row r="1901" spans="1:2">
      <c r="A1901" s="1036" t="s">
        <v>543</v>
      </c>
      <c r="B1901" s="1037">
        <v>272.0945164689</v>
      </c>
    </row>
    <row r="1902" spans="1:2">
      <c r="A1902" s="1036" t="s">
        <v>542</v>
      </c>
      <c r="B1902" s="1037">
        <v>272.0375677678</v>
      </c>
    </row>
    <row r="1903" spans="1:2">
      <c r="A1903" s="1036" t="s">
        <v>2308</v>
      </c>
      <c r="B1903" s="1037">
        <v>272.11832581020002</v>
      </c>
    </row>
    <row r="1904" spans="1:2">
      <c r="A1904" s="1036" t="s">
        <v>4965</v>
      </c>
      <c r="B1904" s="1037">
        <v>272.19916658929998</v>
      </c>
    </row>
    <row r="1905" spans="1:2">
      <c r="A1905" s="1036" t="s">
        <v>4966</v>
      </c>
      <c r="B1905" s="1037">
        <v>272.28009010490001</v>
      </c>
    </row>
    <row r="1906" spans="1:2">
      <c r="A1906" s="1036" t="s">
        <v>4967</v>
      </c>
      <c r="B1906" s="1037">
        <v>272.3610963571</v>
      </c>
    </row>
    <row r="1907" spans="1:2">
      <c r="A1907" s="1036" t="s">
        <v>4968</v>
      </c>
      <c r="B1907" s="1037">
        <v>272.44218534589999</v>
      </c>
    </row>
    <row r="1908" spans="1:2">
      <c r="A1908" s="1036" t="s">
        <v>541</v>
      </c>
      <c r="B1908" s="1037">
        <v>272.4984851959</v>
      </c>
    </row>
    <row r="1909" spans="1:2">
      <c r="A1909" s="1036" t="s">
        <v>540</v>
      </c>
      <c r="B1909" s="1037">
        <v>272.46093238639997</v>
      </c>
    </row>
    <row r="1910" spans="1:2">
      <c r="A1910" s="1036" t="s">
        <v>539</v>
      </c>
      <c r="B1910" s="1037">
        <v>272.11446080040002</v>
      </c>
    </row>
    <row r="1911" spans="1:2">
      <c r="A1911" s="1036" t="s">
        <v>538</v>
      </c>
      <c r="B1911" s="1037">
        <v>271.2426963058</v>
      </c>
    </row>
    <row r="1912" spans="1:2">
      <c r="A1912" s="1036" t="s">
        <v>537</v>
      </c>
      <c r="B1912" s="1037">
        <v>272.05056052240002</v>
      </c>
    </row>
    <row r="1913" spans="1:2">
      <c r="A1913" s="1036" t="s">
        <v>4969</v>
      </c>
      <c r="B1913" s="1037">
        <v>272.13135341750001</v>
      </c>
    </row>
    <row r="1914" spans="1:2">
      <c r="A1914" s="1036" t="s">
        <v>4970</v>
      </c>
      <c r="B1914" s="1037">
        <v>272.21222922430002</v>
      </c>
    </row>
    <row r="1915" spans="1:2">
      <c r="A1915" s="1036" t="s">
        <v>6047</v>
      </c>
      <c r="B1915" s="1037">
        <v>272.29316694170001</v>
      </c>
    </row>
    <row r="1916" spans="1:2">
      <c r="A1916" s="1036" t="s">
        <v>536</v>
      </c>
      <c r="B1916" s="1037">
        <v>270.84673624520002</v>
      </c>
    </row>
    <row r="1917" spans="1:2">
      <c r="A1917" s="1036" t="s">
        <v>535</v>
      </c>
      <c r="B1917" s="1037">
        <v>270.72968874790001</v>
      </c>
    </row>
    <row r="1918" spans="1:2">
      <c r="A1918" s="1036" t="s">
        <v>534</v>
      </c>
      <c r="B1918" s="1037">
        <v>269.97907921900003</v>
      </c>
    </row>
    <row r="1919" spans="1:2">
      <c r="A1919" s="1036" t="s">
        <v>4</v>
      </c>
      <c r="B1919" s="1037">
        <v>269.40987431479999</v>
      </c>
    </row>
    <row r="1920" spans="1:2">
      <c r="A1920" s="1036" t="s">
        <v>196</v>
      </c>
      <c r="B1920" s="1037">
        <v>269.49030317670002</v>
      </c>
    </row>
    <row r="1921" spans="1:2">
      <c r="A1921" s="1036" t="s">
        <v>4971</v>
      </c>
      <c r="B1921" s="1037">
        <v>269.57081405140002</v>
      </c>
    </row>
    <row r="1922" spans="1:2">
      <c r="A1922" s="1036" t="s">
        <v>533</v>
      </c>
      <c r="B1922" s="1037">
        <v>270.50170134119998</v>
      </c>
    </row>
    <row r="1923" spans="1:2">
      <c r="A1923" s="1036" t="s">
        <v>532</v>
      </c>
      <c r="B1923" s="1037">
        <v>270.21004599830002</v>
      </c>
    </row>
    <row r="1924" spans="1:2">
      <c r="A1924" s="1036" t="s">
        <v>531</v>
      </c>
      <c r="B1924" s="1037">
        <v>268.99983090379999</v>
      </c>
    </row>
    <row r="1925" spans="1:2">
      <c r="A1925" s="1036" t="s">
        <v>530</v>
      </c>
      <c r="B1925" s="1037">
        <v>269.84320840039999</v>
      </c>
    </row>
    <row r="1926" spans="1:2">
      <c r="A1926" s="1036" t="s">
        <v>529</v>
      </c>
      <c r="B1926" s="1037">
        <v>270.92349641099997</v>
      </c>
    </row>
    <row r="1927" spans="1:2">
      <c r="A1927" s="1036" t="s">
        <v>4972</v>
      </c>
      <c r="B1927" s="1037">
        <v>271.0044993615</v>
      </c>
    </row>
    <row r="1928" spans="1:2">
      <c r="A1928" s="1036" t="s">
        <v>4973</v>
      </c>
      <c r="B1928" s="1037">
        <v>271.08558432479998</v>
      </c>
    </row>
    <row r="1929" spans="1:2">
      <c r="A1929" s="1036" t="s">
        <v>528</v>
      </c>
      <c r="B1929" s="1037">
        <v>271.27724287080002</v>
      </c>
    </row>
    <row r="1930" spans="1:2">
      <c r="A1930" s="1036" t="s">
        <v>527</v>
      </c>
      <c r="B1930" s="1037">
        <v>272.20267747539998</v>
      </c>
    </row>
    <row r="1931" spans="1:2">
      <c r="A1931" s="1036" t="s">
        <v>526</v>
      </c>
      <c r="B1931" s="1037">
        <v>271.85036132610003</v>
      </c>
    </row>
    <row r="1932" spans="1:2">
      <c r="A1932" s="1036" t="s">
        <v>525</v>
      </c>
      <c r="B1932" s="1037">
        <v>271.21186323760003</v>
      </c>
    </row>
    <row r="1933" spans="1:2">
      <c r="A1933" s="1036" t="s">
        <v>524</v>
      </c>
      <c r="B1933" s="1037">
        <v>271.56787657929999</v>
      </c>
    </row>
    <row r="1934" spans="1:2">
      <c r="A1934" s="1036" t="s">
        <v>4974</v>
      </c>
      <c r="B1934" s="1037">
        <v>271.64979772919997</v>
      </c>
    </row>
    <row r="1935" spans="1:2">
      <c r="A1935" s="1036" t="s">
        <v>4975</v>
      </c>
      <c r="B1935" s="1037">
        <v>271.73180150920001</v>
      </c>
    </row>
    <row r="1936" spans="1:2">
      <c r="A1936" s="1036" t="s">
        <v>523</v>
      </c>
      <c r="B1936" s="1037">
        <v>271.94697644460001</v>
      </c>
    </row>
    <row r="1937" spans="1:2">
      <c r="A1937" s="1036" t="s">
        <v>522</v>
      </c>
      <c r="B1937" s="1037">
        <v>271.79747208880002</v>
      </c>
    </row>
    <row r="1938" spans="1:2">
      <c r="A1938" s="1036" t="s">
        <v>2309</v>
      </c>
      <c r="B1938" s="1037">
        <v>271.87829858369997</v>
      </c>
    </row>
    <row r="1939" spans="1:2">
      <c r="A1939" s="1036" t="s">
        <v>521</v>
      </c>
      <c r="B1939" s="1037">
        <v>271.52107377440001</v>
      </c>
    </row>
    <row r="1940" spans="1:2">
      <c r="A1940" s="1036" t="s">
        <v>520</v>
      </c>
      <c r="B1940" s="1037">
        <v>271.49300298600002</v>
      </c>
    </row>
    <row r="1941" spans="1:2">
      <c r="A1941" s="1036" t="s">
        <v>4976</v>
      </c>
      <c r="B1941" s="1037">
        <v>271.57404737360002</v>
      </c>
    </row>
    <row r="1942" spans="1:2">
      <c r="A1942" s="1036" t="s">
        <v>4977</v>
      </c>
      <c r="B1942" s="1037">
        <v>271.65517296899998</v>
      </c>
    </row>
    <row r="1943" spans="1:2">
      <c r="A1943" s="1036" t="s">
        <v>519</v>
      </c>
      <c r="B1943" s="1037">
        <v>272.44040106049999</v>
      </c>
    </row>
    <row r="1944" spans="1:2">
      <c r="A1944" s="1036" t="s">
        <v>518</v>
      </c>
      <c r="B1944" s="1037">
        <v>272.17611617810002</v>
      </c>
    </row>
    <row r="1945" spans="1:2">
      <c r="A1945" s="1036" t="s">
        <v>517</v>
      </c>
      <c r="B1945" s="1037">
        <v>273.20953919200002</v>
      </c>
    </row>
    <row r="1946" spans="1:2">
      <c r="A1946" s="1036" t="s">
        <v>516</v>
      </c>
      <c r="B1946" s="1037">
        <v>272.58895330360002</v>
      </c>
    </row>
    <row r="1947" spans="1:2">
      <c r="A1947" s="1036" t="s">
        <v>515</v>
      </c>
      <c r="B1947" s="1037">
        <v>273.3736223903</v>
      </c>
    </row>
    <row r="1948" spans="1:2">
      <c r="A1948" s="1036" t="s">
        <v>4978</v>
      </c>
      <c r="B1948" s="1037">
        <v>273.45559222959997</v>
      </c>
    </row>
    <row r="1949" spans="1:2">
      <c r="A1949" s="1036" t="s">
        <v>4979</v>
      </c>
      <c r="B1949" s="1037">
        <v>273.5376441903</v>
      </c>
    </row>
    <row r="1950" spans="1:2">
      <c r="A1950" s="1036" t="s">
        <v>514</v>
      </c>
      <c r="B1950" s="1037">
        <v>272.74963185439998</v>
      </c>
    </row>
    <row r="1951" spans="1:2">
      <c r="A1951" s="1036" t="s">
        <v>5</v>
      </c>
      <c r="B1951" s="1037">
        <v>273.07379738129998</v>
      </c>
    </row>
    <row r="1952" spans="1:2">
      <c r="A1952" s="1036" t="s">
        <v>513</v>
      </c>
      <c r="B1952" s="1037">
        <v>272.89352419609997</v>
      </c>
    </row>
    <row r="1953" spans="1:2">
      <c r="A1953" s="1036" t="s">
        <v>512</v>
      </c>
      <c r="B1953" s="1037">
        <v>272.42818426859998</v>
      </c>
    </row>
    <row r="1954" spans="1:2">
      <c r="A1954" s="1036" t="s">
        <v>511</v>
      </c>
      <c r="B1954" s="1037">
        <v>272.39907824139999</v>
      </c>
    </row>
    <row r="1955" spans="1:2">
      <c r="A1955" s="1036" t="s">
        <v>4980</v>
      </c>
      <c r="B1955" s="1037">
        <v>272.48157388039999</v>
      </c>
    </row>
    <row r="1956" spans="1:2">
      <c r="A1956" s="1036" t="s">
        <v>4981</v>
      </c>
      <c r="B1956" s="1037">
        <v>272.56415167569997</v>
      </c>
    </row>
    <row r="1957" spans="1:2">
      <c r="A1957" s="1036" t="s">
        <v>510</v>
      </c>
      <c r="B1957" s="1037">
        <v>271.06262052480002</v>
      </c>
    </row>
    <row r="1958" spans="1:2">
      <c r="A1958" s="1036" t="s">
        <v>509</v>
      </c>
      <c r="B1958" s="1037">
        <v>270.50653141150002</v>
      </c>
    </row>
    <row r="1959" spans="1:2">
      <c r="A1959" s="1036" t="s">
        <v>508</v>
      </c>
      <c r="B1959" s="1037">
        <v>269.50543730229998</v>
      </c>
    </row>
    <row r="1960" spans="1:2">
      <c r="A1960" s="1036" t="s">
        <v>507</v>
      </c>
      <c r="B1960" s="1037">
        <v>268.30053734799998</v>
      </c>
    </row>
    <row r="1961" spans="1:2">
      <c r="A1961" s="1036" t="s">
        <v>506</v>
      </c>
      <c r="B1961" s="1037">
        <v>269.03634577679998</v>
      </c>
    </row>
    <row r="1962" spans="1:2">
      <c r="A1962" s="1036" t="s">
        <v>4982</v>
      </c>
      <c r="B1962" s="1037">
        <v>269.11941651030003</v>
      </c>
    </row>
    <row r="1963" spans="1:2">
      <c r="A1963" s="1036" t="s">
        <v>4983</v>
      </c>
      <c r="B1963" s="1037">
        <v>269.20256940019999</v>
      </c>
    </row>
    <row r="1964" spans="1:2">
      <c r="A1964" s="1036" t="s">
        <v>505</v>
      </c>
      <c r="B1964" s="1037">
        <v>269.435714512</v>
      </c>
    </row>
    <row r="1965" spans="1:2">
      <c r="A1965" s="1036" t="s">
        <v>504</v>
      </c>
      <c r="B1965" s="1037">
        <v>269.55041418939999</v>
      </c>
    </row>
    <row r="1966" spans="1:2">
      <c r="A1966" s="1036" t="s">
        <v>503</v>
      </c>
      <c r="B1966" s="1037">
        <v>268.2762775736</v>
      </c>
    </row>
    <row r="1967" spans="1:2">
      <c r="A1967" s="1036" t="s">
        <v>502</v>
      </c>
      <c r="B1967" s="1037">
        <v>268.55242995750001</v>
      </c>
    </row>
    <row r="1968" spans="1:2">
      <c r="A1968" s="1036" t="s">
        <v>501</v>
      </c>
      <c r="B1968" s="1037">
        <v>269.25346772170002</v>
      </c>
    </row>
    <row r="1969" spans="1:2">
      <c r="A1969" s="1036" t="s">
        <v>4984</v>
      </c>
      <c r="B1969" s="1037">
        <v>269.3402246791</v>
      </c>
    </row>
    <row r="1970" spans="1:2">
      <c r="A1970" s="1036" t="s">
        <v>4985</v>
      </c>
      <c r="B1970" s="1037">
        <v>269.42540760309998</v>
      </c>
    </row>
    <row r="1971" spans="1:2">
      <c r="A1971" s="1036" t="s">
        <v>500</v>
      </c>
      <c r="B1971" s="1037">
        <v>269.14170311539999</v>
      </c>
    </row>
    <row r="1972" spans="1:2">
      <c r="A1972" s="1036" t="s">
        <v>499</v>
      </c>
      <c r="B1972" s="1037">
        <v>268.94306061570001</v>
      </c>
    </row>
    <row r="1973" spans="1:2">
      <c r="A1973" s="1036" t="s">
        <v>498</v>
      </c>
      <c r="B1973" s="1037">
        <v>269.83387264959998</v>
      </c>
    </row>
    <row r="1974" spans="1:2">
      <c r="A1974" s="1036" t="s">
        <v>497</v>
      </c>
      <c r="B1974" s="1037">
        <v>269.37077588879998</v>
      </c>
    </row>
    <row r="1975" spans="1:2">
      <c r="A1975" s="1036" t="s">
        <v>496</v>
      </c>
      <c r="B1975" s="1037">
        <v>270.14992765020003</v>
      </c>
    </row>
    <row r="1976" spans="1:2">
      <c r="A1976" s="1036" t="s">
        <v>4986</v>
      </c>
      <c r="B1976" s="1037">
        <v>270.23659753269999</v>
      </c>
    </row>
    <row r="1977" spans="1:2">
      <c r="A1977" s="1036" t="s">
        <v>4987</v>
      </c>
      <c r="B1977" s="1037">
        <v>270.3233457787</v>
      </c>
    </row>
    <row r="1978" spans="1:2">
      <c r="A1978" s="1036" t="s">
        <v>495</v>
      </c>
      <c r="B1978" s="1037">
        <v>270.58823651990002</v>
      </c>
    </row>
    <row r="1979" spans="1:2">
      <c r="A1979" s="1036" t="s">
        <v>494</v>
      </c>
      <c r="B1979" s="1037">
        <v>270.38580341689999</v>
      </c>
    </row>
    <row r="1980" spans="1:2">
      <c r="A1980" s="1036" t="s">
        <v>493</v>
      </c>
      <c r="B1980" s="1037">
        <v>270.88799763650002</v>
      </c>
    </row>
    <row r="1981" spans="1:2">
      <c r="A1981" s="1036" t="s">
        <v>6</v>
      </c>
      <c r="B1981" s="1037">
        <v>271.11989503379999</v>
      </c>
    </row>
    <row r="1982" spans="1:2">
      <c r="A1982" s="1036" t="s">
        <v>195</v>
      </c>
      <c r="B1982" s="1037">
        <v>271.20708069649999</v>
      </c>
    </row>
    <row r="1983" spans="1:2">
      <c r="A1983" s="1036" t="s">
        <v>4988</v>
      </c>
      <c r="B1983" s="1037">
        <v>271.29435384250002</v>
      </c>
    </row>
    <row r="1984" spans="1:2">
      <c r="A1984" s="1036" t="s">
        <v>4989</v>
      </c>
      <c r="B1984" s="1037">
        <v>271.38116244690002</v>
      </c>
    </row>
    <row r="1985" spans="1:2">
      <c r="A1985" s="1036" t="s">
        <v>492</v>
      </c>
      <c r="B1985" s="1037">
        <v>272.61279056979998</v>
      </c>
    </row>
    <row r="1986" spans="1:2">
      <c r="A1986" s="1036" t="s">
        <v>491</v>
      </c>
      <c r="B1986" s="1037">
        <v>272.82503983269999</v>
      </c>
    </row>
    <row r="1987" spans="1:2">
      <c r="A1987" s="1036" t="s">
        <v>490</v>
      </c>
      <c r="B1987" s="1037">
        <v>273.01463901310001</v>
      </c>
    </row>
    <row r="1988" spans="1:2">
      <c r="A1988" s="1036" t="s">
        <v>489</v>
      </c>
      <c r="B1988" s="1037">
        <v>273.73713676739999</v>
      </c>
    </row>
    <row r="1989" spans="1:2">
      <c r="A1989" s="1036" t="s">
        <v>488</v>
      </c>
      <c r="B1989" s="1037">
        <v>273.9973096882</v>
      </c>
    </row>
    <row r="1990" spans="1:2">
      <c r="A1990" s="1036" t="s">
        <v>4990</v>
      </c>
      <c r="B1990" s="1037">
        <v>274.07970701919999</v>
      </c>
    </row>
    <row r="1991" spans="1:2">
      <c r="A1991" s="1036" t="s">
        <v>4991</v>
      </c>
      <c r="B1991" s="1037">
        <v>274.16218726490001</v>
      </c>
    </row>
    <row r="1992" spans="1:2">
      <c r="A1992" s="1036" t="s">
        <v>487</v>
      </c>
      <c r="B1992" s="1037">
        <v>275.54452599379999</v>
      </c>
    </row>
    <row r="1993" spans="1:2">
      <c r="A1993" s="1036" t="s">
        <v>486</v>
      </c>
      <c r="B1993" s="1037">
        <v>276.61220623230003</v>
      </c>
    </row>
    <row r="1994" spans="1:2">
      <c r="A1994" s="1036" t="s">
        <v>485</v>
      </c>
      <c r="B1994" s="1037">
        <v>276.8163706908</v>
      </c>
    </row>
    <row r="1995" spans="1:2">
      <c r="A1995" s="1036" t="s">
        <v>484</v>
      </c>
      <c r="B1995" s="1037">
        <v>277.9244143217</v>
      </c>
    </row>
    <row r="1996" spans="1:2">
      <c r="A1996" s="1036" t="s">
        <v>483</v>
      </c>
      <c r="B1996" s="1037">
        <v>278.33081160389997</v>
      </c>
    </row>
    <row r="1997" spans="1:2">
      <c r="A1997" s="1036" t="s">
        <v>4992</v>
      </c>
      <c r="B1997" s="1037">
        <v>278.41660200040002</v>
      </c>
    </row>
    <row r="1998" spans="1:2">
      <c r="A1998" s="1036" t="s">
        <v>4993</v>
      </c>
      <c r="B1998" s="1037">
        <v>278.50125346879997</v>
      </c>
    </row>
    <row r="1999" spans="1:2">
      <c r="A1999" s="1036" t="s">
        <v>482</v>
      </c>
      <c r="B1999" s="1037">
        <v>278.45136601069999</v>
      </c>
    </row>
    <row r="2000" spans="1:2">
      <c r="A2000" s="1036" t="s">
        <v>481</v>
      </c>
      <c r="B2000" s="1037">
        <v>278.84525364770002</v>
      </c>
    </row>
    <row r="2001" spans="1:2">
      <c r="A2001" s="1036" t="s">
        <v>480</v>
      </c>
      <c r="B2001" s="1037">
        <v>278.49292368649998</v>
      </c>
    </row>
    <row r="2002" spans="1:2">
      <c r="A2002" s="1036" t="s">
        <v>479</v>
      </c>
      <c r="B2002" s="1037">
        <v>278.14054803179999</v>
      </c>
    </row>
    <row r="2003" spans="1:2">
      <c r="A2003" s="1036" t="s">
        <v>478</v>
      </c>
      <c r="B2003" s="1037">
        <v>277.01478621209998</v>
      </c>
    </row>
    <row r="2004" spans="1:2">
      <c r="A2004" s="1036" t="s">
        <v>4994</v>
      </c>
      <c r="B2004" s="1037">
        <v>277.09423312939998</v>
      </c>
    </row>
    <row r="2005" spans="1:2">
      <c r="A2005" s="1036" t="s">
        <v>4995</v>
      </c>
      <c r="B2005" s="1037">
        <v>277.17313120189999</v>
      </c>
    </row>
    <row r="2006" spans="1:2">
      <c r="A2006" s="1036" t="s">
        <v>477</v>
      </c>
      <c r="B2006" s="1037">
        <v>276.16513368749997</v>
      </c>
    </row>
    <row r="2007" spans="1:2">
      <c r="A2007" s="1036" t="s">
        <v>476</v>
      </c>
      <c r="B2007" s="1037">
        <v>276.53620594929998</v>
      </c>
    </row>
    <row r="2008" spans="1:2">
      <c r="A2008" s="1036" t="s">
        <v>475</v>
      </c>
      <c r="B2008" s="1037">
        <v>276.66890642250002</v>
      </c>
    </row>
    <row r="2009" spans="1:2">
      <c r="A2009" s="1036" t="s">
        <v>474</v>
      </c>
      <c r="B2009" s="1037">
        <v>276.56089401209999</v>
      </c>
    </row>
    <row r="2010" spans="1:2">
      <c r="A2010" s="1036" t="s">
        <v>4996</v>
      </c>
      <c r="B2010" s="1037">
        <v>276.6364003141</v>
      </c>
    </row>
    <row r="2011" spans="1:2">
      <c r="A2011" s="1036" t="s">
        <v>4997</v>
      </c>
      <c r="B2011" s="1037">
        <v>276.7119869892</v>
      </c>
    </row>
    <row r="2012" spans="1:2">
      <c r="A2012" s="1036" t="s">
        <v>4998</v>
      </c>
      <c r="B2012" s="1037">
        <v>276.78765403739999</v>
      </c>
    </row>
    <row r="2013" spans="1:2">
      <c r="A2013" s="1036" t="s">
        <v>7</v>
      </c>
      <c r="B2013" s="1037">
        <v>276.80641192550002</v>
      </c>
    </row>
    <row r="2014" spans="1:2">
      <c r="A2014" s="1036" t="s">
        <v>473</v>
      </c>
      <c r="B2014" s="1037">
        <v>276.50309666010003</v>
      </c>
    </row>
    <row r="2015" spans="1:2">
      <c r="A2015" s="1036" t="s">
        <v>472</v>
      </c>
      <c r="B2015" s="1037">
        <v>276.30337065980001</v>
      </c>
    </row>
    <row r="2016" spans="1:2">
      <c r="A2016" s="1036" t="s">
        <v>471</v>
      </c>
      <c r="B2016" s="1037">
        <v>275.70320685630003</v>
      </c>
    </row>
    <row r="2017" spans="1:2">
      <c r="A2017" s="1036" t="s">
        <v>470</v>
      </c>
      <c r="B2017" s="1037">
        <v>275.75201434740001</v>
      </c>
    </row>
    <row r="2018" spans="1:2">
      <c r="A2018" s="1036" t="s">
        <v>4999</v>
      </c>
      <c r="B2018" s="1037">
        <v>275.82820168440003</v>
      </c>
    </row>
    <row r="2019" spans="1:2">
      <c r="A2019" s="1036" t="s">
        <v>5000</v>
      </c>
      <c r="B2019" s="1037">
        <v>275.90446942189999</v>
      </c>
    </row>
    <row r="2020" spans="1:2">
      <c r="A2020" s="1036" t="s">
        <v>469</v>
      </c>
      <c r="B2020" s="1037">
        <v>275.40185591220001</v>
      </c>
    </row>
    <row r="2021" spans="1:2">
      <c r="A2021" s="1036" t="s">
        <v>468</v>
      </c>
      <c r="B2021" s="1037">
        <v>275.2605926064</v>
      </c>
    </row>
    <row r="2022" spans="1:2">
      <c r="A2022" s="1036" t="s">
        <v>467</v>
      </c>
      <c r="B2022" s="1037">
        <v>275.3413858477</v>
      </c>
    </row>
    <row r="2023" spans="1:2">
      <c r="A2023" s="1036" t="s">
        <v>466</v>
      </c>
      <c r="B2023" s="1037">
        <v>277.02462390199997</v>
      </c>
    </row>
    <row r="2024" spans="1:2">
      <c r="A2024" s="1036" t="s">
        <v>465</v>
      </c>
      <c r="B2024" s="1037">
        <v>276.84954200660002</v>
      </c>
    </row>
    <row r="2025" spans="1:2">
      <c r="A2025" s="1036" t="s">
        <v>5001</v>
      </c>
      <c r="B2025" s="1037">
        <v>276.92294074979998</v>
      </c>
    </row>
    <row r="2026" spans="1:2">
      <c r="A2026" s="1036" t="s">
        <v>5002</v>
      </c>
      <c r="B2026" s="1037">
        <v>276.99641639459998</v>
      </c>
    </row>
    <row r="2027" spans="1:2">
      <c r="A2027" s="1036" t="s">
        <v>464</v>
      </c>
      <c r="B2027" s="1037">
        <v>276.36838439669998</v>
      </c>
    </row>
    <row r="2028" spans="1:2">
      <c r="A2028" s="1036" t="s">
        <v>463</v>
      </c>
      <c r="B2028" s="1037">
        <v>276.78040567310001</v>
      </c>
    </row>
    <row r="2029" spans="1:2">
      <c r="A2029" s="1036" t="s">
        <v>462</v>
      </c>
      <c r="B2029" s="1037">
        <v>277.80422109379998</v>
      </c>
    </row>
    <row r="2030" spans="1:2">
      <c r="A2030" s="1036" t="s">
        <v>461</v>
      </c>
      <c r="B2030" s="1037">
        <v>277.49485864770003</v>
      </c>
    </row>
    <row r="2031" spans="1:2">
      <c r="A2031" s="1036" t="s">
        <v>460</v>
      </c>
      <c r="B2031" s="1037">
        <v>277.92957928779998</v>
      </c>
    </row>
    <row r="2032" spans="1:2">
      <c r="A2032" s="1036" t="s">
        <v>5003</v>
      </c>
      <c r="B2032" s="1037">
        <v>277.99971054090003</v>
      </c>
    </row>
    <row r="2033" spans="1:2">
      <c r="A2033" s="1036" t="s">
        <v>5004</v>
      </c>
      <c r="B2033" s="1037">
        <v>278.06990126540001</v>
      </c>
    </row>
    <row r="2034" spans="1:2">
      <c r="A2034" s="1036" t="s">
        <v>459</v>
      </c>
      <c r="B2034" s="1037">
        <v>278.91151982000002</v>
      </c>
    </row>
    <row r="2035" spans="1:2">
      <c r="A2035" s="1036" t="s">
        <v>458</v>
      </c>
      <c r="B2035" s="1037">
        <v>279.56318015210002</v>
      </c>
    </row>
    <row r="2036" spans="1:2">
      <c r="A2036" s="1036" t="s">
        <v>457</v>
      </c>
      <c r="B2036" s="1037">
        <v>280.26248982150003</v>
      </c>
    </row>
    <row r="2037" spans="1:2">
      <c r="A2037" s="1036" t="s">
        <v>456</v>
      </c>
      <c r="B2037" s="1037">
        <v>280.53757823239999</v>
      </c>
    </row>
    <row r="2038" spans="1:2">
      <c r="A2038" s="1036" t="s">
        <v>455</v>
      </c>
      <c r="B2038" s="1037">
        <v>281.33812650760001</v>
      </c>
    </row>
    <row r="2039" spans="1:2">
      <c r="A2039" s="1036" t="s">
        <v>5005</v>
      </c>
      <c r="B2039" s="1037">
        <v>281.40592509970003</v>
      </c>
    </row>
    <row r="2040" spans="1:2">
      <c r="A2040" s="1036" t="s">
        <v>5006</v>
      </c>
      <c r="B2040" s="1037">
        <v>281.47379419330002</v>
      </c>
    </row>
    <row r="2041" spans="1:2">
      <c r="A2041" s="1036" t="s">
        <v>454</v>
      </c>
      <c r="B2041" s="1037">
        <v>281.43369791999999</v>
      </c>
    </row>
    <row r="2042" spans="1:2">
      <c r="A2042" s="1036" t="s">
        <v>453</v>
      </c>
      <c r="B2042" s="1037">
        <v>281.35110306280001</v>
      </c>
    </row>
    <row r="2043" spans="1:2">
      <c r="A2043" s="1036" t="s">
        <v>8</v>
      </c>
      <c r="B2043" s="1037">
        <v>281.71423160469999</v>
      </c>
    </row>
    <row r="2044" spans="1:2">
      <c r="A2044" s="1036" t="s">
        <v>452</v>
      </c>
      <c r="B2044" s="1037">
        <v>281.65814486900001</v>
      </c>
    </row>
    <row r="2045" spans="1:2">
      <c r="A2045" s="1036" t="s">
        <v>451</v>
      </c>
      <c r="B2045" s="1037">
        <v>282.13378318629998</v>
      </c>
    </row>
    <row r="2046" spans="1:2">
      <c r="A2046" s="1036" t="s">
        <v>5007</v>
      </c>
      <c r="B2046" s="1037">
        <v>282.19972557900002</v>
      </c>
    </row>
    <row r="2047" spans="1:2">
      <c r="A2047" s="1036" t="s">
        <v>5008</v>
      </c>
      <c r="B2047" s="1037">
        <v>282.26573612459998</v>
      </c>
    </row>
    <row r="2048" spans="1:2">
      <c r="A2048" s="1036" t="s">
        <v>450</v>
      </c>
      <c r="B2048" s="1037">
        <v>281.93290743249997</v>
      </c>
    </row>
    <row r="2049" spans="1:2">
      <c r="A2049" s="1036" t="s">
        <v>449</v>
      </c>
      <c r="B2049" s="1037">
        <v>282.2181082619</v>
      </c>
    </row>
    <row r="2050" spans="1:2">
      <c r="A2050" s="1036" t="s">
        <v>448</v>
      </c>
      <c r="B2050" s="1037">
        <v>282.89799165390002</v>
      </c>
    </row>
    <row r="2051" spans="1:2">
      <c r="A2051" s="1036" t="s">
        <v>5009</v>
      </c>
      <c r="B2051" s="1037">
        <v>282.964274811</v>
      </c>
    </row>
    <row r="2052" spans="1:2">
      <c r="A2052" s="1036" t="s">
        <v>447</v>
      </c>
      <c r="B2052" s="1037">
        <v>283.83276441279997</v>
      </c>
    </row>
    <row r="2053" spans="1:2">
      <c r="A2053" s="1036" t="s">
        <v>5010</v>
      </c>
      <c r="B2053" s="1037">
        <v>283.89918387569998</v>
      </c>
    </row>
    <row r="2054" spans="1:2">
      <c r="A2054" s="1036" t="s">
        <v>5011</v>
      </c>
      <c r="B2054" s="1037">
        <v>283.96567149139997</v>
      </c>
    </row>
    <row r="2055" spans="1:2">
      <c r="A2055" s="1036" t="s">
        <v>446</v>
      </c>
      <c r="B2055" s="1037">
        <v>284.84407095310002</v>
      </c>
    </row>
    <row r="2056" spans="1:2">
      <c r="A2056" s="1036" t="s">
        <v>445</v>
      </c>
      <c r="B2056" s="1037">
        <v>285.07606120420002</v>
      </c>
    </row>
    <row r="2057" spans="1:2">
      <c r="A2057" s="1036" t="s">
        <v>444</v>
      </c>
      <c r="B2057" s="1037">
        <v>286.24917505410002</v>
      </c>
    </row>
    <row r="2058" spans="1:2">
      <c r="A2058" s="1036" t="s">
        <v>443</v>
      </c>
      <c r="B2058" s="1037">
        <v>286.88159063789999</v>
      </c>
    </row>
    <row r="2059" spans="1:2">
      <c r="A2059" s="1036" t="s">
        <v>5012</v>
      </c>
      <c r="B2059" s="1037">
        <v>286.94926731599998</v>
      </c>
    </row>
    <row r="2060" spans="1:2">
      <c r="A2060" s="1036" t="s">
        <v>5013</v>
      </c>
      <c r="B2060" s="1037">
        <v>287.01701304620002</v>
      </c>
    </row>
    <row r="2061" spans="1:2">
      <c r="A2061" s="1036" t="s">
        <v>5014</v>
      </c>
      <c r="B2061" s="1037">
        <v>287.08482782850001</v>
      </c>
    </row>
    <row r="2062" spans="1:2">
      <c r="A2062" s="1036" t="s">
        <v>442</v>
      </c>
      <c r="B2062" s="1037">
        <v>287.0893739329</v>
      </c>
    </row>
    <row r="2063" spans="1:2">
      <c r="A2063" s="1036" t="s">
        <v>441</v>
      </c>
      <c r="B2063" s="1037">
        <v>287.63801762259999</v>
      </c>
    </row>
    <row r="2064" spans="1:2">
      <c r="A2064" s="1036" t="s">
        <v>440</v>
      </c>
      <c r="B2064" s="1037">
        <v>288.2650898357</v>
      </c>
    </row>
    <row r="2065" spans="1:2">
      <c r="A2065" s="1036" t="s">
        <v>439</v>
      </c>
      <c r="B2065" s="1037">
        <v>288.6702743596</v>
      </c>
    </row>
    <row r="2066" spans="1:2">
      <c r="A2066" s="1036" t="s">
        <v>438</v>
      </c>
      <c r="B2066" s="1037">
        <v>289.34338886799998</v>
      </c>
    </row>
    <row r="2067" spans="1:2">
      <c r="A2067" s="1036" t="s">
        <v>5015</v>
      </c>
      <c r="B2067" s="1037">
        <v>289.41454148079998</v>
      </c>
    </row>
    <row r="2068" spans="1:2">
      <c r="A2068" s="1036" t="s">
        <v>5016</v>
      </c>
      <c r="B2068" s="1037">
        <v>289.48576692099999</v>
      </c>
    </row>
    <row r="2069" spans="1:2">
      <c r="A2069" s="1036" t="s">
        <v>437</v>
      </c>
      <c r="B2069" s="1037">
        <v>289.76845993559999</v>
      </c>
    </row>
    <row r="2070" spans="1:2">
      <c r="A2070" s="1036" t="s">
        <v>436</v>
      </c>
      <c r="B2070" s="1037">
        <v>290.59148186689998</v>
      </c>
    </row>
    <row r="2071" spans="1:2">
      <c r="A2071" s="1036" t="s">
        <v>435</v>
      </c>
      <c r="B2071" s="1037">
        <v>291.70035965469998</v>
      </c>
    </row>
    <row r="2072" spans="1:2">
      <c r="A2072" s="1036" t="s">
        <v>434</v>
      </c>
      <c r="B2072" s="1037">
        <v>292.54062066879999</v>
      </c>
    </row>
    <row r="2073" spans="1:2">
      <c r="A2073" s="1036" t="s">
        <v>9</v>
      </c>
      <c r="B2073" s="1037">
        <v>293.8084233056</v>
      </c>
    </row>
    <row r="2074" spans="1:2">
      <c r="A2074" s="1036" t="s">
        <v>5017</v>
      </c>
      <c r="B2074" s="1037">
        <v>293.87941736030001</v>
      </c>
    </row>
    <row r="2075" spans="1:2">
      <c r="A2075" s="1036" t="s">
        <v>5018</v>
      </c>
      <c r="B2075" s="1037">
        <v>293.94997564099998</v>
      </c>
    </row>
    <row r="2076" spans="1:2">
      <c r="A2076" s="1036" t="s">
        <v>433</v>
      </c>
      <c r="B2076" s="1037">
        <v>294.53645376859998</v>
      </c>
    </row>
    <row r="2077" spans="1:2">
      <c r="A2077" s="1036" t="s">
        <v>6048</v>
      </c>
      <c r="B2077" s="1037">
        <v>294.60715680530001</v>
      </c>
    </row>
    <row r="2078" spans="1:2">
      <c r="A2078" s="1036" t="s">
        <v>432</v>
      </c>
      <c r="B2078" s="1037">
        <v>295.45411618430001</v>
      </c>
    </row>
    <row r="2079" spans="1:2">
      <c r="A2079" s="1036" t="s">
        <v>431</v>
      </c>
      <c r="B2079" s="1037">
        <v>295.39124562320001</v>
      </c>
    </row>
    <row r="2080" spans="1:2">
      <c r="A2080" s="1036" t="s">
        <v>430</v>
      </c>
      <c r="B2080" s="1037">
        <v>296.04449341790001</v>
      </c>
    </row>
    <row r="2081" spans="1:2">
      <c r="A2081" s="1036" t="s">
        <v>5019</v>
      </c>
      <c r="B2081" s="1037">
        <v>296.11548596659998</v>
      </c>
    </row>
    <row r="2082" spans="1:2">
      <c r="A2082" s="1036" t="s">
        <v>5020</v>
      </c>
      <c r="B2082" s="1037">
        <v>296.18655089319998</v>
      </c>
    </row>
    <row r="2083" spans="1:2">
      <c r="A2083" s="1036" t="s">
        <v>429</v>
      </c>
      <c r="B2083" s="1037">
        <v>296.9696586412</v>
      </c>
    </row>
    <row r="2084" spans="1:2">
      <c r="A2084" s="1036" t="s">
        <v>428</v>
      </c>
      <c r="B2084" s="1037">
        <v>297.27111604800001</v>
      </c>
    </row>
    <row r="2085" spans="1:2">
      <c r="A2085" s="1036" t="s">
        <v>427</v>
      </c>
      <c r="B2085" s="1037">
        <v>297.5003782627</v>
      </c>
    </row>
    <row r="2086" spans="1:2">
      <c r="A2086" s="1036" t="s">
        <v>426</v>
      </c>
      <c r="B2086" s="1037">
        <v>297.62485950709998</v>
      </c>
    </row>
    <row r="2087" spans="1:2">
      <c r="A2087" s="1036" t="s">
        <v>425</v>
      </c>
      <c r="B2087" s="1037">
        <v>297.85623623250001</v>
      </c>
    </row>
    <row r="2088" spans="1:2">
      <c r="A2088" s="1036" t="s">
        <v>5021</v>
      </c>
      <c r="B2088" s="1037">
        <v>297.92851963589999</v>
      </c>
    </row>
    <row r="2089" spans="1:2">
      <c r="A2089" s="1036" t="s">
        <v>5022</v>
      </c>
      <c r="B2089" s="1037">
        <v>298.00087781970001</v>
      </c>
    </row>
    <row r="2090" spans="1:2">
      <c r="A2090" s="1036" t="s">
        <v>424</v>
      </c>
      <c r="B2090" s="1037">
        <v>298.36620645519997</v>
      </c>
    </row>
    <row r="2091" spans="1:2">
      <c r="A2091" s="1036" t="s">
        <v>423</v>
      </c>
      <c r="B2091" s="1037">
        <v>299.08683178000001</v>
      </c>
    </row>
    <row r="2092" spans="1:2">
      <c r="A2092" s="1036" t="s">
        <v>422</v>
      </c>
      <c r="B2092" s="1037">
        <v>299.3047033121</v>
      </c>
    </row>
    <row r="2093" spans="1:2">
      <c r="A2093" s="1036" t="s">
        <v>421</v>
      </c>
      <c r="B2093" s="1037">
        <v>299.37728783030002</v>
      </c>
    </row>
    <row r="2094" spans="1:2">
      <c r="A2094" s="1036" t="s">
        <v>420</v>
      </c>
      <c r="B2094" s="1037">
        <v>300.5211559155</v>
      </c>
    </row>
    <row r="2095" spans="1:2">
      <c r="A2095" s="1036" t="s">
        <v>5023</v>
      </c>
      <c r="B2095" s="1037">
        <v>300.59381652780002</v>
      </c>
    </row>
    <row r="2096" spans="1:2">
      <c r="A2096" s="1036" t="s">
        <v>5024</v>
      </c>
      <c r="B2096" s="1037">
        <v>300.66587645070001</v>
      </c>
    </row>
    <row r="2097" spans="1:2">
      <c r="A2097" s="1036" t="s">
        <v>419</v>
      </c>
      <c r="B2097" s="1037">
        <v>301.6222348247</v>
      </c>
    </row>
    <row r="2098" spans="1:2">
      <c r="A2098" s="1036" t="s">
        <v>418</v>
      </c>
      <c r="B2098" s="1037">
        <v>302.93786898640002</v>
      </c>
    </row>
    <row r="2099" spans="1:2">
      <c r="A2099" s="1036" t="s">
        <v>417</v>
      </c>
      <c r="B2099" s="1037">
        <v>303.56081101469999</v>
      </c>
    </row>
    <row r="2100" spans="1:2">
      <c r="A2100" s="1036" t="s">
        <v>416</v>
      </c>
      <c r="B2100" s="1037">
        <v>304.07823364109998</v>
      </c>
    </row>
    <row r="2101" spans="1:2">
      <c r="A2101" s="1036" t="s">
        <v>10</v>
      </c>
      <c r="B2101" s="1037">
        <v>304.71686511310003</v>
      </c>
    </row>
    <row r="2102" spans="1:2">
      <c r="A2102" s="1036" t="s">
        <v>5025</v>
      </c>
      <c r="B2102" s="1037">
        <v>304.79326079769999</v>
      </c>
    </row>
    <row r="2103" spans="1:2">
      <c r="A2103" s="1036" t="s">
        <v>193</v>
      </c>
      <c r="B2103" s="1037">
        <v>304.86973564969998</v>
      </c>
    </row>
    <row r="2104" spans="1:2">
      <c r="A2104" s="1036" t="s">
        <v>415</v>
      </c>
      <c r="B2104" s="1037">
        <v>305.09497570360003</v>
      </c>
    </row>
    <row r="2105" spans="1:2">
      <c r="A2105" s="1036" t="s">
        <v>414</v>
      </c>
      <c r="B2105" s="1037">
        <v>305.31261723739999</v>
      </c>
    </row>
    <row r="2106" spans="1:2">
      <c r="A2106" s="1036" t="s">
        <v>413</v>
      </c>
      <c r="B2106" s="1037">
        <v>305.81593291280001</v>
      </c>
    </row>
    <row r="2107" spans="1:2">
      <c r="A2107" s="1036" t="s">
        <v>412</v>
      </c>
      <c r="B2107" s="1037">
        <v>306.2068276864</v>
      </c>
    </row>
    <row r="2108" spans="1:2">
      <c r="A2108" s="1036" t="s">
        <v>411</v>
      </c>
      <c r="B2108" s="1037">
        <v>306.42274157089997</v>
      </c>
    </row>
    <row r="2109" spans="1:2">
      <c r="A2109" s="1036" t="s">
        <v>5026</v>
      </c>
      <c r="B2109" s="1037">
        <v>306.49968532939999</v>
      </c>
    </row>
    <row r="2110" spans="1:2">
      <c r="A2110" s="1036" t="s">
        <v>5027</v>
      </c>
      <c r="B2110" s="1037">
        <v>306.57670825880001</v>
      </c>
    </row>
    <row r="2111" spans="1:2">
      <c r="A2111" s="1036" t="s">
        <v>410</v>
      </c>
      <c r="B2111" s="1037">
        <v>306.85586067079998</v>
      </c>
    </row>
    <row r="2112" spans="1:2">
      <c r="A2112" s="1036" t="s">
        <v>409</v>
      </c>
      <c r="B2112" s="1037">
        <v>307.51594141660001</v>
      </c>
    </row>
    <row r="2113" spans="1:2">
      <c r="A2113" s="1036" t="s">
        <v>408</v>
      </c>
      <c r="B2113" s="1037">
        <v>308.18369194709999</v>
      </c>
    </row>
    <row r="2114" spans="1:2">
      <c r="A2114" s="1036" t="s">
        <v>407</v>
      </c>
      <c r="B2114" s="1037">
        <v>308.83426238449999</v>
      </c>
    </row>
    <row r="2115" spans="1:2">
      <c r="A2115" s="1036" t="s">
        <v>406</v>
      </c>
      <c r="B2115" s="1037">
        <v>310.022333817</v>
      </c>
    </row>
    <row r="2116" spans="1:2">
      <c r="A2116" s="1036" t="s">
        <v>5028</v>
      </c>
      <c r="B2116" s="1037">
        <v>310.09982565849998</v>
      </c>
    </row>
    <row r="2117" spans="1:2">
      <c r="A2117" s="1036" t="s">
        <v>5029</v>
      </c>
      <c r="B2117" s="1037">
        <v>310.17719157099998</v>
      </c>
    </row>
    <row r="2118" spans="1:2">
      <c r="A2118" s="1036" t="s">
        <v>405</v>
      </c>
      <c r="B2118" s="1037">
        <v>310.862046771</v>
      </c>
    </row>
    <row r="2119" spans="1:2">
      <c r="A2119" s="1036" t="s">
        <v>404</v>
      </c>
      <c r="B2119" s="1037">
        <v>311.51939847260002</v>
      </c>
    </row>
    <row r="2120" spans="1:2">
      <c r="A2120" s="1036" t="s">
        <v>403</v>
      </c>
      <c r="B2120" s="1037">
        <v>311.4752517137</v>
      </c>
    </row>
    <row r="2121" spans="1:2">
      <c r="A2121" s="1036" t="s">
        <v>402</v>
      </c>
      <c r="B2121" s="1037">
        <v>311.45772381059999</v>
      </c>
    </row>
    <row r="2122" spans="1:2">
      <c r="A2122" s="1036" t="s">
        <v>401</v>
      </c>
      <c r="B2122" s="1037">
        <v>311.51428495350001</v>
      </c>
    </row>
    <row r="2123" spans="1:2">
      <c r="A2123" s="1036" t="s">
        <v>5030</v>
      </c>
      <c r="B2123" s="1037">
        <v>311.59149106360002</v>
      </c>
    </row>
    <row r="2124" spans="1:2">
      <c r="A2124" s="1036" t="s">
        <v>5031</v>
      </c>
      <c r="B2124" s="1037">
        <v>311.66877581189999</v>
      </c>
    </row>
    <row r="2125" spans="1:2">
      <c r="A2125" s="1036" t="s">
        <v>400</v>
      </c>
      <c r="B2125" s="1037">
        <v>311.73569021949999</v>
      </c>
    </row>
    <row r="2126" spans="1:2">
      <c r="A2126" s="1036" t="s">
        <v>399</v>
      </c>
      <c r="B2126" s="1037">
        <v>311.8130291329</v>
      </c>
    </row>
    <row r="2127" spans="1:2">
      <c r="A2127" s="1036" t="s">
        <v>398</v>
      </c>
      <c r="B2127" s="1037">
        <v>311.69128287059999</v>
      </c>
    </row>
    <row r="2128" spans="1:2">
      <c r="A2128" s="1036" t="s">
        <v>397</v>
      </c>
      <c r="B2128" s="1037">
        <v>311.61491260989999</v>
      </c>
    </row>
    <row r="2129" spans="1:2">
      <c r="A2129" s="1036" t="s">
        <v>396</v>
      </c>
      <c r="B2129" s="1037">
        <v>311.53372336339999</v>
      </c>
    </row>
    <row r="2130" spans="1:2">
      <c r="A2130" s="1036" t="s">
        <v>5032</v>
      </c>
      <c r="B2130" s="1037">
        <v>311.61145505690001</v>
      </c>
    </row>
    <row r="2131" spans="1:2">
      <c r="A2131" s="1036" t="s">
        <v>5033</v>
      </c>
      <c r="B2131" s="1037">
        <v>311.6892658722</v>
      </c>
    </row>
    <row r="2132" spans="1:2">
      <c r="A2132" s="1036" t="s">
        <v>395</v>
      </c>
      <c r="B2132" s="1037">
        <v>311.7861592754</v>
      </c>
    </row>
    <row r="2133" spans="1:2">
      <c r="A2133" s="1036" t="s">
        <v>11</v>
      </c>
      <c r="B2133" s="1037">
        <v>311.76640700569999</v>
      </c>
    </row>
    <row r="2134" spans="1:2">
      <c r="A2134" s="1036" t="s">
        <v>1079</v>
      </c>
      <c r="B2134" s="1037">
        <v>311.72757745989998</v>
      </c>
    </row>
    <row r="2135" spans="1:2">
      <c r="A2135" s="1036" t="s">
        <v>1080</v>
      </c>
      <c r="B2135" s="1037">
        <v>311.62255807359998</v>
      </c>
    </row>
    <row r="2136" spans="1:2">
      <c r="A2136" s="1036" t="s">
        <v>1081</v>
      </c>
      <c r="B2136" s="1037">
        <v>311.7717070242</v>
      </c>
    </row>
    <row r="2137" spans="1:2">
      <c r="A2137" s="1036" t="s">
        <v>5034</v>
      </c>
      <c r="B2137" s="1037">
        <v>311.8489359893</v>
      </c>
    </row>
    <row r="2138" spans="1:2">
      <c r="A2138" s="1036" t="s">
        <v>5035</v>
      </c>
      <c r="B2138" s="1037">
        <v>311.9262430773</v>
      </c>
    </row>
    <row r="2139" spans="1:2">
      <c r="A2139" s="1036" t="s">
        <v>1082</v>
      </c>
      <c r="B2139" s="1037">
        <v>312.34682551449998</v>
      </c>
    </row>
    <row r="2140" spans="1:2">
      <c r="A2140" s="1036" t="s">
        <v>1083</v>
      </c>
      <c r="B2140" s="1037">
        <v>312.75468249030001</v>
      </c>
    </row>
    <row r="2141" spans="1:2">
      <c r="A2141" s="1036" t="s">
        <v>1084</v>
      </c>
      <c r="B2141" s="1037">
        <v>313.40610930719998</v>
      </c>
    </row>
    <row r="2142" spans="1:2">
      <c r="A2142" s="1036" t="s">
        <v>1085</v>
      </c>
      <c r="B2142" s="1037">
        <v>313.23749269130002</v>
      </c>
    </row>
    <row r="2143" spans="1:2">
      <c r="A2143" s="1036" t="s">
        <v>1086</v>
      </c>
      <c r="B2143" s="1037">
        <v>313.31519039339997</v>
      </c>
    </row>
    <row r="2144" spans="1:2">
      <c r="A2144" s="1036" t="s">
        <v>5036</v>
      </c>
      <c r="B2144" s="1037">
        <v>313.39296621829999</v>
      </c>
    </row>
    <row r="2145" spans="1:2">
      <c r="A2145" s="1036" t="s">
        <v>5037</v>
      </c>
      <c r="B2145" s="1037">
        <v>313.47082016600001</v>
      </c>
    </row>
    <row r="2146" spans="1:2">
      <c r="A2146" s="1036" t="s">
        <v>1087</v>
      </c>
      <c r="B2146" s="1037">
        <v>314.2165302793</v>
      </c>
    </row>
    <row r="2147" spans="1:2">
      <c r="A2147" s="1036" t="s">
        <v>1089</v>
      </c>
      <c r="B2147" s="1037">
        <v>314.28632885619999</v>
      </c>
    </row>
    <row r="2148" spans="1:2">
      <c r="A2148" s="1036" t="s">
        <v>1088</v>
      </c>
      <c r="B2148" s="1037">
        <v>314.81090242290003</v>
      </c>
    </row>
    <row r="2149" spans="1:2">
      <c r="A2149" s="1036" t="s">
        <v>1090</v>
      </c>
      <c r="B2149" s="1037">
        <v>314.61317700960001</v>
      </c>
    </row>
    <row r="2150" spans="1:2">
      <c r="A2150" s="1036" t="s">
        <v>1091</v>
      </c>
      <c r="B2150" s="1037">
        <v>314.83841498189997</v>
      </c>
    </row>
    <row r="2151" spans="1:2">
      <c r="A2151" s="1036" t="s">
        <v>5038</v>
      </c>
      <c r="B2151" s="1037">
        <v>314.91780960080001</v>
      </c>
    </row>
    <row r="2152" spans="1:2">
      <c r="A2152" s="1036" t="s">
        <v>5039</v>
      </c>
      <c r="B2152" s="1037">
        <v>314.99520825809998</v>
      </c>
    </row>
    <row r="2153" spans="1:2">
      <c r="A2153" s="1036" t="s">
        <v>6049</v>
      </c>
      <c r="B2153" s="1037">
        <v>315.07268625810002</v>
      </c>
    </row>
    <row r="2154" spans="1:2">
      <c r="A2154" s="1036" t="s">
        <v>1092</v>
      </c>
      <c r="B2154" s="1037">
        <v>315.51173469640003</v>
      </c>
    </row>
    <row r="2155" spans="1:2">
      <c r="A2155" s="1036" t="s">
        <v>2310</v>
      </c>
      <c r="B2155" s="1037">
        <v>315.58937138160002</v>
      </c>
    </row>
    <row r="2156" spans="1:2">
      <c r="A2156" s="1036" t="s">
        <v>1093</v>
      </c>
      <c r="B2156" s="1037">
        <v>315.88345638649997</v>
      </c>
    </row>
    <row r="2157" spans="1:2">
      <c r="A2157" s="1036" t="s">
        <v>1094</v>
      </c>
      <c r="B2157" s="1037">
        <v>316.00436811259999</v>
      </c>
    </row>
    <row r="2158" spans="1:2">
      <c r="A2158" s="1036" t="s">
        <v>5040</v>
      </c>
      <c r="B2158" s="1037">
        <v>316.08029849100001</v>
      </c>
    </row>
    <row r="2159" spans="1:2">
      <c r="A2159" s="1036" t="s">
        <v>5041</v>
      </c>
      <c r="B2159" s="1037">
        <v>316.1562970352</v>
      </c>
    </row>
    <row r="2160" spans="1:2">
      <c r="A2160" s="1036" t="s">
        <v>1095</v>
      </c>
      <c r="B2160" s="1037">
        <v>316.05548185560002</v>
      </c>
    </row>
    <row r="2161" spans="1:2">
      <c r="A2161" s="1036" t="s">
        <v>1096</v>
      </c>
      <c r="B2161" s="1037">
        <v>316.28830437329998</v>
      </c>
    </row>
    <row r="2162" spans="1:2">
      <c r="A2162" s="1036" t="s">
        <v>1097</v>
      </c>
      <c r="B2162" s="1037">
        <v>316.21759480499998</v>
      </c>
    </row>
    <row r="2163" spans="1:2">
      <c r="A2163" s="1036" t="s">
        <v>12</v>
      </c>
      <c r="B2163" s="1037">
        <v>316.54390909360001</v>
      </c>
    </row>
    <row r="2164" spans="1:2">
      <c r="A2164" s="1036" t="s">
        <v>1098</v>
      </c>
      <c r="B2164" s="1037">
        <v>316.62369746740001</v>
      </c>
    </row>
    <row r="2165" spans="1:2">
      <c r="A2165" s="1036" t="s">
        <v>5042</v>
      </c>
      <c r="B2165" s="1037">
        <v>316.70382974850003</v>
      </c>
    </row>
    <row r="2166" spans="1:2">
      <c r="A2166" s="1036" t="s">
        <v>5043</v>
      </c>
      <c r="B2166" s="1037">
        <v>316.78404426809999</v>
      </c>
    </row>
    <row r="2167" spans="1:2">
      <c r="A2167" s="1036" t="s">
        <v>1099</v>
      </c>
      <c r="B2167" s="1037">
        <v>316.0041671061</v>
      </c>
    </row>
    <row r="2168" spans="1:2">
      <c r="A2168" s="1036" t="s">
        <v>1100</v>
      </c>
      <c r="B2168" s="1037">
        <v>315.97465455219998</v>
      </c>
    </row>
    <row r="2169" spans="1:2">
      <c r="A2169" s="1036" t="s">
        <v>1101</v>
      </c>
      <c r="B2169" s="1037">
        <v>315.66675574779998</v>
      </c>
    </row>
    <row r="2170" spans="1:2">
      <c r="A2170" s="1036" t="s">
        <v>1102</v>
      </c>
      <c r="B2170" s="1037">
        <v>316.19504101839999</v>
      </c>
    </row>
    <row r="2171" spans="1:2">
      <c r="A2171" s="1036" t="s">
        <v>1103</v>
      </c>
      <c r="B2171" s="1037">
        <v>315.99147787449999</v>
      </c>
    </row>
    <row r="2172" spans="1:2">
      <c r="A2172" s="1036" t="s">
        <v>5044</v>
      </c>
      <c r="B2172" s="1037">
        <v>316.0723531882</v>
      </c>
    </row>
    <row r="2173" spans="1:2">
      <c r="A2173" s="1036" t="s">
        <v>5045</v>
      </c>
      <c r="B2173" s="1037">
        <v>316.15326087919999</v>
      </c>
    </row>
    <row r="2174" spans="1:2">
      <c r="A2174" s="1036" t="s">
        <v>1104</v>
      </c>
      <c r="B2174" s="1037">
        <v>316.63081030339998</v>
      </c>
    </row>
    <row r="2175" spans="1:2">
      <c r="A2175" s="1036" t="s">
        <v>1105</v>
      </c>
      <c r="B2175" s="1037">
        <v>316.82190097019998</v>
      </c>
    </row>
    <row r="2176" spans="1:2">
      <c r="A2176" s="1036" t="s">
        <v>1106</v>
      </c>
      <c r="B2176" s="1037">
        <v>316.97085605339998</v>
      </c>
    </row>
    <row r="2177" spans="1:2">
      <c r="A2177" s="1036" t="s">
        <v>1107</v>
      </c>
      <c r="B2177" s="1037">
        <v>316.92561119480001</v>
      </c>
    </row>
    <row r="2178" spans="1:2">
      <c r="A2178" s="1036" t="s">
        <v>1108</v>
      </c>
      <c r="B2178" s="1037">
        <v>317.0831216409</v>
      </c>
    </row>
    <row r="2179" spans="1:2">
      <c r="A2179" s="1036" t="s">
        <v>5046</v>
      </c>
      <c r="B2179" s="1037">
        <v>317.16539361420001</v>
      </c>
    </row>
    <row r="2180" spans="1:2">
      <c r="A2180" s="1036" t="s">
        <v>5047</v>
      </c>
      <c r="B2180" s="1037">
        <v>317.24774932999998</v>
      </c>
    </row>
    <row r="2181" spans="1:2">
      <c r="A2181" s="1036" t="s">
        <v>1109</v>
      </c>
      <c r="B2181" s="1037">
        <v>317.16067258589999</v>
      </c>
    </row>
    <row r="2182" spans="1:2">
      <c r="A2182" s="1036" t="s">
        <v>1110</v>
      </c>
      <c r="B2182" s="1037">
        <v>317.11409149709999</v>
      </c>
    </row>
    <row r="2183" spans="1:2">
      <c r="A2183" s="1036" t="s">
        <v>1111</v>
      </c>
      <c r="B2183" s="1037">
        <v>316.43522411100003</v>
      </c>
    </row>
    <row r="2184" spans="1:2">
      <c r="A2184" s="1036" t="s">
        <v>1112</v>
      </c>
      <c r="B2184" s="1037">
        <v>316.52555499319999</v>
      </c>
    </row>
    <row r="2185" spans="1:2">
      <c r="A2185" s="1036" t="s">
        <v>1113</v>
      </c>
      <c r="B2185" s="1037">
        <v>316.19110596910002</v>
      </c>
    </row>
    <row r="2186" spans="1:2">
      <c r="A2186" s="1036" t="s">
        <v>5048</v>
      </c>
      <c r="B2186" s="1037">
        <v>316.27395551450002</v>
      </c>
    </row>
    <row r="2187" spans="1:2">
      <c r="A2187" s="1036" t="s">
        <v>5049</v>
      </c>
      <c r="B2187" s="1037">
        <v>316.3568892257</v>
      </c>
    </row>
    <row r="2188" spans="1:2">
      <c r="A2188" s="1036" t="s">
        <v>1114</v>
      </c>
      <c r="B2188" s="1037">
        <v>316.99550656420001</v>
      </c>
    </row>
    <row r="2189" spans="1:2">
      <c r="A2189" s="1036" t="s">
        <v>1115</v>
      </c>
      <c r="B2189" s="1037">
        <v>317.2744637079</v>
      </c>
    </row>
    <row r="2190" spans="1:2">
      <c r="A2190" s="1036" t="s">
        <v>1116</v>
      </c>
      <c r="B2190" s="1037">
        <v>317.24520311980001</v>
      </c>
    </row>
    <row r="2191" spans="1:2">
      <c r="A2191" s="1036" t="s">
        <v>301</v>
      </c>
      <c r="B2191" s="1037">
        <v>318.01440413670002</v>
      </c>
    </row>
    <row r="2192" spans="1:2">
      <c r="A2192" s="1036" t="s">
        <v>49</v>
      </c>
      <c r="B2192" s="1037">
        <v>318.09658043799999</v>
      </c>
    </row>
    <row r="2193" spans="1:2">
      <c r="A2193" s="1036" t="s">
        <v>5050</v>
      </c>
      <c r="B2193" s="1037">
        <v>318.17884303620002</v>
      </c>
    </row>
    <row r="2194" spans="1:2">
      <c r="A2194" s="1036" t="s">
        <v>5051</v>
      </c>
      <c r="B2194" s="1037">
        <v>318.26118604760001</v>
      </c>
    </row>
    <row r="2195" spans="1:2">
      <c r="A2195" s="1036" t="s">
        <v>6050</v>
      </c>
      <c r="B2195" s="1037">
        <v>318.34361535440001</v>
      </c>
    </row>
    <row r="2196" spans="1:2">
      <c r="A2196" s="1036" t="s">
        <v>6051</v>
      </c>
      <c r="B2196" s="1037">
        <v>318.4261309565</v>
      </c>
    </row>
    <row r="2197" spans="1:2">
      <c r="A2197" s="1036" t="s">
        <v>1064</v>
      </c>
      <c r="B2197" s="1037">
        <v>318.73614750659999</v>
      </c>
    </row>
    <row r="2198" spans="1:2">
      <c r="A2198" s="1036" t="s">
        <v>1065</v>
      </c>
      <c r="B2198" s="1037">
        <v>319.48367511750001</v>
      </c>
    </row>
    <row r="2199" spans="1:2">
      <c r="A2199" s="1036" t="s">
        <v>1066</v>
      </c>
      <c r="B2199" s="1037">
        <v>320.14520097370001</v>
      </c>
    </row>
    <row r="2200" spans="1:2">
      <c r="A2200" s="1036" t="s">
        <v>5052</v>
      </c>
      <c r="B2200" s="1037">
        <v>320.22806175749997</v>
      </c>
    </row>
    <row r="2201" spans="1:2">
      <c r="A2201" s="1036" t="s">
        <v>5053</v>
      </c>
      <c r="B2201" s="1037">
        <v>320.31100883660002</v>
      </c>
    </row>
    <row r="2202" spans="1:2">
      <c r="A2202" s="1036" t="s">
        <v>1067</v>
      </c>
      <c r="B2202" s="1037">
        <v>319.80508858450003</v>
      </c>
    </row>
    <row r="2203" spans="1:2">
      <c r="A2203" s="1036" t="s">
        <v>1068</v>
      </c>
      <c r="B2203" s="1037">
        <v>320.65089701749997</v>
      </c>
    </row>
    <row r="2204" spans="1:2">
      <c r="A2204" s="1036" t="s">
        <v>2311</v>
      </c>
      <c r="B2204" s="1037">
        <v>320.73398076580003</v>
      </c>
    </row>
    <row r="2205" spans="1:2">
      <c r="A2205" s="1036" t="s">
        <v>5054</v>
      </c>
      <c r="B2205" s="1037">
        <v>320.81715082250003</v>
      </c>
    </row>
    <row r="2206" spans="1:2">
      <c r="A2206" s="1036" t="s">
        <v>5055</v>
      </c>
      <c r="B2206" s="1037">
        <v>320.90020957339999</v>
      </c>
    </row>
    <row r="2207" spans="1:2">
      <c r="A2207" s="1036" t="s">
        <v>5056</v>
      </c>
      <c r="B2207" s="1037">
        <v>320.98335456619998</v>
      </c>
    </row>
    <row r="2208" spans="1:2">
      <c r="A2208" s="1036" t="s">
        <v>5057</v>
      </c>
      <c r="B2208" s="1037">
        <v>321.06658580089999</v>
      </c>
    </row>
    <row r="2209" spans="1:2">
      <c r="A2209" s="1036" t="s">
        <v>1069</v>
      </c>
      <c r="B2209" s="1037">
        <v>321.86027793660003</v>
      </c>
    </row>
    <row r="2210" spans="1:2">
      <c r="A2210" s="1036" t="s">
        <v>1070</v>
      </c>
      <c r="B2210" s="1037">
        <v>321.86455611700001</v>
      </c>
    </row>
    <row r="2211" spans="1:2">
      <c r="A2211" s="1036" t="s">
        <v>1071</v>
      </c>
      <c r="B2211" s="1037">
        <v>322.17361271089999</v>
      </c>
    </row>
    <row r="2212" spans="1:2">
      <c r="A2212" s="1036" t="s">
        <v>1072</v>
      </c>
      <c r="B2212" s="1037">
        <v>322.81645231319999</v>
      </c>
    </row>
    <row r="2213" spans="1:2">
      <c r="A2213" s="1036" t="s">
        <v>1073</v>
      </c>
      <c r="B2213" s="1037">
        <v>322.83286750259998</v>
      </c>
    </row>
    <row r="2214" spans="1:2">
      <c r="A2214" s="1036" t="s">
        <v>5058</v>
      </c>
      <c r="B2214" s="1037">
        <v>322.91660174420002</v>
      </c>
    </row>
    <row r="2215" spans="1:2">
      <c r="A2215" s="1036" t="s">
        <v>5059</v>
      </c>
      <c r="B2215" s="1037">
        <v>323.00032227290001</v>
      </c>
    </row>
    <row r="2216" spans="1:2">
      <c r="A2216" s="1036" t="s">
        <v>1074</v>
      </c>
      <c r="B2216" s="1037">
        <v>323.1691055535</v>
      </c>
    </row>
    <row r="2217" spans="1:2">
      <c r="A2217" s="1036" t="s">
        <v>1075</v>
      </c>
      <c r="B2217" s="1037">
        <v>323.14640275660003</v>
      </c>
    </row>
    <row r="2218" spans="1:2">
      <c r="A2218" s="1036" t="s">
        <v>1076</v>
      </c>
      <c r="B2218" s="1037">
        <v>322.52339144490003</v>
      </c>
    </row>
    <row r="2219" spans="1:2">
      <c r="A2219" s="1036" t="s">
        <v>1077</v>
      </c>
      <c r="B2219" s="1037">
        <v>322.8816731654</v>
      </c>
    </row>
    <row r="2220" spans="1:2">
      <c r="A2220" s="1036" t="s">
        <v>1078</v>
      </c>
      <c r="B2220" s="1037">
        <v>323.40782795630003</v>
      </c>
    </row>
    <row r="2221" spans="1:2">
      <c r="A2221" s="1036" t="s">
        <v>5060</v>
      </c>
      <c r="B2221" s="1037">
        <v>323.49205013329998</v>
      </c>
    </row>
    <row r="2222" spans="1:2">
      <c r="A2222" s="1036" t="s">
        <v>1205</v>
      </c>
      <c r="B2222" s="1037">
        <v>323.57635850880001</v>
      </c>
    </row>
    <row r="2223" spans="1:2">
      <c r="A2223" s="1036" t="s">
        <v>194</v>
      </c>
      <c r="B2223" s="1037">
        <v>323.76918060780002</v>
      </c>
    </row>
    <row r="2224" spans="1:2">
      <c r="A2224" s="1036" t="s">
        <v>6052</v>
      </c>
      <c r="B2224" s="1037">
        <v>323.85361310960002</v>
      </c>
    </row>
    <row r="2225" spans="1:2">
      <c r="A2225" s="1036" t="s">
        <v>1207</v>
      </c>
      <c r="B2225" s="1037">
        <v>323.75472977700002</v>
      </c>
    </row>
    <row r="2226" spans="1:2">
      <c r="A2226" s="1036" t="s">
        <v>1208</v>
      </c>
      <c r="B2226" s="1037">
        <v>323.71109574719998</v>
      </c>
    </row>
    <row r="2227" spans="1:2">
      <c r="A2227" s="1036" t="s">
        <v>1209</v>
      </c>
      <c r="B2227" s="1037">
        <v>323.7638515777</v>
      </c>
    </row>
    <row r="2228" spans="1:2">
      <c r="A2228" s="1036" t="s">
        <v>5061</v>
      </c>
      <c r="B2228" s="1037">
        <v>323.84862885540002</v>
      </c>
    </row>
    <row r="2229" spans="1:2">
      <c r="A2229" s="1036" t="s">
        <v>5062</v>
      </c>
      <c r="B2229" s="1037">
        <v>323.93349232719999</v>
      </c>
    </row>
    <row r="2230" spans="1:2">
      <c r="A2230" s="1036" t="s">
        <v>1210</v>
      </c>
      <c r="B2230" s="1037">
        <v>323.75031236389998</v>
      </c>
    </row>
    <row r="2231" spans="1:2">
      <c r="A2231" s="1036" t="s">
        <v>1211</v>
      </c>
      <c r="B2231" s="1037">
        <v>323.54591115070002</v>
      </c>
    </row>
    <row r="2232" spans="1:2">
      <c r="A2232" s="1036" t="s">
        <v>1212</v>
      </c>
      <c r="B2232" s="1037">
        <v>323.5224709638</v>
      </c>
    </row>
    <row r="2233" spans="1:2">
      <c r="A2233" s="1036" t="s">
        <v>1213</v>
      </c>
      <c r="B2233" s="1037">
        <v>323.72233115130001</v>
      </c>
    </row>
    <row r="2234" spans="1:2">
      <c r="A2234" s="1036" t="s">
        <v>1214</v>
      </c>
      <c r="B2234" s="1037">
        <v>323.75833328329998</v>
      </c>
    </row>
    <row r="2235" spans="1:2">
      <c r="A2235" s="1036" t="s">
        <v>5063</v>
      </c>
      <c r="B2235" s="1037">
        <v>323.84371391889999</v>
      </c>
    </row>
    <row r="2236" spans="1:2">
      <c r="A2236" s="1036" t="s">
        <v>5064</v>
      </c>
      <c r="B2236" s="1037">
        <v>323.9291693202</v>
      </c>
    </row>
    <row r="2237" spans="1:2">
      <c r="A2237" s="1036" t="s">
        <v>1215</v>
      </c>
      <c r="B2237" s="1037">
        <v>323.80497133329999</v>
      </c>
    </row>
    <row r="2238" spans="1:2">
      <c r="A2238" s="1036" t="s">
        <v>1216</v>
      </c>
      <c r="B2238" s="1037">
        <v>323.830555484</v>
      </c>
    </row>
    <row r="2239" spans="1:2">
      <c r="A2239" s="1036" t="s">
        <v>1217</v>
      </c>
      <c r="B2239" s="1037">
        <v>324.37360219009997</v>
      </c>
    </row>
    <row r="2240" spans="1:2">
      <c r="A2240" s="1036" t="s">
        <v>1218</v>
      </c>
      <c r="B2240" s="1037">
        <v>324.8930128344</v>
      </c>
    </row>
    <row r="2241" spans="1:2">
      <c r="A2241" s="1036" t="s">
        <v>1219</v>
      </c>
      <c r="B2241" s="1037">
        <v>325.68191741039999</v>
      </c>
    </row>
    <row r="2242" spans="1:2">
      <c r="A2242" s="1036" t="s">
        <v>5065</v>
      </c>
      <c r="B2242" s="1037">
        <v>325.76787952299998</v>
      </c>
    </row>
    <row r="2243" spans="1:2">
      <c r="A2243" s="1036" t="s">
        <v>5066</v>
      </c>
      <c r="B2243" s="1037">
        <v>325.85392782679997</v>
      </c>
    </row>
    <row r="2244" spans="1:2">
      <c r="A2244" s="1036" t="s">
        <v>1220</v>
      </c>
      <c r="B2244" s="1037">
        <v>326.5094868306</v>
      </c>
    </row>
    <row r="2245" spans="1:2">
      <c r="A2245" s="1036" t="s">
        <v>1221</v>
      </c>
      <c r="B2245" s="1037">
        <v>326.7632808903</v>
      </c>
    </row>
    <row r="2246" spans="1:2">
      <c r="A2246" s="1036" t="s">
        <v>1200</v>
      </c>
      <c r="B2246" s="1037">
        <v>327.17981624049997</v>
      </c>
    </row>
    <row r="2247" spans="1:2">
      <c r="A2247" s="1036" t="s">
        <v>1222</v>
      </c>
      <c r="B2247" s="1037">
        <v>327.1879628744</v>
      </c>
    </row>
    <row r="2248" spans="1:2">
      <c r="A2248" s="1036" t="s">
        <v>1223</v>
      </c>
      <c r="B2248" s="1037">
        <v>327.29739055419998</v>
      </c>
    </row>
    <row r="2249" spans="1:2">
      <c r="A2249" s="1036" t="s">
        <v>5067</v>
      </c>
      <c r="B2249" s="1037">
        <v>327.383400166</v>
      </c>
    </row>
    <row r="2250" spans="1:2">
      <c r="A2250" s="1036" t="s">
        <v>5068</v>
      </c>
      <c r="B2250" s="1037">
        <v>327.46949606179999</v>
      </c>
    </row>
    <row r="2251" spans="1:2">
      <c r="A2251" s="1036" t="s">
        <v>1224</v>
      </c>
      <c r="B2251" s="1037">
        <v>327.58408679989998</v>
      </c>
    </row>
    <row r="2252" spans="1:2">
      <c r="A2252" s="1036" t="s">
        <v>1225</v>
      </c>
      <c r="B2252" s="1037">
        <v>327.8380950788</v>
      </c>
    </row>
    <row r="2253" spans="1:2">
      <c r="A2253" s="1036" t="s">
        <v>1226</v>
      </c>
      <c r="B2253" s="1037">
        <v>328.6119099384</v>
      </c>
    </row>
    <row r="2254" spans="1:2">
      <c r="A2254" s="1036" t="s">
        <v>1199</v>
      </c>
      <c r="B2254" s="1037">
        <v>329.42329540830002</v>
      </c>
    </row>
    <row r="2255" spans="1:2">
      <c r="A2255" s="1036" t="s">
        <v>1230</v>
      </c>
      <c r="B2255" s="1037">
        <v>328.44992027640001</v>
      </c>
    </row>
    <row r="2256" spans="1:2">
      <c r="A2256" s="1036" t="s">
        <v>5069</v>
      </c>
      <c r="B2256" s="1037">
        <v>328.53638336860001</v>
      </c>
    </row>
    <row r="2257" spans="1:2">
      <c r="A2257" s="1036" t="s">
        <v>5070</v>
      </c>
      <c r="B2257" s="1037">
        <v>328.62293313570001</v>
      </c>
    </row>
    <row r="2258" spans="1:2">
      <c r="A2258" s="1036" t="s">
        <v>1231</v>
      </c>
      <c r="B2258" s="1037">
        <v>328.98642956280003</v>
      </c>
    </row>
    <row r="2259" spans="1:2">
      <c r="A2259" s="1036" t="s">
        <v>1232</v>
      </c>
      <c r="B2259" s="1037">
        <v>329.06332001219999</v>
      </c>
    </row>
    <row r="2260" spans="1:2">
      <c r="A2260" s="1036" t="s">
        <v>2312</v>
      </c>
      <c r="B2260" s="1037">
        <v>329.15012980419999</v>
      </c>
    </row>
    <row r="2261" spans="1:2">
      <c r="A2261" s="1036" t="s">
        <v>1233</v>
      </c>
      <c r="B2261" s="1037">
        <v>329.48525532510001</v>
      </c>
    </row>
    <row r="2262" spans="1:2">
      <c r="A2262" s="1036" t="s">
        <v>1234</v>
      </c>
      <c r="B2262" s="1037">
        <v>329.40424410880001</v>
      </c>
    </row>
    <row r="2263" spans="1:2">
      <c r="A2263" s="1036" t="s">
        <v>5071</v>
      </c>
      <c r="B2263" s="1037">
        <v>329.49131392560002</v>
      </c>
    </row>
    <row r="2264" spans="1:2">
      <c r="A2264" s="1036" t="s">
        <v>5072</v>
      </c>
      <c r="B2264" s="1037">
        <v>329.57743953440001</v>
      </c>
    </row>
    <row r="2265" spans="1:2">
      <c r="A2265" s="1036" t="s">
        <v>1235</v>
      </c>
      <c r="B2265" s="1037">
        <v>330.13258325869998</v>
      </c>
    </row>
    <row r="2266" spans="1:2">
      <c r="A2266" s="1036" t="s">
        <v>1236</v>
      </c>
      <c r="B2266" s="1037">
        <v>330.31942559399999</v>
      </c>
    </row>
    <row r="2267" spans="1:2">
      <c r="A2267" s="1036" t="s">
        <v>1237</v>
      </c>
      <c r="B2267" s="1037">
        <v>330.66255156339997</v>
      </c>
    </row>
    <row r="2268" spans="1:2">
      <c r="A2268" s="1036" t="s">
        <v>5073</v>
      </c>
      <c r="B2268" s="1037">
        <v>330.75200816170002</v>
      </c>
    </row>
    <row r="2269" spans="1:2">
      <c r="A2269" s="1036" t="s">
        <v>5074</v>
      </c>
      <c r="B2269" s="1037">
        <v>330.84155479589998</v>
      </c>
    </row>
    <row r="2270" spans="1:2">
      <c r="A2270" s="1036" t="s">
        <v>5075</v>
      </c>
      <c r="B2270" s="1037">
        <v>330.9311914662</v>
      </c>
    </row>
    <row r="2271" spans="1:2">
      <c r="A2271" s="1036" t="s">
        <v>5076</v>
      </c>
      <c r="B2271" s="1037">
        <v>331.02091817249999</v>
      </c>
    </row>
    <row r="2272" spans="1:2">
      <c r="A2272" s="1036" t="s">
        <v>1238</v>
      </c>
      <c r="B2272" s="1037">
        <v>331.61762650870003</v>
      </c>
    </row>
    <row r="2273" spans="1:2">
      <c r="A2273" s="1036" t="s">
        <v>1239</v>
      </c>
      <c r="B2273" s="1037">
        <v>332.19613386190002</v>
      </c>
    </row>
    <row r="2274" spans="1:2">
      <c r="A2274" s="1036" t="s">
        <v>1240</v>
      </c>
      <c r="B2274" s="1037">
        <v>332.60348692989999</v>
      </c>
    </row>
    <row r="2275" spans="1:2">
      <c r="A2275" s="1036" t="s">
        <v>1241</v>
      </c>
      <c r="B2275" s="1037">
        <v>333.33511271639998</v>
      </c>
    </row>
    <row r="2276" spans="1:2">
      <c r="A2276" s="1036" t="s">
        <v>1132</v>
      </c>
      <c r="B2276" s="1037">
        <v>332.97434754950001</v>
      </c>
    </row>
    <row r="2277" spans="1:2">
      <c r="A2277" s="1036" t="s">
        <v>5077</v>
      </c>
      <c r="B2277" s="1037">
        <v>333.05888025439998</v>
      </c>
    </row>
    <row r="2278" spans="1:2">
      <c r="A2278" s="1036" t="s">
        <v>5078</v>
      </c>
      <c r="B2278" s="1037">
        <v>333.14349792109999</v>
      </c>
    </row>
    <row r="2279" spans="1:2">
      <c r="A2279" s="1036" t="s">
        <v>1242</v>
      </c>
      <c r="B2279" s="1037">
        <v>333.4057626243</v>
      </c>
    </row>
    <row r="2280" spans="1:2">
      <c r="A2280" s="1036" t="s">
        <v>1243</v>
      </c>
      <c r="B2280" s="1037">
        <v>333.13541353660003</v>
      </c>
    </row>
    <row r="2281" spans="1:2">
      <c r="A2281" s="1036" t="s">
        <v>1156</v>
      </c>
      <c r="B2281" s="1037">
        <v>332.73504594249999</v>
      </c>
    </row>
    <row r="2282" spans="1:2">
      <c r="A2282" s="1036" t="s">
        <v>1244</v>
      </c>
      <c r="B2282" s="1037">
        <v>333.24481094740003</v>
      </c>
    </row>
    <row r="2283" spans="1:2">
      <c r="A2283" s="1036" t="s">
        <v>1245</v>
      </c>
      <c r="B2283" s="1037">
        <v>334.445454998</v>
      </c>
    </row>
    <row r="2284" spans="1:2">
      <c r="A2284" s="1036" t="s">
        <v>5079</v>
      </c>
      <c r="B2284" s="1037">
        <v>334.52631812179999</v>
      </c>
    </row>
    <row r="2285" spans="1:2">
      <c r="A2285" s="1036" t="s">
        <v>1228</v>
      </c>
      <c r="B2285" s="1037">
        <v>334.60833627649998</v>
      </c>
    </row>
    <row r="2286" spans="1:2">
      <c r="A2286" s="1036" t="s">
        <v>1297</v>
      </c>
      <c r="B2286" s="1037">
        <v>334.50105300910002</v>
      </c>
    </row>
    <row r="2287" spans="1:2">
      <c r="A2287" s="1036" t="s">
        <v>1296</v>
      </c>
      <c r="B2287" s="1037">
        <v>334.52534547649998</v>
      </c>
    </row>
    <row r="2288" spans="1:2">
      <c r="A2288" s="1036" t="s">
        <v>1295</v>
      </c>
      <c r="B2288" s="1037">
        <v>334.21450531440001</v>
      </c>
    </row>
    <row r="2289" spans="1:2">
      <c r="A2289" s="1036" t="s">
        <v>1294</v>
      </c>
      <c r="B2289" s="1037">
        <v>334.51517596219998</v>
      </c>
    </row>
    <row r="2290" spans="1:2">
      <c r="A2290" s="1036" t="s">
        <v>1293</v>
      </c>
      <c r="B2290" s="1037">
        <v>334.86450172799999</v>
      </c>
    </row>
    <row r="2291" spans="1:2">
      <c r="A2291" s="1036" t="s">
        <v>5080</v>
      </c>
      <c r="B2291" s="1037">
        <v>334.94700520520001</v>
      </c>
    </row>
    <row r="2292" spans="1:2">
      <c r="A2292" s="1036" t="s">
        <v>5081</v>
      </c>
      <c r="B2292" s="1037">
        <v>335.02959052760002</v>
      </c>
    </row>
    <row r="2293" spans="1:2">
      <c r="A2293" s="1036" t="s">
        <v>6053</v>
      </c>
      <c r="B2293" s="1037">
        <v>335.11225769510003</v>
      </c>
    </row>
    <row r="2294" spans="1:2">
      <c r="A2294" s="1036" t="s">
        <v>1292</v>
      </c>
      <c r="B2294" s="1037">
        <v>335.60471500739999</v>
      </c>
    </row>
    <row r="2295" spans="1:2">
      <c r="A2295" s="1036" t="s">
        <v>1291</v>
      </c>
      <c r="B2295" s="1037">
        <v>336.06512122150002</v>
      </c>
    </row>
    <row r="2296" spans="1:2">
      <c r="A2296" s="1036" t="s">
        <v>1165</v>
      </c>
      <c r="B2296" s="1037">
        <v>336.39555486939997</v>
      </c>
    </row>
    <row r="2297" spans="1:2">
      <c r="A2297" s="1036" t="s">
        <v>1290</v>
      </c>
      <c r="B2297" s="1037">
        <v>336.58512385580002</v>
      </c>
    </row>
    <row r="2298" spans="1:2">
      <c r="A2298" s="1036" t="s">
        <v>5082</v>
      </c>
      <c r="B2298" s="1037">
        <v>336.66744262430001</v>
      </c>
    </row>
    <row r="2299" spans="1:2">
      <c r="A2299" s="1036" t="s">
        <v>5083</v>
      </c>
      <c r="B2299" s="1037">
        <v>336.7496512793</v>
      </c>
    </row>
    <row r="2300" spans="1:2">
      <c r="A2300" s="1036" t="s">
        <v>1289</v>
      </c>
      <c r="B2300" s="1037">
        <v>337.52320411789998</v>
      </c>
    </row>
    <row r="2301" spans="1:2">
      <c r="A2301" s="1036" t="s">
        <v>1288</v>
      </c>
      <c r="B2301" s="1037">
        <v>338.05987279570002</v>
      </c>
    </row>
    <row r="2302" spans="1:2">
      <c r="A2302" s="1036" t="s">
        <v>1287</v>
      </c>
      <c r="B2302" s="1037">
        <v>337.56611801140002</v>
      </c>
    </row>
    <row r="2303" spans="1:2">
      <c r="A2303" s="1036" t="s">
        <v>1286</v>
      </c>
      <c r="B2303" s="1037">
        <v>337.94579987200001</v>
      </c>
    </row>
    <row r="2304" spans="1:2">
      <c r="A2304" s="1036" t="s">
        <v>1285</v>
      </c>
      <c r="B2304" s="1037">
        <v>338.41184660699997</v>
      </c>
    </row>
    <row r="2305" spans="1:2">
      <c r="A2305" s="1036" t="s">
        <v>5084</v>
      </c>
      <c r="B2305" s="1037">
        <v>338.49387932989998</v>
      </c>
    </row>
    <row r="2306" spans="1:2">
      <c r="A2306" s="1036" t="s">
        <v>5085</v>
      </c>
      <c r="B2306" s="1037">
        <v>338.57599272700003</v>
      </c>
    </row>
    <row r="2307" spans="1:2">
      <c r="A2307" s="1036" t="s">
        <v>1158</v>
      </c>
      <c r="B2307" s="1037">
        <v>338.61708375090001</v>
      </c>
    </row>
    <row r="2308" spans="1:2">
      <c r="A2308" s="1036" t="s">
        <v>1284</v>
      </c>
      <c r="B2308" s="1037">
        <v>338.67307184679998</v>
      </c>
    </row>
    <row r="2309" spans="1:2">
      <c r="A2309" s="1036" t="s">
        <v>1283</v>
      </c>
      <c r="B2309" s="1037">
        <v>338.8043421461</v>
      </c>
    </row>
    <row r="2310" spans="1:2">
      <c r="A2310" s="1036" t="s">
        <v>1282</v>
      </c>
      <c r="B2310" s="1037">
        <v>339.19326006450001</v>
      </c>
    </row>
    <row r="2311" spans="1:2">
      <c r="A2311" s="1036" t="s">
        <v>1281</v>
      </c>
      <c r="B2311" s="1037">
        <v>339.44810761240001</v>
      </c>
    </row>
    <row r="2312" spans="1:2">
      <c r="A2312" s="1036" t="s">
        <v>5086</v>
      </c>
      <c r="B2312" s="1037">
        <v>339.53310607219998</v>
      </c>
    </row>
    <row r="2313" spans="1:2">
      <c r="A2313" s="1036" t="s">
        <v>5087</v>
      </c>
      <c r="B2313" s="1037">
        <v>339.61818791830001</v>
      </c>
    </row>
    <row r="2314" spans="1:2">
      <c r="A2314" s="1036" t="s">
        <v>1280</v>
      </c>
      <c r="B2314" s="1037">
        <v>339.83870180560001</v>
      </c>
    </row>
    <row r="2315" spans="1:2">
      <c r="A2315" s="1036" t="s">
        <v>1167</v>
      </c>
      <c r="B2315" s="1037">
        <v>340.61341222819999</v>
      </c>
    </row>
    <row r="2316" spans="1:2">
      <c r="A2316" s="1036" t="s">
        <v>1261</v>
      </c>
      <c r="B2316" s="1037">
        <v>341.23009019540001</v>
      </c>
    </row>
    <row r="2317" spans="1:2">
      <c r="A2317" s="1036" t="s">
        <v>1311</v>
      </c>
      <c r="B2317" s="1037">
        <v>341.31470980109998</v>
      </c>
    </row>
    <row r="2318" spans="1:2">
      <c r="A2318" s="1036" t="s">
        <v>1312</v>
      </c>
      <c r="B2318" s="1037">
        <v>341.0811724079</v>
      </c>
    </row>
    <row r="2319" spans="1:2">
      <c r="A2319" s="1036" t="s">
        <v>5088</v>
      </c>
      <c r="B2319" s="1037">
        <v>341.16785720180002</v>
      </c>
    </row>
    <row r="2320" spans="1:2">
      <c r="A2320" s="1036" t="s">
        <v>5089</v>
      </c>
      <c r="B2320" s="1037">
        <v>341.25462653070002</v>
      </c>
    </row>
    <row r="2321" spans="1:2">
      <c r="A2321" s="1036" t="s">
        <v>1313</v>
      </c>
      <c r="B2321" s="1037">
        <v>340.76554614039998</v>
      </c>
    </row>
    <row r="2322" spans="1:2">
      <c r="A2322" s="1036" t="s">
        <v>1314</v>
      </c>
      <c r="B2322" s="1037">
        <v>341.2554425857</v>
      </c>
    </row>
    <row r="2323" spans="1:2">
      <c r="A2323" s="1036" t="s">
        <v>1315</v>
      </c>
      <c r="B2323" s="1037">
        <v>341.18570145370001</v>
      </c>
    </row>
    <row r="2324" spans="1:2">
      <c r="A2324" s="1036" t="s">
        <v>1316</v>
      </c>
      <c r="B2324" s="1037">
        <v>341.38904870670001</v>
      </c>
    </row>
    <row r="2325" spans="1:2">
      <c r="A2325" s="1036" t="s">
        <v>1317</v>
      </c>
      <c r="B2325" s="1037">
        <v>342.24156769080003</v>
      </c>
    </row>
    <row r="2326" spans="1:2">
      <c r="A2326" s="1036" t="s">
        <v>5090</v>
      </c>
      <c r="B2326" s="1037">
        <v>342.32884423029998</v>
      </c>
    </row>
    <row r="2327" spans="1:2">
      <c r="A2327" s="1036" t="s">
        <v>5091</v>
      </c>
      <c r="B2327" s="1037">
        <v>342.41620530500001</v>
      </c>
    </row>
    <row r="2328" spans="1:2">
      <c r="A2328" s="1036" t="s">
        <v>1318</v>
      </c>
      <c r="B2328" s="1037">
        <v>342.65448514439998</v>
      </c>
    </row>
    <row r="2329" spans="1:2">
      <c r="A2329" s="1036" t="s">
        <v>1319</v>
      </c>
      <c r="B2329" s="1037">
        <v>342.73021348050003</v>
      </c>
    </row>
    <row r="2330" spans="1:2">
      <c r="A2330" s="1036" t="s">
        <v>1320</v>
      </c>
      <c r="B2330" s="1037">
        <v>342.95330914419998</v>
      </c>
    </row>
    <row r="2331" spans="1:2">
      <c r="A2331" s="1036" t="s">
        <v>1310</v>
      </c>
      <c r="B2331" s="1037">
        <v>343.16898419260002</v>
      </c>
    </row>
    <row r="2332" spans="1:2">
      <c r="A2332" s="1036" t="s">
        <v>1321</v>
      </c>
      <c r="B2332" s="1037">
        <v>343.33189631829998</v>
      </c>
    </row>
    <row r="2333" spans="1:2">
      <c r="A2333" s="1036" t="s">
        <v>5092</v>
      </c>
      <c r="B2333" s="1037">
        <v>343.41939217949999</v>
      </c>
    </row>
    <row r="2334" spans="1:2">
      <c r="A2334" s="1036" t="s">
        <v>5093</v>
      </c>
      <c r="B2334" s="1037">
        <v>343.50697271090002</v>
      </c>
    </row>
    <row r="2335" spans="1:2">
      <c r="A2335" s="1036" t="s">
        <v>1322</v>
      </c>
      <c r="B2335" s="1037">
        <v>343.82219300669999</v>
      </c>
    </row>
    <row r="2336" spans="1:2">
      <c r="A2336" s="1036" t="s">
        <v>1323</v>
      </c>
      <c r="B2336" s="1037">
        <v>343.96407940939997</v>
      </c>
    </row>
    <row r="2337" spans="1:2">
      <c r="A2337" s="1036" t="s">
        <v>2313</v>
      </c>
      <c r="B2337" s="1037">
        <v>344.05031970350001</v>
      </c>
    </row>
    <row r="2338" spans="1:2">
      <c r="A2338" s="1036" t="s">
        <v>1324</v>
      </c>
      <c r="B2338" s="1037">
        <v>344.15342214539999</v>
      </c>
    </row>
    <row r="2339" spans="1:2">
      <c r="A2339" s="1036" t="s">
        <v>1325</v>
      </c>
      <c r="B2339" s="1037">
        <v>344.17540264659999</v>
      </c>
    </row>
    <row r="2340" spans="1:2">
      <c r="A2340" s="1036" t="s">
        <v>5094</v>
      </c>
      <c r="B2340" s="1037">
        <v>344.26146020620001</v>
      </c>
    </row>
    <row r="2341" spans="1:2">
      <c r="A2341" s="1036" t="s">
        <v>5095</v>
      </c>
      <c r="B2341" s="1037">
        <v>344.3476031806</v>
      </c>
    </row>
    <row r="2342" spans="1:2">
      <c r="A2342" s="1036" t="s">
        <v>1326</v>
      </c>
      <c r="B2342" s="1037">
        <v>344.80227854029999</v>
      </c>
    </row>
    <row r="2343" spans="1:2">
      <c r="A2343" s="1036" t="s">
        <v>1327</v>
      </c>
      <c r="B2343" s="1037">
        <v>344.84845333779998</v>
      </c>
    </row>
    <row r="2344" spans="1:2">
      <c r="A2344" s="1036" t="s">
        <v>1328</v>
      </c>
      <c r="B2344" s="1037">
        <v>345.78973920049998</v>
      </c>
    </row>
    <row r="2345" spans="1:2">
      <c r="A2345" s="1036" t="s">
        <v>5096</v>
      </c>
      <c r="B2345" s="1037">
        <v>345.87984138410002</v>
      </c>
    </row>
    <row r="2346" spans="1:2">
      <c r="A2346" s="1036" t="s">
        <v>1329</v>
      </c>
      <c r="B2346" s="1037">
        <v>346.97995600410002</v>
      </c>
    </row>
    <row r="2347" spans="1:2">
      <c r="A2347" s="1036" t="s">
        <v>1303</v>
      </c>
      <c r="B2347" s="1037">
        <v>347.07021181390002</v>
      </c>
    </row>
    <row r="2348" spans="1:2">
      <c r="A2348" s="1036" t="s">
        <v>5097</v>
      </c>
      <c r="B2348" s="1037">
        <v>347.16055664100003</v>
      </c>
    </row>
    <row r="2349" spans="1:2">
      <c r="A2349" s="1036" t="s">
        <v>1333</v>
      </c>
      <c r="B2349" s="1037">
        <v>347.27209314769999</v>
      </c>
    </row>
    <row r="2350" spans="1:2">
      <c r="A2350" s="1036" t="s">
        <v>1334</v>
      </c>
      <c r="B2350" s="1037">
        <v>347.57138159700003</v>
      </c>
    </row>
    <row r="2351" spans="1:2">
      <c r="A2351" s="1036" t="s">
        <v>1335</v>
      </c>
      <c r="B2351" s="1037">
        <v>348.03876431899999</v>
      </c>
    </row>
    <row r="2352" spans="1:2">
      <c r="A2352" s="1036" t="s">
        <v>1336</v>
      </c>
      <c r="B2352" s="1037">
        <v>348.25636871969999</v>
      </c>
    </row>
    <row r="2353" spans="1:2">
      <c r="A2353" s="1036" t="s">
        <v>1337</v>
      </c>
      <c r="B2353" s="1037">
        <v>349.0479502686</v>
      </c>
    </row>
    <row r="2354" spans="1:2">
      <c r="A2354" s="1036" t="s">
        <v>6054</v>
      </c>
      <c r="B2354" s="1037">
        <v>349.13848394529998</v>
      </c>
    </row>
    <row r="2355" spans="1:2">
      <c r="A2355" s="1036" t="s">
        <v>5098</v>
      </c>
      <c r="B2355" s="1037">
        <v>349.22910720530001</v>
      </c>
    </row>
    <row r="2356" spans="1:2">
      <c r="A2356" s="1036" t="s">
        <v>1338</v>
      </c>
      <c r="B2356" s="1037">
        <v>349.40708510910002</v>
      </c>
    </row>
    <row r="2357" spans="1:2">
      <c r="A2357" s="1036" t="s">
        <v>1339</v>
      </c>
      <c r="B2357" s="1037">
        <v>350.19370413600001</v>
      </c>
    </row>
    <row r="2358" spans="1:2">
      <c r="A2358" s="1036" t="s">
        <v>1340</v>
      </c>
      <c r="B2358" s="1037">
        <v>350.4340247065</v>
      </c>
    </row>
    <row r="2359" spans="1:2">
      <c r="A2359" s="1036" t="s">
        <v>1341</v>
      </c>
      <c r="B2359" s="1037">
        <v>350.53104846700001</v>
      </c>
    </row>
    <row r="2360" spans="1:2">
      <c r="A2360" s="1036" t="s">
        <v>1147</v>
      </c>
      <c r="B2360" s="1037">
        <v>350.83677885729998</v>
      </c>
    </row>
    <row r="2361" spans="1:2">
      <c r="A2361" s="1036" t="s">
        <v>5099</v>
      </c>
      <c r="B2361" s="1037">
        <v>350.92645095680001</v>
      </c>
    </row>
    <row r="2362" spans="1:2">
      <c r="A2362" s="1036" t="s">
        <v>5100</v>
      </c>
      <c r="B2362" s="1037">
        <v>351.01621095540003</v>
      </c>
    </row>
    <row r="2363" spans="1:2">
      <c r="A2363" s="1036" t="s">
        <v>1342</v>
      </c>
      <c r="B2363" s="1037">
        <v>351.10479603660002</v>
      </c>
    </row>
    <row r="2364" spans="1:2">
      <c r="A2364" s="1036" t="s">
        <v>1343</v>
      </c>
      <c r="B2364" s="1037">
        <v>351.17852935230002</v>
      </c>
    </row>
    <row r="2365" spans="1:2">
      <c r="A2365" s="1036" t="s">
        <v>2314</v>
      </c>
      <c r="B2365" s="1037">
        <v>351.26729128609998</v>
      </c>
    </row>
    <row r="2366" spans="1:2">
      <c r="A2366" s="1036" t="s">
        <v>5101</v>
      </c>
      <c r="B2366" s="1037">
        <v>351.35614164610001</v>
      </c>
    </row>
    <row r="2367" spans="1:2">
      <c r="A2367" s="1036" t="s">
        <v>1344</v>
      </c>
      <c r="B2367" s="1037">
        <v>352.11193911800001</v>
      </c>
    </row>
    <row r="2368" spans="1:2">
      <c r="A2368" s="1036" t="s">
        <v>5102</v>
      </c>
      <c r="B2368" s="1037">
        <v>352.20074098129999</v>
      </c>
    </row>
    <row r="2369" spans="1:2">
      <c r="A2369" s="1036" t="s">
        <v>5103</v>
      </c>
      <c r="B2369" s="1037">
        <v>352.28963136990001</v>
      </c>
    </row>
    <row r="2370" spans="1:2">
      <c r="A2370" s="1036" t="s">
        <v>1345</v>
      </c>
      <c r="B2370" s="1037">
        <v>352.66551343570001</v>
      </c>
    </row>
    <row r="2371" spans="1:2">
      <c r="A2371" s="1036" t="s">
        <v>1346</v>
      </c>
      <c r="B2371" s="1037">
        <v>352.83572387660001</v>
      </c>
    </row>
    <row r="2372" spans="1:2">
      <c r="A2372" s="1036" t="s">
        <v>1347</v>
      </c>
      <c r="B2372" s="1037">
        <v>352.9649125025</v>
      </c>
    </row>
    <row r="2373" spans="1:2">
      <c r="A2373" s="1036" t="s">
        <v>1348</v>
      </c>
      <c r="B2373" s="1037">
        <v>353.42100317900002</v>
      </c>
    </row>
    <row r="2374" spans="1:2">
      <c r="A2374" s="1036" t="s">
        <v>1181</v>
      </c>
      <c r="B2374" s="1037">
        <v>354.27079208039999</v>
      </c>
    </row>
    <row r="2375" spans="1:2">
      <c r="A2375" s="1036" t="s">
        <v>3686</v>
      </c>
      <c r="B2375" s="1037">
        <v>354.36007602450002</v>
      </c>
    </row>
    <row r="2376" spans="1:2">
      <c r="A2376" s="1036" t="s">
        <v>5104</v>
      </c>
      <c r="B2376" s="1037">
        <v>354.44945354200001</v>
      </c>
    </row>
    <row r="2377" spans="1:2">
      <c r="A2377" s="1036" t="s">
        <v>1349</v>
      </c>
      <c r="B2377" s="1037">
        <v>354.6791879809</v>
      </c>
    </row>
    <row r="2378" spans="1:2">
      <c r="A2378" s="1036" t="s">
        <v>1330</v>
      </c>
      <c r="B2378" s="1037">
        <v>355.47968016900001</v>
      </c>
    </row>
    <row r="2379" spans="1:2">
      <c r="A2379" s="1036" t="s">
        <v>1363</v>
      </c>
      <c r="B2379" s="1037">
        <v>355.45210313529998</v>
      </c>
    </row>
    <row r="2380" spans="1:2">
      <c r="A2380" s="1036" t="s">
        <v>1364</v>
      </c>
      <c r="B2380" s="1037">
        <v>356.02256838549999</v>
      </c>
    </row>
    <row r="2381" spans="1:2">
      <c r="A2381" s="1036" t="s">
        <v>1365</v>
      </c>
      <c r="B2381" s="1037">
        <v>356.4076701605</v>
      </c>
    </row>
    <row r="2382" spans="1:2">
      <c r="A2382" s="1036" t="s">
        <v>5105</v>
      </c>
      <c r="B2382" s="1037">
        <v>356.49743705200001</v>
      </c>
    </row>
    <row r="2383" spans="1:2">
      <c r="A2383" s="1036" t="s">
        <v>5106</v>
      </c>
      <c r="B2383" s="1037">
        <v>356.5872974198</v>
      </c>
    </row>
    <row r="2384" spans="1:2">
      <c r="A2384" s="1036" t="s">
        <v>1366</v>
      </c>
      <c r="B2384" s="1037">
        <v>356.77043190469999</v>
      </c>
    </row>
    <row r="2385" spans="1:2">
      <c r="A2385" s="1036" t="s">
        <v>1367</v>
      </c>
      <c r="B2385" s="1037">
        <v>356.93577450449999</v>
      </c>
    </row>
    <row r="2386" spans="1:2">
      <c r="A2386" s="1036" t="s">
        <v>1368</v>
      </c>
      <c r="B2386" s="1037">
        <v>357.25996997250002</v>
      </c>
    </row>
    <row r="2387" spans="1:2">
      <c r="A2387" s="1036" t="s">
        <v>1369</v>
      </c>
      <c r="B2387" s="1037">
        <v>357.63689132270002</v>
      </c>
    </row>
    <row r="2388" spans="1:2">
      <c r="A2388" s="1036" t="s">
        <v>1370</v>
      </c>
      <c r="B2388" s="1037">
        <v>357.33994511780003</v>
      </c>
    </row>
    <row r="2389" spans="1:2">
      <c r="A2389" s="1036" t="s">
        <v>5107</v>
      </c>
      <c r="B2389" s="1037">
        <v>357.42566523869999</v>
      </c>
    </row>
    <row r="2390" spans="1:2">
      <c r="A2390" s="1036" t="s">
        <v>5108</v>
      </c>
      <c r="B2390" s="1037">
        <v>357.51146778010002</v>
      </c>
    </row>
    <row r="2391" spans="1:2">
      <c r="A2391" s="1036" t="s">
        <v>1166</v>
      </c>
      <c r="B2391" s="1037">
        <v>357.87546260189998</v>
      </c>
    </row>
    <row r="2392" spans="1:2">
      <c r="A2392" s="1036" t="s">
        <v>1371</v>
      </c>
      <c r="B2392" s="1037">
        <v>358.34805842380001</v>
      </c>
    </row>
    <row r="2393" spans="1:2">
      <c r="A2393" s="1036" t="s">
        <v>1148</v>
      </c>
      <c r="B2393" s="1037">
        <v>359.31402570569998</v>
      </c>
    </row>
    <row r="2394" spans="1:2">
      <c r="A2394" s="1036" t="s">
        <v>1372</v>
      </c>
      <c r="B2394" s="1037">
        <v>360.48025320199997</v>
      </c>
    </row>
    <row r="2395" spans="1:2">
      <c r="A2395" s="1036" t="s">
        <v>1373</v>
      </c>
      <c r="B2395" s="1037">
        <v>360.55680037399998</v>
      </c>
    </row>
    <row r="2396" spans="1:2">
      <c r="A2396" s="1036" t="s">
        <v>5109</v>
      </c>
      <c r="B2396" s="1037">
        <v>360.63838113489999</v>
      </c>
    </row>
    <row r="2397" spans="1:2">
      <c r="A2397" s="1036" t="s">
        <v>5110</v>
      </c>
      <c r="B2397" s="1037">
        <v>360.72004584460001</v>
      </c>
    </row>
    <row r="2398" spans="1:2">
      <c r="A2398" s="1036" t="s">
        <v>1374</v>
      </c>
      <c r="B2398" s="1037">
        <v>361.02119796279999</v>
      </c>
    </row>
    <row r="2399" spans="1:2">
      <c r="A2399" s="1036" t="s">
        <v>1375</v>
      </c>
      <c r="B2399" s="1037">
        <v>361.28472108620002</v>
      </c>
    </row>
    <row r="2400" spans="1:2">
      <c r="A2400" s="1036" t="s">
        <v>1163</v>
      </c>
      <c r="B2400" s="1037">
        <v>362.21254986930001</v>
      </c>
    </row>
    <row r="2401" spans="1:2">
      <c r="A2401" s="1036" t="s">
        <v>1168</v>
      </c>
      <c r="B2401" s="1037">
        <v>362.7533277581</v>
      </c>
    </row>
    <row r="2402" spans="1:2">
      <c r="A2402" s="1036" t="s">
        <v>1376</v>
      </c>
      <c r="B2402" s="1037">
        <v>362.87911937989998</v>
      </c>
    </row>
    <row r="2403" spans="1:2">
      <c r="A2403" s="1036" t="s">
        <v>6055</v>
      </c>
      <c r="B2403" s="1037">
        <v>362.96071826600001</v>
      </c>
    </row>
    <row r="2404" spans="1:2">
      <c r="A2404" s="1036" t="s">
        <v>5111</v>
      </c>
      <c r="B2404" s="1037">
        <v>363.04238433289999</v>
      </c>
    </row>
    <row r="2405" spans="1:2">
      <c r="A2405" s="1036" t="s">
        <v>6056</v>
      </c>
      <c r="B2405" s="1037">
        <v>363.1241338049</v>
      </c>
    </row>
    <row r="2406" spans="1:2">
      <c r="A2406" s="1036" t="s">
        <v>1377</v>
      </c>
      <c r="B2406" s="1037">
        <v>363.49268072799998</v>
      </c>
    </row>
    <row r="2407" spans="1:2">
      <c r="A2407" s="1036" t="s">
        <v>1378</v>
      </c>
      <c r="B2407" s="1037">
        <v>363.1612106668</v>
      </c>
    </row>
    <row r="2408" spans="1:2">
      <c r="A2408" s="1036" t="s">
        <v>1144</v>
      </c>
      <c r="B2408" s="1037">
        <v>363.30944727939999</v>
      </c>
    </row>
    <row r="2409" spans="1:2">
      <c r="A2409" s="1036" t="s">
        <v>1421</v>
      </c>
      <c r="B2409" s="1037">
        <v>363.71251482650001</v>
      </c>
    </row>
    <row r="2410" spans="1:2">
      <c r="A2410" s="1036" t="s">
        <v>5112</v>
      </c>
      <c r="B2410" s="1037">
        <v>363.80030497310003</v>
      </c>
    </row>
    <row r="2411" spans="1:2">
      <c r="A2411" s="1036" t="s">
        <v>5113</v>
      </c>
      <c r="B2411" s="1037">
        <v>363.88818514880001</v>
      </c>
    </row>
    <row r="2412" spans="1:2">
      <c r="A2412" s="1036" t="s">
        <v>1420</v>
      </c>
      <c r="B2412" s="1037">
        <v>364.10745189940002</v>
      </c>
    </row>
    <row r="2413" spans="1:2">
      <c r="A2413" s="1036" t="s">
        <v>6057</v>
      </c>
      <c r="B2413" s="1037">
        <v>364.19551213339997</v>
      </c>
    </row>
    <row r="2414" spans="1:2">
      <c r="A2414" s="1036" t="s">
        <v>1419</v>
      </c>
      <c r="B2414" s="1037">
        <v>364.62493262179999</v>
      </c>
    </row>
    <row r="2415" spans="1:2">
      <c r="A2415" s="1036" t="s">
        <v>5114</v>
      </c>
      <c r="B2415" s="1037">
        <v>364.71317291420002</v>
      </c>
    </row>
    <row r="2416" spans="1:2">
      <c r="A2416" s="1036" t="s">
        <v>1418</v>
      </c>
      <c r="B2416" s="1037">
        <v>365.24073768429997</v>
      </c>
    </row>
    <row r="2417" spans="1:2">
      <c r="A2417" s="1036" t="s">
        <v>5115</v>
      </c>
      <c r="B2417" s="1037">
        <v>365.32915803489999</v>
      </c>
    </row>
    <row r="2418" spans="1:2">
      <c r="A2418" s="1036" t="s">
        <v>5116</v>
      </c>
      <c r="B2418" s="1037">
        <v>365.41766841470002</v>
      </c>
    </row>
    <row r="2419" spans="1:2">
      <c r="A2419" s="1036" t="s">
        <v>1417</v>
      </c>
      <c r="B2419" s="1037">
        <v>365.68286958760001</v>
      </c>
    </row>
    <row r="2420" spans="1:2">
      <c r="A2420" s="1036" t="s">
        <v>1416</v>
      </c>
      <c r="B2420" s="1037">
        <v>365.69427685829999</v>
      </c>
    </row>
    <row r="2421" spans="1:2">
      <c r="A2421" s="1036" t="s">
        <v>1415</v>
      </c>
      <c r="B2421" s="1037">
        <v>365.8146125216</v>
      </c>
    </row>
    <row r="2422" spans="1:2">
      <c r="A2422" s="1036" t="s">
        <v>1414</v>
      </c>
      <c r="B2422" s="1037">
        <v>365.85997134439998</v>
      </c>
    </row>
    <row r="2423" spans="1:2">
      <c r="A2423" s="1036" t="s">
        <v>5117</v>
      </c>
      <c r="B2423" s="1037">
        <v>365.9486419548</v>
      </c>
    </row>
    <row r="2424" spans="1:2">
      <c r="A2424" s="1036" t="s">
        <v>5118</v>
      </c>
      <c r="B2424" s="1037">
        <v>366.03740235449999</v>
      </c>
    </row>
    <row r="2425" spans="1:2">
      <c r="A2425" s="1036" t="s">
        <v>5119</v>
      </c>
      <c r="B2425" s="1037">
        <v>366.12625254350002</v>
      </c>
    </row>
    <row r="2426" spans="1:2">
      <c r="A2426" s="1036" t="s">
        <v>1413</v>
      </c>
      <c r="B2426" s="1037">
        <v>366.86883037889999</v>
      </c>
    </row>
    <row r="2427" spans="1:2">
      <c r="A2427" s="1036" t="s">
        <v>1412</v>
      </c>
      <c r="B2427" s="1037">
        <v>366.95495633500002</v>
      </c>
    </row>
    <row r="2428" spans="1:2">
      <c r="A2428" s="1036" t="s">
        <v>1164</v>
      </c>
      <c r="B2428" s="1037">
        <v>366.95254046769998</v>
      </c>
    </row>
    <row r="2429" spans="1:2">
      <c r="A2429" s="1036" t="s">
        <v>1411</v>
      </c>
      <c r="B2429" s="1037">
        <v>367.22746653479999</v>
      </c>
    </row>
    <row r="2430" spans="1:2">
      <c r="A2430" s="1036" t="s">
        <v>1410</v>
      </c>
      <c r="B2430" s="1037">
        <v>367.98010217059999</v>
      </c>
    </row>
    <row r="2431" spans="1:2">
      <c r="A2431" s="1036" t="s">
        <v>5120</v>
      </c>
      <c r="B2431" s="1037">
        <v>368.07116280370002</v>
      </c>
    </row>
    <row r="2432" spans="1:2">
      <c r="A2432" s="1036" t="s">
        <v>5121</v>
      </c>
      <c r="B2432" s="1037">
        <v>368.16230556929997</v>
      </c>
    </row>
    <row r="2433" spans="1:2">
      <c r="A2433" s="1036" t="s">
        <v>1409</v>
      </c>
      <c r="B2433" s="1037">
        <v>368.30291469060001</v>
      </c>
    </row>
    <row r="2434" spans="1:2">
      <c r="A2434" s="1036" t="s">
        <v>1408</v>
      </c>
      <c r="B2434" s="1037">
        <v>367.88409917609999</v>
      </c>
    </row>
    <row r="2435" spans="1:2">
      <c r="A2435" s="1036" t="s">
        <v>1252</v>
      </c>
      <c r="B2435" s="1037">
        <v>367.81075089019998</v>
      </c>
    </row>
    <row r="2436" spans="1:2">
      <c r="A2436" s="1036" t="s">
        <v>1407</v>
      </c>
      <c r="B2436" s="1037">
        <v>367.35969834270003</v>
      </c>
    </row>
    <row r="2437" spans="1:2">
      <c r="A2437" s="1036" t="s">
        <v>1406</v>
      </c>
      <c r="B2437" s="1037">
        <v>368.05982958240003</v>
      </c>
    </row>
    <row r="2438" spans="1:2">
      <c r="A2438" s="1036" t="s">
        <v>1388</v>
      </c>
      <c r="B2438" s="1037">
        <v>368.15152071270001</v>
      </c>
    </row>
    <row r="2439" spans="1:2">
      <c r="A2439" s="1036" t="s">
        <v>5122</v>
      </c>
      <c r="B2439" s="1037">
        <v>368.24328339739998</v>
      </c>
    </row>
    <row r="2440" spans="1:2">
      <c r="A2440" s="1036" t="s">
        <v>1457</v>
      </c>
      <c r="B2440" s="1037">
        <v>368.43660280889998</v>
      </c>
    </row>
    <row r="2441" spans="1:2">
      <c r="A2441" s="1036" t="s">
        <v>1458</v>
      </c>
      <c r="B2441" s="1037">
        <v>368.54707287079998</v>
      </c>
    </row>
    <row r="2442" spans="1:2">
      <c r="A2442" s="1036" t="s">
        <v>1459</v>
      </c>
      <c r="B2442" s="1037">
        <v>368.92313558820001</v>
      </c>
    </row>
    <row r="2443" spans="1:2">
      <c r="A2443" s="1036" t="s">
        <v>1460</v>
      </c>
      <c r="B2443" s="1037">
        <v>368.56198718979999</v>
      </c>
    </row>
    <row r="2444" spans="1:2">
      <c r="A2444" s="1036" t="s">
        <v>1461</v>
      </c>
      <c r="B2444" s="1037">
        <v>368.72950999570003</v>
      </c>
    </row>
    <row r="2445" spans="1:2">
      <c r="A2445" s="1036" t="s">
        <v>5123</v>
      </c>
      <c r="B2445" s="1037">
        <v>368.8207069302</v>
      </c>
    </row>
    <row r="2446" spans="1:2">
      <c r="A2446" s="1036" t="s">
        <v>5124</v>
      </c>
      <c r="B2446" s="1037">
        <v>368.91199627330002</v>
      </c>
    </row>
    <row r="2447" spans="1:2">
      <c r="A2447" s="1036" t="s">
        <v>1462</v>
      </c>
      <c r="B2447" s="1037">
        <v>368.6792649743</v>
      </c>
    </row>
    <row r="2448" spans="1:2">
      <c r="A2448" s="1036" t="s">
        <v>1463</v>
      </c>
      <c r="B2448" s="1037">
        <v>369.06997618330001</v>
      </c>
    </row>
    <row r="2449" spans="1:2">
      <c r="A2449" s="1036" t="s">
        <v>1172</v>
      </c>
      <c r="B2449" s="1037">
        <v>369.22086600810002</v>
      </c>
    </row>
    <row r="2450" spans="1:2">
      <c r="A2450" s="1036" t="s">
        <v>1140</v>
      </c>
      <c r="B2450" s="1037">
        <v>369.00483907440002</v>
      </c>
    </row>
    <row r="2451" spans="1:2">
      <c r="A2451" s="1036" t="s">
        <v>1464</v>
      </c>
      <c r="B2451" s="1037">
        <v>369.24685252479998</v>
      </c>
    </row>
    <row r="2452" spans="1:2">
      <c r="A2452" s="1036" t="s">
        <v>5125</v>
      </c>
      <c r="B2452" s="1037">
        <v>369.33435437129998</v>
      </c>
    </row>
    <row r="2453" spans="1:2">
      <c r="A2453" s="1036" t="s">
        <v>5126</v>
      </c>
      <c r="B2453" s="1037">
        <v>369.42194568970001</v>
      </c>
    </row>
    <row r="2454" spans="1:2">
      <c r="A2454" s="1036" t="s">
        <v>1465</v>
      </c>
      <c r="B2454" s="1037">
        <v>369.59467941079998</v>
      </c>
    </row>
    <row r="2455" spans="1:2">
      <c r="A2455" s="1036" t="s">
        <v>1466</v>
      </c>
      <c r="B2455" s="1037">
        <v>369.69060671760002</v>
      </c>
    </row>
    <row r="2456" spans="1:2">
      <c r="A2456" s="1036" t="s">
        <v>1467</v>
      </c>
      <c r="B2456" s="1037">
        <v>369.70880488760002</v>
      </c>
    </row>
    <row r="2457" spans="1:2">
      <c r="A2457" s="1036" t="s">
        <v>1468</v>
      </c>
      <c r="B2457" s="1037">
        <v>369.56185633690001</v>
      </c>
    </row>
    <row r="2458" spans="1:2">
      <c r="A2458" s="1036" t="s">
        <v>1469</v>
      </c>
      <c r="B2458" s="1037">
        <v>369.65498808500001</v>
      </c>
    </row>
    <row r="2459" spans="1:2">
      <c r="A2459" s="1036" t="s">
        <v>5127</v>
      </c>
      <c r="B2459" s="1037">
        <v>369.74821497810001</v>
      </c>
    </row>
    <row r="2460" spans="1:2">
      <c r="A2460" s="1036" t="s">
        <v>5128</v>
      </c>
      <c r="B2460" s="1037">
        <v>369.84153701629998</v>
      </c>
    </row>
    <row r="2461" spans="1:2">
      <c r="A2461" s="1036" t="s">
        <v>1470</v>
      </c>
      <c r="B2461" s="1037">
        <v>370.29020100100001</v>
      </c>
    </row>
    <row r="2462" spans="1:2">
      <c r="A2462" s="1036" t="s">
        <v>1136</v>
      </c>
      <c r="B2462" s="1037">
        <v>370.53967959469998</v>
      </c>
    </row>
    <row r="2463" spans="1:2">
      <c r="A2463" s="1036" t="s">
        <v>1471</v>
      </c>
      <c r="B2463" s="1037">
        <v>370.65876647179999</v>
      </c>
    </row>
    <row r="2464" spans="1:2">
      <c r="A2464" s="1036" t="s">
        <v>1472</v>
      </c>
      <c r="B2464" s="1037">
        <v>371.2271738362</v>
      </c>
    </row>
    <row r="2465" spans="1:2">
      <c r="A2465" s="1036" t="s">
        <v>1473</v>
      </c>
      <c r="B2465" s="1037">
        <v>371.60628573169998</v>
      </c>
    </row>
    <row r="2466" spans="1:2">
      <c r="A2466" s="1036" t="s">
        <v>5129</v>
      </c>
      <c r="B2466" s="1037">
        <v>371.69786845480002</v>
      </c>
    </row>
    <row r="2467" spans="1:2">
      <c r="A2467" s="1036" t="s">
        <v>5130</v>
      </c>
      <c r="B2467" s="1037">
        <v>371.78954466480002</v>
      </c>
    </row>
    <row r="2468" spans="1:2">
      <c r="A2468" s="1036" t="s">
        <v>1454</v>
      </c>
      <c r="B2468" s="1037">
        <v>371.77670687120002</v>
      </c>
    </row>
    <row r="2469" spans="1:2">
      <c r="A2469" s="1036" t="s">
        <v>1491</v>
      </c>
      <c r="B2469" s="1037">
        <v>372.19727998979999</v>
      </c>
    </row>
    <row r="2470" spans="1:2">
      <c r="A2470" s="1036" t="s">
        <v>1492</v>
      </c>
      <c r="B2470" s="1037">
        <v>372.33377112639999</v>
      </c>
    </row>
    <row r="2471" spans="1:2">
      <c r="A2471" s="1036" t="s">
        <v>1493</v>
      </c>
      <c r="B2471" s="1037">
        <v>372.42899925</v>
      </c>
    </row>
    <row r="2472" spans="1:2">
      <c r="A2472" s="1036" t="s">
        <v>1494</v>
      </c>
      <c r="B2472" s="1037">
        <v>372.65452797630002</v>
      </c>
    </row>
    <row r="2473" spans="1:2">
      <c r="A2473" s="1036" t="s">
        <v>5131</v>
      </c>
      <c r="B2473" s="1037">
        <v>372.74657530500002</v>
      </c>
    </row>
    <row r="2474" spans="1:2">
      <c r="A2474" s="1036" t="s">
        <v>5132</v>
      </c>
      <c r="B2474" s="1037">
        <v>372.83871599150001</v>
      </c>
    </row>
    <row r="2475" spans="1:2">
      <c r="A2475" s="1036" t="s">
        <v>1495</v>
      </c>
      <c r="B2475" s="1037">
        <v>373.20786491489997</v>
      </c>
    </row>
    <row r="2476" spans="1:2">
      <c r="A2476" s="1036" t="s">
        <v>1496</v>
      </c>
      <c r="B2476" s="1037">
        <v>373.49981568419997</v>
      </c>
    </row>
    <row r="2477" spans="1:2">
      <c r="A2477" s="1036" t="s">
        <v>1497</v>
      </c>
      <c r="B2477" s="1037">
        <v>373.78427057930003</v>
      </c>
    </row>
    <row r="2478" spans="1:2">
      <c r="A2478" s="1036" t="s">
        <v>1498</v>
      </c>
      <c r="B2478" s="1037">
        <v>374.47886818440003</v>
      </c>
    </row>
    <row r="2479" spans="1:2">
      <c r="A2479" s="1036" t="s">
        <v>1499</v>
      </c>
      <c r="B2479" s="1037">
        <v>374.34803359390003</v>
      </c>
    </row>
    <row r="2480" spans="1:2">
      <c r="A2480" s="1036" t="s">
        <v>5133</v>
      </c>
      <c r="B2480" s="1037">
        <v>374.44460496940002</v>
      </c>
    </row>
    <row r="2481" spans="1:2">
      <c r="A2481" s="1036" t="s">
        <v>5134</v>
      </c>
      <c r="B2481" s="1037">
        <v>374.54127429599998</v>
      </c>
    </row>
    <row r="2482" spans="1:2">
      <c r="A2482" s="1036" t="s">
        <v>1500</v>
      </c>
      <c r="B2482" s="1037">
        <v>374.30368368659998</v>
      </c>
    </row>
    <row r="2483" spans="1:2">
      <c r="A2483" s="1036" t="s">
        <v>1501</v>
      </c>
      <c r="B2483" s="1037">
        <v>374.45305761119999</v>
      </c>
    </row>
    <row r="2484" spans="1:2">
      <c r="A2484" s="1036" t="s">
        <v>2315</v>
      </c>
      <c r="B2484" s="1037">
        <v>374.5517377553</v>
      </c>
    </row>
    <row r="2485" spans="1:2">
      <c r="A2485" s="1036" t="s">
        <v>1153</v>
      </c>
      <c r="B2485" s="1037">
        <v>375.63049100400002</v>
      </c>
    </row>
    <row r="2486" spans="1:2">
      <c r="A2486" s="1036" t="s">
        <v>1502</v>
      </c>
      <c r="B2486" s="1037">
        <v>376.0524450616</v>
      </c>
    </row>
    <row r="2487" spans="1:2">
      <c r="A2487" s="1036" t="s">
        <v>5135</v>
      </c>
      <c r="B2487" s="1037">
        <v>376.15142426249997</v>
      </c>
    </row>
    <row r="2488" spans="1:2">
      <c r="A2488" s="1036" t="s">
        <v>5136</v>
      </c>
      <c r="B2488" s="1037">
        <v>376.25041071160001</v>
      </c>
    </row>
    <row r="2489" spans="1:2">
      <c r="A2489" s="1036" t="s">
        <v>1503</v>
      </c>
      <c r="B2489" s="1037">
        <v>376.73698770110002</v>
      </c>
    </row>
    <row r="2490" spans="1:2">
      <c r="A2490" s="1036" t="s">
        <v>1504</v>
      </c>
      <c r="B2490" s="1037">
        <v>377.13644946239998</v>
      </c>
    </row>
    <row r="2491" spans="1:2">
      <c r="A2491" s="1036" t="s">
        <v>1505</v>
      </c>
      <c r="B2491" s="1037">
        <v>377.76403174519999</v>
      </c>
    </row>
    <row r="2492" spans="1:2">
      <c r="A2492" s="1036" t="s">
        <v>1506</v>
      </c>
      <c r="B2492" s="1037">
        <v>377.64921912040001</v>
      </c>
    </row>
    <row r="2493" spans="1:2">
      <c r="A2493" s="1036" t="s">
        <v>1507</v>
      </c>
      <c r="B2493" s="1037">
        <v>376.62154813730001</v>
      </c>
    </row>
    <row r="2494" spans="1:2">
      <c r="A2494" s="1036" t="s">
        <v>5137</v>
      </c>
      <c r="B2494" s="1037">
        <v>376.72112055550002</v>
      </c>
    </row>
    <row r="2495" spans="1:2">
      <c r="A2495" s="1036" t="s">
        <v>5138</v>
      </c>
      <c r="B2495" s="1037">
        <v>376.82057893619998</v>
      </c>
    </row>
    <row r="2496" spans="1:2">
      <c r="A2496" s="1036" t="s">
        <v>1508</v>
      </c>
      <c r="B2496" s="1037">
        <v>376.81668860309998</v>
      </c>
    </row>
    <row r="2497" spans="1:2">
      <c r="A2497" s="1036" t="s">
        <v>1509</v>
      </c>
      <c r="B2497" s="1037">
        <v>376.6189029647</v>
      </c>
    </row>
    <row r="2498" spans="1:2">
      <c r="A2498" s="1036" t="s">
        <v>1146</v>
      </c>
      <c r="B2498" s="1037">
        <v>377.10829941959997</v>
      </c>
    </row>
    <row r="2499" spans="1:2">
      <c r="A2499" s="1036" t="s">
        <v>1521</v>
      </c>
      <c r="B2499" s="1037">
        <v>377.4521891096</v>
      </c>
    </row>
    <row r="2500" spans="1:2">
      <c r="A2500" s="1036" t="s">
        <v>1522</v>
      </c>
      <c r="B2500" s="1037">
        <v>378.269159527</v>
      </c>
    </row>
    <row r="2501" spans="1:2">
      <c r="A2501" s="1036" t="s">
        <v>5139</v>
      </c>
      <c r="B2501" s="1037">
        <v>378.36634462479998</v>
      </c>
    </row>
    <row r="2502" spans="1:2">
      <c r="A2502" s="1036" t="s">
        <v>5140</v>
      </c>
      <c r="B2502" s="1037">
        <v>378.4636258255</v>
      </c>
    </row>
    <row r="2503" spans="1:2">
      <c r="A2503" s="1036" t="s">
        <v>1523</v>
      </c>
      <c r="B2503" s="1037">
        <v>379.00941731299997</v>
      </c>
    </row>
    <row r="2504" spans="1:2">
      <c r="A2504" s="1036" t="s">
        <v>1524</v>
      </c>
      <c r="B2504" s="1037">
        <v>378.88813164369998</v>
      </c>
    </row>
    <row r="2505" spans="1:2">
      <c r="A2505" s="1036" t="s">
        <v>1525</v>
      </c>
      <c r="B2505" s="1037">
        <v>379.41621801640002</v>
      </c>
    </row>
    <row r="2506" spans="1:2">
      <c r="A2506" s="1036" t="s">
        <v>1526</v>
      </c>
      <c r="B2506" s="1037">
        <v>379.8219965765</v>
      </c>
    </row>
    <row r="2507" spans="1:2">
      <c r="A2507" s="1036" t="s">
        <v>5141</v>
      </c>
      <c r="B2507" s="1037">
        <v>379.92183257869999</v>
      </c>
    </row>
    <row r="2508" spans="1:2">
      <c r="A2508" s="1036" t="s">
        <v>5142</v>
      </c>
      <c r="B2508" s="1037">
        <v>380.02176743730001</v>
      </c>
    </row>
    <row r="2509" spans="1:2">
      <c r="A2509" s="1036" t="s">
        <v>5143</v>
      </c>
      <c r="B2509" s="1037">
        <v>380.1218011524</v>
      </c>
    </row>
    <row r="2510" spans="1:2">
      <c r="A2510" s="1036" t="s">
        <v>1527</v>
      </c>
      <c r="B2510" s="1037">
        <v>380.51451208499998</v>
      </c>
    </row>
    <row r="2511" spans="1:2">
      <c r="A2511" s="1036" t="s">
        <v>1528</v>
      </c>
      <c r="B2511" s="1037">
        <v>380.63820029649997</v>
      </c>
    </row>
    <row r="2512" spans="1:2">
      <c r="A2512" s="1036" t="s">
        <v>1174</v>
      </c>
      <c r="B2512" s="1037">
        <v>379.909939979</v>
      </c>
    </row>
    <row r="2513" spans="1:2">
      <c r="A2513" s="1036" t="s">
        <v>1529</v>
      </c>
      <c r="B2513" s="1037">
        <v>379.86530866689998</v>
      </c>
    </row>
    <row r="2514" spans="1:2">
      <c r="A2514" s="1036" t="s">
        <v>1530</v>
      </c>
      <c r="B2514" s="1037">
        <v>380.61687271540001</v>
      </c>
    </row>
    <row r="2515" spans="1:2">
      <c r="A2515" s="1036" t="s">
        <v>5144</v>
      </c>
      <c r="B2515" s="1037">
        <v>380.71607280209997</v>
      </c>
    </row>
    <row r="2516" spans="1:2">
      <c r="A2516" s="1036" t="s">
        <v>5145</v>
      </c>
      <c r="B2516" s="1037">
        <v>380.81537070579998</v>
      </c>
    </row>
    <row r="2517" spans="1:2">
      <c r="A2517" s="1036" t="s">
        <v>1531</v>
      </c>
      <c r="B2517" s="1037">
        <v>380.7778179174</v>
      </c>
    </row>
    <row r="2518" spans="1:2">
      <c r="A2518" s="1036" t="s">
        <v>1532</v>
      </c>
      <c r="B2518" s="1037">
        <v>380.79537171430002</v>
      </c>
    </row>
    <row r="2519" spans="1:2">
      <c r="A2519" s="1036" t="s">
        <v>1533</v>
      </c>
      <c r="B2519" s="1037">
        <v>380.5115345433</v>
      </c>
    </row>
    <row r="2520" spans="1:2">
      <c r="A2520" s="1036" t="s">
        <v>5146</v>
      </c>
      <c r="B2520" s="1037">
        <v>380.6099739604</v>
      </c>
    </row>
    <row r="2521" spans="1:2">
      <c r="A2521" s="1036" t="s">
        <v>1534</v>
      </c>
      <c r="B2521" s="1037">
        <v>380.40098434700002</v>
      </c>
    </row>
    <row r="2522" spans="1:2">
      <c r="A2522" s="1036" t="s">
        <v>5147</v>
      </c>
      <c r="B2522" s="1037">
        <v>380.49928713930001</v>
      </c>
    </row>
    <row r="2523" spans="1:2">
      <c r="A2523" s="1036" t="s">
        <v>5148</v>
      </c>
      <c r="B2523" s="1037">
        <v>380.59768822299998</v>
      </c>
    </row>
    <row r="2524" spans="1:2">
      <c r="A2524" s="1036" t="s">
        <v>1535</v>
      </c>
      <c r="B2524" s="1037">
        <v>380.76690613220001</v>
      </c>
    </row>
    <row r="2525" spans="1:2">
      <c r="A2525" s="1036" t="s">
        <v>1536</v>
      </c>
      <c r="B2525" s="1037">
        <v>381.266142892</v>
      </c>
    </row>
    <row r="2526" spans="1:2">
      <c r="A2526" s="1036" t="s">
        <v>1537</v>
      </c>
      <c r="B2526" s="1037">
        <v>380.93077370079999</v>
      </c>
    </row>
    <row r="2527" spans="1:2">
      <c r="A2527" s="1036" t="s">
        <v>1538</v>
      </c>
      <c r="B2527" s="1037">
        <v>381.24003143850001</v>
      </c>
    </row>
    <row r="2528" spans="1:2">
      <c r="A2528" s="1036" t="s">
        <v>1517</v>
      </c>
      <c r="B2528" s="1037">
        <v>381.12104252799998</v>
      </c>
    </row>
    <row r="2529" spans="1:2">
      <c r="A2529" s="1036" t="s">
        <v>5149</v>
      </c>
      <c r="B2529" s="1037">
        <v>381.2191916383</v>
      </c>
    </row>
    <row r="2530" spans="1:2">
      <c r="A2530" s="1036" t="s">
        <v>5150</v>
      </c>
      <c r="B2530" s="1037">
        <v>381.31743825379999</v>
      </c>
    </row>
    <row r="2531" spans="1:2">
      <c r="A2531" s="1036" t="s">
        <v>1544</v>
      </c>
      <c r="B2531" s="1037">
        <v>380.75956498620002</v>
      </c>
    </row>
    <row r="2532" spans="1:2">
      <c r="A2532" s="1036" t="s">
        <v>1545</v>
      </c>
      <c r="B2532" s="1037">
        <v>380.59568288539998</v>
      </c>
    </row>
    <row r="2533" spans="1:2">
      <c r="A2533" s="1036" t="s">
        <v>1162</v>
      </c>
      <c r="B2533" s="1037">
        <v>380.60601977729999</v>
      </c>
    </row>
    <row r="2534" spans="1:2">
      <c r="A2534" s="1036" t="s">
        <v>1546</v>
      </c>
      <c r="B2534" s="1037">
        <v>380.8327341008</v>
      </c>
    </row>
    <row r="2535" spans="1:2">
      <c r="A2535" s="1036" t="s">
        <v>1547</v>
      </c>
      <c r="B2535" s="1037">
        <v>381.06503265980001</v>
      </c>
    </row>
    <row r="2536" spans="1:2">
      <c r="A2536" s="1036" t="s">
        <v>5151</v>
      </c>
      <c r="B2536" s="1037">
        <v>381.16384002939998</v>
      </c>
    </row>
    <row r="2537" spans="1:2">
      <c r="A2537" s="1036" t="s">
        <v>5152</v>
      </c>
      <c r="B2537" s="1037">
        <v>381.2627449085</v>
      </c>
    </row>
    <row r="2538" spans="1:2">
      <c r="A2538" s="1036" t="s">
        <v>1548</v>
      </c>
      <c r="B2538" s="1037">
        <v>381.81431614050001</v>
      </c>
    </row>
    <row r="2539" spans="1:2">
      <c r="A2539" s="1036" t="s">
        <v>1549</v>
      </c>
      <c r="B2539" s="1037">
        <v>381.82591619840002</v>
      </c>
    </row>
    <row r="2540" spans="1:2">
      <c r="A2540" s="1036" t="s">
        <v>1550</v>
      </c>
      <c r="B2540" s="1037">
        <v>382.04004564920001</v>
      </c>
    </row>
    <row r="2541" spans="1:2">
      <c r="A2541" s="1036" t="s">
        <v>1551</v>
      </c>
      <c r="B2541" s="1037">
        <v>382.14089466349998</v>
      </c>
    </row>
    <row r="2542" spans="1:2">
      <c r="A2542" s="1036" t="s">
        <v>1552</v>
      </c>
      <c r="B2542" s="1037">
        <v>382.2547730709</v>
      </c>
    </row>
    <row r="2543" spans="1:2">
      <c r="A2543" s="1036" t="s">
        <v>5153</v>
      </c>
      <c r="B2543" s="1037">
        <v>382.35581528699998</v>
      </c>
    </row>
    <row r="2544" spans="1:2">
      <c r="A2544" s="1036" t="s">
        <v>5154</v>
      </c>
      <c r="B2544" s="1037">
        <v>382.45605438090001</v>
      </c>
    </row>
    <row r="2545" spans="1:2">
      <c r="A2545" s="1036" t="s">
        <v>1553</v>
      </c>
      <c r="B2545" s="1037">
        <v>382.60258781060003</v>
      </c>
    </row>
    <row r="2546" spans="1:2">
      <c r="A2546" s="1036" t="s">
        <v>6058</v>
      </c>
      <c r="B2546" s="1037">
        <v>382.70302581409999</v>
      </c>
    </row>
    <row r="2547" spans="1:2">
      <c r="A2547" s="1036" t="s">
        <v>1160</v>
      </c>
      <c r="B2547" s="1037">
        <v>383.038646363</v>
      </c>
    </row>
    <row r="2548" spans="1:2">
      <c r="A2548" s="1036" t="s">
        <v>1554</v>
      </c>
      <c r="B2548" s="1037">
        <v>383.47239848219999</v>
      </c>
    </row>
    <row r="2549" spans="1:2">
      <c r="A2549" s="1036" t="s">
        <v>1161</v>
      </c>
      <c r="B2549" s="1037">
        <v>383.39459578319997</v>
      </c>
    </row>
    <row r="2550" spans="1:2">
      <c r="A2550" s="1036" t="s">
        <v>5155</v>
      </c>
      <c r="B2550" s="1037">
        <v>383.49527097840001</v>
      </c>
    </row>
    <row r="2551" spans="1:2">
      <c r="A2551" s="1036" t="s">
        <v>5156</v>
      </c>
      <c r="B2551" s="1037">
        <v>383.59550472249998</v>
      </c>
    </row>
    <row r="2552" spans="1:2">
      <c r="A2552" s="1036" t="s">
        <v>1555</v>
      </c>
      <c r="B2552" s="1037">
        <v>384.57153941349998</v>
      </c>
    </row>
    <row r="2553" spans="1:2">
      <c r="A2553" s="1036" t="s">
        <v>1138</v>
      </c>
      <c r="B2553" s="1037">
        <v>384.84630129160001</v>
      </c>
    </row>
    <row r="2554" spans="1:2">
      <c r="A2554" s="1036" t="s">
        <v>1137</v>
      </c>
      <c r="B2554" s="1037">
        <v>385.18172353800003</v>
      </c>
    </row>
    <row r="2555" spans="1:2">
      <c r="A2555" s="1036" t="s">
        <v>1155</v>
      </c>
      <c r="B2555" s="1037">
        <v>386.37900130529999</v>
      </c>
    </row>
    <row r="2556" spans="1:2">
      <c r="A2556" s="1036" t="s">
        <v>1556</v>
      </c>
      <c r="B2556" s="1037">
        <v>387.79527061329998</v>
      </c>
    </row>
    <row r="2557" spans="1:2">
      <c r="A2557" s="1036" t="s">
        <v>1540</v>
      </c>
      <c r="B2557" s="1037">
        <v>387.9014715033</v>
      </c>
    </row>
    <row r="2558" spans="1:2">
      <c r="A2558" s="1036" t="s">
        <v>5157</v>
      </c>
      <c r="B2558" s="1037">
        <v>388.00778045800001</v>
      </c>
    </row>
    <row r="2559" spans="1:2">
      <c r="A2559" s="1036" t="s">
        <v>6059</v>
      </c>
      <c r="B2559" s="1037">
        <v>388.11419342480002</v>
      </c>
    </row>
    <row r="2560" spans="1:2">
      <c r="A2560" s="1036" t="s">
        <v>6060</v>
      </c>
      <c r="B2560" s="1037">
        <v>388.22071445540001</v>
      </c>
    </row>
    <row r="2561" spans="1:2">
      <c r="A2561" s="1036" t="s">
        <v>2316</v>
      </c>
      <c r="B2561" s="1037">
        <v>388.32734354960002</v>
      </c>
    </row>
    <row r="2562" spans="1:2">
      <c r="A2562" s="1036" t="s">
        <v>1605</v>
      </c>
      <c r="B2562" s="1037">
        <v>388.65130568659998</v>
      </c>
    </row>
    <row r="2563" spans="1:2">
      <c r="A2563" s="1036" t="s">
        <v>1606</v>
      </c>
      <c r="B2563" s="1037">
        <v>388.85910858009998</v>
      </c>
    </row>
    <row r="2564" spans="1:2">
      <c r="A2564" s="1036" t="s">
        <v>5158</v>
      </c>
      <c r="B2564" s="1037">
        <v>388.96606186550002</v>
      </c>
    </row>
    <row r="2565" spans="1:2">
      <c r="A2565" s="1036" t="s">
        <v>5159</v>
      </c>
      <c r="B2565" s="1037">
        <v>389.07312321479998</v>
      </c>
    </row>
    <row r="2566" spans="1:2">
      <c r="A2566" s="1036" t="s">
        <v>1131</v>
      </c>
      <c r="B2566" s="1037">
        <v>389.65305628250002</v>
      </c>
    </row>
    <row r="2567" spans="1:2">
      <c r="A2567" s="1036" t="s">
        <v>1607</v>
      </c>
      <c r="B2567" s="1037">
        <v>389.83897779400002</v>
      </c>
    </row>
    <row r="2568" spans="1:2">
      <c r="A2568" s="1036" t="s">
        <v>1608</v>
      </c>
      <c r="B2568" s="1037">
        <v>390.27505822389998</v>
      </c>
    </row>
    <row r="2569" spans="1:2">
      <c r="A2569" s="1036" t="s">
        <v>5160</v>
      </c>
      <c r="B2569" s="1037">
        <v>390.38246771899998</v>
      </c>
    </row>
    <row r="2570" spans="1:2">
      <c r="A2570" s="1036" t="s">
        <v>5161</v>
      </c>
      <c r="B2570" s="1037">
        <v>390.48993433940001</v>
      </c>
    </row>
    <row r="2571" spans="1:2">
      <c r="A2571" s="1036" t="s">
        <v>5162</v>
      </c>
      <c r="B2571" s="1037">
        <v>390.5975089671</v>
      </c>
    </row>
    <row r="2572" spans="1:2">
      <c r="A2572" s="1036" t="s">
        <v>5163</v>
      </c>
      <c r="B2572" s="1037">
        <v>390.7051916021</v>
      </c>
    </row>
    <row r="2573" spans="1:2">
      <c r="A2573" s="1036" t="s">
        <v>1609</v>
      </c>
      <c r="B2573" s="1037">
        <v>391.19331802919999</v>
      </c>
    </row>
    <row r="2574" spans="1:2">
      <c r="A2574" s="1036" t="s">
        <v>1610</v>
      </c>
      <c r="B2574" s="1037">
        <v>391.65763872449998</v>
      </c>
    </row>
    <row r="2575" spans="1:2">
      <c r="A2575" s="1036" t="s">
        <v>1611</v>
      </c>
      <c r="B2575" s="1037">
        <v>391.85269442570001</v>
      </c>
    </row>
    <row r="2576" spans="1:2">
      <c r="A2576" s="1036" t="s">
        <v>1612</v>
      </c>
      <c r="B2576" s="1037">
        <v>392.908982675</v>
      </c>
    </row>
    <row r="2577" spans="1:2">
      <c r="A2577" s="1036" t="s">
        <v>1613</v>
      </c>
      <c r="B2577" s="1037">
        <v>393.24643343280002</v>
      </c>
    </row>
    <row r="2578" spans="1:2">
      <c r="A2578" s="1036" t="s">
        <v>5164</v>
      </c>
      <c r="B2578" s="1037">
        <v>393.3547641115</v>
      </c>
    </row>
    <row r="2579" spans="1:2">
      <c r="A2579" s="1036" t="s">
        <v>5165</v>
      </c>
      <c r="B2579" s="1037">
        <v>393.46320279740002</v>
      </c>
    </row>
    <row r="2580" spans="1:2">
      <c r="A2580" s="1036" t="s">
        <v>1614</v>
      </c>
      <c r="B2580" s="1037">
        <v>392.71150793250001</v>
      </c>
    </row>
    <row r="2581" spans="1:2">
      <c r="A2581" s="1036" t="s">
        <v>1615</v>
      </c>
      <c r="B2581" s="1037">
        <v>391.16372256059998</v>
      </c>
    </row>
    <row r="2582" spans="1:2">
      <c r="A2582" s="1036" t="s">
        <v>1616</v>
      </c>
      <c r="B2582" s="1037">
        <v>390.0690187477</v>
      </c>
    </row>
    <row r="2583" spans="1:2">
      <c r="A2583" s="1036" t="s">
        <v>1617</v>
      </c>
      <c r="B2583" s="1037">
        <v>390.7133790478</v>
      </c>
    </row>
    <row r="2584" spans="1:2">
      <c r="A2584" s="1036" t="s">
        <v>1618</v>
      </c>
      <c r="B2584" s="1037">
        <v>391.22622040469997</v>
      </c>
    </row>
    <row r="2585" spans="1:2">
      <c r="A2585" s="1036" t="s">
        <v>5166</v>
      </c>
      <c r="B2585" s="1037">
        <v>391.33582400289998</v>
      </c>
    </row>
    <row r="2586" spans="1:2">
      <c r="A2586" s="1036" t="s">
        <v>5167</v>
      </c>
      <c r="B2586" s="1037">
        <v>391.44553612750002</v>
      </c>
    </row>
    <row r="2587" spans="1:2">
      <c r="A2587" s="1036" t="s">
        <v>1619</v>
      </c>
      <c r="B2587" s="1037">
        <v>392.24102761490002</v>
      </c>
    </row>
    <row r="2588" spans="1:2">
      <c r="A2588" s="1036" t="s">
        <v>1602</v>
      </c>
      <c r="B2588" s="1037">
        <v>393.0373058975</v>
      </c>
    </row>
    <row r="2589" spans="1:2">
      <c r="A2589" s="1036" t="s">
        <v>1698</v>
      </c>
      <c r="B2589" s="1037">
        <v>393.54196746090003</v>
      </c>
    </row>
    <row r="2590" spans="1:2">
      <c r="A2590" s="1036" t="s">
        <v>1699</v>
      </c>
      <c r="B2590" s="1037">
        <v>394.15423129070001</v>
      </c>
    </row>
    <row r="2591" spans="1:2">
      <c r="A2591" s="1036" t="s">
        <v>1700</v>
      </c>
      <c r="B2591" s="1037">
        <v>395.37270610619998</v>
      </c>
    </row>
    <row r="2592" spans="1:2">
      <c r="A2592" s="1036" t="s">
        <v>5168</v>
      </c>
      <c r="B2592" s="1037">
        <v>395.48094859169998</v>
      </c>
    </row>
    <row r="2593" spans="1:2">
      <c r="A2593" s="1036" t="s">
        <v>5169</v>
      </c>
      <c r="B2593" s="1037">
        <v>395.58929863600002</v>
      </c>
    </row>
    <row r="2594" spans="1:2">
      <c r="A2594" s="1036" t="s">
        <v>1701</v>
      </c>
      <c r="B2594" s="1037">
        <v>395.97078194530002</v>
      </c>
    </row>
    <row r="2595" spans="1:2">
      <c r="A2595" s="1036" t="s">
        <v>1702</v>
      </c>
      <c r="B2595" s="1037">
        <v>395.81955736510002</v>
      </c>
    </row>
    <row r="2596" spans="1:2">
      <c r="A2596" s="1036" t="s">
        <v>1703</v>
      </c>
      <c r="B2596" s="1037">
        <v>396.08723096950001</v>
      </c>
    </row>
    <row r="2597" spans="1:2">
      <c r="A2597" s="1036" t="s">
        <v>1704</v>
      </c>
      <c r="B2597" s="1037">
        <v>396.77398965660001</v>
      </c>
    </row>
    <row r="2598" spans="1:2">
      <c r="A2598" s="1036" t="s">
        <v>1705</v>
      </c>
      <c r="B2598" s="1037">
        <v>397.16149865310001</v>
      </c>
    </row>
    <row r="2599" spans="1:2">
      <c r="A2599" s="1036" t="s">
        <v>5170</v>
      </c>
      <c r="B2599" s="1037">
        <v>397.26913468639998</v>
      </c>
    </row>
    <row r="2600" spans="1:2">
      <c r="A2600" s="1036" t="s">
        <v>6061</v>
      </c>
      <c r="B2600" s="1037">
        <v>397.37687688490001</v>
      </c>
    </row>
    <row r="2601" spans="1:2">
      <c r="A2601" s="1036" t="s">
        <v>1706</v>
      </c>
      <c r="B2601" s="1037">
        <v>397.97716418269999</v>
      </c>
    </row>
    <row r="2602" spans="1:2">
      <c r="A2602" s="1036" t="s">
        <v>1149</v>
      </c>
      <c r="B2602" s="1037">
        <v>397.97247141809999</v>
      </c>
    </row>
    <row r="2603" spans="1:2">
      <c r="A2603" s="1036" t="s">
        <v>1707</v>
      </c>
      <c r="B2603" s="1037">
        <v>397.81600966680003</v>
      </c>
    </row>
    <row r="2604" spans="1:2">
      <c r="A2604" s="1036" t="s">
        <v>1708</v>
      </c>
      <c r="B2604" s="1037">
        <v>398.09669452269998</v>
      </c>
    </row>
    <row r="2605" spans="1:2">
      <c r="A2605" s="1036" t="s">
        <v>1709</v>
      </c>
      <c r="B2605" s="1037">
        <v>398.4742067162</v>
      </c>
    </row>
    <row r="2606" spans="1:2">
      <c r="A2606" s="1036" t="s">
        <v>5171</v>
      </c>
      <c r="B2606" s="1037">
        <v>398.58257873180003</v>
      </c>
    </row>
    <row r="2607" spans="1:2">
      <c r="A2607" s="1036" t="s">
        <v>5172</v>
      </c>
      <c r="B2607" s="1037">
        <v>398.69001613109998</v>
      </c>
    </row>
    <row r="2608" spans="1:2">
      <c r="A2608" s="1036" t="s">
        <v>1710</v>
      </c>
      <c r="B2608" s="1037">
        <v>399.1977634058</v>
      </c>
    </row>
    <row r="2609" spans="1:2">
      <c r="A2609" s="1036" t="s">
        <v>1711</v>
      </c>
      <c r="B2609" s="1037">
        <v>400.27129431930001</v>
      </c>
    </row>
    <row r="2610" spans="1:2">
      <c r="A2610" s="1036" t="s">
        <v>1712</v>
      </c>
      <c r="B2610" s="1037">
        <v>400.31748356529999</v>
      </c>
    </row>
    <row r="2611" spans="1:2">
      <c r="A2611" s="1036" t="s">
        <v>1201</v>
      </c>
      <c r="B2611" s="1037">
        <v>400.99648878430003</v>
      </c>
    </row>
    <row r="2612" spans="1:2">
      <c r="A2612" s="1036" t="s">
        <v>1253</v>
      </c>
      <c r="B2612" s="1037">
        <v>400.89848179630002</v>
      </c>
    </row>
    <row r="2613" spans="1:2">
      <c r="A2613" s="1036" t="s">
        <v>5173</v>
      </c>
      <c r="B2613" s="1037">
        <v>401.00483067760001</v>
      </c>
    </row>
    <row r="2614" spans="1:2">
      <c r="A2614" s="1036" t="s">
        <v>5174</v>
      </c>
      <c r="B2614" s="1037">
        <v>401.11127802549998</v>
      </c>
    </row>
    <row r="2615" spans="1:2">
      <c r="A2615" s="1036" t="s">
        <v>1713</v>
      </c>
      <c r="B2615" s="1037">
        <v>401.55718755359999</v>
      </c>
    </row>
    <row r="2616" spans="1:2">
      <c r="A2616" s="1036" t="s">
        <v>1714</v>
      </c>
      <c r="B2616" s="1037">
        <v>402.010330313</v>
      </c>
    </row>
    <row r="2617" spans="1:2">
      <c r="A2617" s="1036" t="s">
        <v>1715</v>
      </c>
      <c r="B2617" s="1037">
        <v>402.71070947679999</v>
      </c>
    </row>
    <row r="2618" spans="1:2">
      <c r="A2618" s="1036" t="s">
        <v>1716</v>
      </c>
      <c r="B2618" s="1037">
        <v>402.78795950450001</v>
      </c>
    </row>
    <row r="2619" spans="1:2">
      <c r="A2619" s="1036" t="s">
        <v>1694</v>
      </c>
      <c r="B2619" s="1037">
        <v>403.10670660379998</v>
      </c>
    </row>
    <row r="2620" spans="1:2">
      <c r="A2620" s="1036" t="s">
        <v>5175</v>
      </c>
      <c r="B2620" s="1037">
        <v>403.21376844989999</v>
      </c>
    </row>
    <row r="2621" spans="1:2">
      <c r="A2621" s="1036" t="s">
        <v>5176</v>
      </c>
      <c r="B2621" s="1037">
        <v>403.32093538470002</v>
      </c>
    </row>
    <row r="2622" spans="1:2">
      <c r="A2622" s="1036" t="s">
        <v>1747</v>
      </c>
      <c r="B2622" s="1037">
        <v>403.8141199776</v>
      </c>
    </row>
    <row r="2623" spans="1:2">
      <c r="A2623" s="1036" t="s">
        <v>6062</v>
      </c>
      <c r="B2623" s="1037">
        <v>403.92149708980003</v>
      </c>
    </row>
    <row r="2624" spans="1:2">
      <c r="A2624" s="1036" t="s">
        <v>2317</v>
      </c>
      <c r="B2624" s="1037">
        <v>404.02897929080001</v>
      </c>
    </row>
    <row r="2625" spans="1:2">
      <c r="A2625" s="1036" t="s">
        <v>1748</v>
      </c>
      <c r="B2625" s="1037">
        <v>403.9356877038</v>
      </c>
    </row>
    <row r="2626" spans="1:2">
      <c r="A2626" s="1036" t="s">
        <v>1749</v>
      </c>
      <c r="B2626" s="1037">
        <v>404.07098258190001</v>
      </c>
    </row>
    <row r="2627" spans="1:2">
      <c r="A2627" s="1036" t="s">
        <v>5177</v>
      </c>
      <c r="B2627" s="1037">
        <v>404.17854741830001</v>
      </c>
    </row>
    <row r="2628" spans="1:2">
      <c r="A2628" s="1036" t="s">
        <v>5178</v>
      </c>
      <c r="B2628" s="1037">
        <v>404.28621735019999</v>
      </c>
    </row>
    <row r="2629" spans="1:2">
      <c r="A2629" s="1036" t="s">
        <v>1750</v>
      </c>
      <c r="B2629" s="1037">
        <v>404.42228200379998</v>
      </c>
    </row>
    <row r="2630" spans="1:2">
      <c r="A2630" s="1036" t="s">
        <v>1751</v>
      </c>
      <c r="B2630" s="1037">
        <v>404.56142907110001</v>
      </c>
    </row>
    <row r="2631" spans="1:2">
      <c r="A2631" s="1036" t="s">
        <v>1752</v>
      </c>
      <c r="B2631" s="1037">
        <v>404.84541514490002</v>
      </c>
    </row>
    <row r="2632" spans="1:2">
      <c r="A2632" s="1036" t="s">
        <v>1753</v>
      </c>
      <c r="B2632" s="1037">
        <v>405.66461587280003</v>
      </c>
    </row>
    <row r="2633" spans="1:2">
      <c r="A2633" s="1036" t="s">
        <v>5179</v>
      </c>
      <c r="B2633" s="1037">
        <v>405.77221344959997</v>
      </c>
    </row>
    <row r="2634" spans="1:2">
      <c r="A2634" s="1036" t="s">
        <v>5180</v>
      </c>
      <c r="B2634" s="1037">
        <v>405.87991645929998</v>
      </c>
    </row>
    <row r="2635" spans="1:2">
      <c r="A2635" s="1036" t="s">
        <v>5181</v>
      </c>
      <c r="B2635" s="1037">
        <v>405.98772490179999</v>
      </c>
    </row>
    <row r="2636" spans="1:2">
      <c r="A2636" s="1036" t="s">
        <v>1754</v>
      </c>
      <c r="B2636" s="1037">
        <v>405.94004568119999</v>
      </c>
    </row>
    <row r="2637" spans="1:2">
      <c r="A2637" s="1036" t="s">
        <v>1755</v>
      </c>
      <c r="B2637" s="1037">
        <v>406.17571299550002</v>
      </c>
    </row>
    <row r="2638" spans="1:2">
      <c r="A2638" s="1036" t="s">
        <v>1756</v>
      </c>
      <c r="B2638" s="1037">
        <v>406.50754356419998</v>
      </c>
    </row>
    <row r="2639" spans="1:2">
      <c r="A2639" s="1036" t="s">
        <v>1159</v>
      </c>
      <c r="B2639" s="1037">
        <v>406.98123179700002</v>
      </c>
    </row>
    <row r="2640" spans="1:2">
      <c r="A2640" s="1036" t="s">
        <v>1152</v>
      </c>
      <c r="B2640" s="1037">
        <v>407.52777963969999</v>
      </c>
    </row>
    <row r="2641" spans="1:2">
      <c r="A2641" s="1036" t="s">
        <v>5182</v>
      </c>
      <c r="B2641" s="1037">
        <v>407.63538680009998</v>
      </c>
    </row>
    <row r="2642" spans="1:2">
      <c r="A2642" s="1036" t="s">
        <v>5183</v>
      </c>
      <c r="B2642" s="1037">
        <v>407.74277352439998</v>
      </c>
    </row>
    <row r="2643" spans="1:2">
      <c r="A2643" s="1036" t="s">
        <v>1757</v>
      </c>
      <c r="B2643" s="1037">
        <v>408.2743085569</v>
      </c>
    </row>
    <row r="2644" spans="1:2">
      <c r="A2644" s="1036" t="s">
        <v>1758</v>
      </c>
      <c r="B2644" s="1037">
        <v>408.64337738469999</v>
      </c>
    </row>
    <row r="2645" spans="1:2">
      <c r="A2645" s="1036" t="s">
        <v>1759</v>
      </c>
      <c r="B2645" s="1037">
        <v>408.96013933519998</v>
      </c>
    </row>
    <row r="2646" spans="1:2">
      <c r="A2646" s="1036" t="s">
        <v>1760</v>
      </c>
      <c r="B2646" s="1037">
        <v>409.0871664531</v>
      </c>
    </row>
    <row r="2647" spans="1:2">
      <c r="A2647" s="1036" t="s">
        <v>5184</v>
      </c>
      <c r="B2647" s="1037">
        <v>409.19905964010002</v>
      </c>
    </row>
    <row r="2648" spans="1:2">
      <c r="A2648" s="1036" t="s">
        <v>5185</v>
      </c>
      <c r="B2648" s="1037">
        <v>409.31106243340002</v>
      </c>
    </row>
    <row r="2649" spans="1:2">
      <c r="A2649" s="1036" t="s">
        <v>5186</v>
      </c>
      <c r="B2649" s="1037">
        <v>409.42317483310001</v>
      </c>
    </row>
    <row r="2650" spans="1:2">
      <c r="A2650" s="1036" t="s">
        <v>1743</v>
      </c>
      <c r="B2650" s="1037">
        <v>409.39388209420002</v>
      </c>
    </row>
    <row r="2651" spans="1:2">
      <c r="A2651" s="1036" t="s">
        <v>1779</v>
      </c>
      <c r="B2651" s="1037">
        <v>408.47629164900002</v>
      </c>
    </row>
    <row r="2652" spans="1:2">
      <c r="A2652" s="1036" t="s">
        <v>1780</v>
      </c>
      <c r="B2652" s="1037">
        <v>408.69577053730001</v>
      </c>
    </row>
    <row r="2653" spans="1:2">
      <c r="A2653" s="1036" t="s">
        <v>1781</v>
      </c>
      <c r="B2653" s="1037">
        <v>408.44377784559998</v>
      </c>
    </row>
    <row r="2654" spans="1:2">
      <c r="A2654" s="1036" t="s">
        <v>1782</v>
      </c>
      <c r="B2654" s="1037">
        <v>408.59343141959999</v>
      </c>
    </row>
    <row r="2655" spans="1:2">
      <c r="A2655" s="1036" t="s">
        <v>5187</v>
      </c>
      <c r="B2655" s="1037">
        <v>408.70805038959998</v>
      </c>
    </row>
    <row r="2656" spans="1:2">
      <c r="A2656" s="1036" t="s">
        <v>5188</v>
      </c>
      <c r="B2656" s="1037">
        <v>408.82278076879999</v>
      </c>
    </row>
    <row r="2657" spans="1:2">
      <c r="A2657" s="1036" t="s">
        <v>1783</v>
      </c>
      <c r="B2657" s="1037">
        <v>408.87757643039998</v>
      </c>
    </row>
    <row r="2658" spans="1:2">
      <c r="A2658" s="1036" t="s">
        <v>1784</v>
      </c>
      <c r="B2658" s="1037">
        <v>408.0582052565</v>
      </c>
    </row>
    <row r="2659" spans="1:2">
      <c r="A2659" s="1036" t="s">
        <v>1785</v>
      </c>
      <c r="B2659" s="1037">
        <v>408.26637726109999</v>
      </c>
    </row>
    <row r="2660" spans="1:2">
      <c r="A2660" s="1036" t="s">
        <v>1786</v>
      </c>
      <c r="B2660" s="1037">
        <v>408.6336810377</v>
      </c>
    </row>
    <row r="2661" spans="1:2">
      <c r="A2661" s="1036" t="s">
        <v>1133</v>
      </c>
      <c r="B2661" s="1037">
        <v>407.66585558700001</v>
      </c>
    </row>
    <row r="2662" spans="1:2">
      <c r="A2662" s="1036" t="s">
        <v>5189</v>
      </c>
      <c r="B2662" s="1037">
        <v>407.78318215370001</v>
      </c>
    </row>
    <row r="2663" spans="1:2">
      <c r="A2663" s="1036" t="s">
        <v>5190</v>
      </c>
      <c r="B2663" s="1037">
        <v>407.90062240359998</v>
      </c>
    </row>
    <row r="2664" spans="1:2">
      <c r="A2664" s="1036" t="s">
        <v>1787</v>
      </c>
      <c r="B2664" s="1037">
        <v>407.46988253649999</v>
      </c>
    </row>
    <row r="2665" spans="1:2">
      <c r="A2665" s="1036" t="s">
        <v>1788</v>
      </c>
      <c r="B2665" s="1037">
        <v>406.38602768160001</v>
      </c>
    </row>
    <row r="2666" spans="1:2">
      <c r="A2666" s="1036" t="s">
        <v>1789</v>
      </c>
      <c r="B2666" s="1037">
        <v>405.74340739119998</v>
      </c>
    </row>
    <row r="2667" spans="1:2">
      <c r="A2667" s="1036" t="s">
        <v>1790</v>
      </c>
      <c r="B2667" s="1037">
        <v>405.31523527870002</v>
      </c>
    </row>
    <row r="2668" spans="1:2">
      <c r="A2668" s="1036" t="s">
        <v>1791</v>
      </c>
      <c r="B2668" s="1037">
        <v>405.85520698850002</v>
      </c>
    </row>
    <row r="2669" spans="1:2">
      <c r="A2669" s="1036" t="s">
        <v>5191</v>
      </c>
      <c r="B2669" s="1037">
        <v>405.97825476870003</v>
      </c>
    </row>
    <row r="2670" spans="1:2">
      <c r="A2670" s="1036" t="s">
        <v>5192</v>
      </c>
      <c r="B2670" s="1037">
        <v>406.10135042460001</v>
      </c>
    </row>
    <row r="2671" spans="1:2">
      <c r="A2671" s="1036" t="s">
        <v>1792</v>
      </c>
      <c r="B2671" s="1037">
        <v>405.1735706696</v>
      </c>
    </row>
    <row r="2672" spans="1:2">
      <c r="A2672" s="1036" t="s">
        <v>1793</v>
      </c>
      <c r="B2672" s="1037">
        <v>405.24571604919998</v>
      </c>
    </row>
    <row r="2673" spans="1:2">
      <c r="A2673" s="1036" t="s">
        <v>1179</v>
      </c>
      <c r="B2673" s="1037">
        <v>405.03129252600002</v>
      </c>
    </row>
    <row r="2674" spans="1:2">
      <c r="A2674" s="1036" t="s">
        <v>1794</v>
      </c>
      <c r="B2674" s="1037">
        <v>406.12073758619999</v>
      </c>
    </row>
    <row r="2675" spans="1:2">
      <c r="A2675" s="1036" t="s">
        <v>1795</v>
      </c>
      <c r="B2675" s="1037">
        <v>407.06973597720003</v>
      </c>
    </row>
    <row r="2676" spans="1:2">
      <c r="A2676" s="1036" t="s">
        <v>5193</v>
      </c>
      <c r="B2676" s="1037">
        <v>407.1944361011</v>
      </c>
    </row>
    <row r="2677" spans="1:2">
      <c r="A2677" s="1036" t="s">
        <v>5194</v>
      </c>
      <c r="B2677" s="1037">
        <v>407.31909214640001</v>
      </c>
    </row>
    <row r="2678" spans="1:2">
      <c r="A2678" s="1036" t="s">
        <v>1796</v>
      </c>
      <c r="B2678" s="1037">
        <v>406.77648407599997</v>
      </c>
    </row>
    <row r="2679" spans="1:2">
      <c r="A2679" s="1036" t="s">
        <v>1797</v>
      </c>
      <c r="B2679" s="1037">
        <v>406.36961970779998</v>
      </c>
    </row>
    <row r="2680" spans="1:2">
      <c r="A2680" s="1036" t="s">
        <v>1444</v>
      </c>
      <c r="B2680" s="1037">
        <v>406.03060679279997</v>
      </c>
    </row>
    <row r="2681" spans="1:2">
      <c r="A2681" s="1036" t="s">
        <v>1776</v>
      </c>
      <c r="B2681" s="1037">
        <v>404.79929760409999</v>
      </c>
    </row>
    <row r="2682" spans="1:2">
      <c r="A2682" s="1036" t="s">
        <v>1824</v>
      </c>
      <c r="B2682" s="1037">
        <v>405.43121416740001</v>
      </c>
    </row>
    <row r="2683" spans="1:2">
      <c r="A2683" s="1036" t="s">
        <v>5195</v>
      </c>
      <c r="B2683" s="1037">
        <v>405.56012204960001</v>
      </c>
    </row>
    <row r="2684" spans="1:2">
      <c r="A2684" s="1036" t="s">
        <v>5196</v>
      </c>
      <c r="B2684" s="1037">
        <v>405.6891515337</v>
      </c>
    </row>
    <row r="2685" spans="1:2">
      <c r="A2685" s="1036" t="s">
        <v>1825</v>
      </c>
      <c r="B2685" s="1037">
        <v>406.0444074079</v>
      </c>
    </row>
    <row r="2686" spans="1:2">
      <c r="A2686" s="1036" t="s">
        <v>1826</v>
      </c>
      <c r="B2686" s="1037">
        <v>406.40447216989998</v>
      </c>
    </row>
    <row r="2687" spans="1:2">
      <c r="A2687" s="1036" t="s">
        <v>1827</v>
      </c>
      <c r="B2687" s="1037">
        <v>407.05849836179999</v>
      </c>
    </row>
    <row r="2688" spans="1:2">
      <c r="A2688" s="1036" t="s">
        <v>1828</v>
      </c>
      <c r="B2688" s="1037">
        <v>407.43555369619997</v>
      </c>
    </row>
    <row r="2689" spans="1:2">
      <c r="A2689" s="1036" t="s">
        <v>1829</v>
      </c>
      <c r="B2689" s="1037">
        <v>406.90453731500003</v>
      </c>
    </row>
    <row r="2690" spans="1:2">
      <c r="A2690" s="1036" t="s">
        <v>5197</v>
      </c>
      <c r="B2690" s="1037">
        <v>407.036578416</v>
      </c>
    </row>
    <row r="2691" spans="1:2">
      <c r="A2691" s="1036" t="s">
        <v>6063</v>
      </c>
      <c r="B2691" s="1037">
        <v>407.16874482420002</v>
      </c>
    </row>
    <row r="2692" spans="1:2">
      <c r="A2692" s="1036" t="s">
        <v>1830</v>
      </c>
      <c r="B2692" s="1037">
        <v>407.51203966909998</v>
      </c>
    </row>
    <row r="2693" spans="1:2">
      <c r="A2693" s="1036" t="s">
        <v>1831</v>
      </c>
      <c r="B2693" s="1037">
        <v>407.55833646129997</v>
      </c>
    </row>
    <row r="2694" spans="1:2">
      <c r="A2694" s="1036" t="s">
        <v>1177</v>
      </c>
      <c r="B2694" s="1037">
        <v>407.75068560620002</v>
      </c>
    </row>
    <row r="2695" spans="1:2">
      <c r="A2695" s="1036" t="s">
        <v>1832</v>
      </c>
      <c r="B2695" s="1037">
        <v>407.94911594119998</v>
      </c>
    </row>
    <row r="2696" spans="1:2">
      <c r="A2696" s="1036" t="s">
        <v>1833</v>
      </c>
      <c r="B2696" s="1037">
        <v>408.01130544300003</v>
      </c>
    </row>
    <row r="2697" spans="1:2">
      <c r="A2697" s="1036" t="s">
        <v>5198</v>
      </c>
      <c r="B2697" s="1037">
        <v>408.14403206010002</v>
      </c>
    </row>
    <row r="2698" spans="1:2">
      <c r="A2698" s="1036" t="s">
        <v>5199</v>
      </c>
      <c r="B2698" s="1037">
        <v>408.27688407649998</v>
      </c>
    </row>
    <row r="2699" spans="1:2">
      <c r="A2699" s="1036" t="s">
        <v>6064</v>
      </c>
      <c r="B2699" s="1037">
        <v>408.40986149219998</v>
      </c>
    </row>
    <row r="2700" spans="1:2">
      <c r="A2700" s="1036" t="s">
        <v>1834</v>
      </c>
      <c r="B2700" s="1037">
        <v>408.43030723039999</v>
      </c>
    </row>
    <row r="2701" spans="1:2">
      <c r="A2701" s="1036" t="s">
        <v>1835</v>
      </c>
      <c r="B2701" s="1037">
        <v>408.87815741460003</v>
      </c>
    </row>
    <row r="2702" spans="1:2">
      <c r="A2702" s="1036" t="s">
        <v>1448</v>
      </c>
      <c r="B2702" s="1037">
        <v>408.84991270530003</v>
      </c>
    </row>
    <row r="2703" spans="1:2">
      <c r="A2703" s="1036" t="s">
        <v>1836</v>
      </c>
      <c r="B2703" s="1037">
        <v>410.31249229510001</v>
      </c>
    </row>
    <row r="2704" spans="1:2">
      <c r="A2704" s="1036" t="s">
        <v>5200</v>
      </c>
      <c r="B2704" s="1037">
        <v>410.44558448859999</v>
      </c>
    </row>
    <row r="2705" spans="1:2">
      <c r="A2705" s="1036" t="s">
        <v>5201</v>
      </c>
      <c r="B2705" s="1037">
        <v>410.57857094040003</v>
      </c>
    </row>
    <row r="2706" spans="1:2">
      <c r="A2706" s="1036" t="s">
        <v>1837</v>
      </c>
      <c r="B2706" s="1037">
        <v>411.51579780669999</v>
      </c>
    </row>
    <row r="2707" spans="1:2">
      <c r="A2707" s="1036" t="s">
        <v>1838</v>
      </c>
      <c r="B2707" s="1037">
        <v>411.03097258909997</v>
      </c>
    </row>
    <row r="2708" spans="1:2">
      <c r="A2708" s="1036" t="s">
        <v>1839</v>
      </c>
      <c r="B2708" s="1037">
        <v>411.38067686990001</v>
      </c>
    </row>
    <row r="2709" spans="1:2">
      <c r="A2709" s="1036" t="s">
        <v>1171</v>
      </c>
      <c r="B2709" s="1037">
        <v>411.11584115929998</v>
      </c>
    </row>
    <row r="2710" spans="1:2">
      <c r="A2710" s="1036" t="s">
        <v>1840</v>
      </c>
      <c r="B2710" s="1037">
        <v>412.04513860140003</v>
      </c>
    </row>
    <row r="2711" spans="1:2">
      <c r="A2711" s="1036" t="s">
        <v>2538</v>
      </c>
      <c r="B2711" s="1037">
        <v>412.18113773639999</v>
      </c>
    </row>
    <row r="2712" spans="1:2">
      <c r="A2712" s="1036" t="s">
        <v>1821</v>
      </c>
      <c r="B2712" s="1037">
        <v>412.31725373979998</v>
      </c>
    </row>
    <row r="2713" spans="1:2">
      <c r="A2713" s="1036" t="s">
        <v>1856</v>
      </c>
      <c r="B2713" s="1037">
        <v>411.90072171870003</v>
      </c>
    </row>
    <row r="2714" spans="1:2">
      <c r="A2714" s="1036" t="s">
        <v>1857</v>
      </c>
      <c r="B2714" s="1037">
        <v>413.12498153310003</v>
      </c>
    </row>
    <row r="2715" spans="1:2">
      <c r="A2715" s="1036" t="s">
        <v>1858</v>
      </c>
      <c r="B2715" s="1037">
        <v>413.20392385849999</v>
      </c>
    </row>
    <row r="2716" spans="1:2">
      <c r="A2716" s="1036" t="s">
        <v>1859</v>
      </c>
      <c r="B2716" s="1037">
        <v>413.27470019430001</v>
      </c>
    </row>
    <row r="2717" spans="1:2">
      <c r="A2717" s="1036" t="s">
        <v>1860</v>
      </c>
      <c r="B2717" s="1037">
        <v>413.8483467419</v>
      </c>
    </row>
    <row r="2718" spans="1:2">
      <c r="A2718" s="1036" t="s">
        <v>5202</v>
      </c>
      <c r="B2718" s="1037">
        <v>413.98618150380003</v>
      </c>
    </row>
    <row r="2719" spans="1:2">
      <c r="A2719" s="1036" t="s">
        <v>5203</v>
      </c>
      <c r="B2719" s="1037">
        <v>414.12397674419998</v>
      </c>
    </row>
    <row r="2720" spans="1:2">
      <c r="A2720" s="1036" t="s">
        <v>6065</v>
      </c>
      <c r="B2720" s="1037">
        <v>414.2619016694</v>
      </c>
    </row>
    <row r="2721" spans="1:2">
      <c r="A2721" s="1036" t="s">
        <v>6066</v>
      </c>
      <c r="B2721" s="1037">
        <v>414.39995627949997</v>
      </c>
    </row>
    <row r="2722" spans="1:2">
      <c r="A2722" s="1036" t="s">
        <v>1861</v>
      </c>
      <c r="B2722" s="1037">
        <v>414.69887037000001</v>
      </c>
    </row>
    <row r="2723" spans="1:2">
      <c r="A2723" s="1036" t="s">
        <v>1862</v>
      </c>
      <c r="B2723" s="1037">
        <v>414.99176925379999</v>
      </c>
    </row>
    <row r="2724" spans="1:2">
      <c r="A2724" s="1036" t="s">
        <v>1863</v>
      </c>
      <c r="B2724" s="1037">
        <v>416.09719638360002</v>
      </c>
    </row>
    <row r="2725" spans="1:2">
      <c r="A2725" s="1036" t="s">
        <v>5204</v>
      </c>
      <c r="B2725" s="1037">
        <v>416.23576407339999</v>
      </c>
    </row>
    <row r="2726" spans="1:2">
      <c r="A2726" s="1036" t="s">
        <v>5205</v>
      </c>
      <c r="B2726" s="1037">
        <v>416.3744580586</v>
      </c>
    </row>
    <row r="2727" spans="1:2">
      <c r="A2727" s="1036" t="s">
        <v>1864</v>
      </c>
      <c r="B2727" s="1037">
        <v>415.91828889440001</v>
      </c>
    </row>
    <row r="2728" spans="1:2">
      <c r="A2728" s="1036" t="s">
        <v>1865</v>
      </c>
      <c r="B2728" s="1037">
        <v>416.38375082969998</v>
      </c>
    </row>
    <row r="2729" spans="1:2">
      <c r="A2729" s="1036" t="s">
        <v>1866</v>
      </c>
      <c r="B2729" s="1037">
        <v>417.66279280489999</v>
      </c>
    </row>
    <row r="2730" spans="1:2">
      <c r="A2730" s="1036" t="s">
        <v>1867</v>
      </c>
      <c r="B2730" s="1037">
        <v>417.58409360119998</v>
      </c>
    </row>
    <row r="2731" spans="1:2">
      <c r="A2731" s="1036" t="s">
        <v>1868</v>
      </c>
      <c r="B2731" s="1037">
        <v>417.46954428970002</v>
      </c>
    </row>
    <row r="2732" spans="1:2">
      <c r="A2732" s="1036" t="s">
        <v>5206</v>
      </c>
      <c r="B2732" s="1037">
        <v>417.60686138360001</v>
      </c>
    </row>
    <row r="2733" spans="1:2">
      <c r="A2733" s="1036" t="s">
        <v>5207</v>
      </c>
      <c r="B2733" s="1037">
        <v>417.74420725030001</v>
      </c>
    </row>
    <row r="2734" spans="1:2">
      <c r="A2734" s="1036" t="s">
        <v>1869</v>
      </c>
      <c r="B2734" s="1037">
        <v>418.70540406740002</v>
      </c>
    </row>
    <row r="2735" spans="1:2">
      <c r="A2735" s="1036" t="s">
        <v>1870</v>
      </c>
      <c r="B2735" s="1037">
        <v>419.417093991</v>
      </c>
    </row>
    <row r="2736" spans="1:2">
      <c r="A2736" s="1036" t="s">
        <v>1871</v>
      </c>
      <c r="B2736" s="1037">
        <v>419.57422960920002</v>
      </c>
    </row>
    <row r="2737" spans="1:2">
      <c r="A2737" s="1036" t="s">
        <v>1170</v>
      </c>
      <c r="B2737" s="1037">
        <v>418.41155405979998</v>
      </c>
    </row>
    <row r="2738" spans="1:2">
      <c r="A2738" s="1036" t="s">
        <v>1872</v>
      </c>
      <c r="B2738" s="1037">
        <v>417.87306488199999</v>
      </c>
    </row>
    <row r="2739" spans="1:2">
      <c r="A2739" s="1036" t="s">
        <v>5208</v>
      </c>
      <c r="B2739" s="1037">
        <v>418.00958808439998</v>
      </c>
    </row>
    <row r="2740" spans="1:2">
      <c r="A2740" s="1036" t="s">
        <v>5209</v>
      </c>
      <c r="B2740" s="1037">
        <v>418.14620512340002</v>
      </c>
    </row>
    <row r="2741" spans="1:2">
      <c r="A2741" s="1036" t="s">
        <v>1873</v>
      </c>
      <c r="B2741" s="1037">
        <v>418.3360458171</v>
      </c>
    </row>
    <row r="2742" spans="1:2">
      <c r="A2742" s="1036" t="s">
        <v>1874</v>
      </c>
      <c r="B2742" s="1037">
        <v>418.7741053437</v>
      </c>
    </row>
    <row r="2743" spans="1:2">
      <c r="A2743" s="1036" t="s">
        <v>1853</v>
      </c>
      <c r="B2743" s="1037">
        <v>420.16298265789999</v>
      </c>
    </row>
    <row r="2744" spans="1:2">
      <c r="A2744" s="1036" t="s">
        <v>1135</v>
      </c>
      <c r="B2744" s="1037">
        <v>420.59937976079999</v>
      </c>
    </row>
    <row r="2745" spans="1:2">
      <c r="A2745" s="1036" t="s">
        <v>1896</v>
      </c>
      <c r="B2745" s="1037">
        <v>420.94723719720002</v>
      </c>
    </row>
    <row r="2746" spans="1:2">
      <c r="A2746" s="1036" t="s">
        <v>5210</v>
      </c>
      <c r="B2746" s="1037">
        <v>421.084644298</v>
      </c>
    </row>
    <row r="2747" spans="1:2">
      <c r="A2747" s="1036" t="s">
        <v>5211</v>
      </c>
      <c r="B2747" s="1037">
        <v>421.22218307579999</v>
      </c>
    </row>
    <row r="2748" spans="1:2">
      <c r="A2748" s="1036" t="s">
        <v>1897</v>
      </c>
      <c r="B2748" s="1037">
        <v>421.47172206940002</v>
      </c>
    </row>
    <row r="2749" spans="1:2">
      <c r="A2749" s="1036" t="s">
        <v>1898</v>
      </c>
      <c r="B2749" s="1037">
        <v>421.34515332320001</v>
      </c>
    </row>
    <row r="2750" spans="1:2">
      <c r="A2750" s="1036" t="s">
        <v>1899</v>
      </c>
      <c r="B2750" s="1037">
        <v>421.34968371399998</v>
      </c>
    </row>
    <row r="2751" spans="1:2">
      <c r="A2751" s="1036" t="s">
        <v>1900</v>
      </c>
      <c r="B2751" s="1037">
        <v>421.71960001050002</v>
      </c>
    </row>
    <row r="2752" spans="1:2">
      <c r="A2752" s="1036" t="s">
        <v>1901</v>
      </c>
      <c r="B2752" s="1037">
        <v>422.0502995013</v>
      </c>
    </row>
    <row r="2753" spans="1:2">
      <c r="A2753" s="1036" t="s">
        <v>5212</v>
      </c>
      <c r="B2753" s="1037">
        <v>422.18862834100003</v>
      </c>
    </row>
    <row r="2754" spans="1:2">
      <c r="A2754" s="1036" t="s">
        <v>5213</v>
      </c>
      <c r="B2754" s="1037">
        <v>422.3270339</v>
      </c>
    </row>
    <row r="2755" spans="1:2">
      <c r="A2755" s="1036" t="s">
        <v>1358</v>
      </c>
      <c r="B2755" s="1037">
        <v>422.56384607569998</v>
      </c>
    </row>
    <row r="2756" spans="1:2">
      <c r="A2756" s="1036" t="s">
        <v>1355</v>
      </c>
      <c r="B2756" s="1037">
        <v>422.32714844579999</v>
      </c>
    </row>
    <row r="2757" spans="1:2">
      <c r="A2757" s="1036" t="s">
        <v>1902</v>
      </c>
      <c r="B2757" s="1037">
        <v>422.77333541310003</v>
      </c>
    </row>
    <row r="2758" spans="1:2">
      <c r="A2758" s="1036" t="s">
        <v>1903</v>
      </c>
      <c r="B2758" s="1037">
        <v>422.50900768380001</v>
      </c>
    </row>
    <row r="2759" spans="1:2">
      <c r="A2759" s="1036" t="s">
        <v>1904</v>
      </c>
      <c r="B2759" s="1037">
        <v>422.39502937499998</v>
      </c>
    </row>
    <row r="2760" spans="1:2">
      <c r="A2760" s="1036" t="s">
        <v>5214</v>
      </c>
      <c r="B2760" s="1037">
        <v>422.53428805269999</v>
      </c>
    </row>
    <row r="2761" spans="1:2">
      <c r="A2761" s="1036" t="s">
        <v>5215</v>
      </c>
      <c r="B2761" s="1037">
        <v>422.67367853000002</v>
      </c>
    </row>
    <row r="2762" spans="1:2">
      <c r="A2762" s="1036" t="s">
        <v>1905</v>
      </c>
      <c r="B2762" s="1037">
        <v>422.98583701029997</v>
      </c>
    </row>
    <row r="2763" spans="1:2">
      <c r="A2763" s="1036" t="s">
        <v>1906</v>
      </c>
      <c r="B2763" s="1037">
        <v>423.007994774</v>
      </c>
    </row>
    <row r="2764" spans="1:2">
      <c r="A2764" s="1036" t="s">
        <v>1182</v>
      </c>
      <c r="B2764" s="1037">
        <v>422.9210336136</v>
      </c>
    </row>
    <row r="2765" spans="1:2">
      <c r="A2765" s="1036" t="s">
        <v>1907</v>
      </c>
      <c r="B2765" s="1037">
        <v>423.32935632099998</v>
      </c>
    </row>
    <row r="2766" spans="1:2">
      <c r="A2766" s="1036" t="s">
        <v>1908</v>
      </c>
      <c r="B2766" s="1037">
        <v>424.11102129760002</v>
      </c>
    </row>
    <row r="2767" spans="1:2">
      <c r="A2767" s="1036" t="s">
        <v>5216</v>
      </c>
      <c r="B2767" s="1037">
        <v>424.25010575710002</v>
      </c>
    </row>
    <row r="2768" spans="1:2">
      <c r="A2768" s="1036" t="s">
        <v>5217</v>
      </c>
      <c r="B2768" s="1037">
        <v>424.38932109690001</v>
      </c>
    </row>
    <row r="2769" spans="1:2">
      <c r="A2769" s="1036" t="s">
        <v>6067</v>
      </c>
      <c r="B2769" s="1037">
        <v>424.52866731699999</v>
      </c>
    </row>
    <row r="2770" spans="1:2">
      <c r="A2770" s="1036" t="s">
        <v>1909</v>
      </c>
      <c r="B2770" s="1037">
        <v>424.93301901069998</v>
      </c>
    </row>
    <row r="2771" spans="1:2">
      <c r="A2771" s="1036" t="s">
        <v>1910</v>
      </c>
      <c r="B2771" s="1037">
        <v>425.63014912839998</v>
      </c>
    </row>
    <row r="2772" spans="1:2">
      <c r="A2772" s="1036" t="s">
        <v>1911</v>
      </c>
      <c r="B2772" s="1037">
        <v>426.89981161359998</v>
      </c>
    </row>
    <row r="2773" spans="1:2">
      <c r="A2773" s="1036" t="s">
        <v>1893</v>
      </c>
      <c r="B2773" s="1037">
        <v>427.61374557959999</v>
      </c>
    </row>
    <row r="2774" spans="1:2">
      <c r="A2774" s="1036" t="s">
        <v>5218</v>
      </c>
      <c r="B2774" s="1037">
        <v>427.75302002979998</v>
      </c>
    </row>
    <row r="2775" spans="1:2">
      <c r="A2775" s="1036" t="s">
        <v>5219</v>
      </c>
      <c r="B2775" s="1037">
        <v>427.89242587899997</v>
      </c>
    </row>
    <row r="2776" spans="1:2">
      <c r="A2776" s="1036" t="s">
        <v>1938</v>
      </c>
      <c r="B2776" s="1037">
        <v>428.22657002109997</v>
      </c>
    </row>
    <row r="2777" spans="1:2">
      <c r="A2777" s="1036" t="s">
        <v>6068</v>
      </c>
      <c r="B2777" s="1037">
        <v>428.36623866799999</v>
      </c>
    </row>
    <row r="2778" spans="1:2">
      <c r="A2778" s="1036" t="s">
        <v>1939</v>
      </c>
      <c r="B2778" s="1037">
        <v>429.04953541359998</v>
      </c>
    </row>
    <row r="2779" spans="1:2">
      <c r="A2779" s="1036" t="s">
        <v>1940</v>
      </c>
      <c r="B2779" s="1037">
        <v>429.48912719219999</v>
      </c>
    </row>
    <row r="2780" spans="1:2">
      <c r="A2780" s="1036" t="s">
        <v>1941</v>
      </c>
      <c r="B2780" s="1037">
        <v>429.9434550899</v>
      </c>
    </row>
    <row r="2781" spans="1:2">
      <c r="A2781" s="1036" t="s">
        <v>5220</v>
      </c>
      <c r="B2781" s="1037">
        <v>430.08364933249999</v>
      </c>
    </row>
    <row r="2782" spans="1:2">
      <c r="A2782" s="1036" t="s">
        <v>5221</v>
      </c>
      <c r="B2782" s="1037">
        <v>430.22396036970002</v>
      </c>
    </row>
    <row r="2783" spans="1:2">
      <c r="A2783" s="1036" t="s">
        <v>1942</v>
      </c>
      <c r="B2783" s="1037">
        <v>430.60257129410002</v>
      </c>
    </row>
    <row r="2784" spans="1:2">
      <c r="A2784" s="1036" t="s">
        <v>1943</v>
      </c>
      <c r="B2784" s="1037">
        <v>431.28206798679997</v>
      </c>
    </row>
    <row r="2785" spans="1:2">
      <c r="A2785" s="1036" t="s">
        <v>1944</v>
      </c>
      <c r="B2785" s="1037">
        <v>431.73272982930001</v>
      </c>
    </row>
    <row r="2786" spans="1:2">
      <c r="A2786" s="1036" t="s">
        <v>5222</v>
      </c>
      <c r="B2786" s="1037">
        <v>431.87248841799999</v>
      </c>
    </row>
    <row r="2787" spans="1:2">
      <c r="A2787" s="1036" t="s">
        <v>1945</v>
      </c>
      <c r="B2787" s="1037">
        <v>431.91048211560002</v>
      </c>
    </row>
    <row r="2788" spans="1:2">
      <c r="A2788" s="1036" t="s">
        <v>5223</v>
      </c>
      <c r="B2788" s="1037">
        <v>432.0504982105</v>
      </c>
    </row>
    <row r="2789" spans="1:2">
      <c r="A2789" s="1036" t="s">
        <v>5224</v>
      </c>
      <c r="B2789" s="1037">
        <v>432.19064554710002</v>
      </c>
    </row>
    <row r="2790" spans="1:2">
      <c r="A2790" s="1036" t="s">
        <v>1946</v>
      </c>
      <c r="B2790" s="1037">
        <v>432.87779345109999</v>
      </c>
    </row>
    <row r="2791" spans="1:2">
      <c r="A2791" s="1036" t="s">
        <v>1947</v>
      </c>
      <c r="B2791" s="1037">
        <v>433.5343544296</v>
      </c>
    </row>
    <row r="2792" spans="1:2">
      <c r="A2792" s="1036" t="s">
        <v>1948</v>
      </c>
      <c r="B2792" s="1037">
        <v>434.01278740020001</v>
      </c>
    </row>
    <row r="2793" spans="1:2">
      <c r="A2793" s="1036" t="s">
        <v>1949</v>
      </c>
      <c r="B2793" s="1037">
        <v>433.73795680929999</v>
      </c>
    </row>
    <row r="2794" spans="1:2">
      <c r="A2794" s="1036" t="s">
        <v>1950</v>
      </c>
      <c r="B2794" s="1037">
        <v>434.5128612529</v>
      </c>
    </row>
    <row r="2795" spans="1:2">
      <c r="A2795" s="1036" t="s">
        <v>5225</v>
      </c>
      <c r="B2795" s="1037">
        <v>434.6527526525</v>
      </c>
    </row>
    <row r="2796" spans="1:2">
      <c r="A2796" s="1036" t="s">
        <v>5226</v>
      </c>
      <c r="B2796" s="1037">
        <v>434.79277594659999</v>
      </c>
    </row>
    <row r="2797" spans="1:2">
      <c r="A2797" s="1036" t="s">
        <v>1951</v>
      </c>
      <c r="B2797" s="1037">
        <v>434.48957914639999</v>
      </c>
    </row>
    <row r="2798" spans="1:2">
      <c r="A2798" s="1036" t="s">
        <v>1952</v>
      </c>
      <c r="B2798" s="1037">
        <v>435.00031100159998</v>
      </c>
    </row>
    <row r="2799" spans="1:2">
      <c r="A2799" s="1036" t="s">
        <v>1150</v>
      </c>
      <c r="B2799" s="1037">
        <v>435.37631245990002</v>
      </c>
    </row>
    <row r="2800" spans="1:2">
      <c r="A2800" s="1036" t="s">
        <v>1953</v>
      </c>
      <c r="B2800" s="1037">
        <v>434.91776042779998</v>
      </c>
    </row>
    <row r="2801" spans="1:2">
      <c r="A2801" s="1036" t="s">
        <v>1954</v>
      </c>
      <c r="B2801" s="1037">
        <v>435.22142985620002</v>
      </c>
    </row>
    <row r="2802" spans="1:2">
      <c r="A2802" s="1036" t="s">
        <v>5227</v>
      </c>
      <c r="B2802" s="1037">
        <v>435.36161918720001</v>
      </c>
    </row>
    <row r="2803" spans="1:2">
      <c r="A2803" s="1036" t="s">
        <v>1934</v>
      </c>
      <c r="B2803" s="1037">
        <v>435.50193993649998</v>
      </c>
    </row>
    <row r="2804" spans="1:2">
      <c r="A2804" s="1036" t="s">
        <v>2015</v>
      </c>
      <c r="B2804" s="1037">
        <v>435.51609606350002</v>
      </c>
    </row>
    <row r="2805" spans="1:2">
      <c r="A2805" s="1036" t="s">
        <v>2046</v>
      </c>
      <c r="B2805" s="1037">
        <v>435.65574936399997</v>
      </c>
    </row>
    <row r="2806" spans="1:2">
      <c r="A2806" s="1036" t="s">
        <v>2047</v>
      </c>
      <c r="B2806" s="1037">
        <v>435.92184077960002</v>
      </c>
    </row>
    <row r="2807" spans="1:2">
      <c r="A2807" s="1036" t="s">
        <v>2022</v>
      </c>
      <c r="B2807" s="1037">
        <v>436.35868468360002</v>
      </c>
    </row>
    <row r="2808" spans="1:2">
      <c r="A2808" s="1036" t="s">
        <v>2014</v>
      </c>
      <c r="B2808" s="1037">
        <v>436.86289183579999</v>
      </c>
    </row>
    <row r="2809" spans="1:2">
      <c r="A2809" s="1036" t="s">
        <v>5228</v>
      </c>
      <c r="B2809" s="1037">
        <v>437.00625704380002</v>
      </c>
    </row>
    <row r="2810" spans="1:2">
      <c r="A2810" s="1036" t="s">
        <v>5229</v>
      </c>
      <c r="B2810" s="1037">
        <v>437.14957218770002</v>
      </c>
    </row>
    <row r="2811" spans="1:2">
      <c r="A2811" s="1036" t="s">
        <v>2016</v>
      </c>
      <c r="B2811" s="1037">
        <v>437.69936123960002</v>
      </c>
    </row>
    <row r="2812" spans="1:2">
      <c r="A2812" s="1036" t="s">
        <v>1183</v>
      </c>
      <c r="B2812" s="1037">
        <v>437.9305184076</v>
      </c>
    </row>
    <row r="2813" spans="1:2">
      <c r="A2813" s="1036" t="s">
        <v>2039</v>
      </c>
      <c r="B2813" s="1037">
        <v>437.62076384340003</v>
      </c>
    </row>
    <row r="2814" spans="1:2">
      <c r="A2814" s="1036" t="s">
        <v>1255</v>
      </c>
      <c r="B2814" s="1037">
        <v>437.79166646250002</v>
      </c>
    </row>
    <row r="2815" spans="1:2">
      <c r="A2815" s="1036" t="s">
        <v>2021</v>
      </c>
      <c r="B2815" s="1037">
        <v>438.0622096756</v>
      </c>
    </row>
    <row r="2816" spans="1:2">
      <c r="A2816" s="1036" t="s">
        <v>5230</v>
      </c>
      <c r="B2816" s="1037">
        <v>438.20666968080002</v>
      </c>
    </row>
    <row r="2817" spans="1:2">
      <c r="A2817" s="1036" t="s">
        <v>5231</v>
      </c>
      <c r="B2817" s="1037">
        <v>438.35126104890003</v>
      </c>
    </row>
    <row r="2818" spans="1:2">
      <c r="A2818" s="1036" t="s">
        <v>2031</v>
      </c>
      <c r="B2818" s="1037">
        <v>438.95492751860002</v>
      </c>
    </row>
    <row r="2819" spans="1:2">
      <c r="A2819" s="1036" t="s">
        <v>2048</v>
      </c>
      <c r="B2819" s="1037">
        <v>438.9001771275</v>
      </c>
    </row>
    <row r="2820" spans="1:2">
      <c r="A2820" s="1036" t="s">
        <v>2049</v>
      </c>
      <c r="B2820" s="1037">
        <v>439.08606856670002</v>
      </c>
    </row>
    <row r="2821" spans="1:2">
      <c r="A2821" s="1036" t="s">
        <v>2036</v>
      </c>
      <c r="B2821" s="1037">
        <v>439.18514675379998</v>
      </c>
    </row>
    <row r="2822" spans="1:2">
      <c r="A2822" s="1036" t="s">
        <v>2045</v>
      </c>
      <c r="B2822" s="1037">
        <v>439.41184486110001</v>
      </c>
    </row>
    <row r="2823" spans="1:2">
      <c r="A2823" s="1036" t="s">
        <v>5232</v>
      </c>
      <c r="B2823" s="1037">
        <v>439.55580819289997</v>
      </c>
    </row>
    <row r="2824" spans="1:2">
      <c r="A2824" s="1036" t="s">
        <v>5233</v>
      </c>
      <c r="B2824" s="1037">
        <v>439.69990563210001</v>
      </c>
    </row>
    <row r="2825" spans="1:2">
      <c r="A2825" s="1036" t="s">
        <v>2050</v>
      </c>
      <c r="B2825" s="1037">
        <v>439.81653067719998</v>
      </c>
    </row>
    <row r="2826" spans="1:2">
      <c r="A2826" s="1036" t="s">
        <v>2051</v>
      </c>
      <c r="B2826" s="1037">
        <v>439.64551052719997</v>
      </c>
    </row>
    <row r="2827" spans="1:2">
      <c r="A2827" s="1036" t="s">
        <v>2042</v>
      </c>
      <c r="B2827" s="1037">
        <v>439.34183586149999</v>
      </c>
    </row>
    <row r="2828" spans="1:2">
      <c r="A2828" s="1036" t="s">
        <v>2011</v>
      </c>
      <c r="B2828" s="1037">
        <v>439.88254224410002</v>
      </c>
    </row>
    <row r="2829" spans="1:2">
      <c r="A2829" s="1036" t="s">
        <v>2019</v>
      </c>
      <c r="B2829" s="1037">
        <v>440.69684481669998</v>
      </c>
    </row>
    <row r="2830" spans="1:2">
      <c r="A2830" s="1036" t="s">
        <v>5234</v>
      </c>
      <c r="B2830" s="1037">
        <v>440.8420559763</v>
      </c>
    </row>
    <row r="2831" spans="1:2">
      <c r="A2831" s="1036" t="s">
        <v>5235</v>
      </c>
      <c r="B2831" s="1037">
        <v>440.98681535439999</v>
      </c>
    </row>
    <row r="2832" spans="1:2">
      <c r="A2832" s="1036" t="s">
        <v>2044</v>
      </c>
      <c r="B2832" s="1037">
        <v>440.95707241299999</v>
      </c>
    </row>
    <row r="2833" spans="1:2">
      <c r="A2833" s="1036" t="s">
        <v>1973</v>
      </c>
      <c r="B2833" s="1037">
        <v>442.07061162899998</v>
      </c>
    </row>
    <row r="2834" spans="1:2">
      <c r="A2834" s="1036" t="s">
        <v>2057</v>
      </c>
      <c r="B2834" s="1037">
        <v>442.03994515070002</v>
      </c>
    </row>
    <row r="2835" spans="1:2">
      <c r="A2835" s="1036" t="s">
        <v>2058</v>
      </c>
      <c r="B2835" s="1037">
        <v>442.20750434960001</v>
      </c>
    </row>
    <row r="2836" spans="1:2">
      <c r="A2836" s="1036" t="s">
        <v>2059</v>
      </c>
      <c r="B2836" s="1037">
        <v>442.59314628610002</v>
      </c>
    </row>
    <row r="2837" spans="1:2">
      <c r="A2837" s="1036" t="s">
        <v>5236</v>
      </c>
      <c r="B2837" s="1037">
        <v>442.73843083729997</v>
      </c>
    </row>
    <row r="2838" spans="1:2">
      <c r="A2838" s="1036" t="s">
        <v>5237</v>
      </c>
      <c r="B2838" s="1037">
        <v>442.88385242279998</v>
      </c>
    </row>
    <row r="2839" spans="1:2">
      <c r="A2839" s="1036" t="s">
        <v>2060</v>
      </c>
      <c r="B2839" s="1037">
        <v>443.23659280909999</v>
      </c>
    </row>
    <row r="2840" spans="1:2">
      <c r="A2840" s="1036" t="s">
        <v>2061</v>
      </c>
      <c r="B2840" s="1037">
        <v>443.44788192610002</v>
      </c>
    </row>
    <row r="2841" spans="1:2">
      <c r="A2841" s="1036" t="s">
        <v>2062</v>
      </c>
      <c r="B2841" s="1037">
        <v>443.8816745963</v>
      </c>
    </row>
    <row r="2842" spans="1:2">
      <c r="A2842" s="1036" t="s">
        <v>2063</v>
      </c>
      <c r="B2842" s="1037">
        <v>444.48883448250001</v>
      </c>
    </row>
    <row r="2843" spans="1:2">
      <c r="A2843" s="1036" t="s">
        <v>2064</v>
      </c>
      <c r="B2843" s="1037">
        <v>444.27881874019999</v>
      </c>
    </row>
    <row r="2844" spans="1:2">
      <c r="A2844" s="1036" t="s">
        <v>5238</v>
      </c>
      <c r="B2844" s="1037">
        <v>444.42351761510002</v>
      </c>
    </row>
    <row r="2845" spans="1:2">
      <c r="A2845" s="1036" t="s">
        <v>5239</v>
      </c>
      <c r="B2845" s="1037">
        <v>444.56764574009998</v>
      </c>
    </row>
    <row r="2846" spans="1:2">
      <c r="A2846" s="1036" t="s">
        <v>2065</v>
      </c>
      <c r="B2846" s="1037">
        <v>445.29265130559997</v>
      </c>
    </row>
    <row r="2847" spans="1:2">
      <c r="A2847" s="1036" t="s">
        <v>2066</v>
      </c>
      <c r="B2847" s="1037">
        <v>445.77328111119999</v>
      </c>
    </row>
    <row r="2848" spans="1:2">
      <c r="A2848" s="1036" t="s">
        <v>2067</v>
      </c>
      <c r="B2848" s="1037">
        <v>446.1824464604</v>
      </c>
    </row>
    <row r="2849" spans="1:2">
      <c r="A2849" s="1036" t="s">
        <v>2068</v>
      </c>
      <c r="B2849" s="1037">
        <v>446.61503404939998</v>
      </c>
    </row>
    <row r="2850" spans="1:2">
      <c r="A2850" s="1036" t="s">
        <v>2069</v>
      </c>
      <c r="B2850" s="1037">
        <v>447.04405386590003</v>
      </c>
    </row>
    <row r="2851" spans="1:2">
      <c r="A2851" s="1036" t="s">
        <v>5240</v>
      </c>
      <c r="B2851" s="1037">
        <v>447.18747077040001</v>
      </c>
    </row>
    <row r="2852" spans="1:2">
      <c r="A2852" s="1036" t="s">
        <v>5241</v>
      </c>
      <c r="B2852" s="1037">
        <v>447.32905121909999</v>
      </c>
    </row>
    <row r="2853" spans="1:2">
      <c r="A2853" s="1036" t="s">
        <v>2070</v>
      </c>
      <c r="B2853" s="1037">
        <v>447.72778375939998</v>
      </c>
    </row>
    <row r="2854" spans="1:2">
      <c r="A2854" s="1036" t="s">
        <v>2071</v>
      </c>
      <c r="B2854" s="1037">
        <v>448.0242639027</v>
      </c>
    </row>
    <row r="2855" spans="1:2">
      <c r="A2855" s="1036" t="s">
        <v>1178</v>
      </c>
      <c r="B2855" s="1037">
        <v>448.36516909749997</v>
      </c>
    </row>
    <row r="2856" spans="1:2">
      <c r="A2856" s="1036" t="s">
        <v>2072</v>
      </c>
      <c r="B2856" s="1037">
        <v>449.27436197880002</v>
      </c>
    </row>
    <row r="2857" spans="1:2">
      <c r="A2857" s="1036" t="s">
        <v>2073</v>
      </c>
      <c r="B2857" s="1037">
        <v>450.15986750460002</v>
      </c>
    </row>
    <row r="2858" spans="1:2">
      <c r="A2858" s="1036" t="s">
        <v>5242</v>
      </c>
      <c r="B2858" s="1037">
        <v>450.30153813060002</v>
      </c>
    </row>
    <row r="2859" spans="1:2">
      <c r="A2859" s="1036" t="s">
        <v>5243</v>
      </c>
      <c r="B2859" s="1037">
        <v>450.44334223869998</v>
      </c>
    </row>
    <row r="2860" spans="1:2">
      <c r="A2860" s="1036" t="s">
        <v>2074</v>
      </c>
      <c r="B2860" s="1037">
        <v>451.04855588790002</v>
      </c>
    </row>
    <row r="2861" spans="1:2">
      <c r="A2861" s="1036" t="s">
        <v>6069</v>
      </c>
      <c r="B2861" s="1037">
        <v>451.19050779119999</v>
      </c>
    </row>
    <row r="2862" spans="1:2">
      <c r="A2862" s="1036" t="s">
        <v>2075</v>
      </c>
      <c r="B2862" s="1037">
        <v>451.81942797440001</v>
      </c>
    </row>
    <row r="2863" spans="1:2">
      <c r="A2863" s="1036" t="s">
        <v>2053</v>
      </c>
      <c r="B2863" s="1037">
        <v>452.47379175859999</v>
      </c>
    </row>
    <row r="2864" spans="1:2">
      <c r="A2864" s="1036" t="s">
        <v>2105</v>
      </c>
      <c r="B2864" s="1037">
        <v>452.53619064380001</v>
      </c>
    </row>
    <row r="2865" spans="1:2">
      <c r="A2865" s="1036" t="s">
        <v>5244</v>
      </c>
      <c r="B2865" s="1037">
        <v>452.67954047910001</v>
      </c>
    </row>
    <row r="2866" spans="1:2">
      <c r="A2866" s="1036" t="s">
        <v>5245</v>
      </c>
      <c r="B2866" s="1037">
        <v>452.82302538710002</v>
      </c>
    </row>
    <row r="2867" spans="1:2">
      <c r="A2867" s="1036" t="s">
        <v>2106</v>
      </c>
      <c r="B2867" s="1037">
        <v>453.1442466492</v>
      </c>
    </row>
    <row r="2868" spans="1:2">
      <c r="A2868" s="1036" t="s">
        <v>2107</v>
      </c>
      <c r="B2868" s="1037">
        <v>453.2642306189</v>
      </c>
    </row>
    <row r="2869" spans="1:2">
      <c r="A2869" s="1036" t="s">
        <v>2108</v>
      </c>
      <c r="B2869" s="1037">
        <v>453.67587111699999</v>
      </c>
    </row>
    <row r="2870" spans="1:2">
      <c r="A2870" s="1036" t="s">
        <v>2109</v>
      </c>
      <c r="B2870" s="1037">
        <v>453.93921442940001</v>
      </c>
    </row>
    <row r="2871" spans="1:2">
      <c r="A2871" s="1036" t="s">
        <v>2110</v>
      </c>
      <c r="B2871" s="1037">
        <v>454.29862420839999</v>
      </c>
    </row>
    <row r="2872" spans="1:2">
      <c r="A2872" s="1036" t="s">
        <v>5246</v>
      </c>
      <c r="B2872" s="1037">
        <v>454.44133623409999</v>
      </c>
    </row>
    <row r="2873" spans="1:2">
      <c r="A2873" s="1036" t="s">
        <v>5247</v>
      </c>
      <c r="B2873" s="1037">
        <v>454.58418421110002</v>
      </c>
    </row>
    <row r="2874" spans="1:2">
      <c r="A2874" s="1036" t="s">
        <v>2111</v>
      </c>
      <c r="B2874" s="1037">
        <v>454.81876864100002</v>
      </c>
    </row>
    <row r="2875" spans="1:2">
      <c r="A2875" s="1036" t="s">
        <v>2112</v>
      </c>
      <c r="B2875" s="1037">
        <v>454.99402459790002</v>
      </c>
    </row>
    <row r="2876" spans="1:2">
      <c r="A2876" s="1036" t="s">
        <v>2113</v>
      </c>
      <c r="B2876" s="1037">
        <v>455.8300703644</v>
      </c>
    </row>
    <row r="2877" spans="1:2">
      <c r="A2877" s="1036" t="s">
        <v>2114</v>
      </c>
      <c r="B2877" s="1037">
        <v>456.54556047659997</v>
      </c>
    </row>
    <row r="2878" spans="1:2">
      <c r="A2878" s="1036" t="s">
        <v>1571</v>
      </c>
      <c r="B2878" s="1037">
        <v>456.88084737999998</v>
      </c>
    </row>
    <row r="2879" spans="1:2">
      <c r="A2879" s="1036" t="s">
        <v>5248</v>
      </c>
      <c r="B2879" s="1037">
        <v>457.02458443839998</v>
      </c>
    </row>
    <row r="2880" spans="1:2">
      <c r="A2880" s="1036" t="s">
        <v>5249</v>
      </c>
      <c r="B2880" s="1037">
        <v>457.16845781789999</v>
      </c>
    </row>
    <row r="2881" spans="1:2">
      <c r="A2881" s="1036" t="s">
        <v>1141</v>
      </c>
      <c r="B2881" s="1037">
        <v>457.29486794460001</v>
      </c>
    </row>
    <row r="2882" spans="1:2">
      <c r="A2882" s="1036" t="s">
        <v>2115</v>
      </c>
      <c r="B2882" s="1037">
        <v>457.12023312730003</v>
      </c>
    </row>
    <row r="2883" spans="1:2">
      <c r="A2883" s="1036" t="s">
        <v>2116</v>
      </c>
      <c r="B2883" s="1037">
        <v>457.37848154570003</v>
      </c>
    </row>
    <row r="2884" spans="1:2">
      <c r="A2884" s="1036" t="s">
        <v>2117</v>
      </c>
      <c r="B2884" s="1037">
        <v>457.04541766070002</v>
      </c>
    </row>
    <row r="2885" spans="1:2">
      <c r="A2885" s="1036" t="s">
        <v>5250</v>
      </c>
      <c r="B2885" s="1037">
        <v>457.18968917400002</v>
      </c>
    </row>
    <row r="2886" spans="1:2">
      <c r="A2886" s="1036" t="s">
        <v>5251</v>
      </c>
      <c r="B2886" s="1037">
        <v>457.33408485690001</v>
      </c>
    </row>
    <row r="2887" spans="1:2">
      <c r="A2887" s="1036" t="s">
        <v>5252</v>
      </c>
      <c r="B2887" s="1037">
        <v>457.47843949129998</v>
      </c>
    </row>
    <row r="2888" spans="1:2">
      <c r="A2888" s="1036" t="s">
        <v>2118</v>
      </c>
      <c r="B2888" s="1037">
        <v>456.4472189832</v>
      </c>
    </row>
    <row r="2889" spans="1:2">
      <c r="A2889" s="1036" t="s">
        <v>2119</v>
      </c>
      <c r="B2889" s="1037">
        <v>455.96448866169999</v>
      </c>
    </row>
    <row r="2890" spans="1:2">
      <c r="A2890" s="1036" t="s">
        <v>2120</v>
      </c>
      <c r="B2890" s="1037">
        <v>456.17934556239999</v>
      </c>
    </row>
    <row r="2891" spans="1:2">
      <c r="A2891" s="1036" t="s">
        <v>2121</v>
      </c>
      <c r="B2891" s="1037">
        <v>456.33730258880001</v>
      </c>
    </row>
    <row r="2892" spans="1:2">
      <c r="A2892" s="1036" t="s">
        <v>2102</v>
      </c>
      <c r="B2892" s="1037">
        <v>456.5848990417</v>
      </c>
    </row>
    <row r="2893" spans="1:2">
      <c r="A2893" s="1036" t="s">
        <v>1142</v>
      </c>
      <c r="B2893" s="1037">
        <v>456.72861895609998</v>
      </c>
    </row>
    <row r="2894" spans="1:2">
      <c r="A2894" s="1036" t="s">
        <v>2340</v>
      </c>
      <c r="B2894" s="1037">
        <v>456.87246413039998</v>
      </c>
    </row>
    <row r="2895" spans="1:2">
      <c r="A2895" s="1036" t="s">
        <v>2323</v>
      </c>
      <c r="B2895" s="1037">
        <v>457.5204648111</v>
      </c>
    </row>
    <row r="2896" spans="1:2">
      <c r="A2896" s="1036" t="s">
        <v>1450</v>
      </c>
      <c r="B2896" s="1037">
        <v>457.48919962629998</v>
      </c>
    </row>
    <row r="2897" spans="1:2">
      <c r="A2897" s="1036" t="s">
        <v>2324</v>
      </c>
      <c r="B2897" s="1037">
        <v>457.90289924669997</v>
      </c>
    </row>
    <row r="2898" spans="1:2">
      <c r="A2898" s="1036" t="s">
        <v>2325</v>
      </c>
      <c r="B2898" s="1037">
        <v>458.4776252826</v>
      </c>
    </row>
    <row r="2899" spans="1:2">
      <c r="A2899" s="1036" t="s">
        <v>1452</v>
      </c>
      <c r="B2899" s="1037">
        <v>459.28989698999999</v>
      </c>
    </row>
    <row r="2900" spans="1:2">
      <c r="A2900" s="1036" t="s">
        <v>1600</v>
      </c>
      <c r="B2900" s="1037">
        <v>459.43521623359999</v>
      </c>
    </row>
    <row r="2901" spans="1:2">
      <c r="A2901" s="1036" t="s">
        <v>2341</v>
      </c>
      <c r="B2901" s="1037">
        <v>459.58067216170002</v>
      </c>
    </row>
    <row r="2902" spans="1:2">
      <c r="A2902" s="1036" t="s">
        <v>2326</v>
      </c>
      <c r="B2902" s="1037">
        <v>459.72898499370001</v>
      </c>
    </row>
    <row r="2903" spans="1:2">
      <c r="A2903" s="1036" t="s">
        <v>2327</v>
      </c>
      <c r="B2903" s="1037">
        <v>459.73499023199997</v>
      </c>
    </row>
    <row r="2904" spans="1:2">
      <c r="A2904" s="1036" t="s">
        <v>2328</v>
      </c>
      <c r="B2904" s="1037">
        <v>460.14435773349999</v>
      </c>
    </row>
    <row r="2905" spans="1:2">
      <c r="A2905" s="1036" t="s">
        <v>2329</v>
      </c>
      <c r="B2905" s="1037">
        <v>460.33133543970001</v>
      </c>
    </row>
    <row r="2906" spans="1:2">
      <c r="A2906" s="1036" t="s">
        <v>2330</v>
      </c>
      <c r="B2906" s="1037">
        <v>461.06647382059998</v>
      </c>
    </row>
    <row r="2907" spans="1:2">
      <c r="A2907" s="1036" t="s">
        <v>2342</v>
      </c>
      <c r="B2907" s="1037">
        <v>461.21281787380002</v>
      </c>
    </row>
    <row r="2908" spans="1:2">
      <c r="A2908" s="1036" t="s">
        <v>2343</v>
      </c>
      <c r="B2908" s="1037">
        <v>461.35929952890001</v>
      </c>
    </row>
    <row r="2909" spans="1:2">
      <c r="A2909" s="1036" t="s">
        <v>2331</v>
      </c>
      <c r="B2909" s="1037">
        <v>461.33209981520002</v>
      </c>
    </row>
    <row r="2910" spans="1:2">
      <c r="A2910" s="1036" t="s">
        <v>2332</v>
      </c>
      <c r="B2910" s="1037">
        <v>461.52684407189997</v>
      </c>
    </row>
    <row r="2911" spans="1:2">
      <c r="A2911" s="1036" t="s">
        <v>2333</v>
      </c>
      <c r="B2911" s="1037">
        <v>462.27455777860001</v>
      </c>
    </row>
    <row r="2912" spans="1:2">
      <c r="A2912" s="1036" t="s">
        <v>2334</v>
      </c>
      <c r="B2912" s="1037">
        <v>462.76999468169998</v>
      </c>
    </row>
    <row r="2913" spans="1:2">
      <c r="A2913" s="1036" t="s">
        <v>2335</v>
      </c>
      <c r="B2913" s="1037">
        <v>462.86474638120001</v>
      </c>
    </row>
    <row r="2914" spans="1:2">
      <c r="A2914" s="1036" t="s">
        <v>2344</v>
      </c>
      <c r="B2914" s="1037">
        <v>463.01391116790001</v>
      </c>
    </row>
    <row r="2915" spans="1:2">
      <c r="A2915" s="1036" t="s">
        <v>1134</v>
      </c>
      <c r="B2915" s="1037">
        <v>463.16321660879998</v>
      </c>
    </row>
    <row r="2916" spans="1:2">
      <c r="A2916" s="1036" t="s">
        <v>2336</v>
      </c>
      <c r="B2916" s="1037">
        <v>462.94385716919999</v>
      </c>
    </row>
    <row r="2917" spans="1:2">
      <c r="A2917" s="1036" t="s">
        <v>1143</v>
      </c>
      <c r="B2917" s="1037">
        <v>462.90463949780002</v>
      </c>
    </row>
    <row r="2918" spans="1:2">
      <c r="A2918" s="1036" t="s">
        <v>2337</v>
      </c>
      <c r="B2918" s="1037">
        <v>463.11493494410001</v>
      </c>
    </row>
    <row r="2919" spans="1:2">
      <c r="A2919" s="1036" t="s">
        <v>1154</v>
      </c>
      <c r="B2919" s="1037">
        <v>463.728456575</v>
      </c>
    </row>
    <row r="2920" spans="1:2">
      <c r="A2920" s="1036" t="s">
        <v>2338</v>
      </c>
      <c r="B2920" s="1037">
        <v>464.47480403499998</v>
      </c>
    </row>
    <row r="2921" spans="1:2">
      <c r="A2921" s="1036" t="s">
        <v>1256</v>
      </c>
      <c r="B2921" s="1037">
        <v>464.62250258609998</v>
      </c>
    </row>
    <row r="2922" spans="1:2">
      <c r="A2922" s="1036" t="s">
        <v>2345</v>
      </c>
      <c r="B2922" s="1037">
        <v>464.77034243089997</v>
      </c>
    </row>
    <row r="2923" spans="1:2">
      <c r="A2923" s="1036" t="s">
        <v>2319</v>
      </c>
      <c r="B2923" s="1037">
        <v>464.91832356949999</v>
      </c>
    </row>
    <row r="2924" spans="1:2">
      <c r="A2924" s="1036" t="s">
        <v>2405</v>
      </c>
      <c r="B2924" s="1037">
        <v>465.06644600189998</v>
      </c>
    </row>
    <row r="2925" spans="1:2">
      <c r="A2925" s="1036" t="s">
        <v>2406</v>
      </c>
      <c r="B2925" s="1037">
        <v>465.214709728</v>
      </c>
    </row>
    <row r="2926" spans="1:2">
      <c r="A2926" s="1036" t="s">
        <v>2407</v>
      </c>
      <c r="B2926" s="1037">
        <v>465.36311474799999</v>
      </c>
    </row>
    <row r="2927" spans="1:2">
      <c r="A2927" s="1036" t="s">
        <v>2408</v>
      </c>
      <c r="B2927" s="1037">
        <v>465.5116610618</v>
      </c>
    </row>
    <row r="2928" spans="1:2">
      <c r="A2928" s="1036" t="s">
        <v>2409</v>
      </c>
      <c r="B2928" s="1037">
        <v>465.66034866929999</v>
      </c>
    </row>
    <row r="2929" spans="1:2">
      <c r="A2929" s="1036" t="s">
        <v>2410</v>
      </c>
      <c r="B2929" s="1037">
        <v>465.8091775707</v>
      </c>
    </row>
    <row r="2930" spans="1:2">
      <c r="A2930" s="1036" t="s">
        <v>2388</v>
      </c>
      <c r="B2930" s="1037">
        <v>466.23510057300001</v>
      </c>
    </row>
    <row r="2931" spans="1:2">
      <c r="A2931" s="1036" t="s">
        <v>2389</v>
      </c>
      <c r="B2931" s="1037">
        <v>466.75711231370002</v>
      </c>
    </row>
    <row r="2932" spans="1:2">
      <c r="A2932" s="1036" t="s">
        <v>2411</v>
      </c>
      <c r="B2932" s="1037">
        <v>466.90430673050002</v>
      </c>
    </row>
    <row r="2933" spans="1:2">
      <c r="A2933" s="1036" t="s">
        <v>2390</v>
      </c>
      <c r="B2933" s="1037">
        <v>467.64566575589998</v>
      </c>
    </row>
    <row r="2934" spans="1:2">
      <c r="A2934" s="1036" t="s">
        <v>2391</v>
      </c>
      <c r="B2934" s="1037">
        <v>468.37484369719999</v>
      </c>
    </row>
    <row r="2935" spans="1:2">
      <c r="A2935" s="1036" t="s">
        <v>2412</v>
      </c>
      <c r="B2935" s="1037">
        <v>468.52241222309999</v>
      </c>
    </row>
    <row r="2936" spans="1:2">
      <c r="A2936" s="1036" t="s">
        <v>2413</v>
      </c>
      <c r="B2936" s="1037">
        <v>468.67012042390002</v>
      </c>
    </row>
    <row r="2937" spans="1:2">
      <c r="A2937" s="1036" t="s">
        <v>2392</v>
      </c>
      <c r="B2937" s="1037">
        <v>469.29872085189999</v>
      </c>
    </row>
    <row r="2938" spans="1:2">
      <c r="A2938" s="1036" t="s">
        <v>2393</v>
      </c>
      <c r="B2938" s="1037">
        <v>469.48832521269998</v>
      </c>
    </row>
    <row r="2939" spans="1:2">
      <c r="A2939" s="1036" t="s">
        <v>2394</v>
      </c>
      <c r="B2939" s="1037">
        <v>469.86154803210002</v>
      </c>
    </row>
    <row r="2940" spans="1:2">
      <c r="A2940" s="1036" t="s">
        <v>2395</v>
      </c>
      <c r="B2940" s="1037">
        <v>470.40226019289997</v>
      </c>
    </row>
    <row r="2941" spans="1:2">
      <c r="A2941" s="1036" t="s">
        <v>2396</v>
      </c>
      <c r="B2941" s="1037">
        <v>470.56394772980002</v>
      </c>
    </row>
    <row r="2942" spans="1:2">
      <c r="A2942" s="1036" t="s">
        <v>2414</v>
      </c>
      <c r="B2942" s="1037">
        <v>470.7128447874</v>
      </c>
    </row>
    <row r="2943" spans="1:2">
      <c r="A2943" s="1036" t="s">
        <v>2415</v>
      </c>
      <c r="B2943" s="1037">
        <v>470.86188183339999</v>
      </c>
    </row>
    <row r="2944" spans="1:2">
      <c r="A2944" s="1036" t="s">
        <v>2397</v>
      </c>
      <c r="B2944" s="1037">
        <v>471.49231045559998</v>
      </c>
    </row>
    <row r="2945" spans="1:2">
      <c r="A2945" s="1036" t="s">
        <v>2398</v>
      </c>
      <c r="B2945" s="1037">
        <v>471.69208178700001</v>
      </c>
    </row>
    <row r="2946" spans="1:2">
      <c r="A2946" s="1036" t="s">
        <v>2399</v>
      </c>
      <c r="B2946" s="1037">
        <v>471.81200476330002</v>
      </c>
    </row>
    <row r="2947" spans="1:2">
      <c r="A2947" s="1036" t="s">
        <v>2400</v>
      </c>
      <c r="B2947" s="1037">
        <v>471.96430925160001</v>
      </c>
    </row>
    <row r="2948" spans="1:2">
      <c r="A2948" s="1036" t="s">
        <v>2401</v>
      </c>
      <c r="B2948" s="1037">
        <v>472.2465295335</v>
      </c>
    </row>
    <row r="2949" spans="1:2">
      <c r="A2949" s="1036" t="s">
        <v>2416</v>
      </c>
      <c r="B2949" s="1037">
        <v>472.39636172510001</v>
      </c>
    </row>
    <row r="2950" spans="1:2">
      <c r="A2950" s="1036" t="s">
        <v>2417</v>
      </c>
      <c r="B2950" s="1037">
        <v>472.54633390290002</v>
      </c>
    </row>
    <row r="2951" spans="1:2">
      <c r="A2951" s="1036" t="s">
        <v>2402</v>
      </c>
      <c r="B2951" s="1037">
        <v>472.47980268830003</v>
      </c>
    </row>
    <row r="2952" spans="1:2">
      <c r="A2952" s="1036" t="s">
        <v>2403</v>
      </c>
      <c r="B2952" s="1037">
        <v>472.90655049089997</v>
      </c>
    </row>
    <row r="2953" spans="1:2">
      <c r="A2953" s="1036" t="s">
        <v>2404</v>
      </c>
      <c r="B2953" s="1037">
        <v>472.5757837589</v>
      </c>
    </row>
    <row r="2954" spans="1:2">
      <c r="A2954" s="1036" t="s">
        <v>2384</v>
      </c>
      <c r="B2954" s="1037">
        <v>474.53902709699997</v>
      </c>
    </row>
    <row r="2955" spans="1:2">
      <c r="A2955" s="1036" t="s">
        <v>2437</v>
      </c>
      <c r="B2955" s="1037">
        <v>474.56477513829998</v>
      </c>
    </row>
    <row r="2956" spans="1:2">
      <c r="A2956" s="1036" t="s">
        <v>2457</v>
      </c>
      <c r="B2956" s="1037">
        <v>474.7168584835</v>
      </c>
    </row>
    <row r="2957" spans="1:2">
      <c r="A2957" s="1036" t="s">
        <v>2458</v>
      </c>
      <c r="B2957" s="1037">
        <v>474.86908366220001</v>
      </c>
    </row>
    <row r="2958" spans="1:2">
      <c r="A2958" s="1036" t="s">
        <v>2438</v>
      </c>
      <c r="B2958" s="1037">
        <v>475.22920003420001</v>
      </c>
    </row>
    <row r="2959" spans="1:2">
      <c r="A2959" s="1036" t="s">
        <v>2439</v>
      </c>
      <c r="B2959" s="1037">
        <v>475.8900961901</v>
      </c>
    </row>
    <row r="2960" spans="1:2">
      <c r="A2960" s="1036" t="s">
        <v>2440</v>
      </c>
      <c r="B2960" s="1037">
        <v>476.11355988489998</v>
      </c>
    </row>
    <row r="2961" spans="1:2">
      <c r="A2961" s="1036" t="s">
        <v>2441</v>
      </c>
      <c r="B2961" s="1037">
        <v>476.19359325969998</v>
      </c>
    </row>
    <row r="2962" spans="1:2">
      <c r="A2962" s="1036" t="s">
        <v>2442</v>
      </c>
      <c r="B2962" s="1037">
        <v>476.24592750329998</v>
      </c>
    </row>
    <row r="2963" spans="1:2">
      <c r="A2963" s="1036" t="s">
        <v>2459</v>
      </c>
      <c r="B2963" s="1037">
        <v>476.3989926438</v>
      </c>
    </row>
    <row r="2964" spans="1:2">
      <c r="A2964" s="1036" t="s">
        <v>2460</v>
      </c>
      <c r="B2964" s="1037">
        <v>476.55219961929998</v>
      </c>
    </row>
    <row r="2965" spans="1:2">
      <c r="A2965" s="1036" t="s">
        <v>2443</v>
      </c>
      <c r="B2965" s="1037">
        <v>476.6917396348</v>
      </c>
    </row>
    <row r="2966" spans="1:2">
      <c r="A2966" s="1036" t="s">
        <v>2444</v>
      </c>
      <c r="B2966" s="1037">
        <v>477.10702741540001</v>
      </c>
    </row>
    <row r="2967" spans="1:2">
      <c r="A2967" s="1036" t="s">
        <v>2445</v>
      </c>
      <c r="B2967" s="1037">
        <v>477.0197537505</v>
      </c>
    </row>
    <row r="2968" spans="1:2">
      <c r="A2968" s="1036" t="s">
        <v>2461</v>
      </c>
      <c r="B2968" s="1037">
        <v>477.17450013280001</v>
      </c>
    </row>
    <row r="2969" spans="1:2">
      <c r="A2969" s="1036" t="s">
        <v>2446</v>
      </c>
      <c r="B2969" s="1037">
        <v>476.90576602300001</v>
      </c>
    </row>
    <row r="2970" spans="1:2">
      <c r="A2970" s="1036" t="s">
        <v>2462</v>
      </c>
      <c r="B2970" s="1037">
        <v>477.06079309619997</v>
      </c>
    </row>
    <row r="2971" spans="1:2">
      <c r="A2971" s="1036" t="s">
        <v>2463</v>
      </c>
      <c r="B2971" s="1037">
        <v>477.21596236840003</v>
      </c>
    </row>
    <row r="2972" spans="1:2">
      <c r="A2972" s="1036" t="s">
        <v>2447</v>
      </c>
      <c r="B2972" s="1037">
        <v>477.25024404570001</v>
      </c>
    </row>
    <row r="2973" spans="1:2">
      <c r="A2973" s="1036" t="s">
        <v>2448</v>
      </c>
      <c r="B2973" s="1037">
        <v>477.71941189680001</v>
      </c>
    </row>
    <row r="2974" spans="1:2">
      <c r="A2974" s="1036" t="s">
        <v>2449</v>
      </c>
      <c r="B2974" s="1037">
        <v>478.3628712981</v>
      </c>
    </row>
    <row r="2975" spans="1:2">
      <c r="A2975" s="1036" t="s">
        <v>2450</v>
      </c>
      <c r="B2975" s="1037">
        <v>477.87644017000002</v>
      </c>
    </row>
    <row r="2976" spans="1:2">
      <c r="A2976" s="1036" t="s">
        <v>2451</v>
      </c>
      <c r="B2976" s="1037">
        <v>478.10938607579999</v>
      </c>
    </row>
    <row r="2977" spans="1:2">
      <c r="A2977" s="1036" t="s">
        <v>2464</v>
      </c>
      <c r="B2977" s="1037">
        <v>478.26464715319997</v>
      </c>
    </row>
    <row r="2978" spans="1:2">
      <c r="A2978" s="1036" t="s">
        <v>2465</v>
      </c>
      <c r="B2978" s="1037">
        <v>478.42004645169999</v>
      </c>
    </row>
    <row r="2979" spans="1:2">
      <c r="A2979" s="1036" t="s">
        <v>2452</v>
      </c>
      <c r="B2979" s="1037">
        <v>478.72385166190003</v>
      </c>
    </row>
    <row r="2980" spans="1:2">
      <c r="A2980" s="1036" t="s">
        <v>2453</v>
      </c>
      <c r="B2980" s="1037">
        <v>478.58563971960001</v>
      </c>
    </row>
    <row r="2981" spans="1:2">
      <c r="A2981" s="1036" t="s">
        <v>2454</v>
      </c>
      <c r="B2981" s="1037">
        <v>478.72594540170002</v>
      </c>
    </row>
    <row r="2982" spans="1:2">
      <c r="A2982" s="1036" t="s">
        <v>2455</v>
      </c>
      <c r="B2982" s="1037">
        <v>480.22026874660003</v>
      </c>
    </row>
    <row r="2983" spans="1:2">
      <c r="A2983" s="1036" t="s">
        <v>2456</v>
      </c>
      <c r="B2983" s="1037">
        <v>481.18871050230001</v>
      </c>
    </row>
    <row r="2984" spans="1:2">
      <c r="A2984" s="1036" t="s">
        <v>2513</v>
      </c>
      <c r="B2984" s="1037">
        <v>481.34510660379999</v>
      </c>
    </row>
    <row r="2985" spans="1:2">
      <c r="A2985" s="1036" t="s">
        <v>2433</v>
      </c>
      <c r="B2985" s="1037">
        <v>481.50163737320003</v>
      </c>
    </row>
    <row r="2986" spans="1:2">
      <c r="A2986" s="1036" t="s">
        <v>2495</v>
      </c>
      <c r="B2986" s="1037">
        <v>481.40662121219998</v>
      </c>
    </row>
    <row r="2987" spans="1:2">
      <c r="A2987" s="1036" t="s">
        <v>2496</v>
      </c>
      <c r="B2987" s="1037">
        <v>481.907044848</v>
      </c>
    </row>
    <row r="2988" spans="1:2">
      <c r="A2988" s="1036" t="s">
        <v>1145</v>
      </c>
      <c r="B2988" s="1037">
        <v>482.8971165721</v>
      </c>
    </row>
    <row r="2989" spans="1:2">
      <c r="A2989" s="1036" t="s">
        <v>2497</v>
      </c>
      <c r="B2989" s="1037">
        <v>482.57201797319999</v>
      </c>
    </row>
    <row r="2990" spans="1:2">
      <c r="A2990" s="1036" t="s">
        <v>2498</v>
      </c>
      <c r="B2990" s="1037">
        <v>483.2342311118</v>
      </c>
    </row>
    <row r="2991" spans="1:2">
      <c r="A2991" s="1036" t="s">
        <v>2514</v>
      </c>
      <c r="B2991" s="1037">
        <v>483.39133904829998</v>
      </c>
    </row>
    <row r="2992" spans="1:2">
      <c r="A2992" s="1036" t="s">
        <v>2515</v>
      </c>
      <c r="B2992" s="1037">
        <v>483.54844408209999</v>
      </c>
    </row>
    <row r="2993" spans="1:2">
      <c r="A2993" s="1036" t="s">
        <v>2499</v>
      </c>
      <c r="B2993" s="1037">
        <v>484.38467879989997</v>
      </c>
    </row>
    <row r="2994" spans="1:2">
      <c r="A2994" s="1036" t="s">
        <v>2500</v>
      </c>
      <c r="B2994" s="1037">
        <v>484.40638199220001</v>
      </c>
    </row>
    <row r="2995" spans="1:2">
      <c r="A2995" s="1036" t="s">
        <v>2501</v>
      </c>
      <c r="B2995" s="1037">
        <v>483.8890987259</v>
      </c>
    </row>
    <row r="2996" spans="1:2">
      <c r="A2996" s="1036" t="s">
        <v>2502</v>
      </c>
      <c r="B2996" s="1037">
        <v>484.37121556829999</v>
      </c>
    </row>
    <row r="2997" spans="1:2">
      <c r="A2997" s="1036" t="s">
        <v>2503</v>
      </c>
      <c r="B2997" s="1037">
        <v>485.03001483349999</v>
      </c>
    </row>
    <row r="2998" spans="1:2">
      <c r="A2998" s="1036" t="s">
        <v>2516</v>
      </c>
      <c r="B2998" s="1037">
        <v>485.18820478600003</v>
      </c>
    </row>
    <row r="2999" spans="1:2">
      <c r="A2999" s="1036" t="s">
        <v>2517</v>
      </c>
      <c r="B2999" s="1037">
        <v>485.34619195760001</v>
      </c>
    </row>
    <row r="3000" spans="1:2">
      <c r="A3000" s="1036" t="s">
        <v>2518</v>
      </c>
      <c r="B3000" s="1037">
        <v>485.50432328099998</v>
      </c>
    </row>
    <row r="3001" spans="1:2">
      <c r="A3001" s="1036" t="s">
        <v>2519</v>
      </c>
      <c r="B3001" s="1037">
        <v>485.66254206280001</v>
      </c>
    </row>
    <row r="3002" spans="1:2">
      <c r="A3002" s="1036" t="s">
        <v>2504</v>
      </c>
      <c r="B3002" s="1037">
        <v>485.68300899420001</v>
      </c>
    </row>
    <row r="3003" spans="1:2">
      <c r="A3003" s="1036" t="s">
        <v>2505</v>
      </c>
      <c r="B3003" s="1037">
        <v>486.00727613560002</v>
      </c>
    </row>
    <row r="3004" spans="1:2">
      <c r="A3004" s="1036" t="s">
        <v>2506</v>
      </c>
      <c r="B3004" s="1037">
        <v>486.77629960259998</v>
      </c>
    </row>
    <row r="3005" spans="1:2">
      <c r="A3005" s="1036" t="s">
        <v>2520</v>
      </c>
      <c r="B3005" s="1037">
        <v>486.93464891050002</v>
      </c>
    </row>
    <row r="3006" spans="1:2">
      <c r="A3006" s="1036" t="s">
        <v>2521</v>
      </c>
      <c r="B3006" s="1037">
        <v>487.0931425457</v>
      </c>
    </row>
    <row r="3007" spans="1:2">
      <c r="A3007" s="1036" t="s">
        <v>2507</v>
      </c>
      <c r="B3007" s="1037">
        <v>487.04180074670001</v>
      </c>
    </row>
    <row r="3008" spans="1:2">
      <c r="A3008" s="1036" t="s">
        <v>2508</v>
      </c>
      <c r="B3008" s="1037">
        <v>487.29318185400001</v>
      </c>
    </row>
    <row r="3009" spans="1:2">
      <c r="A3009" s="1036" t="s">
        <v>1449</v>
      </c>
      <c r="B3009" s="1037">
        <v>487.64237273169999</v>
      </c>
    </row>
    <row r="3010" spans="1:2">
      <c r="A3010" s="1036" t="s">
        <v>2509</v>
      </c>
      <c r="B3010" s="1037">
        <v>488.01135877069999</v>
      </c>
    </row>
    <row r="3011" spans="1:2">
      <c r="A3011" s="1036" t="s">
        <v>2510</v>
      </c>
      <c r="B3011" s="1037">
        <v>487.80954620659998</v>
      </c>
    </row>
    <row r="3012" spans="1:2">
      <c r="A3012" s="1036" t="s">
        <v>2522</v>
      </c>
      <c r="B3012" s="1037">
        <v>487.96957832639998</v>
      </c>
    </row>
    <row r="3013" spans="1:2">
      <c r="A3013" s="1036" t="s">
        <v>2523</v>
      </c>
      <c r="B3013" s="1037">
        <v>488.1292687147</v>
      </c>
    </row>
    <row r="3014" spans="1:2">
      <c r="A3014" s="1036" t="s">
        <v>2511</v>
      </c>
      <c r="B3014" s="1037">
        <v>488.82575142180002</v>
      </c>
    </row>
    <row r="3015" spans="1:2">
      <c r="A3015" s="1036" t="s">
        <v>2512</v>
      </c>
      <c r="B3015" s="1037">
        <v>489.3366709041</v>
      </c>
    </row>
    <row r="3016" spans="1:2">
      <c r="A3016" s="1036" t="s">
        <v>2491</v>
      </c>
      <c r="B3016" s="1037">
        <v>489.72814628970002</v>
      </c>
    </row>
    <row r="3017" spans="1:2">
      <c r="A3017" s="1036" t="s">
        <v>2542</v>
      </c>
      <c r="B3017" s="1037">
        <v>490.175224716</v>
      </c>
    </row>
    <row r="3018" spans="1:2">
      <c r="A3018" s="1036" t="s">
        <v>2543</v>
      </c>
      <c r="B3018" s="1037">
        <v>490.02473810919997</v>
      </c>
    </row>
    <row r="3019" spans="1:2">
      <c r="A3019" s="1036" t="s">
        <v>2544</v>
      </c>
      <c r="B3019" s="1037">
        <v>490.18656516329997</v>
      </c>
    </row>
    <row r="3020" spans="1:2">
      <c r="A3020" s="1036" t="s">
        <v>2545</v>
      </c>
      <c r="B3020" s="1037">
        <v>490.3477009083</v>
      </c>
    </row>
    <row r="3021" spans="1:2">
      <c r="A3021" s="1036" t="s">
        <v>2546</v>
      </c>
      <c r="B3021" s="1037">
        <v>489.83204837260001</v>
      </c>
    </row>
    <row r="3022" spans="1:2">
      <c r="A3022" s="1036" t="s">
        <v>2547</v>
      </c>
      <c r="B3022" s="1037">
        <v>490.49693699429997</v>
      </c>
    </row>
    <row r="3023" spans="1:2">
      <c r="A3023" s="1036" t="s">
        <v>1169</v>
      </c>
      <c r="B3023" s="1037">
        <v>490.6064480046</v>
      </c>
    </row>
    <row r="3024" spans="1:2">
      <c r="A3024" s="1036" t="s">
        <v>2548</v>
      </c>
      <c r="B3024" s="1037">
        <v>491.18505661789999</v>
      </c>
    </row>
    <row r="3025" spans="1:2">
      <c r="A3025" s="1036" t="s">
        <v>2549</v>
      </c>
      <c r="B3025" s="1037">
        <v>491.32327420510001</v>
      </c>
    </row>
    <row r="3026" spans="1:2">
      <c r="A3026" s="1036" t="s">
        <v>1139</v>
      </c>
      <c r="B3026" s="1037">
        <v>491.48487057860001</v>
      </c>
    </row>
    <row r="3027" spans="1:2">
      <c r="A3027" s="1036" t="s">
        <v>2550</v>
      </c>
      <c r="B3027" s="1037">
        <v>491.64661519399999</v>
      </c>
    </row>
    <row r="3028" spans="1:2">
      <c r="A3028" s="1036" t="s">
        <v>2551</v>
      </c>
      <c r="B3028" s="1037">
        <v>491.84195815859999</v>
      </c>
    </row>
    <row r="3029" spans="1:2">
      <c r="A3029" s="1036" t="s">
        <v>2552</v>
      </c>
      <c r="B3029" s="1037">
        <v>492.46577114280001</v>
      </c>
    </row>
    <row r="3030" spans="1:2">
      <c r="A3030" s="1036" t="s">
        <v>1808</v>
      </c>
      <c r="B3030" s="1037">
        <v>492.86131473339998</v>
      </c>
    </row>
    <row r="3031" spans="1:2">
      <c r="A3031" s="1036" t="s">
        <v>2553</v>
      </c>
      <c r="B3031" s="1037">
        <v>492.57713817119998</v>
      </c>
    </row>
    <row r="3032" spans="1:2">
      <c r="A3032" s="1036" t="s">
        <v>2554</v>
      </c>
      <c r="B3032" s="1037">
        <v>492.74684626440001</v>
      </c>
    </row>
    <row r="3033" spans="1:2">
      <c r="A3033" s="1036" t="s">
        <v>2555</v>
      </c>
      <c r="B3033" s="1037">
        <v>492.91157288720001</v>
      </c>
    </row>
    <row r="3034" spans="1:2">
      <c r="A3034" s="1036" t="s">
        <v>2556</v>
      </c>
      <c r="B3034" s="1037">
        <v>493.07616821350001</v>
      </c>
    </row>
    <row r="3035" spans="1:2">
      <c r="A3035" s="1036" t="s">
        <v>2557</v>
      </c>
      <c r="B3035" s="1037">
        <v>493.16249592209999</v>
      </c>
    </row>
    <row r="3036" spans="1:2">
      <c r="A3036" s="1036" t="s">
        <v>2558</v>
      </c>
      <c r="B3036" s="1037">
        <v>493.20210734360001</v>
      </c>
    </row>
    <row r="3037" spans="1:2">
      <c r="A3037" s="1036" t="s">
        <v>1451</v>
      </c>
      <c r="B3037" s="1037">
        <v>492.73146965180001</v>
      </c>
    </row>
    <row r="3038" spans="1:2">
      <c r="A3038" s="1036" t="s">
        <v>1445</v>
      </c>
      <c r="B3038" s="1037">
        <v>493.10234973849998</v>
      </c>
    </row>
    <row r="3039" spans="1:2">
      <c r="A3039" s="1036" t="s">
        <v>2559</v>
      </c>
      <c r="B3039" s="1037">
        <v>493.49097938249997</v>
      </c>
    </row>
    <row r="3040" spans="1:2">
      <c r="A3040" s="1036" t="s">
        <v>2560</v>
      </c>
      <c r="B3040" s="1037">
        <v>493.65773273370002</v>
      </c>
    </row>
    <row r="3041" spans="1:2">
      <c r="A3041" s="1036" t="s">
        <v>2561</v>
      </c>
      <c r="B3041" s="1037">
        <v>493.82379470379999</v>
      </c>
    </row>
    <row r="3042" spans="1:2">
      <c r="A3042" s="1036" t="s">
        <v>2562</v>
      </c>
      <c r="B3042" s="1037">
        <v>493.47286382530001</v>
      </c>
    </row>
    <row r="3043" spans="1:2">
      <c r="A3043" s="1036" t="s">
        <v>2563</v>
      </c>
      <c r="B3043" s="1037">
        <v>493.82296260470002</v>
      </c>
    </row>
    <row r="3044" spans="1:2">
      <c r="A3044" s="1036" t="s">
        <v>1250</v>
      </c>
      <c r="B3044" s="1037">
        <v>494.86229481930002</v>
      </c>
    </row>
    <row r="3045" spans="1:2">
      <c r="A3045" s="1036" t="s">
        <v>2564</v>
      </c>
      <c r="B3045" s="1037">
        <v>495.02702041679999</v>
      </c>
    </row>
    <row r="3046" spans="1:2">
      <c r="A3046" s="1036" t="s">
        <v>2565</v>
      </c>
      <c r="B3046" s="1037">
        <v>495.1918978951</v>
      </c>
    </row>
    <row r="3047" spans="1:2">
      <c r="A3047" s="1036" t="s">
        <v>1157</v>
      </c>
      <c r="B3047" s="1037">
        <v>495.3569272542</v>
      </c>
    </row>
    <row r="3048" spans="1:2">
      <c r="A3048" s="1036" t="s">
        <v>2594</v>
      </c>
      <c r="B3048" s="1037">
        <v>495.5217330264</v>
      </c>
    </row>
    <row r="3049" spans="1:2">
      <c r="A3049" s="1036" t="s">
        <v>2595</v>
      </c>
      <c r="B3049" s="1037">
        <v>495.6866909222</v>
      </c>
    </row>
    <row r="3050" spans="1:2">
      <c r="A3050" s="1036" t="s">
        <v>2596</v>
      </c>
      <c r="B3050" s="1037">
        <v>495.85180094169999</v>
      </c>
    </row>
    <row r="3051" spans="1:2">
      <c r="A3051" s="1036" t="s">
        <v>2584</v>
      </c>
      <c r="B3051" s="1037">
        <v>496.18369580379999</v>
      </c>
    </row>
    <row r="3052" spans="1:2">
      <c r="A3052" s="1036" t="s">
        <v>2585</v>
      </c>
      <c r="B3052" s="1037">
        <v>495.7940433672</v>
      </c>
    </row>
    <row r="3053" spans="1:2">
      <c r="A3053" s="1036" t="s">
        <v>2586</v>
      </c>
      <c r="B3053" s="1037">
        <v>496.8357636714</v>
      </c>
    </row>
    <row r="3054" spans="1:2">
      <c r="A3054" s="1036" t="s">
        <v>2597</v>
      </c>
      <c r="B3054" s="1037">
        <v>497.00294468919998</v>
      </c>
    </row>
    <row r="3055" spans="1:2">
      <c r="A3055" s="1036" t="s">
        <v>2598</v>
      </c>
      <c r="B3055" s="1037">
        <v>497.16893649470001</v>
      </c>
    </row>
    <row r="3056" spans="1:2">
      <c r="A3056" s="1036" t="s">
        <v>2587</v>
      </c>
      <c r="B3056" s="1037">
        <v>497.11379408329998</v>
      </c>
    </row>
    <row r="3057" spans="1:2">
      <c r="A3057" s="1036" t="s">
        <v>2588</v>
      </c>
      <c r="B3057" s="1037">
        <v>497.21095112540002</v>
      </c>
    </row>
    <row r="3058" spans="1:2">
      <c r="A3058" s="1036" t="s">
        <v>2589</v>
      </c>
      <c r="B3058" s="1037">
        <v>497.35028316099999</v>
      </c>
    </row>
    <row r="3059" spans="1:2">
      <c r="A3059" s="1036" t="s">
        <v>2590</v>
      </c>
      <c r="B3059" s="1037">
        <v>498.07631623449998</v>
      </c>
    </row>
    <row r="3060" spans="1:2">
      <c r="A3060" s="1036" t="s">
        <v>2591</v>
      </c>
      <c r="B3060" s="1037">
        <v>498.45152438830002</v>
      </c>
    </row>
    <row r="3061" spans="1:2">
      <c r="A3061" s="1036" t="s">
        <v>2599</v>
      </c>
      <c r="B3061" s="1037">
        <v>498.61816723240003</v>
      </c>
    </row>
    <row r="3062" spans="1:2">
      <c r="A3062" s="1036" t="s">
        <v>2600</v>
      </c>
      <c r="B3062" s="1037">
        <v>498.7849615138</v>
      </c>
    </row>
    <row r="3063" spans="1:2">
      <c r="A3063" s="1036" t="s">
        <v>2592</v>
      </c>
      <c r="B3063" s="1037">
        <v>498.97214642659998</v>
      </c>
    </row>
    <row r="3064" spans="1:2">
      <c r="A3064" s="1036" t="s">
        <v>2593</v>
      </c>
      <c r="B3064" s="1037">
        <v>498.74596849829999</v>
      </c>
    </row>
    <row r="3065" spans="1:2">
      <c r="A3065" s="1036" t="s">
        <v>1173</v>
      </c>
      <c r="B3065" s="1037">
        <v>498.49125021690003</v>
      </c>
    </row>
    <row r="3066" spans="1:2">
      <c r="A3066" s="1036" t="s">
        <v>1447</v>
      </c>
      <c r="B3066" s="1037">
        <v>498.58656740039999</v>
      </c>
    </row>
    <row r="3067" spans="1:2">
      <c r="A3067" s="1036" t="s">
        <v>1848</v>
      </c>
      <c r="B3067" s="1037">
        <v>498.74786123920001</v>
      </c>
    </row>
    <row r="3068" spans="1:2">
      <c r="A3068" s="1036" t="s">
        <v>2601</v>
      </c>
      <c r="B3068" s="1037">
        <v>498.90928744640001</v>
      </c>
    </row>
    <row r="3069" spans="1:2">
      <c r="A3069" s="1036" t="s">
        <v>2602</v>
      </c>
      <c r="B3069" s="1037">
        <v>499.07049388119998</v>
      </c>
    </row>
    <row r="3070" spans="1:2">
      <c r="A3070" s="1036" t="s">
        <v>1151</v>
      </c>
      <c r="B3070" s="1037">
        <v>498.86074460719999</v>
      </c>
    </row>
    <row r="3071" spans="1:2">
      <c r="A3071" s="1036" t="s">
        <v>1807</v>
      </c>
      <c r="B3071" s="1037">
        <v>499.41082252860002</v>
      </c>
    </row>
    <row r="3072" spans="1:2">
      <c r="A3072" s="1036" t="s">
        <v>1249</v>
      </c>
      <c r="B3072" s="1037">
        <v>499.57247186239999</v>
      </c>
    </row>
    <row r="3073" spans="1:2">
      <c r="A3073" s="1036" t="s">
        <v>2603</v>
      </c>
      <c r="B3073" s="1037">
        <v>499.73426703090001</v>
      </c>
    </row>
    <row r="3074" spans="1:2">
      <c r="A3074" s="1036" t="s">
        <v>2604</v>
      </c>
      <c r="B3074" s="1037">
        <v>499.89512110610002</v>
      </c>
    </row>
    <row r="3075" spans="1:2">
      <c r="A3075" s="1036" t="s">
        <v>2605</v>
      </c>
      <c r="B3075" s="1037">
        <v>500.05612380159999</v>
      </c>
    </row>
    <row r="3076" spans="1:2">
      <c r="A3076" s="1036" t="s">
        <v>2606</v>
      </c>
      <c r="B3076" s="1037">
        <v>500.21727511760002</v>
      </c>
    </row>
    <row r="3077" spans="1:2">
      <c r="A3077" s="1036" t="s">
        <v>2607</v>
      </c>
      <c r="B3077" s="1037">
        <v>500.37857505400001</v>
      </c>
    </row>
    <row r="3078" spans="1:2">
      <c r="A3078" s="1036" t="s">
        <v>2580</v>
      </c>
      <c r="B3078" s="1037">
        <v>501.08994369419997</v>
      </c>
    </row>
    <row r="3079" spans="1:2">
      <c r="A3079" s="1036" t="s">
        <v>2632</v>
      </c>
      <c r="B3079" s="1037">
        <v>500.73214005530002</v>
      </c>
    </row>
    <row r="3080" spans="1:2">
      <c r="A3080" s="1036" t="s">
        <v>2633</v>
      </c>
      <c r="B3080" s="1037">
        <v>500.17603891530001</v>
      </c>
    </row>
    <row r="3081" spans="1:2">
      <c r="A3081" s="1036" t="s">
        <v>2634</v>
      </c>
      <c r="B3081" s="1037">
        <v>499.86327724709997</v>
      </c>
    </row>
    <row r="3082" spans="1:2">
      <c r="A3082" s="1036" t="s">
        <v>2635</v>
      </c>
      <c r="B3082" s="1037">
        <v>500.02514700400002</v>
      </c>
    </row>
    <row r="3083" spans="1:2">
      <c r="A3083" s="1036" t="s">
        <v>2378</v>
      </c>
      <c r="B3083" s="1037">
        <v>500.1870322291</v>
      </c>
    </row>
    <row r="3084" spans="1:2">
      <c r="A3084" s="1036" t="s">
        <v>2636</v>
      </c>
      <c r="B3084" s="1037">
        <v>499.68757116590001</v>
      </c>
    </row>
    <row r="3085" spans="1:2">
      <c r="A3085" s="1036" t="s">
        <v>1844</v>
      </c>
      <c r="B3085" s="1037">
        <v>499.78628615560001</v>
      </c>
    </row>
    <row r="3086" spans="1:2">
      <c r="A3086" s="1036" t="s">
        <v>2637</v>
      </c>
      <c r="B3086" s="1037">
        <v>500.65730913009997</v>
      </c>
    </row>
    <row r="3087" spans="1:2">
      <c r="A3087" s="1036" t="s">
        <v>2638</v>
      </c>
      <c r="B3087" s="1037">
        <v>501.40831106019999</v>
      </c>
    </row>
    <row r="3088" spans="1:2">
      <c r="A3088" s="1036" t="s">
        <v>2639</v>
      </c>
      <c r="B3088" s="1037">
        <v>501.37844330510001</v>
      </c>
    </row>
    <row r="3089" spans="1:2">
      <c r="A3089" s="1036" t="s">
        <v>2640</v>
      </c>
      <c r="B3089" s="1037">
        <v>501.54152962310002</v>
      </c>
    </row>
    <row r="3090" spans="1:2">
      <c r="A3090" s="1036" t="s">
        <v>1357</v>
      </c>
      <c r="B3090" s="1037">
        <v>501.70476533760001</v>
      </c>
    </row>
    <row r="3091" spans="1:2">
      <c r="A3091" s="1036" t="s">
        <v>2641</v>
      </c>
      <c r="B3091" s="1037">
        <v>502.08918321480002</v>
      </c>
    </row>
    <row r="3092" spans="1:2">
      <c r="A3092" s="1036" t="s">
        <v>2642</v>
      </c>
      <c r="B3092" s="1037">
        <v>502.72410332560003</v>
      </c>
    </row>
    <row r="3093" spans="1:2">
      <c r="A3093" s="1036" t="s">
        <v>1180</v>
      </c>
      <c r="B3093" s="1037">
        <v>503.09559931979999</v>
      </c>
    </row>
    <row r="3094" spans="1:2">
      <c r="A3094" s="1036" t="s">
        <v>2643</v>
      </c>
      <c r="B3094" s="1037">
        <v>503.10388807700002</v>
      </c>
    </row>
    <row r="3095" spans="1:2">
      <c r="A3095" s="1036" t="s">
        <v>2644</v>
      </c>
      <c r="B3095" s="1037">
        <v>503.01526035149999</v>
      </c>
    </row>
    <row r="3096" spans="1:2">
      <c r="A3096" s="1036" t="s">
        <v>2645</v>
      </c>
      <c r="B3096" s="1037">
        <v>503.17107715589998</v>
      </c>
    </row>
    <row r="3097" spans="1:2">
      <c r="A3097" s="1036" t="s">
        <v>2646</v>
      </c>
      <c r="B3097" s="1037">
        <v>503.32703741400002</v>
      </c>
    </row>
    <row r="3098" spans="1:2">
      <c r="A3098" s="1036" t="s">
        <v>2647</v>
      </c>
      <c r="B3098" s="1037">
        <v>503.31621676549997</v>
      </c>
    </row>
    <row r="3099" spans="1:2">
      <c r="A3099" s="1036" t="s">
        <v>2648</v>
      </c>
      <c r="B3099" s="1037">
        <v>503.69522795680001</v>
      </c>
    </row>
    <row r="3100" spans="1:2">
      <c r="A3100" s="1036" t="s">
        <v>2649</v>
      </c>
      <c r="B3100" s="1037">
        <v>503.45111883440001</v>
      </c>
    </row>
    <row r="3101" spans="1:2">
      <c r="A3101" s="1036" t="s">
        <v>2650</v>
      </c>
      <c r="B3101" s="1037">
        <v>501.65371076399998</v>
      </c>
    </row>
    <row r="3102" spans="1:2">
      <c r="A3102" s="1036" t="s">
        <v>2651</v>
      </c>
      <c r="B3102" s="1037">
        <v>502.11286248099998</v>
      </c>
    </row>
    <row r="3103" spans="1:2">
      <c r="A3103" s="1036" t="s">
        <v>2652</v>
      </c>
      <c r="B3103" s="1037">
        <v>502.26466929769998</v>
      </c>
    </row>
    <row r="3104" spans="1:2">
      <c r="A3104" s="1036" t="s">
        <v>1176</v>
      </c>
      <c r="B3104" s="1037">
        <v>502.41512483989999</v>
      </c>
    </row>
    <row r="3105" spans="1:2">
      <c r="A3105" s="1036" t="s">
        <v>2653</v>
      </c>
      <c r="B3105" s="1037">
        <v>502.67060102080001</v>
      </c>
    </row>
    <row r="3106" spans="1:2">
      <c r="A3106" s="1036" t="s">
        <v>2654</v>
      </c>
      <c r="B3106" s="1037">
        <v>502.90430385719998</v>
      </c>
    </row>
    <row r="3107" spans="1:2">
      <c r="A3107" s="1036" t="s">
        <v>2655</v>
      </c>
      <c r="B3107" s="1037">
        <v>502.20710892</v>
      </c>
    </row>
    <row r="3108" spans="1:2">
      <c r="A3108" s="1036" t="s">
        <v>2656</v>
      </c>
      <c r="B3108" s="1037">
        <v>502.72685804589997</v>
      </c>
    </row>
    <row r="3109" spans="1:2">
      <c r="A3109" s="1036" t="s">
        <v>2628</v>
      </c>
      <c r="B3109" s="1037">
        <v>503.6368585893</v>
      </c>
    </row>
    <row r="3110" spans="1:2">
      <c r="A3110" s="1036" t="s">
        <v>2657</v>
      </c>
      <c r="B3110" s="1037">
        <v>503.79086376589999</v>
      </c>
    </row>
    <row r="3111" spans="1:2">
      <c r="A3111" s="1036" t="s">
        <v>2658</v>
      </c>
      <c r="B3111" s="1037">
        <v>503.94501289779998</v>
      </c>
    </row>
    <row r="3112" spans="1:2">
      <c r="A3112" s="1036" t="s">
        <v>2682</v>
      </c>
      <c r="B3112" s="1037">
        <v>504.27227851169999</v>
      </c>
    </row>
    <row r="3113" spans="1:2">
      <c r="A3113" s="1036" t="s">
        <v>2683</v>
      </c>
      <c r="B3113" s="1037">
        <v>504.84001102270003</v>
      </c>
    </row>
    <row r="3114" spans="1:2">
      <c r="A3114" s="1036" t="s">
        <v>2684</v>
      </c>
      <c r="B3114" s="1037">
        <v>504.99077170219999</v>
      </c>
    </row>
    <row r="3115" spans="1:2">
      <c r="A3115" s="1036" t="s">
        <v>2685</v>
      </c>
      <c r="B3115" s="1037">
        <v>505.00134725869998</v>
      </c>
    </row>
    <row r="3116" spans="1:2">
      <c r="A3116" s="1036" t="s">
        <v>2686</v>
      </c>
      <c r="B3116" s="1037">
        <v>505.2607196253</v>
      </c>
    </row>
    <row r="3117" spans="1:2">
      <c r="A3117" s="1036" t="s">
        <v>2687</v>
      </c>
      <c r="B3117" s="1037">
        <v>505.41062495480003</v>
      </c>
    </row>
    <row r="3118" spans="1:2">
      <c r="A3118" s="1036" t="s">
        <v>2688</v>
      </c>
      <c r="B3118" s="1037">
        <v>505.56044264740001</v>
      </c>
    </row>
    <row r="3119" spans="1:2">
      <c r="A3119" s="1036" t="s">
        <v>2689</v>
      </c>
      <c r="B3119" s="1037">
        <v>505.99056089020002</v>
      </c>
    </row>
    <row r="3120" spans="1:2">
      <c r="A3120" s="1036" t="s">
        <v>2690</v>
      </c>
      <c r="B3120" s="1037">
        <v>506.22371452620001</v>
      </c>
    </row>
    <row r="3121" spans="1:2">
      <c r="A3121" s="1036" t="s">
        <v>2691</v>
      </c>
      <c r="B3121" s="1037">
        <v>506.45398826820002</v>
      </c>
    </row>
    <row r="3122" spans="1:2">
      <c r="A3122" s="1036" t="s">
        <v>2692</v>
      </c>
      <c r="B3122" s="1037">
        <v>506.603920996</v>
      </c>
    </row>
    <row r="3123" spans="1:2">
      <c r="A3123" s="1036" t="s">
        <v>2693</v>
      </c>
      <c r="B3123" s="1037">
        <v>507.18233807839999</v>
      </c>
    </row>
    <row r="3124" spans="1:2">
      <c r="A3124" s="1036" t="s">
        <v>2694</v>
      </c>
      <c r="B3124" s="1037">
        <v>507.3325398161</v>
      </c>
    </row>
    <row r="3125" spans="1:2">
      <c r="A3125" s="1036" t="s">
        <v>2695</v>
      </c>
      <c r="B3125" s="1037">
        <v>507.4828807879</v>
      </c>
    </row>
    <row r="3126" spans="1:2">
      <c r="A3126" s="1036" t="s">
        <v>2696</v>
      </c>
      <c r="B3126" s="1037">
        <v>507.7265137325</v>
      </c>
    </row>
    <row r="3127" spans="1:2">
      <c r="A3127" s="1036" t="s">
        <v>2697</v>
      </c>
      <c r="B3127" s="1037">
        <v>507.6226512403</v>
      </c>
    </row>
    <row r="3128" spans="1:2">
      <c r="A3128" s="1036" t="s">
        <v>1446</v>
      </c>
      <c r="B3128" s="1037">
        <v>508.13420537019999</v>
      </c>
    </row>
    <row r="3129" spans="1:2">
      <c r="A3129" s="1036" t="s">
        <v>2698</v>
      </c>
      <c r="B3129" s="1037">
        <v>508.3098201231</v>
      </c>
    </row>
    <row r="3130" spans="1:2">
      <c r="A3130" s="1036" t="s">
        <v>1845</v>
      </c>
      <c r="B3130" s="1037">
        <v>508.32494981590003</v>
      </c>
    </row>
    <row r="3131" spans="1:2">
      <c r="A3131" s="1036" t="s">
        <v>2699</v>
      </c>
      <c r="B3131" s="1037">
        <v>508.47628436949998</v>
      </c>
    </row>
    <row r="3132" spans="1:2">
      <c r="A3132" s="1036" t="s">
        <v>2700</v>
      </c>
      <c r="B3132" s="1037">
        <v>508.62775838490001</v>
      </c>
    </row>
    <row r="3133" spans="1:2">
      <c r="A3133" s="1036" t="s">
        <v>2701</v>
      </c>
      <c r="B3133" s="1037">
        <v>508.5357841023</v>
      </c>
    </row>
    <row r="3134" spans="1:2">
      <c r="A3134" s="1036" t="s">
        <v>2702</v>
      </c>
      <c r="B3134" s="1037">
        <v>508.46107431719997</v>
      </c>
    </row>
    <row r="3135" spans="1:2">
      <c r="A3135" s="1036" t="s">
        <v>2703</v>
      </c>
      <c r="B3135" s="1037">
        <v>508.16430949660003</v>
      </c>
    </row>
    <row r="3136" spans="1:2">
      <c r="A3136" s="1036" t="s">
        <v>2704</v>
      </c>
      <c r="B3136" s="1037">
        <v>507.88699364529998</v>
      </c>
    </row>
    <row r="3137" spans="1:2">
      <c r="A3137" s="1036" t="s">
        <v>1248</v>
      </c>
      <c r="B3137" s="1037">
        <v>508.50209305139998</v>
      </c>
    </row>
    <row r="3138" spans="1:2">
      <c r="A3138" s="1036" t="s">
        <v>2705</v>
      </c>
      <c r="B3138" s="1037">
        <v>508.65110991699999</v>
      </c>
    </row>
    <row r="3139" spans="1:2">
      <c r="A3139" s="1036" t="s">
        <v>2663</v>
      </c>
      <c r="B3139" s="1037">
        <v>508.79975710679997</v>
      </c>
    </row>
    <row r="3140" spans="1:2">
      <c r="A3140" s="1036" t="s">
        <v>2706</v>
      </c>
      <c r="B3140" s="1037">
        <v>509.59746440420003</v>
      </c>
    </row>
    <row r="3141" spans="1:2">
      <c r="A3141" s="1036" t="s">
        <v>2756</v>
      </c>
      <c r="B3141" s="1037">
        <v>509.74638572309999</v>
      </c>
    </row>
    <row r="3142" spans="1:2">
      <c r="A3142" s="1036" t="s">
        <v>2734</v>
      </c>
      <c r="B3142" s="1037">
        <v>510.1815091002</v>
      </c>
    </row>
    <row r="3143" spans="1:2">
      <c r="A3143" s="1036" t="s">
        <v>1886</v>
      </c>
      <c r="B3143" s="1037">
        <v>510.3267303184</v>
      </c>
    </row>
    <row r="3144" spans="1:2">
      <c r="A3144" s="1036" t="s">
        <v>2735</v>
      </c>
      <c r="B3144" s="1037">
        <v>511.11546168720002</v>
      </c>
    </row>
    <row r="3145" spans="1:2">
      <c r="A3145" s="1036" t="s">
        <v>2736</v>
      </c>
      <c r="B3145" s="1037">
        <v>511.26493126439999</v>
      </c>
    </row>
    <row r="3146" spans="1:2">
      <c r="A3146" s="1036" t="s">
        <v>2737</v>
      </c>
      <c r="B3146" s="1037">
        <v>511.4145379062</v>
      </c>
    </row>
    <row r="3147" spans="1:2">
      <c r="A3147" s="1036" t="s">
        <v>2738</v>
      </c>
      <c r="B3147" s="1037">
        <v>512.09391712009995</v>
      </c>
    </row>
    <row r="3148" spans="1:2">
      <c r="A3148" s="1036" t="s">
        <v>2739</v>
      </c>
      <c r="B3148" s="1037">
        <v>513.23287944009996</v>
      </c>
    </row>
    <row r="3149" spans="1:2">
      <c r="A3149" s="1036" t="s">
        <v>2740</v>
      </c>
      <c r="B3149" s="1037">
        <v>513.22571010069998</v>
      </c>
    </row>
    <row r="3150" spans="1:2">
      <c r="A3150" s="1036" t="s">
        <v>2741</v>
      </c>
      <c r="B3150" s="1037">
        <v>512.74679649120003</v>
      </c>
    </row>
    <row r="3151" spans="1:2">
      <c r="A3151" s="1036" t="s">
        <v>2361</v>
      </c>
      <c r="B3151" s="1037">
        <v>512.83127125340002</v>
      </c>
    </row>
    <row r="3152" spans="1:2">
      <c r="A3152" s="1036" t="s">
        <v>2742</v>
      </c>
      <c r="B3152" s="1037">
        <v>512.98226340949998</v>
      </c>
    </row>
    <row r="3153" spans="1:2">
      <c r="A3153" s="1036" t="s">
        <v>2743</v>
      </c>
      <c r="B3153" s="1037">
        <v>513.13339345860004</v>
      </c>
    </row>
    <row r="3154" spans="1:2">
      <c r="A3154" s="1036" t="s">
        <v>2744</v>
      </c>
      <c r="B3154" s="1037">
        <v>513.28272638529995</v>
      </c>
    </row>
    <row r="3155" spans="1:2">
      <c r="A3155" s="1036" t="s">
        <v>2745</v>
      </c>
      <c r="B3155" s="1037">
        <v>513.23604552350002</v>
      </c>
    </row>
    <row r="3156" spans="1:2">
      <c r="A3156" s="1036" t="s">
        <v>1480</v>
      </c>
      <c r="B3156" s="1037">
        <v>512.98463016070002</v>
      </c>
    </row>
    <row r="3157" spans="1:2">
      <c r="A3157" s="1036" t="s">
        <v>2746</v>
      </c>
      <c r="B3157" s="1037">
        <v>513.96551766610003</v>
      </c>
    </row>
    <row r="3158" spans="1:2">
      <c r="A3158" s="1036" t="s">
        <v>2747</v>
      </c>
      <c r="B3158" s="1037">
        <v>514.0812811692</v>
      </c>
    </row>
    <row r="3159" spans="1:2">
      <c r="A3159" s="1036" t="s">
        <v>1175</v>
      </c>
      <c r="B3159" s="1037">
        <v>514.23273209989998</v>
      </c>
    </row>
    <row r="3160" spans="1:2">
      <c r="A3160" s="1036" t="s">
        <v>2748</v>
      </c>
      <c r="B3160" s="1037">
        <v>514.38430608550004</v>
      </c>
    </row>
    <row r="3161" spans="1:2">
      <c r="A3161" s="1036" t="s">
        <v>2749</v>
      </c>
      <c r="B3161" s="1037">
        <v>514.47509976480001</v>
      </c>
    </row>
    <row r="3162" spans="1:2">
      <c r="A3162" s="1036" t="s">
        <v>2750</v>
      </c>
      <c r="B3162" s="1037">
        <v>514.54931574689999</v>
      </c>
    </row>
    <row r="3163" spans="1:2">
      <c r="A3163" s="1036" t="s">
        <v>1251</v>
      </c>
      <c r="B3163" s="1037">
        <v>515.26865695859999</v>
      </c>
    </row>
    <row r="3164" spans="1:2">
      <c r="A3164" s="1036" t="s">
        <v>2751</v>
      </c>
      <c r="B3164" s="1037">
        <v>515.97143940590001</v>
      </c>
    </row>
    <row r="3165" spans="1:2">
      <c r="A3165" s="1036" t="s">
        <v>2752</v>
      </c>
      <c r="B3165" s="1037">
        <v>515.59966871359995</v>
      </c>
    </row>
    <row r="3166" spans="1:2">
      <c r="A3166" s="1036" t="s">
        <v>2753</v>
      </c>
      <c r="B3166" s="1037">
        <v>515.75278127340005</v>
      </c>
    </row>
    <row r="3167" spans="1:2">
      <c r="A3167" s="1036" t="s">
        <v>2754</v>
      </c>
      <c r="B3167" s="1037">
        <v>515.9056735593</v>
      </c>
    </row>
    <row r="3168" spans="1:2">
      <c r="A3168" s="1036" t="s">
        <v>2755</v>
      </c>
      <c r="B3168" s="1037">
        <v>516.18495784560002</v>
      </c>
    </row>
    <row r="3169" spans="1:2">
      <c r="A3169" s="1036" t="s">
        <v>2730</v>
      </c>
      <c r="B3169" s="1037">
        <v>515.95022545170002</v>
      </c>
    </row>
    <row r="3170" spans="1:2">
      <c r="A3170" s="1036" t="s">
        <v>2905</v>
      </c>
      <c r="B3170" s="1037">
        <v>516.15871388660003</v>
      </c>
    </row>
    <row r="3171" spans="1:2">
      <c r="A3171" s="1036" t="s">
        <v>2906</v>
      </c>
      <c r="B3171" s="1037">
        <v>516.07309451499998</v>
      </c>
    </row>
    <row r="3172" spans="1:2">
      <c r="A3172" s="1036" t="s">
        <v>2907</v>
      </c>
      <c r="B3172" s="1037">
        <v>516.48559923129994</v>
      </c>
    </row>
    <row r="3173" spans="1:2">
      <c r="A3173" s="1036" t="s">
        <v>2908</v>
      </c>
      <c r="B3173" s="1037">
        <v>516.63910618620002</v>
      </c>
    </row>
    <row r="3174" spans="1:2">
      <c r="A3174" s="1036" t="s">
        <v>2909</v>
      </c>
      <c r="B3174" s="1037">
        <v>516.79068527430002</v>
      </c>
    </row>
    <row r="3175" spans="1:2">
      <c r="A3175" s="1036" t="s">
        <v>2910</v>
      </c>
      <c r="B3175" s="1037">
        <v>517.04494414659996</v>
      </c>
    </row>
    <row r="3176" spans="1:2">
      <c r="A3176" s="1036" t="s">
        <v>2911</v>
      </c>
      <c r="B3176" s="1037">
        <v>517.18182453600002</v>
      </c>
    </row>
    <row r="3177" spans="1:2">
      <c r="A3177" s="1036" t="s">
        <v>2912</v>
      </c>
      <c r="B3177" s="1037">
        <v>517.28862017339998</v>
      </c>
    </row>
    <row r="3178" spans="1:2">
      <c r="A3178" s="1036" t="s">
        <v>2913</v>
      </c>
      <c r="B3178" s="1037">
        <v>518.09583629739996</v>
      </c>
    </row>
    <row r="3179" spans="1:2">
      <c r="A3179" s="1036" t="s">
        <v>2914</v>
      </c>
      <c r="B3179" s="1037">
        <v>518.24837060640004</v>
      </c>
    </row>
    <row r="3180" spans="1:2">
      <c r="A3180" s="1036" t="s">
        <v>2915</v>
      </c>
      <c r="B3180" s="1037">
        <v>518.40104059830003</v>
      </c>
    </row>
    <row r="3181" spans="1:2">
      <c r="A3181" s="1036" t="s">
        <v>2916</v>
      </c>
      <c r="B3181" s="1037">
        <v>518.55359653339997</v>
      </c>
    </row>
    <row r="3182" spans="1:2">
      <c r="A3182" s="1036" t="s">
        <v>2917</v>
      </c>
      <c r="B3182" s="1037">
        <v>518.82548495610001</v>
      </c>
    </row>
    <row r="3183" spans="1:2">
      <c r="A3183" s="1036" t="s">
        <v>2918</v>
      </c>
      <c r="B3183" s="1037">
        <v>519.17837805620002</v>
      </c>
    </row>
    <row r="3184" spans="1:2">
      <c r="A3184" s="1036" t="s">
        <v>2919</v>
      </c>
      <c r="B3184" s="1037">
        <v>520.19319800170001</v>
      </c>
    </row>
    <row r="3185" spans="1:2">
      <c r="A3185" s="1036" t="s">
        <v>2920</v>
      </c>
      <c r="B3185" s="1037">
        <v>520.17176894529996</v>
      </c>
    </row>
    <row r="3186" spans="1:2">
      <c r="A3186" s="1036" t="s">
        <v>2921</v>
      </c>
      <c r="B3186" s="1037">
        <v>520.09628117609998</v>
      </c>
    </row>
    <row r="3187" spans="1:2">
      <c r="A3187" s="1036" t="s">
        <v>2922</v>
      </c>
      <c r="B3187" s="1037">
        <v>520.24981012180001</v>
      </c>
    </row>
    <row r="3188" spans="1:2">
      <c r="A3188" s="1036" t="s">
        <v>2923</v>
      </c>
      <c r="B3188" s="1037">
        <v>520.4034825</v>
      </c>
    </row>
    <row r="3189" spans="1:2">
      <c r="A3189" s="1036" t="s">
        <v>2924</v>
      </c>
      <c r="B3189" s="1037">
        <v>520.55729831079998</v>
      </c>
    </row>
    <row r="3190" spans="1:2">
      <c r="A3190" s="1036" t="s">
        <v>2925</v>
      </c>
      <c r="B3190" s="1037">
        <v>520.71021449089994</v>
      </c>
    </row>
    <row r="3191" spans="1:2">
      <c r="A3191" s="1036" t="s">
        <v>2926</v>
      </c>
      <c r="B3191" s="1037">
        <v>520.8633534649</v>
      </c>
    </row>
    <row r="3192" spans="1:2">
      <c r="A3192" s="1036" t="s">
        <v>2927</v>
      </c>
      <c r="B3192" s="1037">
        <v>520.76812684380002</v>
      </c>
    </row>
    <row r="3193" spans="1:2">
      <c r="A3193" s="1036" t="s">
        <v>2928</v>
      </c>
      <c r="B3193" s="1037">
        <v>521.00708415819997</v>
      </c>
    </row>
    <row r="3194" spans="1:2">
      <c r="A3194" s="1036" t="s">
        <v>2929</v>
      </c>
      <c r="B3194" s="1037">
        <v>521.16060079529996</v>
      </c>
    </row>
    <row r="3195" spans="1:2">
      <c r="A3195" s="1036" t="s">
        <v>2930</v>
      </c>
      <c r="B3195" s="1037">
        <v>521.31380723500001</v>
      </c>
    </row>
    <row r="3196" spans="1:2">
      <c r="A3196" s="1036" t="s">
        <v>2931</v>
      </c>
      <c r="B3196" s="1037">
        <v>521.0738970896</v>
      </c>
    </row>
    <row r="3197" spans="1:2">
      <c r="A3197" s="1036" t="s">
        <v>2932</v>
      </c>
      <c r="B3197" s="1037">
        <v>520.86237936700002</v>
      </c>
    </row>
    <row r="3198" spans="1:2">
      <c r="A3198" s="1036" t="s">
        <v>2933</v>
      </c>
      <c r="B3198" s="1037">
        <v>521.01486412019995</v>
      </c>
    </row>
    <row r="3199" spans="1:2">
      <c r="A3199" s="1036" t="s">
        <v>2901</v>
      </c>
      <c r="B3199" s="1037">
        <v>521.17106991139997</v>
      </c>
    </row>
    <row r="3200" spans="1:2">
      <c r="A3200" s="1036" t="s">
        <v>2935</v>
      </c>
      <c r="B3200" s="1037">
        <v>521.25178549819998</v>
      </c>
    </row>
    <row r="3201" spans="1:2">
      <c r="A3201" s="1036" t="s">
        <v>2936</v>
      </c>
      <c r="B3201" s="1037">
        <v>521.40816868499996</v>
      </c>
    </row>
    <row r="3202" spans="1:2">
      <c r="A3202" s="1036" t="s">
        <v>2937</v>
      </c>
      <c r="B3202" s="1037">
        <v>521.56469844000003</v>
      </c>
    </row>
    <row r="3203" spans="1:2">
      <c r="A3203" s="1036" t="s">
        <v>3019</v>
      </c>
      <c r="B3203" s="1037">
        <v>521.99928016010006</v>
      </c>
    </row>
    <row r="3204" spans="1:2">
      <c r="A3204" s="1036" t="s">
        <v>3020</v>
      </c>
      <c r="B3204" s="1037">
        <v>522.24740428359996</v>
      </c>
    </row>
    <row r="3205" spans="1:2">
      <c r="A3205" s="1036" t="s">
        <v>3021</v>
      </c>
      <c r="B3205" s="1037">
        <v>522.38508806829998</v>
      </c>
    </row>
    <row r="3206" spans="1:2">
      <c r="A3206" s="1036" t="s">
        <v>3022</v>
      </c>
      <c r="B3206" s="1037">
        <v>522.90637970609998</v>
      </c>
    </row>
    <row r="3207" spans="1:2">
      <c r="A3207" s="1036" t="s">
        <v>3023</v>
      </c>
      <c r="B3207" s="1037">
        <v>523.8530632344</v>
      </c>
    </row>
    <row r="3208" spans="1:2">
      <c r="A3208" s="1036" t="s">
        <v>3024</v>
      </c>
      <c r="B3208" s="1037">
        <v>524.00970014109998</v>
      </c>
    </row>
    <row r="3209" spans="1:2">
      <c r="A3209" s="1036" t="s">
        <v>3025</v>
      </c>
      <c r="B3209" s="1037">
        <v>524.16611254520001</v>
      </c>
    </row>
    <row r="3210" spans="1:2">
      <c r="A3210" s="1036" t="s">
        <v>3026</v>
      </c>
      <c r="B3210" s="1037">
        <v>525.09805336049999</v>
      </c>
    </row>
    <row r="3211" spans="1:2">
      <c r="A3211" s="1036" t="s">
        <v>3027</v>
      </c>
      <c r="B3211" s="1037">
        <v>525.9613193189</v>
      </c>
    </row>
    <row r="3212" spans="1:2">
      <c r="A3212" s="1036" t="s">
        <v>3028</v>
      </c>
      <c r="B3212" s="1037">
        <v>526.84745095719995</v>
      </c>
    </row>
    <row r="3213" spans="1:2">
      <c r="A3213" s="1036" t="s">
        <v>3029</v>
      </c>
      <c r="B3213" s="1037">
        <v>527.00534782730006</v>
      </c>
    </row>
    <row r="3214" spans="1:2">
      <c r="A3214" s="1036" t="s">
        <v>3030</v>
      </c>
      <c r="B3214" s="1037">
        <v>528.12554189959997</v>
      </c>
    </row>
    <row r="3215" spans="1:2">
      <c r="A3215" s="1036" t="s">
        <v>3031</v>
      </c>
      <c r="B3215" s="1037">
        <v>528.28388553800005</v>
      </c>
    </row>
    <row r="3216" spans="1:2">
      <c r="A3216" s="1036" t="s">
        <v>3032</v>
      </c>
      <c r="B3216" s="1037">
        <v>528.44193587029997</v>
      </c>
    </row>
    <row r="3217" spans="1:2">
      <c r="A3217" s="1036" t="s">
        <v>3033</v>
      </c>
      <c r="B3217" s="1037">
        <v>529.47162862159996</v>
      </c>
    </row>
    <row r="3218" spans="1:2">
      <c r="A3218" s="1036" t="s">
        <v>3034</v>
      </c>
      <c r="B3218" s="1037">
        <v>530.96707948009998</v>
      </c>
    </row>
    <row r="3219" spans="1:2">
      <c r="A3219" s="1036" t="s">
        <v>3035</v>
      </c>
      <c r="B3219" s="1037">
        <v>531.44428138720002</v>
      </c>
    </row>
    <row r="3220" spans="1:2">
      <c r="A3220" s="1036" t="s">
        <v>3036</v>
      </c>
      <c r="B3220" s="1037">
        <v>531.55858050380004</v>
      </c>
    </row>
    <row r="3221" spans="1:2">
      <c r="A3221" s="1036" t="s">
        <v>3037</v>
      </c>
      <c r="B3221" s="1037">
        <v>532.49833637289998</v>
      </c>
    </row>
    <row r="3222" spans="1:2">
      <c r="A3222" s="1036" t="s">
        <v>3038</v>
      </c>
      <c r="B3222" s="1037">
        <v>532.65566172939998</v>
      </c>
    </row>
    <row r="3223" spans="1:2">
      <c r="A3223" s="1036" t="s">
        <v>3039</v>
      </c>
      <c r="B3223" s="1037">
        <v>532.81309565729998</v>
      </c>
    </row>
    <row r="3224" spans="1:2">
      <c r="A3224" s="1036" t="s">
        <v>3040</v>
      </c>
      <c r="B3224" s="1037">
        <v>533.82847994020005</v>
      </c>
    </row>
    <row r="3225" spans="1:2">
      <c r="A3225" s="1036" t="s">
        <v>3041</v>
      </c>
      <c r="B3225" s="1037">
        <v>533.98582022439996</v>
      </c>
    </row>
    <row r="3226" spans="1:2">
      <c r="A3226" s="1036" t="s">
        <v>3042</v>
      </c>
      <c r="B3226" s="1037">
        <v>534.92697386739997</v>
      </c>
    </row>
    <row r="3227" spans="1:2">
      <c r="A3227" s="1036" t="s">
        <v>3043</v>
      </c>
      <c r="B3227" s="1037">
        <v>535.44476750210004</v>
      </c>
    </row>
    <row r="3228" spans="1:2">
      <c r="A3228" s="1036" t="s">
        <v>3044</v>
      </c>
      <c r="B3228" s="1037">
        <v>535.91750152259999</v>
      </c>
    </row>
    <row r="3229" spans="1:2">
      <c r="A3229" s="1036" t="s">
        <v>2989</v>
      </c>
      <c r="B3229" s="1037">
        <v>536.07543562299998</v>
      </c>
    </row>
    <row r="3230" spans="1:2">
      <c r="A3230" s="1036" t="s">
        <v>3045</v>
      </c>
      <c r="B3230" s="1037">
        <v>536.23310605309996</v>
      </c>
    </row>
    <row r="3231" spans="1:2">
      <c r="A3231" s="1036" t="s">
        <v>3133</v>
      </c>
      <c r="B3231" s="1037">
        <v>537.08126413449997</v>
      </c>
    </row>
    <row r="3232" spans="1:2">
      <c r="A3232" s="1036" t="s">
        <v>3134</v>
      </c>
      <c r="B3232" s="1037">
        <v>536.81566813769996</v>
      </c>
    </row>
    <row r="3233" spans="1:2">
      <c r="A3233" s="1036" t="s">
        <v>3135</v>
      </c>
      <c r="B3233" s="1037">
        <v>537.70850237330001</v>
      </c>
    </row>
    <row r="3234" spans="1:2">
      <c r="A3234" s="1036" t="s">
        <v>3136</v>
      </c>
      <c r="B3234" s="1037">
        <v>537.86676703750004</v>
      </c>
    </row>
    <row r="3235" spans="1:2">
      <c r="A3235" s="1036" t="s">
        <v>3137</v>
      </c>
      <c r="B3235" s="1037">
        <v>538.11455918829995</v>
      </c>
    </row>
    <row r="3236" spans="1:2">
      <c r="A3236" s="1036" t="s">
        <v>3138</v>
      </c>
      <c r="B3236" s="1037">
        <v>538.27254834259998</v>
      </c>
    </row>
    <row r="3237" spans="1:2">
      <c r="A3237" s="1036" t="s">
        <v>3139</v>
      </c>
      <c r="B3237" s="1037">
        <v>538.42978543840002</v>
      </c>
    </row>
    <row r="3238" spans="1:2">
      <c r="A3238" s="1036" t="s">
        <v>3140</v>
      </c>
      <c r="B3238" s="1037">
        <v>539.11869272030003</v>
      </c>
    </row>
    <row r="3239" spans="1:2">
      <c r="A3239" s="1036" t="s">
        <v>3061</v>
      </c>
      <c r="B3239" s="1037">
        <v>539.64768639850001</v>
      </c>
    </row>
    <row r="3240" spans="1:2">
      <c r="A3240" s="1036" t="s">
        <v>3070</v>
      </c>
      <c r="B3240" s="1037">
        <v>538.94548736349998</v>
      </c>
    </row>
    <row r="3241" spans="1:2">
      <c r="A3241" s="1036" t="s">
        <v>3071</v>
      </c>
      <c r="B3241" s="1037">
        <v>539.83999974209996</v>
      </c>
    </row>
    <row r="3242" spans="1:2">
      <c r="A3242" s="1036" t="s">
        <v>3064</v>
      </c>
      <c r="B3242" s="1037">
        <v>541.84839814680004</v>
      </c>
    </row>
    <row r="3243" spans="1:2">
      <c r="A3243" s="1036" t="s">
        <v>3141</v>
      </c>
      <c r="B3243" s="1037">
        <v>542.0071535239</v>
      </c>
    </row>
    <row r="3244" spans="1:2">
      <c r="A3244" s="1036" t="s">
        <v>3142</v>
      </c>
      <c r="B3244" s="1037">
        <v>542.16605529890001</v>
      </c>
    </row>
    <row r="3245" spans="1:2">
      <c r="A3245" s="1036" t="s">
        <v>3143</v>
      </c>
      <c r="B3245" s="1037">
        <v>543.58291266959998</v>
      </c>
    </row>
    <row r="3246" spans="1:2">
      <c r="A3246" s="1036" t="s">
        <v>3144</v>
      </c>
      <c r="B3246" s="1037">
        <v>543.66469400740004</v>
      </c>
    </row>
    <row r="3247" spans="1:2">
      <c r="A3247" s="1036" t="s">
        <v>3145</v>
      </c>
      <c r="B3247" s="1037">
        <v>544.69625935420004</v>
      </c>
    </row>
    <row r="3248" spans="1:2">
      <c r="A3248" s="1036" t="s">
        <v>3146</v>
      </c>
      <c r="B3248" s="1037">
        <v>544.92496478160001</v>
      </c>
    </row>
    <row r="3249" spans="1:2">
      <c r="A3249" s="1036" t="s">
        <v>3147</v>
      </c>
      <c r="B3249" s="1037">
        <v>545.1427687401</v>
      </c>
    </row>
    <row r="3250" spans="1:2">
      <c r="A3250" s="1036" t="s">
        <v>3148</v>
      </c>
      <c r="B3250" s="1037">
        <v>545.30160273349998</v>
      </c>
    </row>
    <row r="3251" spans="1:2">
      <c r="A3251" s="1036" t="s">
        <v>3149</v>
      </c>
      <c r="B3251" s="1037">
        <v>545.46034983029995</v>
      </c>
    </row>
    <row r="3252" spans="1:2">
      <c r="A3252" s="1036" t="s">
        <v>3150</v>
      </c>
      <c r="B3252" s="1037">
        <v>546.07239355909996</v>
      </c>
    </row>
    <row r="3253" spans="1:2">
      <c r="A3253" s="1036" t="s">
        <v>3151</v>
      </c>
      <c r="B3253" s="1037">
        <v>545.59473216469996</v>
      </c>
    </row>
    <row r="3254" spans="1:2">
      <c r="A3254" s="1036" t="s">
        <v>3152</v>
      </c>
      <c r="B3254" s="1037">
        <v>545.75311768949996</v>
      </c>
    </row>
    <row r="3255" spans="1:2">
      <c r="A3255" s="1036" t="s">
        <v>3153</v>
      </c>
      <c r="B3255" s="1037">
        <v>545.91154563969997</v>
      </c>
    </row>
    <row r="3256" spans="1:2">
      <c r="A3256" s="1036" t="s">
        <v>3154</v>
      </c>
      <c r="B3256" s="1037">
        <v>546.06938740420003</v>
      </c>
    </row>
    <row r="3257" spans="1:2">
      <c r="A3257" s="1036" t="s">
        <v>3155</v>
      </c>
      <c r="B3257" s="1037">
        <v>546.22728655790002</v>
      </c>
    </row>
    <row r="3258" spans="1:2">
      <c r="A3258" s="1036" t="s">
        <v>3156</v>
      </c>
      <c r="B3258" s="1037">
        <v>546.38533478750003</v>
      </c>
    </row>
    <row r="3259" spans="1:2">
      <c r="A3259" s="1036" t="s">
        <v>3065</v>
      </c>
      <c r="B3259" s="1037">
        <v>547.25919900370002</v>
      </c>
    </row>
    <row r="3260" spans="1:2">
      <c r="A3260" s="1036" t="s">
        <v>3224</v>
      </c>
      <c r="B3260" s="1037">
        <v>547.3163175615</v>
      </c>
    </row>
    <row r="3261" spans="1:2">
      <c r="A3261" s="1036" t="s">
        <v>3225</v>
      </c>
      <c r="B3261" s="1037">
        <v>547.7445362858</v>
      </c>
    </row>
    <row r="3262" spans="1:2">
      <c r="A3262" s="1036" t="s">
        <v>3226</v>
      </c>
      <c r="B3262" s="1037">
        <v>547.903180819</v>
      </c>
    </row>
    <row r="3263" spans="1:2">
      <c r="A3263" s="1036" t="s">
        <v>3227</v>
      </c>
      <c r="B3263" s="1037">
        <v>548.59399021169997</v>
      </c>
    </row>
    <row r="3264" spans="1:2">
      <c r="A3264" s="1036" t="s">
        <v>3062</v>
      </c>
      <c r="B3264" s="1037">
        <v>548.75272944389997</v>
      </c>
    </row>
    <row r="3265" spans="1:2">
      <c r="A3265" s="1036" t="s">
        <v>3228</v>
      </c>
      <c r="B3265" s="1037">
        <v>548.91161774739999</v>
      </c>
    </row>
    <row r="3266" spans="1:2">
      <c r="A3266" s="1036" t="s">
        <v>3229</v>
      </c>
      <c r="B3266" s="1037">
        <v>549.83432632710003</v>
      </c>
    </row>
    <row r="3267" spans="1:2">
      <c r="A3267" s="1036" t="s">
        <v>3230</v>
      </c>
      <c r="B3267" s="1037">
        <v>549.97369378430005</v>
      </c>
    </row>
    <row r="3268" spans="1:2">
      <c r="A3268" s="1036" t="s">
        <v>3231</v>
      </c>
      <c r="B3268" s="1037">
        <v>550.13262342480004</v>
      </c>
    </row>
    <row r="3269" spans="1:2">
      <c r="A3269" s="1036" t="s">
        <v>3232</v>
      </c>
      <c r="B3269" s="1037">
        <v>550.29196444369995</v>
      </c>
    </row>
    <row r="3270" spans="1:2">
      <c r="A3270" s="1036" t="s">
        <v>3233</v>
      </c>
      <c r="B3270" s="1037">
        <v>550.5654153808</v>
      </c>
    </row>
    <row r="3271" spans="1:2">
      <c r="A3271" s="1036" t="s">
        <v>3234</v>
      </c>
      <c r="B3271" s="1037">
        <v>550.72488693800005</v>
      </c>
    </row>
    <row r="3272" spans="1:2">
      <c r="A3272" s="1036" t="s">
        <v>3235</v>
      </c>
      <c r="B3272" s="1037">
        <v>550.88411340829998</v>
      </c>
    </row>
    <row r="3273" spans="1:2">
      <c r="A3273" s="1036" t="s">
        <v>3236</v>
      </c>
      <c r="B3273" s="1037">
        <v>551.4798510311</v>
      </c>
    </row>
    <row r="3274" spans="1:2">
      <c r="A3274" s="1036" t="s">
        <v>3237</v>
      </c>
      <c r="B3274" s="1037">
        <v>551.39782543460001</v>
      </c>
    </row>
    <row r="3275" spans="1:2">
      <c r="A3275" s="1036" t="s">
        <v>3238</v>
      </c>
      <c r="B3275" s="1037">
        <v>551.33256852379998</v>
      </c>
    </row>
    <row r="3276" spans="1:2">
      <c r="A3276" s="1036" t="s">
        <v>3239</v>
      </c>
      <c r="B3276" s="1037">
        <v>551.59416734410001</v>
      </c>
    </row>
    <row r="3277" spans="1:2">
      <c r="A3277" s="1036" t="s">
        <v>3240</v>
      </c>
      <c r="B3277" s="1037">
        <v>551.7538464813</v>
      </c>
    </row>
    <row r="3278" spans="1:2">
      <c r="A3278" s="1036" t="s">
        <v>3241</v>
      </c>
      <c r="B3278" s="1037">
        <v>551.91367508070005</v>
      </c>
    </row>
    <row r="3279" spans="1:2">
      <c r="A3279" s="1036" t="s">
        <v>3067</v>
      </c>
      <c r="B3279" s="1037">
        <v>552.07365314239996</v>
      </c>
    </row>
    <row r="3280" spans="1:2">
      <c r="A3280" s="1036" t="s">
        <v>3242</v>
      </c>
      <c r="B3280" s="1037">
        <v>552.26785329469999</v>
      </c>
    </row>
    <row r="3281" spans="1:2">
      <c r="A3281" s="1036" t="s">
        <v>3068</v>
      </c>
      <c r="B3281" s="1037">
        <v>552.60785507280002</v>
      </c>
    </row>
    <row r="3282" spans="1:2">
      <c r="A3282" s="1036" t="s">
        <v>3243</v>
      </c>
      <c r="B3282" s="1037">
        <v>552.62443639440005</v>
      </c>
    </row>
    <row r="3283" spans="1:2">
      <c r="A3283" s="1036" t="s">
        <v>3244</v>
      </c>
      <c r="B3283" s="1037">
        <v>552.77039479120003</v>
      </c>
    </row>
    <row r="3284" spans="1:2">
      <c r="A3284" s="1036" t="s">
        <v>3245</v>
      </c>
      <c r="B3284" s="1037">
        <v>553.52739105130001</v>
      </c>
    </row>
    <row r="3285" spans="1:2">
      <c r="A3285" s="1036" t="s">
        <v>3066</v>
      </c>
      <c r="B3285" s="1037">
        <v>553.69409853520006</v>
      </c>
    </row>
    <row r="3286" spans="1:2">
      <c r="A3286" s="1036" t="s">
        <v>3063</v>
      </c>
      <c r="B3286" s="1037">
        <v>553.86096409920003</v>
      </c>
    </row>
    <row r="3287" spans="1:2">
      <c r="A3287" s="1036" t="s">
        <v>3069</v>
      </c>
      <c r="B3287" s="1037">
        <v>554.02798774339999</v>
      </c>
    </row>
    <row r="3288" spans="1:2">
      <c r="A3288" s="1036" t="s">
        <v>3192</v>
      </c>
      <c r="B3288" s="1037">
        <v>554.1951694677</v>
      </c>
    </row>
    <row r="3289" spans="1:2">
      <c r="A3289" s="1036" t="s">
        <v>3323</v>
      </c>
      <c r="B3289" s="1037">
        <v>554.362484989</v>
      </c>
    </row>
    <row r="3290" spans="1:2">
      <c r="A3290" s="1036" t="s">
        <v>3324</v>
      </c>
      <c r="B3290" s="1037">
        <v>554.52995858320003</v>
      </c>
    </row>
    <row r="3291" spans="1:2">
      <c r="A3291" s="1036" t="s">
        <v>3325</v>
      </c>
      <c r="B3291" s="1037">
        <v>554.69738077609998</v>
      </c>
    </row>
    <row r="3292" spans="1:2">
      <c r="A3292" s="1036" t="s">
        <v>3326</v>
      </c>
      <c r="B3292" s="1037">
        <v>554.86466804520001</v>
      </c>
    </row>
    <row r="3293" spans="1:2">
      <c r="A3293" s="1036" t="s">
        <v>3327</v>
      </c>
      <c r="B3293" s="1037">
        <v>555.03211291380001</v>
      </c>
    </row>
    <row r="3294" spans="1:2">
      <c r="A3294" s="1036" t="s">
        <v>3328</v>
      </c>
      <c r="B3294" s="1037">
        <v>555.19971538200002</v>
      </c>
    </row>
    <row r="3295" spans="1:2">
      <c r="A3295" s="1036" t="s">
        <v>3329</v>
      </c>
      <c r="B3295" s="1037">
        <v>555.36747544970001</v>
      </c>
    </row>
    <row r="3296" spans="1:2">
      <c r="A3296" s="1036" t="s">
        <v>3330</v>
      </c>
      <c r="B3296" s="1037">
        <v>555.53539311689997</v>
      </c>
    </row>
    <row r="3297" spans="1:2">
      <c r="A3297" s="1036" t="s">
        <v>3331</v>
      </c>
      <c r="B3297" s="1037">
        <v>556.4821796617</v>
      </c>
    </row>
    <row r="3298" spans="1:2">
      <c r="A3298" s="1036" t="s">
        <v>3332</v>
      </c>
      <c r="B3298" s="1037">
        <v>556.65019756499998</v>
      </c>
    </row>
    <row r="3299" spans="1:2">
      <c r="A3299" s="1036" t="s">
        <v>3333</v>
      </c>
      <c r="B3299" s="1037">
        <v>556.81833723950001</v>
      </c>
    </row>
    <row r="3300" spans="1:2">
      <c r="A3300" s="1036" t="s">
        <v>3334</v>
      </c>
      <c r="B3300" s="1037">
        <v>556.98663455279996</v>
      </c>
    </row>
    <row r="3301" spans="1:2">
      <c r="A3301" s="1036" t="s">
        <v>3354</v>
      </c>
      <c r="B3301" s="1037">
        <v>557.15515041219999</v>
      </c>
    </row>
    <row r="3302" spans="1:2">
      <c r="A3302" s="1036" t="s">
        <v>3335</v>
      </c>
      <c r="B3302" s="1037">
        <v>557.28715653120003</v>
      </c>
    </row>
    <row r="3303" spans="1:2">
      <c r="A3303" s="1036" t="s">
        <v>3336</v>
      </c>
      <c r="B3303" s="1037">
        <v>557.23394767449997</v>
      </c>
    </row>
    <row r="3304" spans="1:2">
      <c r="A3304" s="1036" t="s">
        <v>3337</v>
      </c>
      <c r="B3304" s="1037">
        <v>557.74062660369998</v>
      </c>
    </row>
    <row r="3305" spans="1:2">
      <c r="A3305" s="1036" t="s">
        <v>3338</v>
      </c>
      <c r="B3305" s="1037">
        <v>558.13372591480004</v>
      </c>
    </row>
    <row r="3306" spans="1:2">
      <c r="A3306" s="1036" t="s">
        <v>3339</v>
      </c>
      <c r="B3306" s="1037">
        <v>558.30287325910001</v>
      </c>
    </row>
    <row r="3307" spans="1:2">
      <c r="A3307" s="1036" t="s">
        <v>3340</v>
      </c>
      <c r="B3307" s="1037">
        <v>558.47217838189999</v>
      </c>
    </row>
    <row r="3308" spans="1:2">
      <c r="A3308" s="1036" t="s">
        <v>3341</v>
      </c>
      <c r="B3308" s="1037">
        <v>559.01878086910006</v>
      </c>
    </row>
    <row r="3309" spans="1:2">
      <c r="A3309" s="1036" t="s">
        <v>3342</v>
      </c>
      <c r="B3309" s="1037">
        <v>559.42963105230001</v>
      </c>
    </row>
    <row r="3310" spans="1:2">
      <c r="A3310" s="1036" t="s">
        <v>3343</v>
      </c>
      <c r="B3310" s="1037">
        <v>560.14406254539995</v>
      </c>
    </row>
    <row r="3311" spans="1:2">
      <c r="A3311" s="1036" t="s">
        <v>3344</v>
      </c>
      <c r="B3311" s="1037">
        <v>560.27214127340005</v>
      </c>
    </row>
    <row r="3312" spans="1:2">
      <c r="A3312" s="1036" t="s">
        <v>3345</v>
      </c>
      <c r="B3312" s="1037">
        <v>559.71678962210001</v>
      </c>
    </row>
    <row r="3313" spans="1:2">
      <c r="A3313" s="1036" t="s">
        <v>3346</v>
      </c>
      <c r="B3313" s="1037">
        <v>559.88746224349995</v>
      </c>
    </row>
    <row r="3314" spans="1:2">
      <c r="A3314" s="1036" t="s">
        <v>3347</v>
      </c>
      <c r="B3314" s="1037">
        <v>560.05827847579997</v>
      </c>
    </row>
    <row r="3315" spans="1:2">
      <c r="A3315" s="1036" t="s">
        <v>3348</v>
      </c>
      <c r="B3315" s="1037">
        <v>560.24996726799998</v>
      </c>
    </row>
    <row r="3316" spans="1:2">
      <c r="A3316" s="1036" t="s">
        <v>3349</v>
      </c>
      <c r="B3316" s="1037">
        <v>560.37618805559998</v>
      </c>
    </row>
    <row r="3317" spans="1:2">
      <c r="A3317" s="1036" t="s">
        <v>3350</v>
      </c>
      <c r="B3317" s="1037">
        <v>560.67312229150002</v>
      </c>
    </row>
    <row r="3318" spans="1:2">
      <c r="A3318" s="1036" t="s">
        <v>3351</v>
      </c>
      <c r="B3318" s="1037">
        <v>561.01544626069995</v>
      </c>
    </row>
    <row r="3319" spans="1:2">
      <c r="A3319" s="1036" t="s">
        <v>3290</v>
      </c>
      <c r="B3319" s="1037">
        <v>561.19120817529995</v>
      </c>
    </row>
    <row r="3320" spans="1:2">
      <c r="A3320" s="1036" t="s">
        <v>3352</v>
      </c>
      <c r="B3320" s="1037">
        <v>561.36713269869995</v>
      </c>
    </row>
    <row r="3321" spans="1:2">
      <c r="A3321" s="1036" t="s">
        <v>3353</v>
      </c>
      <c r="B3321" s="1037">
        <v>561.54321983110003</v>
      </c>
    </row>
    <row r="3322" spans="1:2">
      <c r="A3322" s="1036" t="s">
        <v>3355</v>
      </c>
      <c r="B3322" s="1037">
        <v>561.71952533080002</v>
      </c>
    </row>
    <row r="3323" spans="1:2">
      <c r="A3323" s="1036" t="s">
        <v>3413</v>
      </c>
      <c r="B3323" s="1037">
        <v>562.67154979400004</v>
      </c>
    </row>
    <row r="3324" spans="1:2">
      <c r="A3324" s="1036" t="s">
        <v>3414</v>
      </c>
      <c r="B3324" s="1037">
        <v>563.0371745791</v>
      </c>
    </row>
    <row r="3325" spans="1:2">
      <c r="A3325" s="1036" t="s">
        <v>3415</v>
      </c>
      <c r="B3325" s="1037">
        <v>563.58744483400005</v>
      </c>
    </row>
    <row r="3326" spans="1:2">
      <c r="A3326" s="1036" t="s">
        <v>3416</v>
      </c>
      <c r="B3326" s="1037">
        <v>563.68159534799997</v>
      </c>
    </row>
    <row r="3327" spans="1:2">
      <c r="A3327" s="1036" t="s">
        <v>3417</v>
      </c>
      <c r="B3327" s="1037">
        <v>563.85777738349998</v>
      </c>
    </row>
    <row r="3328" spans="1:2">
      <c r="A3328" s="1036" t="s">
        <v>3418</v>
      </c>
      <c r="B3328" s="1037">
        <v>564.03411173320001</v>
      </c>
    </row>
    <row r="3329" spans="1:2">
      <c r="A3329" s="1036" t="s">
        <v>3419</v>
      </c>
      <c r="B3329" s="1037">
        <v>564.47334566740005</v>
      </c>
    </row>
    <row r="3330" spans="1:2">
      <c r="A3330" s="1036" t="s">
        <v>3420</v>
      </c>
      <c r="B3330" s="1037">
        <v>564.66612578980005</v>
      </c>
    </row>
    <row r="3331" spans="1:2">
      <c r="A3331" s="1036" t="s">
        <v>3421</v>
      </c>
      <c r="B3331" s="1037">
        <v>564.84290204119998</v>
      </c>
    </row>
    <row r="3332" spans="1:2">
      <c r="A3332" s="1036" t="s">
        <v>3422</v>
      </c>
      <c r="B3332" s="1037">
        <v>565.01984054009995</v>
      </c>
    </row>
    <row r="3333" spans="1:2">
      <c r="A3333" s="1036" t="s">
        <v>3423</v>
      </c>
      <c r="B3333" s="1037">
        <v>565.19694128640003</v>
      </c>
    </row>
    <row r="3334" spans="1:2">
      <c r="A3334" s="1036" t="s">
        <v>3424</v>
      </c>
      <c r="B3334" s="1037">
        <v>565.37420098560005</v>
      </c>
    </row>
    <row r="3335" spans="1:2">
      <c r="A3335" s="1036" t="s">
        <v>3425</v>
      </c>
      <c r="B3335" s="1037">
        <v>565.55162293210003</v>
      </c>
    </row>
    <row r="3336" spans="1:2">
      <c r="A3336" s="1036" t="s">
        <v>3426</v>
      </c>
      <c r="B3336" s="1037">
        <v>566.25732783340004</v>
      </c>
    </row>
    <row r="3337" spans="1:2">
      <c r="A3337" s="1036" t="s">
        <v>3427</v>
      </c>
      <c r="B3337" s="1037">
        <v>566.54951540479999</v>
      </c>
    </row>
    <row r="3338" spans="1:2">
      <c r="A3338" s="1036" t="s">
        <v>3428</v>
      </c>
      <c r="B3338" s="1037">
        <v>567.07147360450006</v>
      </c>
    </row>
    <row r="3339" spans="1:2">
      <c r="A3339" s="1036" t="s">
        <v>3429</v>
      </c>
      <c r="B3339" s="1037">
        <v>567.2503424967</v>
      </c>
    </row>
    <row r="3340" spans="1:2">
      <c r="A3340" s="1036" t="s">
        <v>3430</v>
      </c>
      <c r="B3340" s="1037">
        <v>567.4293599335</v>
      </c>
    </row>
    <row r="3341" spans="1:2">
      <c r="A3341" s="1036" t="s">
        <v>3431</v>
      </c>
      <c r="B3341" s="1037">
        <v>567.60854089279997</v>
      </c>
    </row>
    <row r="3342" spans="1:2">
      <c r="A3342" s="1036" t="s">
        <v>3432</v>
      </c>
      <c r="B3342" s="1037">
        <v>567.78788537460002</v>
      </c>
    </row>
    <row r="3343" spans="1:2">
      <c r="A3343" s="1036" t="s">
        <v>3433</v>
      </c>
      <c r="B3343" s="1037">
        <v>567.96967269720005</v>
      </c>
    </row>
    <row r="3344" spans="1:2">
      <c r="A3344" s="1036" t="s">
        <v>3434</v>
      </c>
      <c r="B3344" s="1037">
        <v>568.15162562190005</v>
      </c>
    </row>
    <row r="3345" spans="1:2">
      <c r="A3345" s="1036" t="s">
        <v>3435</v>
      </c>
      <c r="B3345" s="1037">
        <v>568.33337327050003</v>
      </c>
    </row>
    <row r="3346" spans="1:2">
      <c r="A3346" s="1036" t="s">
        <v>3436</v>
      </c>
      <c r="B3346" s="1037">
        <v>568.51528662240003</v>
      </c>
    </row>
    <row r="3347" spans="1:2">
      <c r="A3347" s="1036" t="s">
        <v>3437</v>
      </c>
      <c r="B3347" s="1037">
        <v>568.51726849880004</v>
      </c>
    </row>
    <row r="3348" spans="1:2">
      <c r="A3348" s="1036" t="s">
        <v>3438</v>
      </c>
      <c r="B3348" s="1037">
        <v>568.69911693409995</v>
      </c>
    </row>
    <row r="3349" spans="1:2">
      <c r="A3349" s="1036" t="s">
        <v>3439</v>
      </c>
      <c r="B3349" s="1037">
        <v>568.88113116440002</v>
      </c>
    </row>
    <row r="3350" spans="1:2">
      <c r="A3350" s="1036" t="s">
        <v>3378</v>
      </c>
      <c r="B3350" s="1037">
        <v>569.36199243689998</v>
      </c>
    </row>
    <row r="3351" spans="1:2">
      <c r="A3351" s="1036" t="s">
        <v>3440</v>
      </c>
      <c r="B3351" s="1037">
        <v>569.5948908048</v>
      </c>
    </row>
    <row r="3352" spans="1:2">
      <c r="A3352" s="1036" t="s">
        <v>3441</v>
      </c>
      <c r="B3352" s="1037">
        <v>569.78631428480003</v>
      </c>
    </row>
    <row r="3353" spans="1:2">
      <c r="A3353" s="1036" t="s">
        <v>3442</v>
      </c>
      <c r="B3353" s="1037">
        <v>571.13049808560004</v>
      </c>
    </row>
    <row r="3354" spans="1:2">
      <c r="A3354" s="1036" t="s">
        <v>3443</v>
      </c>
      <c r="B3354" s="1037">
        <v>571.6145697055</v>
      </c>
    </row>
    <row r="3355" spans="1:2">
      <c r="A3355" s="1036" t="s">
        <v>3444</v>
      </c>
      <c r="B3355" s="1037">
        <v>571.79541870599996</v>
      </c>
    </row>
    <row r="3356" spans="1:2">
      <c r="A3356" s="1036" t="s">
        <v>3445</v>
      </c>
      <c r="B3356" s="1037">
        <v>571.97633574259999</v>
      </c>
    </row>
    <row r="3357" spans="1:2">
      <c r="A3357" s="1036" t="s">
        <v>5279</v>
      </c>
      <c r="B3357" s="1037">
        <v>572.59241061030002</v>
      </c>
    </row>
    <row r="3358" spans="1:2">
      <c r="A3358" s="1036" t="s">
        <v>5280</v>
      </c>
      <c r="B3358" s="1037">
        <v>573.14608630520001</v>
      </c>
    </row>
    <row r="3359" spans="1:2">
      <c r="A3359" s="1036" t="s">
        <v>5281</v>
      </c>
      <c r="B3359" s="1037">
        <v>573.7230929259</v>
      </c>
    </row>
    <row r="3360" spans="1:2">
      <c r="A3360" s="1036" t="s">
        <v>3684</v>
      </c>
      <c r="B3360" s="1037">
        <v>573.60176091999995</v>
      </c>
    </row>
    <row r="3361" spans="1:2">
      <c r="A3361" s="1036" t="s">
        <v>5282</v>
      </c>
      <c r="B3361" s="1037">
        <v>573.78633021320002</v>
      </c>
    </row>
    <row r="3362" spans="1:2">
      <c r="A3362" s="1036" t="s">
        <v>5283</v>
      </c>
      <c r="B3362" s="1037">
        <v>573.97083048809998</v>
      </c>
    </row>
    <row r="3363" spans="1:2">
      <c r="A3363" s="1036" t="s">
        <v>5284</v>
      </c>
      <c r="B3363" s="1037">
        <v>574.1553750951</v>
      </c>
    </row>
    <row r="3364" spans="1:2">
      <c r="A3364" s="1036" t="s">
        <v>5298</v>
      </c>
      <c r="B3364" s="1037">
        <v>574.33945790969995</v>
      </c>
    </row>
    <row r="3365" spans="1:2">
      <c r="A3365" s="1036" t="s">
        <v>5299</v>
      </c>
      <c r="B3365" s="1037">
        <v>574.52371480629995</v>
      </c>
    </row>
    <row r="3366" spans="1:2">
      <c r="A3366" s="1036" t="s">
        <v>5285</v>
      </c>
      <c r="B3366" s="1037">
        <v>575.58358304470005</v>
      </c>
    </row>
    <row r="3367" spans="1:2">
      <c r="A3367" s="1036" t="s">
        <v>5286</v>
      </c>
      <c r="B3367" s="1037">
        <v>575.89825139310005</v>
      </c>
    </row>
    <row r="3368" spans="1:2">
      <c r="A3368" s="1036" t="s">
        <v>3542</v>
      </c>
      <c r="B3368" s="1037">
        <v>576.0993445309</v>
      </c>
    </row>
    <row r="3369" spans="1:2">
      <c r="A3369" s="1036" t="s">
        <v>5287</v>
      </c>
      <c r="B3369" s="1037">
        <v>576.28321425269996</v>
      </c>
    </row>
    <row r="3370" spans="1:2">
      <c r="A3370" s="1036" t="s">
        <v>5288</v>
      </c>
      <c r="B3370" s="1037">
        <v>576.46725830310004</v>
      </c>
    </row>
    <row r="3371" spans="1:2">
      <c r="A3371" s="1036" t="s">
        <v>5289</v>
      </c>
      <c r="B3371" s="1037">
        <v>576.62278791790004</v>
      </c>
    </row>
    <row r="3372" spans="1:2">
      <c r="A3372" s="1036" t="s">
        <v>5290</v>
      </c>
      <c r="B3372" s="1037">
        <v>577.05086497970001</v>
      </c>
    </row>
    <row r="3373" spans="1:2">
      <c r="A3373" s="1036" t="s">
        <v>3529</v>
      </c>
      <c r="B3373" s="1037">
        <v>577.05476569550001</v>
      </c>
    </row>
    <row r="3374" spans="1:2">
      <c r="A3374" s="1036" t="s">
        <v>5291</v>
      </c>
      <c r="B3374" s="1037">
        <v>577.33406794849998</v>
      </c>
    </row>
    <row r="3375" spans="1:2">
      <c r="A3375" s="1036" t="s">
        <v>5292</v>
      </c>
      <c r="B3375" s="1037">
        <v>577.5020489044</v>
      </c>
    </row>
    <row r="3376" spans="1:2">
      <c r="A3376" s="1036" t="s">
        <v>5293</v>
      </c>
      <c r="B3376" s="1037">
        <v>577.6911730475</v>
      </c>
    </row>
    <row r="3377" spans="1:2">
      <c r="A3377" s="1036" t="s">
        <v>5294</v>
      </c>
      <c r="B3377" s="1037">
        <v>577.88014430969997</v>
      </c>
    </row>
    <row r="3378" spans="1:2">
      <c r="A3378" s="1036" t="s">
        <v>5295</v>
      </c>
      <c r="B3378" s="1037">
        <v>578.27374173850001</v>
      </c>
    </row>
    <row r="3379" spans="1:2">
      <c r="A3379" s="1036" t="s">
        <v>5296</v>
      </c>
      <c r="B3379" s="1037">
        <v>578.27621487470003</v>
      </c>
    </row>
    <row r="3380" spans="1:2">
      <c r="A3380" s="1036" t="s">
        <v>5297</v>
      </c>
      <c r="B3380" s="1037">
        <v>579.30832193549998</v>
      </c>
    </row>
    <row r="3381" spans="1:2">
      <c r="A3381" s="1036" t="s">
        <v>5253</v>
      </c>
      <c r="B3381" s="1037">
        <v>579.29933779759995</v>
      </c>
    </row>
    <row r="3382" spans="1:2">
      <c r="A3382" s="1036" t="s">
        <v>5361</v>
      </c>
      <c r="B3382" s="1037">
        <v>579.28053201529997</v>
      </c>
    </row>
    <row r="3383" spans="1:2">
      <c r="A3383" s="1036" t="s">
        <v>5362</v>
      </c>
      <c r="B3383" s="1037">
        <v>579.47014527839997</v>
      </c>
    </row>
    <row r="3384" spans="1:2">
      <c r="A3384" s="1036" t="s">
        <v>3539</v>
      </c>
      <c r="B3384" s="1037">
        <v>579.6599393345</v>
      </c>
    </row>
    <row r="3385" spans="1:2">
      <c r="A3385" s="1036" t="s">
        <v>5363</v>
      </c>
      <c r="B3385" s="1037">
        <v>579.71877318439999</v>
      </c>
    </row>
    <row r="3386" spans="1:2">
      <c r="A3386" s="1036" t="s">
        <v>5364</v>
      </c>
      <c r="B3386" s="1037">
        <v>580.07301266620004</v>
      </c>
    </row>
    <row r="3387" spans="1:2">
      <c r="A3387" s="1036" t="s">
        <v>3535</v>
      </c>
      <c r="B3387" s="1037">
        <v>580.84441330380002</v>
      </c>
    </row>
    <row r="3388" spans="1:2">
      <c r="A3388" s="1036" t="s">
        <v>5365</v>
      </c>
      <c r="B3388" s="1037">
        <v>581.55551483320005</v>
      </c>
    </row>
    <row r="3389" spans="1:2">
      <c r="A3389" s="1036" t="s">
        <v>5366</v>
      </c>
      <c r="B3389" s="1037">
        <v>581.74730760709997</v>
      </c>
    </row>
    <row r="3390" spans="1:2">
      <c r="A3390" s="1036" t="s">
        <v>5367</v>
      </c>
      <c r="B3390" s="1037">
        <v>581.93928222459999</v>
      </c>
    </row>
    <row r="3391" spans="1:2">
      <c r="A3391" s="1036" t="s">
        <v>5368</v>
      </c>
      <c r="B3391" s="1037">
        <v>582.13108547210004</v>
      </c>
    </row>
    <row r="3392" spans="1:2">
      <c r="A3392" s="1036" t="s">
        <v>5369</v>
      </c>
      <c r="B3392" s="1037">
        <v>583.14369716110002</v>
      </c>
    </row>
    <row r="3393" spans="1:2">
      <c r="A3393" s="1036" t="s">
        <v>5370</v>
      </c>
      <c r="B3393" s="1037">
        <v>583.14522403190006</v>
      </c>
    </row>
    <row r="3394" spans="1:2">
      <c r="A3394" s="1036" t="s">
        <v>5371</v>
      </c>
      <c r="B3394" s="1037">
        <v>583.71619067270001</v>
      </c>
    </row>
    <row r="3395" spans="1:2">
      <c r="A3395" s="1036" t="s">
        <v>5372</v>
      </c>
      <c r="B3395" s="1037">
        <v>584.21509468169995</v>
      </c>
    </row>
    <row r="3396" spans="1:2">
      <c r="A3396" s="1036" t="s">
        <v>5373</v>
      </c>
      <c r="B3396" s="1037">
        <v>585.14029289610005</v>
      </c>
    </row>
    <row r="3397" spans="1:2">
      <c r="A3397" s="1036" t="s">
        <v>5374</v>
      </c>
      <c r="B3397" s="1037">
        <v>585.33307421389998</v>
      </c>
    </row>
    <row r="3398" spans="1:2">
      <c r="A3398" s="1036" t="s">
        <v>5375</v>
      </c>
      <c r="B3398" s="1037">
        <v>585.52562882999996</v>
      </c>
    </row>
    <row r="3399" spans="1:2">
      <c r="A3399" s="1036" t="s">
        <v>5376</v>
      </c>
      <c r="B3399" s="1037">
        <v>585.76520378650002</v>
      </c>
    </row>
    <row r="3400" spans="1:2">
      <c r="A3400" s="1036" t="s">
        <v>5384</v>
      </c>
      <c r="B3400" s="1037">
        <v>585.95795741649999</v>
      </c>
    </row>
    <row r="3401" spans="1:2">
      <c r="A3401" s="1036" t="s">
        <v>5377</v>
      </c>
      <c r="B3401" s="1037">
        <v>586.78387677310002</v>
      </c>
    </row>
    <row r="3402" spans="1:2">
      <c r="A3402" s="1036" t="s">
        <v>5378</v>
      </c>
      <c r="B3402" s="1037">
        <v>587.22474676629997</v>
      </c>
    </row>
    <row r="3403" spans="1:2">
      <c r="A3403" s="1036" t="s">
        <v>5379</v>
      </c>
      <c r="B3403" s="1037">
        <v>587.52784677509999</v>
      </c>
    </row>
    <row r="3404" spans="1:2">
      <c r="A3404" s="1036" t="s">
        <v>3608</v>
      </c>
      <c r="B3404" s="1037">
        <v>587.72128479950004</v>
      </c>
    </row>
    <row r="3405" spans="1:2">
      <c r="A3405" s="1036" t="s">
        <v>5380</v>
      </c>
      <c r="B3405" s="1037">
        <v>587.91490755100006</v>
      </c>
    </row>
    <row r="3406" spans="1:2">
      <c r="A3406" s="1036" t="s">
        <v>5385</v>
      </c>
      <c r="B3406" s="1037">
        <v>588.49499865099995</v>
      </c>
    </row>
    <row r="3407" spans="1:2">
      <c r="A3407" s="1036" t="s">
        <v>5386</v>
      </c>
      <c r="B3407" s="1037">
        <v>588.644107082</v>
      </c>
    </row>
    <row r="3408" spans="1:2">
      <c r="A3408" s="1036" t="s">
        <v>5381</v>
      </c>
      <c r="B3408" s="1037">
        <v>588.83691622749996</v>
      </c>
    </row>
    <row r="3409" spans="1:2">
      <c r="A3409" s="1036" t="s">
        <v>3674</v>
      </c>
      <c r="B3409" s="1037">
        <v>588.67543911320001</v>
      </c>
    </row>
    <row r="3410" spans="1:2">
      <c r="A3410" s="1036" t="s">
        <v>5382</v>
      </c>
      <c r="B3410" s="1037">
        <v>588.50692466600003</v>
      </c>
    </row>
    <row r="3411" spans="1:2">
      <c r="A3411" s="1036" t="s">
        <v>5383</v>
      </c>
      <c r="B3411" s="1037">
        <v>588.70033505929996</v>
      </c>
    </row>
    <row r="3412" spans="1:2">
      <c r="A3412" s="1036" t="s">
        <v>5329</v>
      </c>
      <c r="B3412" s="1037">
        <v>588.89392980540003</v>
      </c>
    </row>
    <row r="3413" spans="1:2">
      <c r="A3413" s="1036" t="s">
        <v>5452</v>
      </c>
      <c r="B3413" s="1037">
        <v>589.47580461699999</v>
      </c>
    </row>
    <row r="3414" spans="1:2">
      <c r="A3414" s="1036" t="s">
        <v>5453</v>
      </c>
      <c r="B3414" s="1037">
        <v>589.89312155699997</v>
      </c>
    </row>
    <row r="3415" spans="1:2">
      <c r="A3415" s="1036" t="s">
        <v>3565</v>
      </c>
      <c r="B3415" s="1037">
        <v>590.68681471069999</v>
      </c>
    </row>
    <row r="3416" spans="1:2">
      <c r="A3416" s="1036" t="s">
        <v>5454</v>
      </c>
      <c r="B3416" s="1037">
        <v>590.88081005180004</v>
      </c>
    </row>
    <row r="3417" spans="1:2">
      <c r="A3417" s="1036" t="s">
        <v>5455</v>
      </c>
      <c r="B3417" s="1037">
        <v>591.0750052464</v>
      </c>
    </row>
    <row r="3418" spans="1:2">
      <c r="A3418" s="1036" t="s">
        <v>5456</v>
      </c>
      <c r="B3418" s="1037">
        <v>591.2688962098</v>
      </c>
    </row>
    <row r="3419" spans="1:2">
      <c r="A3419" s="1036" t="s">
        <v>5457</v>
      </c>
      <c r="B3419" s="1037">
        <v>591.46297193220005</v>
      </c>
    </row>
    <row r="3420" spans="1:2">
      <c r="A3420" s="1036" t="s">
        <v>5458</v>
      </c>
      <c r="B3420" s="1037">
        <v>592.37236708060004</v>
      </c>
    </row>
    <row r="3421" spans="1:2">
      <c r="A3421" s="1036" t="s">
        <v>3706</v>
      </c>
      <c r="B3421" s="1037">
        <v>592.54224751100003</v>
      </c>
    </row>
    <row r="3422" spans="1:2">
      <c r="A3422" s="1036" t="s">
        <v>5459</v>
      </c>
      <c r="B3422" s="1037">
        <v>592.82077311609999</v>
      </c>
    </row>
    <row r="3423" spans="1:2">
      <c r="A3423" s="1036" t="s">
        <v>5460</v>
      </c>
      <c r="B3423" s="1037">
        <v>593.01412571799995</v>
      </c>
    </row>
    <row r="3424" spans="1:2">
      <c r="A3424" s="1036" t="s">
        <v>3566</v>
      </c>
      <c r="B3424" s="1037">
        <v>593.2087963537</v>
      </c>
    </row>
    <row r="3425" spans="1:2">
      <c r="A3425" s="1036" t="s">
        <v>5461</v>
      </c>
      <c r="B3425" s="1037">
        <v>593.40360868070002</v>
      </c>
    </row>
    <row r="3426" spans="1:2">
      <c r="A3426" s="1036" t="s">
        <v>5462</v>
      </c>
      <c r="B3426" s="1037">
        <v>593.59852971719999</v>
      </c>
    </row>
    <row r="3427" spans="1:2">
      <c r="A3427" s="1036" t="s">
        <v>5463</v>
      </c>
      <c r="B3427" s="1037">
        <v>593.79469470180004</v>
      </c>
    </row>
    <row r="3428" spans="1:2">
      <c r="A3428" s="1036" t="s">
        <v>5477</v>
      </c>
      <c r="B3428" s="1037">
        <v>593.99104749679998</v>
      </c>
    </row>
    <row r="3429" spans="1:2">
      <c r="A3429" s="1036" t="s">
        <v>5464</v>
      </c>
      <c r="B3429" s="1037">
        <v>594.18757832929998</v>
      </c>
    </row>
    <row r="3430" spans="1:2">
      <c r="A3430" s="1036" t="s">
        <v>5465</v>
      </c>
      <c r="B3430" s="1037">
        <v>594.38429697879997</v>
      </c>
    </row>
    <row r="3431" spans="1:2">
      <c r="A3431" s="1036" t="s">
        <v>5466</v>
      </c>
      <c r="B3431" s="1037">
        <v>595.72429888579995</v>
      </c>
    </row>
    <row r="3432" spans="1:2">
      <c r="A3432" s="1036" t="s">
        <v>5467</v>
      </c>
      <c r="B3432" s="1037">
        <v>595.92203332429995</v>
      </c>
    </row>
    <row r="3433" spans="1:2">
      <c r="A3433" s="1036" t="s">
        <v>5468</v>
      </c>
      <c r="B3433" s="1037">
        <v>596.11936123639998</v>
      </c>
    </row>
    <row r="3434" spans="1:2">
      <c r="A3434" s="1036" t="s">
        <v>5469</v>
      </c>
      <c r="B3434" s="1037">
        <v>596.3175696257</v>
      </c>
    </row>
    <row r="3435" spans="1:2">
      <c r="A3435" s="1036" t="s">
        <v>5470</v>
      </c>
      <c r="B3435" s="1037">
        <v>596.51597199130003</v>
      </c>
    </row>
    <row r="3436" spans="1:2">
      <c r="A3436" s="1036" t="s">
        <v>3537</v>
      </c>
      <c r="B3436" s="1037">
        <v>596.7140293507</v>
      </c>
    </row>
    <row r="3437" spans="1:2">
      <c r="A3437" s="1036" t="s">
        <v>3513</v>
      </c>
      <c r="B3437" s="1037">
        <v>597.30232544789999</v>
      </c>
    </row>
    <row r="3438" spans="1:2">
      <c r="A3438" s="1036" t="s">
        <v>5471</v>
      </c>
      <c r="B3438" s="1037">
        <v>597.50016325319996</v>
      </c>
    </row>
    <row r="3439" spans="1:2">
      <c r="A3439" s="1036" t="s">
        <v>5472</v>
      </c>
      <c r="B3439" s="1037">
        <v>597.69780641570003</v>
      </c>
    </row>
    <row r="3440" spans="1:2">
      <c r="A3440" s="1036" t="s">
        <v>5473</v>
      </c>
      <c r="B3440" s="1037">
        <v>597.89528342250003</v>
      </c>
    </row>
    <row r="3441" spans="1:2">
      <c r="A3441" s="1036" t="s">
        <v>5474</v>
      </c>
      <c r="B3441" s="1037">
        <v>598.46198042720005</v>
      </c>
    </row>
    <row r="3442" spans="1:2">
      <c r="A3442" s="1036" t="s">
        <v>5475</v>
      </c>
      <c r="B3442" s="1037">
        <v>598.9126778886</v>
      </c>
    </row>
    <row r="3443" spans="1:2">
      <c r="A3443" s="1036" t="s">
        <v>3582</v>
      </c>
      <c r="B3443" s="1037">
        <v>599.65747225699999</v>
      </c>
    </row>
    <row r="3444" spans="1:2">
      <c r="A3444" s="1036" t="s">
        <v>5476</v>
      </c>
      <c r="B3444" s="1037">
        <v>599.85504552299994</v>
      </c>
    </row>
    <row r="3445" spans="1:2">
      <c r="A3445" s="1036" t="s">
        <v>5639</v>
      </c>
      <c r="B3445" s="1037">
        <v>600.3178035295</v>
      </c>
    </row>
    <row r="3446" spans="1:2">
      <c r="A3446" s="1036" t="s">
        <v>5640</v>
      </c>
      <c r="B3446" s="1037">
        <v>600.51570859150002</v>
      </c>
    </row>
    <row r="3447" spans="1:2">
      <c r="A3447" s="1036" t="s">
        <v>3647</v>
      </c>
      <c r="B3447" s="1037">
        <v>600.71366145260004</v>
      </c>
    </row>
    <row r="3448" spans="1:2">
      <c r="A3448" s="1036" t="s">
        <v>3685</v>
      </c>
      <c r="B3448" s="1037">
        <v>600.9890786981</v>
      </c>
    </row>
    <row r="3449" spans="1:2">
      <c r="A3449" s="1036" t="s">
        <v>5641</v>
      </c>
      <c r="B3449" s="1037">
        <v>601.18712602979997</v>
      </c>
    </row>
    <row r="3450" spans="1:2">
      <c r="A3450" s="1036" t="s">
        <v>3557</v>
      </c>
      <c r="B3450" s="1037">
        <v>601.43422411749998</v>
      </c>
    </row>
    <row r="3451" spans="1:2">
      <c r="A3451" s="1036" t="s">
        <v>3583</v>
      </c>
      <c r="B3451" s="1037">
        <v>602.11693723049996</v>
      </c>
    </row>
    <row r="3452" spans="1:2">
      <c r="A3452" s="1036" t="s">
        <v>5642</v>
      </c>
      <c r="B3452" s="1037">
        <v>602.29138189950004</v>
      </c>
    </row>
    <row r="3453" spans="1:2">
      <c r="A3453" s="1036" t="s">
        <v>5643</v>
      </c>
      <c r="B3453" s="1037">
        <v>602.4915941342</v>
      </c>
    </row>
    <row r="3454" spans="1:2">
      <c r="A3454" s="1036" t="s">
        <v>5644</v>
      </c>
      <c r="B3454" s="1037">
        <v>602.69190289940002</v>
      </c>
    </row>
    <row r="3455" spans="1:2">
      <c r="A3455" s="1036" t="s">
        <v>3628</v>
      </c>
      <c r="B3455" s="1037">
        <v>602.94666369879997</v>
      </c>
    </row>
    <row r="3456" spans="1:2">
      <c r="A3456" s="1036" t="s">
        <v>5645</v>
      </c>
      <c r="B3456" s="1037">
        <v>603.39750645469996</v>
      </c>
    </row>
    <row r="3457" spans="1:2">
      <c r="A3457" s="1036" t="s">
        <v>3567</v>
      </c>
      <c r="B3457" s="1037">
        <v>603.56702997720004</v>
      </c>
    </row>
    <row r="3458" spans="1:2">
      <c r="A3458" s="1036" t="s">
        <v>5646</v>
      </c>
      <c r="B3458" s="1037">
        <v>604.41965586269998</v>
      </c>
    </row>
    <row r="3459" spans="1:2">
      <c r="A3459" s="1036" t="s">
        <v>5647</v>
      </c>
      <c r="B3459" s="1037">
        <v>604.37616850359996</v>
      </c>
    </row>
    <row r="3460" spans="1:2">
      <c r="A3460" s="1036" t="s">
        <v>5648</v>
      </c>
      <c r="B3460" s="1037">
        <v>604.57669227370002</v>
      </c>
    </row>
    <row r="3461" spans="1:2">
      <c r="A3461" s="1036" t="s">
        <v>5649</v>
      </c>
      <c r="B3461" s="1037">
        <v>604.77739350599995</v>
      </c>
    </row>
    <row r="3462" spans="1:2">
      <c r="A3462" s="1036" t="s">
        <v>5650</v>
      </c>
      <c r="B3462" s="1037">
        <v>605.77648486379996</v>
      </c>
    </row>
    <row r="3463" spans="1:2">
      <c r="A3463" s="1036" t="s">
        <v>5651</v>
      </c>
      <c r="B3463" s="1037">
        <v>606.34351593309998</v>
      </c>
    </row>
    <row r="3464" spans="1:2">
      <c r="A3464" s="1036" t="s">
        <v>3578</v>
      </c>
      <c r="B3464" s="1037">
        <v>606.79052977560002</v>
      </c>
    </row>
    <row r="3465" spans="1:2">
      <c r="A3465" s="1036" t="s">
        <v>5652</v>
      </c>
      <c r="B3465" s="1037">
        <v>606.90234011059999</v>
      </c>
    </row>
    <row r="3466" spans="1:2">
      <c r="A3466" s="1036" t="s">
        <v>5653</v>
      </c>
      <c r="B3466" s="1037">
        <v>607.66155971360001</v>
      </c>
    </row>
    <row r="3467" spans="1:2">
      <c r="A3467" s="1036" t="s">
        <v>5654</v>
      </c>
      <c r="B3467" s="1037">
        <v>607.86278012790001</v>
      </c>
    </row>
    <row r="3468" spans="1:2">
      <c r="A3468" s="1036" t="s">
        <v>3609</v>
      </c>
      <c r="B3468" s="1037">
        <v>608.06404990140004</v>
      </c>
    </row>
    <row r="3469" spans="1:2">
      <c r="A3469" s="1036" t="s">
        <v>5659</v>
      </c>
      <c r="B3469" s="1037">
        <v>608.26418724519999</v>
      </c>
    </row>
    <row r="3470" spans="1:2">
      <c r="A3470" s="1036" t="s">
        <v>5655</v>
      </c>
      <c r="B3470" s="1037">
        <v>608.21508175919996</v>
      </c>
    </row>
    <row r="3471" spans="1:2">
      <c r="A3471" s="1036" t="s">
        <v>5656</v>
      </c>
      <c r="B3471" s="1037">
        <v>608.49351966129996</v>
      </c>
    </row>
    <row r="3472" spans="1:2">
      <c r="A3472" s="1036" t="s">
        <v>5657</v>
      </c>
      <c r="B3472" s="1037">
        <v>609.12940000360004</v>
      </c>
    </row>
    <row r="3473" spans="1:2">
      <c r="A3473" s="1036" t="s">
        <v>3530</v>
      </c>
      <c r="B3473" s="1037">
        <v>610.17627398820002</v>
      </c>
    </row>
    <row r="3474" spans="1:2">
      <c r="A3474" s="1036" t="s">
        <v>5603</v>
      </c>
      <c r="B3474" s="1037">
        <v>610.37760515779996</v>
      </c>
    </row>
    <row r="3475" spans="1:2">
      <c r="A3475" s="1036" t="s">
        <v>5658</v>
      </c>
      <c r="B3475" s="1037">
        <v>610.57910732610003</v>
      </c>
    </row>
    <row r="3476" spans="1:2">
      <c r="A3476" s="1036" t="s">
        <v>3707</v>
      </c>
      <c r="B3476" s="1037">
        <v>610.79109296189995</v>
      </c>
    </row>
    <row r="3477" spans="1:2">
      <c r="A3477" s="1036" t="s">
        <v>5801</v>
      </c>
      <c r="B3477" s="1037">
        <v>610.99304858630001</v>
      </c>
    </row>
    <row r="3478" spans="1:2">
      <c r="A3478" s="1036" t="s">
        <v>3580</v>
      </c>
      <c r="B3478" s="1037">
        <v>611.16821184089997</v>
      </c>
    </row>
    <row r="3479" spans="1:2">
      <c r="A3479" s="1036" t="s">
        <v>5780</v>
      </c>
      <c r="B3479" s="1037">
        <v>611.37043781679995</v>
      </c>
    </row>
    <row r="3480" spans="1:2">
      <c r="A3480" s="1036" t="s">
        <v>5781</v>
      </c>
      <c r="B3480" s="1037">
        <v>612.38283421200003</v>
      </c>
    </row>
    <row r="3481" spans="1:2">
      <c r="A3481" s="1036" t="s">
        <v>5782</v>
      </c>
      <c r="B3481" s="1037">
        <v>612.58621614859999</v>
      </c>
    </row>
    <row r="3482" spans="1:2">
      <c r="A3482" s="1036" t="s">
        <v>5783</v>
      </c>
      <c r="B3482" s="1037">
        <v>612.78979473480001</v>
      </c>
    </row>
    <row r="3483" spans="1:2">
      <c r="A3483" s="1036" t="s">
        <v>5784</v>
      </c>
      <c r="B3483" s="1037">
        <v>612.55097719269997</v>
      </c>
    </row>
    <row r="3484" spans="1:2">
      <c r="A3484" s="1036" t="s">
        <v>3671</v>
      </c>
      <c r="B3484" s="1037">
        <v>612.2184447162</v>
      </c>
    </row>
    <row r="3485" spans="1:2">
      <c r="A3485" s="1036" t="s">
        <v>5785</v>
      </c>
      <c r="B3485" s="1037">
        <v>612.44438742770001</v>
      </c>
    </row>
    <row r="3486" spans="1:2">
      <c r="A3486" s="1036" t="s">
        <v>5786</v>
      </c>
      <c r="B3486" s="1037">
        <v>613.0627541696</v>
      </c>
    </row>
    <row r="3487" spans="1:2">
      <c r="A3487" s="1036" t="s">
        <v>5787</v>
      </c>
      <c r="B3487" s="1037">
        <v>613.26709054800006</v>
      </c>
    </row>
    <row r="3488" spans="1:2">
      <c r="A3488" s="1036" t="s">
        <v>5788</v>
      </c>
      <c r="B3488" s="1037">
        <v>613.471627743</v>
      </c>
    </row>
    <row r="3489" spans="1:2">
      <c r="A3489" s="1036" t="s">
        <v>5789</v>
      </c>
      <c r="B3489" s="1037">
        <v>613.67629735339995</v>
      </c>
    </row>
    <row r="3490" spans="1:2">
      <c r="A3490" s="1036" t="s">
        <v>5790</v>
      </c>
      <c r="B3490" s="1037">
        <v>614.40716113999997</v>
      </c>
    </row>
    <row r="3491" spans="1:2">
      <c r="A3491" s="1036" t="s">
        <v>5791</v>
      </c>
      <c r="B3491" s="1037">
        <v>614.13718263110002</v>
      </c>
    </row>
    <row r="3492" spans="1:2">
      <c r="A3492" s="1036" t="s">
        <v>5792</v>
      </c>
      <c r="B3492" s="1037">
        <v>614.84531896509998</v>
      </c>
    </row>
    <row r="3493" spans="1:2">
      <c r="A3493" s="1036" t="s">
        <v>5793</v>
      </c>
      <c r="B3493" s="1037">
        <v>614.85441407899998</v>
      </c>
    </row>
    <row r="3494" spans="1:2">
      <c r="A3494" s="1036" t="s">
        <v>5794</v>
      </c>
      <c r="B3494" s="1037">
        <v>615.0581850241</v>
      </c>
    </row>
    <row r="3495" spans="1:2">
      <c r="A3495" s="1036" t="s">
        <v>3606</v>
      </c>
      <c r="B3495" s="1037">
        <v>615.26215571199998</v>
      </c>
    </row>
    <row r="3496" spans="1:2">
      <c r="A3496" s="1036" t="s">
        <v>3602</v>
      </c>
      <c r="B3496" s="1037">
        <v>615.46632614279997</v>
      </c>
    </row>
    <row r="3497" spans="1:2">
      <c r="A3497" s="1036" t="s">
        <v>5795</v>
      </c>
      <c r="B3497" s="1037">
        <v>615.67069631660002</v>
      </c>
    </row>
    <row r="3498" spans="1:2">
      <c r="A3498" s="1036" t="s">
        <v>5796</v>
      </c>
      <c r="B3498" s="1037">
        <v>615.87526623370002</v>
      </c>
    </row>
    <row r="3499" spans="1:2">
      <c r="A3499" s="1036" t="s">
        <v>5797</v>
      </c>
      <c r="B3499" s="1037">
        <v>615.83026941770004</v>
      </c>
    </row>
    <row r="3500" spans="1:2">
      <c r="A3500" s="1036" t="s">
        <v>5798</v>
      </c>
      <c r="B3500" s="1037">
        <v>615.91553254840005</v>
      </c>
    </row>
    <row r="3501" spans="1:2">
      <c r="A3501" s="1036" t="s">
        <v>5799</v>
      </c>
      <c r="B3501" s="1037">
        <v>616.16095298020002</v>
      </c>
    </row>
    <row r="3502" spans="1:2">
      <c r="A3502" s="1036" t="s">
        <v>5800</v>
      </c>
      <c r="B3502" s="1037">
        <v>616.36688664430005</v>
      </c>
    </row>
    <row r="3503" spans="1:2">
      <c r="A3503" s="1036" t="s">
        <v>3512</v>
      </c>
      <c r="B3503" s="1037">
        <v>616.57292442599999</v>
      </c>
    </row>
    <row r="3504" spans="1:2">
      <c r="A3504" s="1036" t="s">
        <v>3584</v>
      </c>
      <c r="B3504" s="1037">
        <v>616.77916276489998</v>
      </c>
    </row>
    <row r="3505" spans="1:2">
      <c r="A3505" s="1036" t="s">
        <v>5982</v>
      </c>
      <c r="B3505" s="1037">
        <v>617.1629644308</v>
      </c>
    </row>
    <row r="3506" spans="1:2">
      <c r="A3506" s="1036" t="s">
        <v>5983</v>
      </c>
      <c r="B3506" s="1037">
        <v>617.19464668939997</v>
      </c>
    </row>
    <row r="3507" spans="1:2">
      <c r="A3507" s="1036" t="s">
        <v>5984</v>
      </c>
      <c r="B3507" s="1037">
        <v>615.6728410705</v>
      </c>
    </row>
    <row r="3508" spans="1:2">
      <c r="A3508" s="1036" t="s">
        <v>5985</v>
      </c>
      <c r="B3508" s="1037">
        <v>616.08743296600005</v>
      </c>
    </row>
    <row r="3509" spans="1:2">
      <c r="A3509" s="1036" t="s">
        <v>5986</v>
      </c>
      <c r="B3509" s="1037">
        <v>616.28931731789999</v>
      </c>
    </row>
    <row r="3510" spans="1:2">
      <c r="A3510" s="1036" t="s">
        <v>5987</v>
      </c>
      <c r="B3510" s="1037">
        <v>616.49139714340004</v>
      </c>
    </row>
    <row r="3511" spans="1:2">
      <c r="A3511" s="1036" t="s">
        <v>5988</v>
      </c>
      <c r="B3511" s="1037">
        <v>616.24051565690002</v>
      </c>
    </row>
    <row r="3512" spans="1:2">
      <c r="A3512" s="1036" t="s">
        <v>5989</v>
      </c>
      <c r="B3512" s="1037">
        <v>616.22473650380005</v>
      </c>
    </row>
    <row r="3513" spans="1:2">
      <c r="A3513" s="1036" t="s">
        <v>3532</v>
      </c>
      <c r="B3513" s="1037">
        <v>616.10247053959995</v>
      </c>
    </row>
    <row r="3514" spans="1:2">
      <c r="A3514" s="1036" t="s">
        <v>5990</v>
      </c>
      <c r="B3514" s="1037">
        <v>616.07709958939995</v>
      </c>
    </row>
    <row r="3515" spans="1:2">
      <c r="A3515" s="1036" t="s">
        <v>5991</v>
      </c>
      <c r="B3515" s="1037">
        <v>617.08434233360003</v>
      </c>
    </row>
    <row r="3516" spans="1:2">
      <c r="A3516" s="1036" t="s">
        <v>3563</v>
      </c>
      <c r="B3516" s="1037">
        <v>617.28908161729998</v>
      </c>
    </row>
    <row r="3517" spans="1:2">
      <c r="A3517" s="1036" t="s">
        <v>5992</v>
      </c>
      <c r="B3517" s="1037">
        <v>617.49391854580006</v>
      </c>
    </row>
    <row r="3518" spans="1:2">
      <c r="A3518" s="1036" t="s">
        <v>5993</v>
      </c>
      <c r="B3518" s="1037">
        <v>617.66791528980002</v>
      </c>
    </row>
    <row r="3519" spans="1:2">
      <c r="A3519" s="1036" t="s">
        <v>5994</v>
      </c>
      <c r="B3519" s="1037">
        <v>618.65522249360004</v>
      </c>
    </row>
    <row r="3520" spans="1:2">
      <c r="A3520" s="1036" t="s">
        <v>5995</v>
      </c>
      <c r="B3520" s="1037">
        <v>618.14678415649996</v>
      </c>
    </row>
    <row r="3521" spans="1:2">
      <c r="A3521" s="1036" t="s">
        <v>5996</v>
      </c>
      <c r="B3521" s="1037">
        <v>618.70261172430003</v>
      </c>
    </row>
    <row r="3522" spans="1:2">
      <c r="A3522" s="1036" t="s">
        <v>3610</v>
      </c>
      <c r="B3522" s="1037">
        <v>619.34079516990005</v>
      </c>
    </row>
    <row r="3523" spans="1:2">
      <c r="A3523" s="1036" t="s">
        <v>5997</v>
      </c>
      <c r="B3523" s="1037">
        <v>619.54698781239995</v>
      </c>
    </row>
    <row r="3524" spans="1:2">
      <c r="A3524" s="1036" t="s">
        <v>5998</v>
      </c>
      <c r="B3524" s="1037">
        <v>619.75337536239999</v>
      </c>
    </row>
    <row r="3525" spans="1:2">
      <c r="A3525" s="1036" t="s">
        <v>5999</v>
      </c>
      <c r="B3525" s="1037">
        <v>619.92342825139997</v>
      </c>
    </row>
    <row r="3526" spans="1:2">
      <c r="A3526" s="1036" t="s">
        <v>6000</v>
      </c>
      <c r="B3526" s="1037">
        <v>619.8940701688</v>
      </c>
    </row>
    <row r="3527" spans="1:2">
      <c r="A3527" s="1036" t="s">
        <v>6001</v>
      </c>
      <c r="B3527" s="1037">
        <v>619.7862916537</v>
      </c>
    </row>
    <row r="3528" spans="1:2">
      <c r="A3528" s="1036" t="s">
        <v>6002</v>
      </c>
      <c r="B3528" s="1037">
        <v>620.63371972779998</v>
      </c>
    </row>
    <row r="3529" spans="1:2">
      <c r="A3529" s="1036" t="s">
        <v>3591</v>
      </c>
      <c r="B3529" s="1037">
        <v>621.6349470028</v>
      </c>
    </row>
    <row r="3530" spans="1:2">
      <c r="A3530" s="1036" t="s">
        <v>6003</v>
      </c>
      <c r="B3530" s="1037">
        <v>621.84084933769998</v>
      </c>
    </row>
    <row r="3531" spans="1:2">
      <c r="A3531" s="1036" t="s">
        <v>6004</v>
      </c>
      <c r="B3531" s="1037">
        <v>622.04694570430001</v>
      </c>
    </row>
    <row r="3532" spans="1:2">
      <c r="A3532" s="1036" t="s">
        <v>6005</v>
      </c>
      <c r="B3532" s="1037">
        <v>622.28322209689998</v>
      </c>
    </row>
    <row r="3533" spans="1:2">
      <c r="A3533" s="1036" t="s">
        <v>6006</v>
      </c>
      <c r="B3533" s="1037">
        <v>622.48923504560003</v>
      </c>
    </row>
    <row r="3534" spans="1:2">
      <c r="A3534" s="1036" t="s">
        <v>3593</v>
      </c>
      <c r="B3534" s="1037">
        <v>623</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65"/>
  <sheetViews>
    <sheetView rightToLeft="1" zoomScaleNormal="100" workbookViewId="0">
      <pane xSplit="1" ySplit="2" topLeftCell="AX3" activePane="bottomRight" state="frozen"/>
      <selection pane="topRight" activeCell="B1" sqref="B1"/>
      <selection pane="bottomLeft" activeCell="A3" sqref="A3"/>
      <selection pane="bottomRight" activeCell="BK27" sqref="BK27"/>
    </sheetView>
  </sheetViews>
  <sheetFormatPr defaultColWidth="9.125" defaultRowHeight="14.25"/>
  <cols>
    <col min="1" max="1" width="21.75" style="14" customWidth="1"/>
    <col min="2" max="2" width="10" style="16" bestFit="1" customWidth="1"/>
    <col min="3" max="49" width="8.875" style="16" customWidth="1"/>
    <col min="50" max="57" width="8.875" style="1185" customWidth="1"/>
    <col min="58" max="58" width="8.125" style="14" bestFit="1" customWidth="1"/>
    <col min="59" max="16384" width="9.125" style="14"/>
  </cols>
  <sheetData>
    <row r="1" spans="1:58" ht="18" customHeight="1">
      <c r="A1" s="16"/>
    </row>
    <row r="2" spans="1:58" ht="35.25" customHeight="1">
      <c r="A2" s="647" t="s">
        <v>1666</v>
      </c>
      <c r="B2" s="846" t="s">
        <v>1982</v>
      </c>
      <c r="C2" s="847" t="s">
        <v>1983</v>
      </c>
      <c r="D2" s="847" t="s">
        <v>1984</v>
      </c>
      <c r="E2" s="847" t="s">
        <v>1985</v>
      </c>
      <c r="F2" s="847" t="s">
        <v>1986</v>
      </c>
      <c r="G2" s="847" t="s">
        <v>1987</v>
      </c>
      <c r="H2" s="847" t="s">
        <v>1988</v>
      </c>
      <c r="I2" s="847" t="s">
        <v>1989</v>
      </c>
      <c r="J2" s="847" t="s">
        <v>1990</v>
      </c>
      <c r="K2" s="847" t="s">
        <v>1991</v>
      </c>
      <c r="L2" s="847" t="s">
        <v>1992</v>
      </c>
      <c r="M2" s="847" t="s">
        <v>1993</v>
      </c>
      <c r="N2" s="847" t="s">
        <v>1994</v>
      </c>
      <c r="O2" s="847" t="s">
        <v>1995</v>
      </c>
      <c r="P2" s="847" t="s">
        <v>1996</v>
      </c>
      <c r="Q2" s="847" t="s">
        <v>1997</v>
      </c>
      <c r="R2" s="847" t="s">
        <v>1998</v>
      </c>
      <c r="S2" s="847" t="s">
        <v>1999</v>
      </c>
      <c r="T2" s="847" t="s">
        <v>2000</v>
      </c>
      <c r="U2" s="847" t="s">
        <v>2001</v>
      </c>
      <c r="V2" s="847" t="s">
        <v>1977</v>
      </c>
      <c r="W2" s="847" t="s">
        <v>2002</v>
      </c>
      <c r="X2" s="847" t="s">
        <v>2003</v>
      </c>
      <c r="Y2" s="847" t="s">
        <v>1541</v>
      </c>
      <c r="Z2" s="847" t="s">
        <v>2004</v>
      </c>
      <c r="AA2" s="847" t="s">
        <v>1695</v>
      </c>
      <c r="AB2" s="847" t="s">
        <v>1744</v>
      </c>
      <c r="AC2" s="847" t="s">
        <v>2005</v>
      </c>
      <c r="AD2" s="847" t="s">
        <v>2006</v>
      </c>
      <c r="AE2" s="847" t="s">
        <v>2007</v>
      </c>
      <c r="AF2" s="847" t="s">
        <v>2008</v>
      </c>
      <c r="AG2" s="847" t="s">
        <v>1935</v>
      </c>
      <c r="AH2" s="847" t="s">
        <v>1974</v>
      </c>
      <c r="AI2" s="847" t="s">
        <v>2054</v>
      </c>
      <c r="AJ2" s="847" t="s">
        <v>2099</v>
      </c>
      <c r="AK2" s="847" t="s">
        <v>2320</v>
      </c>
      <c r="AL2" s="847" t="s">
        <v>2385</v>
      </c>
      <c r="AM2" s="847" t="s">
        <v>2434</v>
      </c>
      <c r="AN2" s="847" t="s">
        <v>2492</v>
      </c>
      <c r="AO2" s="847" t="s">
        <v>2539</v>
      </c>
      <c r="AP2" s="847" t="s">
        <v>2581</v>
      </c>
      <c r="AQ2" s="847" t="s">
        <v>2629</v>
      </c>
      <c r="AR2" s="847" t="s">
        <v>2678</v>
      </c>
      <c r="AS2" s="847" t="s">
        <v>2731</v>
      </c>
      <c r="AT2" s="847" t="s">
        <v>2902</v>
      </c>
      <c r="AU2" s="847" t="s">
        <v>2990</v>
      </c>
      <c r="AV2" s="847" t="s">
        <v>3101</v>
      </c>
      <c r="AW2" s="847" t="s">
        <v>3223</v>
      </c>
      <c r="AX2" s="1186" t="s">
        <v>3289</v>
      </c>
      <c r="AY2" s="1186" t="s">
        <v>3379</v>
      </c>
      <c r="AZ2" s="1186" t="s">
        <v>5254</v>
      </c>
      <c r="BA2" s="1186" t="s">
        <v>5330</v>
      </c>
      <c r="BB2" s="1186" t="s">
        <v>5420</v>
      </c>
      <c r="BC2" s="1186" t="s">
        <v>5604</v>
      </c>
      <c r="BD2" s="1186" t="s">
        <v>5747</v>
      </c>
      <c r="BE2" s="1186" t="s">
        <v>5944</v>
      </c>
      <c r="BF2" s="626" t="s">
        <v>220</v>
      </c>
    </row>
    <row r="3" spans="1:58">
      <c r="A3" s="633" t="s">
        <v>188</v>
      </c>
      <c r="B3" s="621">
        <f t="shared" ref="B3:AD3" si="0">SUM(B4:B9)</f>
        <v>581499</v>
      </c>
      <c r="C3" s="621">
        <f t="shared" si="0"/>
        <v>581499</v>
      </c>
      <c r="D3" s="621">
        <f t="shared" si="0"/>
        <v>586499</v>
      </c>
      <c r="E3" s="621">
        <f t="shared" si="0"/>
        <v>624499</v>
      </c>
      <c r="F3" s="621">
        <f t="shared" si="0"/>
        <v>605499</v>
      </c>
      <c r="G3" s="621">
        <f t="shared" si="0"/>
        <v>678800</v>
      </c>
      <c r="H3" s="621">
        <f t="shared" si="0"/>
        <v>762958</v>
      </c>
      <c r="I3" s="621">
        <f t="shared" si="0"/>
        <v>815958</v>
      </c>
      <c r="J3" s="621">
        <f t="shared" si="0"/>
        <v>754458</v>
      </c>
      <c r="K3" s="621">
        <f t="shared" si="0"/>
        <v>708488</v>
      </c>
      <c r="L3" s="621">
        <f t="shared" si="0"/>
        <v>717779</v>
      </c>
      <c r="M3" s="621">
        <f t="shared" si="0"/>
        <v>710097</v>
      </c>
      <c r="N3" s="621">
        <f t="shared" si="0"/>
        <v>710097</v>
      </c>
      <c r="O3" s="621">
        <f t="shared" si="0"/>
        <v>714097</v>
      </c>
      <c r="P3" s="621">
        <f t="shared" si="0"/>
        <v>838525</v>
      </c>
      <c r="Q3" s="621">
        <f t="shared" si="0"/>
        <v>804525</v>
      </c>
      <c r="R3" s="621">
        <f t="shared" si="0"/>
        <v>765165</v>
      </c>
      <c r="S3" s="621">
        <f t="shared" si="0"/>
        <v>760165</v>
      </c>
      <c r="T3" s="621">
        <f t="shared" si="0"/>
        <v>958646</v>
      </c>
      <c r="U3" s="621">
        <f t="shared" si="0"/>
        <v>1025246</v>
      </c>
      <c r="V3" s="621">
        <f t="shared" si="0"/>
        <v>1138886</v>
      </c>
      <c r="W3" s="621">
        <f t="shared" si="0"/>
        <v>1158561</v>
      </c>
      <c r="X3" s="621">
        <f t="shared" si="0"/>
        <v>1227561</v>
      </c>
      <c r="Y3" s="621">
        <f t="shared" si="0"/>
        <v>1284518</v>
      </c>
      <c r="Z3" s="621">
        <f t="shared" si="0"/>
        <v>1304518</v>
      </c>
      <c r="AA3" s="621">
        <f t="shared" si="0"/>
        <v>1344667</v>
      </c>
      <c r="AB3" s="621">
        <f t="shared" si="0"/>
        <v>1434167</v>
      </c>
      <c r="AC3" s="621">
        <f t="shared" si="0"/>
        <v>1707129</v>
      </c>
      <c r="AD3" s="621">
        <f t="shared" si="0"/>
        <v>1812408.1</v>
      </c>
      <c r="AE3" s="621">
        <f t="shared" ref="AE3:BE3" si="1">SUM(AE4:AE9)</f>
        <v>2029229.1</v>
      </c>
      <c r="AF3" s="621">
        <f t="shared" si="1"/>
        <v>2017359.1</v>
      </c>
      <c r="AG3" s="621">
        <f t="shared" si="1"/>
        <v>2075888.1</v>
      </c>
      <c r="AH3" s="621">
        <f t="shared" si="1"/>
        <v>2247886.6</v>
      </c>
      <c r="AI3" s="621">
        <f t="shared" si="1"/>
        <v>2431476.6</v>
      </c>
      <c r="AJ3" s="621">
        <f t="shared" si="1"/>
        <v>2539957.6</v>
      </c>
      <c r="AK3" s="621">
        <f t="shared" si="1"/>
        <v>2756617.6</v>
      </c>
      <c r="AL3" s="621">
        <f t="shared" si="1"/>
        <v>2856618</v>
      </c>
      <c r="AM3" s="621">
        <f t="shared" si="1"/>
        <v>2856618</v>
      </c>
      <c r="AN3" s="621">
        <f t="shared" si="1"/>
        <v>2874253</v>
      </c>
      <c r="AO3" s="621">
        <f t="shared" si="1"/>
        <v>2943944</v>
      </c>
      <c r="AP3" s="621">
        <f t="shared" si="1"/>
        <v>3186749</v>
      </c>
      <c r="AQ3" s="1109">
        <f t="shared" si="1"/>
        <v>3742604</v>
      </c>
      <c r="AR3" s="1109">
        <f t="shared" si="1"/>
        <v>3972712.821</v>
      </c>
      <c r="AS3" s="1109">
        <f t="shared" si="1"/>
        <v>3949884.0779999997</v>
      </c>
      <c r="AT3" s="1109">
        <f t="shared" si="1"/>
        <v>3984731.6780000003</v>
      </c>
      <c r="AU3" s="1109">
        <f t="shared" si="1"/>
        <v>4040321.2779999999</v>
      </c>
      <c r="AV3" s="1109">
        <f t="shared" si="1"/>
        <v>4089746</v>
      </c>
      <c r="AW3" s="1109">
        <f t="shared" si="1"/>
        <v>4316249.7050000001</v>
      </c>
      <c r="AX3" s="1109">
        <f t="shared" si="1"/>
        <v>4316249.7050000001</v>
      </c>
      <c r="AY3" s="1109">
        <f t="shared" si="1"/>
        <v>4181249.7050000001</v>
      </c>
      <c r="AZ3" s="1109">
        <f t="shared" si="1"/>
        <v>4181752.105</v>
      </c>
      <c r="BA3" s="1109">
        <f t="shared" si="1"/>
        <v>4180949.105</v>
      </c>
      <c r="BB3" s="1109">
        <f t="shared" si="1"/>
        <v>4117899.4610000001</v>
      </c>
      <c r="BC3" s="1109">
        <f t="shared" si="1"/>
        <v>4333742.9539999999</v>
      </c>
      <c r="BD3" s="1109">
        <f t="shared" si="1"/>
        <v>4216506.9959999993</v>
      </c>
      <c r="BE3" s="1109">
        <f t="shared" si="1"/>
        <v>4375906</v>
      </c>
      <c r="BF3" s="638">
        <f>BE3/$BE$22</f>
        <v>0.77227841381563878</v>
      </c>
    </row>
    <row r="4" spans="1:58">
      <c r="A4" s="630" t="s">
        <v>189</v>
      </c>
      <c r="B4" s="639">
        <v>260000</v>
      </c>
      <c r="C4" s="622">
        <v>260000</v>
      </c>
      <c r="D4" s="622">
        <v>265000</v>
      </c>
      <c r="E4" s="622">
        <v>303000</v>
      </c>
      <c r="F4" s="622">
        <v>284000</v>
      </c>
      <c r="G4" s="622">
        <v>357301</v>
      </c>
      <c r="H4" s="622">
        <v>451459</v>
      </c>
      <c r="I4" s="622">
        <v>504459</v>
      </c>
      <c r="J4" s="622">
        <v>442959</v>
      </c>
      <c r="K4" s="622">
        <v>396989</v>
      </c>
      <c r="L4" s="622">
        <v>411280</v>
      </c>
      <c r="M4" s="622">
        <v>392598</v>
      </c>
      <c r="N4" s="639">
        <v>392598</v>
      </c>
      <c r="O4" s="622">
        <v>392598</v>
      </c>
      <c r="P4" s="622">
        <v>517026</v>
      </c>
      <c r="Q4" s="622">
        <v>483026</v>
      </c>
      <c r="R4" s="622">
        <v>443666</v>
      </c>
      <c r="S4" s="622">
        <v>413666</v>
      </c>
      <c r="T4" s="622">
        <v>547635</v>
      </c>
      <c r="U4" s="622">
        <v>564314</v>
      </c>
      <c r="V4" s="622">
        <v>647314</v>
      </c>
      <c r="W4" s="622">
        <v>616449</v>
      </c>
      <c r="X4" s="622">
        <v>638449</v>
      </c>
      <c r="Y4" s="622">
        <v>638449</v>
      </c>
      <c r="Z4" s="639">
        <v>658449</v>
      </c>
      <c r="AA4" s="622">
        <v>702598</v>
      </c>
      <c r="AB4" s="622">
        <v>702598</v>
      </c>
      <c r="AC4" s="622">
        <v>649810</v>
      </c>
      <c r="AD4" s="622">
        <v>601563.6</v>
      </c>
      <c r="AE4" s="622">
        <v>688809.6</v>
      </c>
      <c r="AF4" s="622">
        <v>668440.6</v>
      </c>
      <c r="AG4" s="622">
        <v>683440.6</v>
      </c>
      <c r="AH4" s="622">
        <v>775440.6</v>
      </c>
      <c r="AI4" s="622">
        <v>840999.6</v>
      </c>
      <c r="AJ4" s="622">
        <v>890999.6</v>
      </c>
      <c r="AK4" s="622">
        <v>890999.6</v>
      </c>
      <c r="AL4" s="639">
        <v>991000</v>
      </c>
      <c r="AM4" s="1068">
        <v>991000</v>
      </c>
      <c r="AN4" s="1068">
        <v>981167</v>
      </c>
      <c r="AO4" s="1068">
        <v>1025876</v>
      </c>
      <c r="AP4" s="1068">
        <v>1181986</v>
      </c>
      <c r="AQ4" s="1108">
        <v>1531986</v>
      </c>
      <c r="AR4" s="1108">
        <v>1782094.4580000001</v>
      </c>
      <c r="AS4" s="1108">
        <v>1747000</v>
      </c>
      <c r="AT4" s="1108">
        <v>1722000</v>
      </c>
      <c r="AU4" s="1108">
        <v>1732000</v>
      </c>
      <c r="AV4" s="1108">
        <v>1692000</v>
      </c>
      <c r="AW4" s="1108">
        <v>1742000</v>
      </c>
      <c r="AX4" s="1295">
        <v>1742000</v>
      </c>
      <c r="AY4" s="1108">
        <v>1632000</v>
      </c>
      <c r="AZ4" s="1108">
        <v>1557000</v>
      </c>
      <c r="BA4" s="1108">
        <v>1517000</v>
      </c>
      <c r="BB4" s="1108">
        <v>1477000</v>
      </c>
      <c r="BC4" s="1108">
        <v>1590000</v>
      </c>
      <c r="BD4" s="1108">
        <v>1590000</v>
      </c>
      <c r="BE4" s="1108">
        <v>1800000</v>
      </c>
      <c r="BF4" s="638">
        <f>BE4/$BE$22</f>
        <v>0.31767161928710302</v>
      </c>
    </row>
    <row r="5" spans="1:58">
      <c r="A5" s="630" t="s">
        <v>187</v>
      </c>
      <c r="B5" s="639">
        <v>49000</v>
      </c>
      <c r="C5" s="622">
        <v>49000</v>
      </c>
      <c r="D5" s="622">
        <v>49000</v>
      </c>
      <c r="E5" s="622">
        <v>49000</v>
      </c>
      <c r="F5" s="622">
        <v>49000</v>
      </c>
      <c r="G5" s="622">
        <v>49000</v>
      </c>
      <c r="H5" s="622">
        <v>49000</v>
      </c>
      <c r="I5" s="622">
        <v>49000</v>
      </c>
      <c r="J5" s="622">
        <v>49000</v>
      </c>
      <c r="K5" s="622">
        <v>49000</v>
      </c>
      <c r="L5" s="622">
        <v>49000</v>
      </c>
      <c r="M5" s="622">
        <v>49000</v>
      </c>
      <c r="N5" s="639">
        <v>49000</v>
      </c>
      <c r="O5" s="622">
        <v>49000</v>
      </c>
      <c r="P5" s="622">
        <v>49000</v>
      </c>
      <c r="Q5" s="622">
        <v>49000</v>
      </c>
      <c r="R5" s="622">
        <v>49000</v>
      </c>
      <c r="S5" s="622">
        <v>49000</v>
      </c>
      <c r="T5" s="622">
        <v>49000</v>
      </c>
      <c r="U5" s="622">
        <v>49000</v>
      </c>
      <c r="V5" s="622">
        <v>49000</v>
      </c>
      <c r="W5" s="622">
        <v>49000</v>
      </c>
      <c r="X5" s="622">
        <v>49000</v>
      </c>
      <c r="Y5" s="622">
        <v>44000</v>
      </c>
      <c r="Z5" s="639">
        <v>44000</v>
      </c>
      <c r="AA5" s="622">
        <v>44000</v>
      </c>
      <c r="AB5" s="622">
        <v>44000</v>
      </c>
      <c r="AC5" s="622">
        <v>44000</v>
      </c>
      <c r="AD5" s="622">
        <v>44000</v>
      </c>
      <c r="AE5" s="622">
        <v>44000</v>
      </c>
      <c r="AF5" s="622">
        <v>44000</v>
      </c>
      <c r="AG5" s="622">
        <v>44000</v>
      </c>
      <c r="AH5" s="622">
        <v>44000</v>
      </c>
      <c r="AI5" s="622">
        <v>44000</v>
      </c>
      <c r="AJ5" s="622">
        <v>4000</v>
      </c>
      <c r="AK5" s="622"/>
      <c r="AL5" s="639"/>
      <c r="AM5" s="1068"/>
      <c r="AN5" s="1068"/>
      <c r="AO5" s="1068"/>
      <c r="AP5" s="1068"/>
      <c r="AQ5" s="1108"/>
      <c r="AR5" s="1108"/>
      <c r="AS5" s="1108"/>
      <c r="AT5" s="1108"/>
      <c r="AU5" s="1108"/>
      <c r="AV5" s="1108"/>
      <c r="AW5" s="1108"/>
      <c r="AX5" s="1295"/>
      <c r="AY5" s="1108"/>
      <c r="AZ5" s="1108"/>
      <c r="BA5" s="1108"/>
      <c r="BB5" s="1108"/>
      <c r="BC5" s="1108"/>
      <c r="BD5" s="1108"/>
      <c r="BE5" s="1108"/>
      <c r="BF5" s="638">
        <f t="shared" ref="BF5:BF22" si="2">BE5/$BE$22</f>
        <v>0</v>
      </c>
    </row>
    <row r="6" spans="1:58">
      <c r="A6" s="630" t="s">
        <v>185</v>
      </c>
      <c r="B6" s="639">
        <v>5000</v>
      </c>
      <c r="C6" s="622">
        <v>5000</v>
      </c>
      <c r="D6" s="622">
        <v>5000</v>
      </c>
      <c r="E6" s="622">
        <v>5000</v>
      </c>
      <c r="F6" s="622">
        <v>5000</v>
      </c>
      <c r="G6" s="622">
        <v>5000</v>
      </c>
      <c r="H6" s="622">
        <v>5000</v>
      </c>
      <c r="I6" s="622">
        <v>5000</v>
      </c>
      <c r="J6" s="622">
        <v>5000</v>
      </c>
      <c r="K6" s="622">
        <v>5000</v>
      </c>
      <c r="L6" s="622"/>
      <c r="M6" s="622">
        <v>41000</v>
      </c>
      <c r="N6" s="639">
        <v>41000</v>
      </c>
      <c r="O6" s="622">
        <v>45000</v>
      </c>
      <c r="P6" s="622">
        <v>45000</v>
      </c>
      <c r="Q6" s="622">
        <v>45000</v>
      </c>
      <c r="R6" s="622">
        <v>45000</v>
      </c>
      <c r="S6" s="622">
        <v>70000</v>
      </c>
      <c r="T6" s="622">
        <v>95000</v>
      </c>
      <c r="U6" s="622">
        <v>95000</v>
      </c>
      <c r="V6" s="622">
        <v>95000</v>
      </c>
      <c r="W6" s="622">
        <v>95000</v>
      </c>
      <c r="X6" s="622">
        <v>95000</v>
      </c>
      <c r="Y6" s="622">
        <v>74000</v>
      </c>
      <c r="Z6" s="639">
        <v>74000</v>
      </c>
      <c r="AA6" s="622">
        <v>70000</v>
      </c>
      <c r="AB6" s="622">
        <v>50000</v>
      </c>
      <c r="AC6" s="622">
        <v>50000</v>
      </c>
      <c r="AD6" s="622">
        <v>50000</v>
      </c>
      <c r="AE6" s="622">
        <v>50000</v>
      </c>
      <c r="AF6" s="622">
        <v>40000</v>
      </c>
      <c r="AG6" s="622">
        <v>40000</v>
      </c>
      <c r="AH6" s="622">
        <v>40000</v>
      </c>
      <c r="AI6" s="622">
        <v>46579</v>
      </c>
      <c r="AJ6" s="622">
        <v>46579</v>
      </c>
      <c r="AK6" s="622">
        <v>43579</v>
      </c>
      <c r="AL6" s="639">
        <v>43579</v>
      </c>
      <c r="AM6" s="1068">
        <v>43579</v>
      </c>
      <c r="AN6" s="1068">
        <v>43579</v>
      </c>
      <c r="AO6" s="1068">
        <v>43579</v>
      </c>
      <c r="AP6" s="1068">
        <v>43579</v>
      </c>
      <c r="AQ6" s="1108">
        <v>158579</v>
      </c>
      <c r="AR6" s="1108">
        <v>158579</v>
      </c>
      <c r="AS6" s="1108">
        <v>158579</v>
      </c>
      <c r="AT6" s="1108">
        <v>158579</v>
      </c>
      <c r="AU6" s="1108">
        <v>158579</v>
      </c>
      <c r="AV6" s="1108">
        <v>158579</v>
      </c>
      <c r="AW6" s="1108">
        <v>196579</v>
      </c>
      <c r="AX6" s="1295">
        <v>196579</v>
      </c>
      <c r="AY6" s="1108">
        <v>171579</v>
      </c>
      <c r="AZ6" s="1108">
        <v>171579</v>
      </c>
      <c r="BA6" s="1108">
        <v>171579</v>
      </c>
      <c r="BB6" s="1108">
        <v>171579</v>
      </c>
      <c r="BC6" s="1108">
        <v>126579</v>
      </c>
      <c r="BD6" s="1108">
        <v>111579</v>
      </c>
      <c r="BE6" s="1108">
        <v>111579</v>
      </c>
      <c r="BF6" s="638">
        <f t="shared" si="2"/>
        <v>1.9691934226908705E-2</v>
      </c>
    </row>
    <row r="7" spans="1:58">
      <c r="A7" s="630" t="s">
        <v>184</v>
      </c>
      <c r="B7" s="639">
        <v>57380</v>
      </c>
      <c r="C7" s="622">
        <v>57380</v>
      </c>
      <c r="D7" s="622">
        <v>57380</v>
      </c>
      <c r="E7" s="622">
        <v>57380</v>
      </c>
      <c r="F7" s="622">
        <v>57380</v>
      </c>
      <c r="G7" s="622">
        <v>57380</v>
      </c>
      <c r="H7" s="622">
        <v>47380</v>
      </c>
      <c r="I7" s="622">
        <v>47380</v>
      </c>
      <c r="J7" s="622">
        <v>47380</v>
      </c>
      <c r="K7" s="622">
        <v>47380</v>
      </c>
      <c r="L7" s="622">
        <v>47380</v>
      </c>
      <c r="M7" s="622">
        <v>47380</v>
      </c>
      <c r="N7" s="639">
        <v>47380</v>
      </c>
      <c r="O7" s="622">
        <v>47380</v>
      </c>
      <c r="P7" s="622">
        <v>47380</v>
      </c>
      <c r="Q7" s="622">
        <v>47380</v>
      </c>
      <c r="R7" s="622">
        <v>47380</v>
      </c>
      <c r="S7" s="622">
        <v>47380</v>
      </c>
      <c r="T7" s="622">
        <v>47380</v>
      </c>
      <c r="U7" s="622">
        <v>47380</v>
      </c>
      <c r="V7" s="622">
        <v>47380</v>
      </c>
      <c r="W7" s="622">
        <v>47380</v>
      </c>
      <c r="X7" s="622">
        <v>47380</v>
      </c>
      <c r="Y7" s="622">
        <f>47380+110000</f>
        <v>157380</v>
      </c>
      <c r="Z7" s="639">
        <v>157380</v>
      </c>
      <c r="AA7" s="622">
        <v>157380</v>
      </c>
      <c r="AB7" s="622">
        <v>266880</v>
      </c>
      <c r="AC7" s="622">
        <v>592630</v>
      </c>
      <c r="AD7" s="622">
        <v>746155.5</v>
      </c>
      <c r="AE7" s="622">
        <v>875730.5</v>
      </c>
      <c r="AF7" s="622">
        <v>894229.5</v>
      </c>
      <c r="AG7" s="622">
        <v>937758.5</v>
      </c>
      <c r="AH7" s="622">
        <v>1066446</v>
      </c>
      <c r="AI7" s="622">
        <v>1177898</v>
      </c>
      <c r="AJ7" s="622">
        <v>1276379</v>
      </c>
      <c r="AK7" s="622">
        <v>1450039</v>
      </c>
      <c r="AL7" s="639">
        <v>1450039</v>
      </c>
      <c r="AM7" s="1068">
        <v>1450039</v>
      </c>
      <c r="AN7" s="1068">
        <v>1477507</v>
      </c>
      <c r="AO7" s="1068">
        <v>1502489</v>
      </c>
      <c r="AP7" s="1068">
        <v>1589184</v>
      </c>
      <c r="AQ7" s="1108">
        <v>1730039</v>
      </c>
      <c r="AR7" s="1108">
        <v>1710039.3629999999</v>
      </c>
      <c r="AS7" s="1108">
        <v>1722305.078</v>
      </c>
      <c r="AT7" s="1108">
        <v>1782152.6780000001</v>
      </c>
      <c r="AU7" s="1108">
        <v>1837742.2779999999</v>
      </c>
      <c r="AV7" s="1108">
        <v>1927167</v>
      </c>
      <c r="AW7" s="1108">
        <v>2087670.7050000001</v>
      </c>
      <c r="AX7" s="1295">
        <v>2087670.7050000001</v>
      </c>
      <c r="AY7" s="1108">
        <v>2087670.7050000001</v>
      </c>
      <c r="AZ7" s="1108">
        <v>2163173.105</v>
      </c>
      <c r="BA7" s="1108">
        <v>2202370.105</v>
      </c>
      <c r="BB7" s="1108">
        <v>2179320.4610000001</v>
      </c>
      <c r="BC7" s="1108">
        <v>2327163.9539999999</v>
      </c>
      <c r="BD7" s="1108">
        <v>2275006.9959999998</v>
      </c>
      <c r="BE7" s="1108">
        <v>2274327</v>
      </c>
      <c r="BF7" s="638">
        <f t="shared" si="2"/>
        <v>0.40138285604354396</v>
      </c>
    </row>
    <row r="8" spans="1:58">
      <c r="A8" s="630" t="s">
        <v>183</v>
      </c>
      <c r="B8" s="639">
        <v>160119</v>
      </c>
      <c r="C8" s="622">
        <v>160119</v>
      </c>
      <c r="D8" s="622">
        <v>160119</v>
      </c>
      <c r="E8" s="622">
        <v>160119</v>
      </c>
      <c r="F8" s="622">
        <v>160119</v>
      </c>
      <c r="G8" s="622">
        <v>160119</v>
      </c>
      <c r="H8" s="622">
        <v>160119</v>
      </c>
      <c r="I8" s="622">
        <v>160119</v>
      </c>
      <c r="J8" s="622">
        <v>160119</v>
      </c>
      <c r="K8" s="622">
        <v>160119</v>
      </c>
      <c r="L8" s="622">
        <v>160119</v>
      </c>
      <c r="M8" s="622">
        <v>130119</v>
      </c>
      <c r="N8" s="639">
        <v>130119</v>
      </c>
      <c r="O8" s="622">
        <v>130119</v>
      </c>
      <c r="P8" s="622">
        <v>130119</v>
      </c>
      <c r="Q8" s="622">
        <v>130119</v>
      </c>
      <c r="R8" s="622">
        <v>130119</v>
      </c>
      <c r="S8" s="622">
        <v>130119</v>
      </c>
      <c r="T8" s="622">
        <v>119552</v>
      </c>
      <c r="U8" s="622">
        <v>119552</v>
      </c>
      <c r="V8" s="622">
        <v>110192</v>
      </c>
      <c r="W8" s="622">
        <v>107732</v>
      </c>
      <c r="X8" s="622">
        <v>107732</v>
      </c>
      <c r="Y8" s="622">
        <v>80689</v>
      </c>
      <c r="Z8" s="639">
        <v>80689</v>
      </c>
      <c r="AA8" s="622">
        <v>80689</v>
      </c>
      <c r="AB8" s="622">
        <v>80689</v>
      </c>
      <c r="AC8" s="622">
        <v>80689</v>
      </c>
      <c r="AD8" s="622">
        <v>80689</v>
      </c>
      <c r="AE8" s="622">
        <v>80689</v>
      </c>
      <c r="AF8" s="622">
        <v>80689</v>
      </c>
      <c r="AG8" s="622">
        <v>80689</v>
      </c>
      <c r="AH8" s="622">
        <v>32000</v>
      </c>
      <c r="AI8" s="622">
        <v>32000</v>
      </c>
      <c r="AJ8" s="622">
        <v>32000</v>
      </c>
      <c r="AK8" s="622">
        <v>32000</v>
      </c>
      <c r="AL8" s="639">
        <v>32000</v>
      </c>
      <c r="AM8" s="1068">
        <v>32000</v>
      </c>
      <c r="AN8" s="1068">
        <v>32000</v>
      </c>
      <c r="AO8" s="1068">
        <v>32000</v>
      </c>
      <c r="AP8" s="1068">
        <v>32000</v>
      </c>
      <c r="AQ8" s="1108">
        <v>32000</v>
      </c>
      <c r="AR8" s="1108">
        <v>32000</v>
      </c>
      <c r="AS8" s="1108">
        <v>32000</v>
      </c>
      <c r="AT8" s="1108">
        <v>32000</v>
      </c>
      <c r="AU8" s="1108">
        <v>22000</v>
      </c>
      <c r="AV8" s="1108">
        <v>22000</v>
      </c>
      <c r="AW8" s="1108">
        <v>0</v>
      </c>
      <c r="AX8" s="1295">
        <v>0</v>
      </c>
      <c r="AY8" s="1108">
        <v>0</v>
      </c>
      <c r="AZ8" s="1108">
        <v>0</v>
      </c>
      <c r="BA8" s="1108">
        <v>0</v>
      </c>
      <c r="BB8" s="1108">
        <v>0</v>
      </c>
      <c r="BC8" s="1108">
        <v>0</v>
      </c>
      <c r="BD8" s="1108">
        <v>0</v>
      </c>
      <c r="BE8" s="1108"/>
      <c r="BF8" s="638">
        <f t="shared" si="2"/>
        <v>0</v>
      </c>
    </row>
    <row r="9" spans="1:58">
      <c r="A9" s="630" t="s">
        <v>181</v>
      </c>
      <c r="B9" s="639">
        <v>50000</v>
      </c>
      <c r="C9" s="622">
        <v>50000</v>
      </c>
      <c r="D9" s="622">
        <v>50000</v>
      </c>
      <c r="E9" s="622">
        <v>50000</v>
      </c>
      <c r="F9" s="622">
        <v>50000</v>
      </c>
      <c r="G9" s="622">
        <v>50000</v>
      </c>
      <c r="H9" s="622">
        <v>50000</v>
      </c>
      <c r="I9" s="622">
        <v>50000</v>
      </c>
      <c r="J9" s="622">
        <v>50000</v>
      </c>
      <c r="K9" s="622">
        <v>50000</v>
      </c>
      <c r="L9" s="622">
        <v>50000</v>
      </c>
      <c r="M9" s="622">
        <v>50000</v>
      </c>
      <c r="N9" s="639">
        <v>50000</v>
      </c>
      <c r="O9" s="622">
        <v>50000</v>
      </c>
      <c r="P9" s="622">
        <v>50000</v>
      </c>
      <c r="Q9" s="622">
        <v>50000</v>
      </c>
      <c r="R9" s="622">
        <v>50000</v>
      </c>
      <c r="S9" s="622">
        <v>50000</v>
      </c>
      <c r="T9" s="622">
        <v>100079</v>
      </c>
      <c r="U9" s="622">
        <v>150000</v>
      </c>
      <c r="V9" s="622">
        <v>190000</v>
      </c>
      <c r="W9" s="622">
        <v>243000</v>
      </c>
      <c r="X9" s="622">
        <v>290000</v>
      </c>
      <c r="Y9" s="622">
        <v>290000</v>
      </c>
      <c r="Z9" s="639">
        <v>290000</v>
      </c>
      <c r="AA9" s="622">
        <v>290000</v>
      </c>
      <c r="AB9" s="622">
        <v>290000</v>
      </c>
      <c r="AC9" s="622">
        <v>290000</v>
      </c>
      <c r="AD9" s="622">
        <v>290000</v>
      </c>
      <c r="AE9" s="622">
        <v>290000</v>
      </c>
      <c r="AF9" s="622">
        <v>290000</v>
      </c>
      <c r="AG9" s="622">
        <v>290000</v>
      </c>
      <c r="AH9" s="622">
        <v>290000</v>
      </c>
      <c r="AI9" s="622">
        <v>290000</v>
      </c>
      <c r="AJ9" s="622">
        <v>290000</v>
      </c>
      <c r="AK9" s="622">
        <v>340000</v>
      </c>
      <c r="AL9" s="639">
        <v>340000</v>
      </c>
      <c r="AM9" s="1068">
        <v>340000</v>
      </c>
      <c r="AN9" s="1068">
        <v>340000</v>
      </c>
      <c r="AO9" s="1068">
        <v>340000</v>
      </c>
      <c r="AP9" s="1068">
        <v>340000</v>
      </c>
      <c r="AQ9" s="1108">
        <v>290000</v>
      </c>
      <c r="AR9" s="1108">
        <v>290000</v>
      </c>
      <c r="AS9" s="1108">
        <v>290000</v>
      </c>
      <c r="AT9" s="1108">
        <v>290000</v>
      </c>
      <c r="AU9" s="1108">
        <v>290000</v>
      </c>
      <c r="AV9" s="1108">
        <v>290000</v>
      </c>
      <c r="AW9" s="1108">
        <v>290000</v>
      </c>
      <c r="AX9" s="1295">
        <v>290000</v>
      </c>
      <c r="AY9" s="1108">
        <v>290000</v>
      </c>
      <c r="AZ9" s="1108">
        <v>290000</v>
      </c>
      <c r="BA9" s="1108">
        <v>290000</v>
      </c>
      <c r="BB9" s="1108">
        <v>290000</v>
      </c>
      <c r="BC9" s="1108">
        <v>290000</v>
      </c>
      <c r="BD9" s="1108">
        <v>239921</v>
      </c>
      <c r="BE9" s="1108">
        <v>190000</v>
      </c>
      <c r="BF9" s="638">
        <f t="shared" si="2"/>
        <v>3.3532004258083094E-2</v>
      </c>
    </row>
    <row r="10" spans="1:58">
      <c r="A10" s="633" t="s">
        <v>191</v>
      </c>
      <c r="B10" s="621">
        <f t="shared" ref="B10:BE10" si="3">SUM(B11:B11)</f>
        <v>35995</v>
      </c>
      <c r="C10" s="621">
        <f t="shared" si="3"/>
        <v>35995</v>
      </c>
      <c r="D10" s="621">
        <f t="shared" si="3"/>
        <v>35995</v>
      </c>
      <c r="E10" s="621">
        <f t="shared" si="3"/>
        <v>35995</v>
      </c>
      <c r="F10" s="621">
        <f t="shared" si="3"/>
        <v>35995</v>
      </c>
      <c r="G10" s="621">
        <f t="shared" si="3"/>
        <v>35995</v>
      </c>
      <c r="H10" s="621">
        <f t="shared" si="3"/>
        <v>35995</v>
      </c>
      <c r="I10" s="621">
        <f t="shared" si="3"/>
        <v>35995</v>
      </c>
      <c r="J10" s="621">
        <f t="shared" si="3"/>
        <v>35995</v>
      </c>
      <c r="K10" s="621">
        <f t="shared" si="3"/>
        <v>27847</v>
      </c>
      <c r="L10" s="621">
        <f t="shared" si="3"/>
        <v>23977</v>
      </c>
      <c r="M10" s="621">
        <f t="shared" si="3"/>
        <v>17500</v>
      </c>
      <c r="N10" s="621">
        <f t="shared" si="3"/>
        <v>17500</v>
      </c>
      <c r="O10" s="621">
        <f t="shared" si="3"/>
        <v>17500</v>
      </c>
      <c r="P10" s="621">
        <f t="shared" si="3"/>
        <v>17500</v>
      </c>
      <c r="Q10" s="621">
        <f t="shared" si="3"/>
        <v>32500</v>
      </c>
      <c r="R10" s="621">
        <f t="shared" si="3"/>
        <v>32500</v>
      </c>
      <c r="S10" s="621">
        <f t="shared" si="3"/>
        <v>42500</v>
      </c>
      <c r="T10" s="621">
        <f t="shared" si="3"/>
        <v>44000</v>
      </c>
      <c r="U10" s="621">
        <f t="shared" si="3"/>
        <v>46500</v>
      </c>
      <c r="V10" s="621">
        <f t="shared" si="3"/>
        <v>53500</v>
      </c>
      <c r="W10" s="621">
        <f t="shared" si="3"/>
        <v>58500</v>
      </c>
      <c r="X10" s="621">
        <f t="shared" si="3"/>
        <v>64900</v>
      </c>
      <c r="Y10" s="621">
        <f t="shared" si="3"/>
        <v>61500</v>
      </c>
      <c r="Z10" s="621">
        <f t="shared" si="3"/>
        <v>61500</v>
      </c>
      <c r="AA10" s="621">
        <f t="shared" si="3"/>
        <v>61500</v>
      </c>
      <c r="AB10" s="621">
        <f t="shared" si="3"/>
        <v>61500</v>
      </c>
      <c r="AC10" s="621">
        <f t="shared" si="3"/>
        <v>61500</v>
      </c>
      <c r="AD10" s="621">
        <f t="shared" si="3"/>
        <v>55500</v>
      </c>
      <c r="AE10" s="621">
        <f t="shared" si="3"/>
        <v>55500</v>
      </c>
      <c r="AF10" s="621">
        <f t="shared" si="3"/>
        <v>55500</v>
      </c>
      <c r="AG10" s="621">
        <f t="shared" si="3"/>
        <v>55500</v>
      </c>
      <c r="AH10" s="621">
        <f t="shared" si="3"/>
        <v>58500</v>
      </c>
      <c r="AI10" s="621">
        <f t="shared" si="3"/>
        <v>58500</v>
      </c>
      <c r="AJ10" s="621">
        <f t="shared" si="3"/>
        <v>54500</v>
      </c>
      <c r="AK10" s="621">
        <f t="shared" si="3"/>
        <v>57500</v>
      </c>
      <c r="AL10" s="621">
        <f t="shared" si="3"/>
        <v>57500</v>
      </c>
      <c r="AM10" s="621">
        <f t="shared" si="3"/>
        <v>57500</v>
      </c>
      <c r="AN10" s="621">
        <f t="shared" si="3"/>
        <v>63600</v>
      </c>
      <c r="AO10" s="621">
        <f t="shared" si="3"/>
        <v>66100</v>
      </c>
      <c r="AP10" s="621">
        <f t="shared" si="3"/>
        <v>66100</v>
      </c>
      <c r="AQ10" s="621">
        <f t="shared" si="3"/>
        <v>66100</v>
      </c>
      <c r="AR10" s="621">
        <f t="shared" si="3"/>
        <v>66100</v>
      </c>
      <c r="AS10" s="621">
        <f t="shared" si="3"/>
        <v>74365</v>
      </c>
      <c r="AT10" s="621">
        <f t="shared" si="3"/>
        <v>74365</v>
      </c>
      <c r="AU10" s="621">
        <f t="shared" si="3"/>
        <v>85865</v>
      </c>
      <c r="AV10" s="621">
        <f t="shared" si="3"/>
        <v>92865</v>
      </c>
      <c r="AW10" s="621">
        <f t="shared" si="3"/>
        <v>91665</v>
      </c>
      <c r="AX10" s="1109">
        <f t="shared" si="3"/>
        <v>109865</v>
      </c>
      <c r="AY10" s="1109">
        <f t="shared" si="3"/>
        <v>109865</v>
      </c>
      <c r="AZ10" s="1109">
        <f t="shared" si="3"/>
        <v>109865</v>
      </c>
      <c r="BA10" s="1109">
        <f t="shared" si="3"/>
        <v>112165</v>
      </c>
      <c r="BB10" s="1109">
        <f t="shared" si="3"/>
        <v>116035</v>
      </c>
      <c r="BC10" s="1109">
        <f t="shared" si="3"/>
        <v>116035</v>
      </c>
      <c r="BD10" s="1109">
        <f t="shared" si="3"/>
        <v>123535</v>
      </c>
      <c r="BE10" s="1109">
        <f t="shared" si="3"/>
        <v>124535</v>
      </c>
      <c r="BF10" s="638">
        <f t="shared" si="2"/>
        <v>2.1978463948844097E-2</v>
      </c>
    </row>
    <row r="11" spans="1:58">
      <c r="A11" s="630" t="s">
        <v>183</v>
      </c>
      <c r="B11" s="639">
        <v>35995</v>
      </c>
      <c r="C11" s="622">
        <v>35995</v>
      </c>
      <c r="D11" s="622">
        <v>35995</v>
      </c>
      <c r="E11" s="622">
        <v>35995</v>
      </c>
      <c r="F11" s="622">
        <v>35995</v>
      </c>
      <c r="G11" s="622">
        <v>35995</v>
      </c>
      <c r="H11" s="622">
        <v>35995</v>
      </c>
      <c r="I11" s="622">
        <v>35995</v>
      </c>
      <c r="J11" s="622">
        <v>35995</v>
      </c>
      <c r="K11" s="622">
        <v>27847</v>
      </c>
      <c r="L11" s="622">
        <v>23977</v>
      </c>
      <c r="M11" s="622">
        <v>17500</v>
      </c>
      <c r="N11" s="639">
        <v>17500</v>
      </c>
      <c r="O11" s="622">
        <v>17500</v>
      </c>
      <c r="P11" s="622">
        <v>17500</v>
      </c>
      <c r="Q11" s="622">
        <v>32500</v>
      </c>
      <c r="R11" s="622">
        <v>32500</v>
      </c>
      <c r="S11" s="622">
        <v>42500</v>
      </c>
      <c r="T11" s="622">
        <v>44000</v>
      </c>
      <c r="U11" s="623">
        <v>46500</v>
      </c>
      <c r="V11" s="623">
        <v>53500</v>
      </c>
      <c r="W11" s="623">
        <v>58500</v>
      </c>
      <c r="X11" s="623">
        <v>64900</v>
      </c>
      <c r="Y11" s="623">
        <v>61500</v>
      </c>
      <c r="Z11" s="639">
        <v>61500</v>
      </c>
      <c r="AA11" s="623">
        <v>61500</v>
      </c>
      <c r="AB11" s="623">
        <v>61500</v>
      </c>
      <c r="AC11" s="623">
        <v>61500</v>
      </c>
      <c r="AD11" s="623">
        <v>55500</v>
      </c>
      <c r="AE11" s="623">
        <v>55500</v>
      </c>
      <c r="AF11" s="623">
        <v>55500</v>
      </c>
      <c r="AG11" s="623">
        <v>55500</v>
      </c>
      <c r="AH11" s="623">
        <v>58500</v>
      </c>
      <c r="AI11" s="623">
        <v>58500</v>
      </c>
      <c r="AJ11" s="623">
        <v>54500</v>
      </c>
      <c r="AK11" s="623">
        <v>57500</v>
      </c>
      <c r="AL11" s="639">
        <v>57500</v>
      </c>
      <c r="AM11" s="1068">
        <v>57500</v>
      </c>
      <c r="AN11" s="1068">
        <v>63600</v>
      </c>
      <c r="AO11" s="1068">
        <v>66100</v>
      </c>
      <c r="AP11" s="1068">
        <v>66100</v>
      </c>
      <c r="AQ11" s="1108">
        <v>66100</v>
      </c>
      <c r="AR11" s="1108">
        <v>66100</v>
      </c>
      <c r="AS11" s="1108">
        <v>74365</v>
      </c>
      <c r="AT11" s="1108">
        <v>74365</v>
      </c>
      <c r="AU11" s="1108">
        <v>85865</v>
      </c>
      <c r="AV11" s="1108">
        <v>92865</v>
      </c>
      <c r="AW11" s="1108">
        <v>91665</v>
      </c>
      <c r="AX11" s="1295">
        <v>109865</v>
      </c>
      <c r="AY11" s="1108">
        <v>109865</v>
      </c>
      <c r="AZ11" s="1108">
        <v>109865</v>
      </c>
      <c r="BA11" s="1108">
        <v>112165</v>
      </c>
      <c r="BB11" s="1108">
        <v>116035</v>
      </c>
      <c r="BC11" s="1108">
        <v>116035</v>
      </c>
      <c r="BD11" s="1108">
        <v>123535</v>
      </c>
      <c r="BE11" s="1108">
        <v>124535</v>
      </c>
      <c r="BF11" s="638">
        <f t="shared" si="2"/>
        <v>2.1978463948844097E-2</v>
      </c>
    </row>
    <row r="12" spans="1:58">
      <c r="A12" s="633" t="s">
        <v>190</v>
      </c>
      <c r="B12" s="621">
        <f>SUM(B13:B21)</f>
        <v>96121</v>
      </c>
      <c r="C12" s="621">
        <f t="shared" ref="C12:BE12" si="4">SUM(C13:C21)</f>
        <v>106241</v>
      </c>
      <c r="D12" s="621">
        <f t="shared" si="4"/>
        <v>106741</v>
      </c>
      <c r="E12" s="621">
        <f t="shared" si="4"/>
        <v>106513</v>
      </c>
      <c r="F12" s="621">
        <f t="shared" si="4"/>
        <v>121563</v>
      </c>
      <c r="G12" s="621">
        <f t="shared" si="4"/>
        <v>123063</v>
      </c>
      <c r="H12" s="621">
        <f t="shared" si="4"/>
        <v>130763</v>
      </c>
      <c r="I12" s="621">
        <f t="shared" si="4"/>
        <v>130763</v>
      </c>
      <c r="J12" s="621">
        <f t="shared" si="4"/>
        <v>125634</v>
      </c>
      <c r="K12" s="621">
        <f t="shared" si="4"/>
        <v>130105</v>
      </c>
      <c r="L12" s="621">
        <f t="shared" si="4"/>
        <v>139105</v>
      </c>
      <c r="M12" s="621">
        <f t="shared" si="4"/>
        <v>164855</v>
      </c>
      <c r="N12" s="621">
        <f t="shared" si="4"/>
        <v>164855</v>
      </c>
      <c r="O12" s="621">
        <f t="shared" si="4"/>
        <v>162823</v>
      </c>
      <c r="P12" s="621">
        <f t="shared" si="4"/>
        <v>168456</v>
      </c>
      <c r="Q12" s="621">
        <f t="shared" si="4"/>
        <v>166543</v>
      </c>
      <c r="R12" s="621">
        <f t="shared" si="4"/>
        <v>165543</v>
      </c>
      <c r="S12" s="621">
        <f t="shared" si="4"/>
        <v>173543</v>
      </c>
      <c r="T12" s="621">
        <f t="shared" si="4"/>
        <v>172543</v>
      </c>
      <c r="U12" s="621">
        <f t="shared" si="4"/>
        <v>175543</v>
      </c>
      <c r="V12" s="621">
        <f t="shared" si="4"/>
        <v>174043</v>
      </c>
      <c r="W12" s="621">
        <f t="shared" si="4"/>
        <v>172393</v>
      </c>
      <c r="X12" s="621">
        <f t="shared" si="4"/>
        <v>175893</v>
      </c>
      <c r="Y12" s="621">
        <f t="shared" si="4"/>
        <v>216743</v>
      </c>
      <c r="Z12" s="621">
        <f t="shared" si="4"/>
        <v>216679</v>
      </c>
      <c r="AA12" s="621">
        <f t="shared" si="4"/>
        <v>226160</v>
      </c>
      <c r="AB12" s="621">
        <f t="shared" si="4"/>
        <v>226060</v>
      </c>
      <c r="AC12" s="621">
        <f t="shared" si="4"/>
        <v>255560</v>
      </c>
      <c r="AD12" s="621">
        <f t="shared" si="4"/>
        <v>280560</v>
      </c>
      <c r="AE12" s="621">
        <f t="shared" si="4"/>
        <v>315560</v>
      </c>
      <c r="AF12" s="621">
        <f t="shared" si="4"/>
        <v>349580</v>
      </c>
      <c r="AG12" s="621">
        <f t="shared" si="4"/>
        <v>375580</v>
      </c>
      <c r="AH12" s="621">
        <f t="shared" si="4"/>
        <v>420580</v>
      </c>
      <c r="AI12" s="621">
        <f t="shared" si="4"/>
        <v>419580</v>
      </c>
      <c r="AJ12" s="621">
        <f t="shared" si="4"/>
        <v>454580</v>
      </c>
      <c r="AK12" s="621">
        <f t="shared" si="4"/>
        <v>524087</v>
      </c>
      <c r="AL12" s="621">
        <f t="shared" si="4"/>
        <v>564087</v>
      </c>
      <c r="AM12" s="621">
        <f t="shared" si="4"/>
        <v>554087</v>
      </c>
      <c r="AN12" s="621">
        <f t="shared" si="4"/>
        <v>583587</v>
      </c>
      <c r="AO12" s="621">
        <f t="shared" si="4"/>
        <v>545450</v>
      </c>
      <c r="AP12" s="621">
        <f t="shared" si="4"/>
        <v>515450</v>
      </c>
      <c r="AQ12" s="621">
        <f t="shared" si="4"/>
        <v>517250</v>
      </c>
      <c r="AR12" s="621">
        <f t="shared" si="4"/>
        <v>522249.554</v>
      </c>
      <c r="AS12" s="621">
        <f t="shared" si="4"/>
        <v>562249.554</v>
      </c>
      <c r="AT12" s="621">
        <f t="shared" si="4"/>
        <v>591999.554</v>
      </c>
      <c r="AU12" s="621">
        <f t="shared" si="4"/>
        <v>662759.554</v>
      </c>
      <c r="AV12" s="621">
        <f t="shared" si="4"/>
        <v>673260</v>
      </c>
      <c r="AW12" s="621">
        <f t="shared" si="4"/>
        <v>700159.554</v>
      </c>
      <c r="AX12" s="1109">
        <f t="shared" si="4"/>
        <v>719659.554</v>
      </c>
      <c r="AY12" s="1109">
        <f t="shared" si="4"/>
        <v>739089.554</v>
      </c>
      <c r="AZ12" s="1109">
        <f t="shared" si="4"/>
        <v>749089.554</v>
      </c>
      <c r="BA12" s="1109">
        <f t="shared" si="4"/>
        <v>775479.554</v>
      </c>
      <c r="BB12" s="1109">
        <f t="shared" si="4"/>
        <v>889879.554</v>
      </c>
      <c r="BC12" s="1109">
        <f t="shared" si="4"/>
        <v>919906.91800000006</v>
      </c>
      <c r="BD12" s="1109">
        <f t="shared" si="4"/>
        <v>1054037.4639999999</v>
      </c>
      <c r="BE12" s="1109">
        <f t="shared" si="4"/>
        <v>1165787.554</v>
      </c>
      <c r="BF12" s="638">
        <f t="shared" si="2"/>
        <v>0.20574312223551725</v>
      </c>
    </row>
    <row r="13" spans="1:58">
      <c r="A13" s="630" t="s">
        <v>187</v>
      </c>
      <c r="B13" s="639">
        <v>54856</v>
      </c>
      <c r="C13" s="622">
        <v>63276</v>
      </c>
      <c r="D13" s="622">
        <v>63276</v>
      </c>
      <c r="E13" s="622">
        <v>66248</v>
      </c>
      <c r="F13" s="622">
        <v>79298</v>
      </c>
      <c r="G13" s="622">
        <v>77298</v>
      </c>
      <c r="H13" s="622">
        <v>82298</v>
      </c>
      <c r="I13" s="622">
        <v>82298</v>
      </c>
      <c r="J13" s="622">
        <v>82298</v>
      </c>
      <c r="K13" s="622">
        <v>86769</v>
      </c>
      <c r="L13" s="622">
        <v>86769</v>
      </c>
      <c r="M13" s="622">
        <v>91369</v>
      </c>
      <c r="N13" s="639">
        <v>91369</v>
      </c>
      <c r="O13" s="624">
        <v>91369</v>
      </c>
      <c r="P13" s="624">
        <v>91369</v>
      </c>
      <c r="Q13" s="624">
        <v>86869</v>
      </c>
      <c r="R13" s="624">
        <v>86869</v>
      </c>
      <c r="S13" s="622">
        <v>86869</v>
      </c>
      <c r="T13" s="622">
        <v>86869</v>
      </c>
      <c r="U13" s="622">
        <v>89869</v>
      </c>
      <c r="V13" s="622">
        <v>89869</v>
      </c>
      <c r="W13" s="622">
        <v>89219</v>
      </c>
      <c r="X13" s="622">
        <v>89219</v>
      </c>
      <c r="Y13" s="622">
        <f>101019+20000</f>
        <v>121019</v>
      </c>
      <c r="Z13" s="639">
        <v>121019</v>
      </c>
      <c r="AA13" s="622">
        <v>120500</v>
      </c>
      <c r="AB13" s="622">
        <v>118400</v>
      </c>
      <c r="AC13" s="622">
        <v>118400</v>
      </c>
      <c r="AD13" s="622">
        <v>118400</v>
      </c>
      <c r="AE13" s="622">
        <v>128400</v>
      </c>
      <c r="AF13" s="622">
        <v>147920</v>
      </c>
      <c r="AG13" s="622">
        <v>147920</v>
      </c>
      <c r="AH13" s="622">
        <v>169920</v>
      </c>
      <c r="AI13" s="622">
        <v>169920</v>
      </c>
      <c r="AJ13" s="622">
        <v>206920</v>
      </c>
      <c r="AK13" s="622">
        <v>217560</v>
      </c>
      <c r="AL13" s="639">
        <v>227560</v>
      </c>
      <c r="AM13" s="1068">
        <v>227560</v>
      </c>
      <c r="AN13" s="1068">
        <v>237560</v>
      </c>
      <c r="AO13" s="1068">
        <v>234010</v>
      </c>
      <c r="AP13" s="1068">
        <v>229010</v>
      </c>
      <c r="AQ13" s="1108">
        <v>239010</v>
      </c>
      <c r="AR13" s="1108">
        <v>246009.554</v>
      </c>
      <c r="AS13" s="1108">
        <v>266009.554</v>
      </c>
      <c r="AT13" s="1108">
        <v>266009.554</v>
      </c>
      <c r="AU13" s="1108">
        <v>306009.554</v>
      </c>
      <c r="AV13" s="1108">
        <v>308010</v>
      </c>
      <c r="AW13" s="1108">
        <v>331209.554</v>
      </c>
      <c r="AX13" s="1295">
        <v>342709.554</v>
      </c>
      <c r="AY13" s="1108">
        <v>341789.554</v>
      </c>
      <c r="AZ13" s="1108">
        <v>343289.554</v>
      </c>
      <c r="BA13" s="1108">
        <v>341679.554</v>
      </c>
      <c r="BB13" s="1108">
        <v>413579.554</v>
      </c>
      <c r="BC13" s="1108">
        <v>413579.554</v>
      </c>
      <c r="BD13" s="1108">
        <v>430569.554</v>
      </c>
      <c r="BE13" s="1108">
        <v>510569.554</v>
      </c>
      <c r="BF13" s="638">
        <f t="shared" si="2"/>
        <v>9.0107476098818876E-2</v>
      </c>
    </row>
    <row r="14" spans="1:58">
      <c r="A14" s="630" t="s">
        <v>186</v>
      </c>
      <c r="B14" s="639">
        <v>3000</v>
      </c>
      <c r="C14" s="622">
        <v>3000</v>
      </c>
      <c r="D14" s="622">
        <v>3000</v>
      </c>
      <c r="E14" s="622"/>
      <c r="F14" s="622"/>
      <c r="G14" s="622"/>
      <c r="H14" s="622"/>
      <c r="I14" s="622"/>
      <c r="J14" s="622"/>
      <c r="K14" s="622"/>
      <c r="L14" s="622">
        <v>2000</v>
      </c>
      <c r="M14" s="622">
        <v>2000</v>
      </c>
      <c r="N14" s="639">
        <v>2000</v>
      </c>
      <c r="O14" s="624">
        <v>2000</v>
      </c>
      <c r="P14" s="624">
        <v>2000</v>
      </c>
      <c r="Q14" s="624">
        <v>5087</v>
      </c>
      <c r="R14" s="623">
        <v>5087</v>
      </c>
      <c r="S14" s="622">
        <v>5087</v>
      </c>
      <c r="T14" s="622">
        <v>5087</v>
      </c>
      <c r="U14" s="622">
        <v>5087</v>
      </c>
      <c r="V14" s="622">
        <v>5087</v>
      </c>
      <c r="W14" s="622">
        <v>5087</v>
      </c>
      <c r="X14" s="622">
        <v>5087</v>
      </c>
      <c r="Y14" s="622">
        <v>5087</v>
      </c>
      <c r="Z14" s="639">
        <v>5087</v>
      </c>
      <c r="AA14" s="622">
        <v>5087</v>
      </c>
      <c r="AB14" s="622">
        <v>5087</v>
      </c>
      <c r="AC14" s="622">
        <v>15087</v>
      </c>
      <c r="AD14" s="622">
        <v>15087</v>
      </c>
      <c r="AE14" s="622">
        <v>15087</v>
      </c>
      <c r="AF14" s="622">
        <v>15087</v>
      </c>
      <c r="AG14" s="622">
        <v>15087</v>
      </c>
      <c r="AH14" s="622">
        <v>15087</v>
      </c>
      <c r="AI14" s="622">
        <v>15087</v>
      </c>
      <c r="AJ14" s="622">
        <v>15087</v>
      </c>
      <c r="AK14" s="622">
        <v>15087</v>
      </c>
      <c r="AL14" s="639">
        <v>15087</v>
      </c>
      <c r="AM14" s="1068">
        <v>15087</v>
      </c>
      <c r="AN14" s="1068">
        <v>15087</v>
      </c>
      <c r="AO14" s="1068">
        <v>12000</v>
      </c>
      <c r="AP14" s="1068">
        <v>12000</v>
      </c>
      <c r="AQ14" s="1108">
        <v>12000</v>
      </c>
      <c r="AR14" s="1108">
        <v>12000</v>
      </c>
      <c r="AS14" s="1108">
        <v>12000</v>
      </c>
      <c r="AT14" s="1108">
        <v>12000</v>
      </c>
      <c r="AU14" s="1108">
        <v>12000</v>
      </c>
      <c r="AV14" s="1108">
        <v>10000</v>
      </c>
      <c r="AW14" s="1108">
        <v>10000</v>
      </c>
      <c r="AX14" s="1295">
        <v>10000</v>
      </c>
      <c r="AY14" s="1108">
        <v>10000</v>
      </c>
      <c r="AZ14" s="1108">
        <v>10000</v>
      </c>
      <c r="BA14" s="1108">
        <v>0</v>
      </c>
      <c r="BB14" s="1108">
        <v>0</v>
      </c>
      <c r="BC14" s="1108">
        <v>0</v>
      </c>
      <c r="BD14" s="1108">
        <v>0</v>
      </c>
      <c r="BE14" s="1108"/>
      <c r="BF14" s="638">
        <f t="shared" si="2"/>
        <v>0</v>
      </c>
    </row>
    <row r="15" spans="1:58">
      <c r="A15" s="630" t="s">
        <v>1247</v>
      </c>
      <c r="B15" s="639"/>
      <c r="C15" s="622"/>
      <c r="D15" s="622"/>
      <c r="E15" s="622"/>
      <c r="F15" s="622"/>
      <c r="G15" s="622"/>
      <c r="H15" s="622"/>
      <c r="I15" s="622"/>
      <c r="J15" s="622"/>
      <c r="K15" s="622"/>
      <c r="L15" s="622"/>
      <c r="M15" s="622"/>
      <c r="N15" s="639"/>
      <c r="O15" s="622"/>
      <c r="P15" s="624">
        <v>133</v>
      </c>
      <c r="Q15" s="624">
        <v>133</v>
      </c>
      <c r="R15" s="624">
        <v>133</v>
      </c>
      <c r="S15" s="622">
        <v>133</v>
      </c>
      <c r="T15" s="622">
        <v>133</v>
      </c>
      <c r="U15" s="622">
        <v>133</v>
      </c>
      <c r="V15" s="622">
        <v>133</v>
      </c>
      <c r="W15" s="622">
        <v>133</v>
      </c>
      <c r="X15" s="622">
        <v>133</v>
      </c>
      <c r="Y15" s="622">
        <v>133</v>
      </c>
      <c r="Z15" s="639">
        <v>133</v>
      </c>
      <c r="AA15" s="622">
        <v>133</v>
      </c>
      <c r="AB15" s="622">
        <v>133</v>
      </c>
      <c r="AC15" s="622">
        <v>133</v>
      </c>
      <c r="AD15" s="622">
        <v>133</v>
      </c>
      <c r="AE15" s="622">
        <v>133</v>
      </c>
      <c r="AF15" s="622">
        <v>133</v>
      </c>
      <c r="AG15" s="622">
        <v>133</v>
      </c>
      <c r="AH15" s="622">
        <v>133</v>
      </c>
      <c r="AI15" s="622">
        <v>133</v>
      </c>
      <c r="AJ15" s="622">
        <v>133</v>
      </c>
      <c r="AK15" s="622"/>
      <c r="AL15" s="639"/>
      <c r="AM15" s="1068"/>
      <c r="AN15" s="1068">
        <v>1000</v>
      </c>
      <c r="AO15" s="1068">
        <v>1000</v>
      </c>
      <c r="AP15" s="1068">
        <v>1000</v>
      </c>
      <c r="AQ15" s="1108">
        <v>1000</v>
      </c>
      <c r="AR15" s="1108">
        <v>1000</v>
      </c>
      <c r="AS15" s="1108">
        <v>1000</v>
      </c>
      <c r="AT15" s="1108">
        <v>1000</v>
      </c>
      <c r="AU15" s="1108">
        <v>1000</v>
      </c>
      <c r="AV15" s="1108">
        <v>1000</v>
      </c>
      <c r="AW15" s="1108">
        <v>1000</v>
      </c>
      <c r="AX15" s="1295">
        <v>1000</v>
      </c>
      <c r="AY15" s="1108">
        <v>1000</v>
      </c>
      <c r="AZ15" s="1108">
        <v>1000</v>
      </c>
      <c r="BA15" s="1108">
        <v>1000</v>
      </c>
      <c r="BB15" s="1108">
        <v>1000</v>
      </c>
      <c r="BC15" s="1108">
        <v>1000</v>
      </c>
      <c r="BD15" s="1108">
        <v>1000</v>
      </c>
      <c r="BE15" s="1108">
        <v>1000</v>
      </c>
      <c r="BF15" s="638">
        <f t="shared" si="2"/>
        <v>1.7648423293727944E-4</v>
      </c>
    </row>
    <row r="16" spans="1:58">
      <c r="A16" s="630" t="s">
        <v>192</v>
      </c>
      <c r="B16" s="639">
        <v>1629</v>
      </c>
      <c r="C16" s="622">
        <v>1629</v>
      </c>
      <c r="D16" s="622">
        <v>1629</v>
      </c>
      <c r="E16" s="622">
        <v>1629</v>
      </c>
      <c r="F16" s="622">
        <v>1629</v>
      </c>
      <c r="G16" s="622">
        <v>1629</v>
      </c>
      <c r="H16" s="622">
        <v>1629</v>
      </c>
      <c r="I16" s="622">
        <v>1629</v>
      </c>
      <c r="J16" s="622"/>
      <c r="K16" s="622"/>
      <c r="L16" s="622"/>
      <c r="M16" s="622"/>
      <c r="N16" s="639"/>
      <c r="O16" s="622"/>
      <c r="P16" s="622"/>
      <c r="Q16" s="624"/>
      <c r="R16" s="624"/>
      <c r="S16" s="622"/>
      <c r="T16" s="622"/>
      <c r="U16" s="622"/>
      <c r="V16" s="622"/>
      <c r="W16" s="622"/>
      <c r="X16" s="622"/>
      <c r="Y16" s="622"/>
      <c r="Z16" s="639"/>
      <c r="AA16" s="622"/>
      <c r="AB16" s="622"/>
      <c r="AC16" s="622"/>
      <c r="AD16" s="622"/>
      <c r="AE16" s="622"/>
      <c r="AF16" s="622"/>
      <c r="AG16" s="622"/>
      <c r="AH16" s="622"/>
      <c r="AI16" s="622"/>
      <c r="AJ16" s="622"/>
      <c r="AK16" s="622"/>
      <c r="AL16" s="639"/>
      <c r="AM16" s="1068"/>
      <c r="AN16" s="1068"/>
      <c r="AO16" s="1068"/>
      <c r="AP16" s="1068"/>
      <c r="AQ16" s="1108"/>
      <c r="AR16" s="1108"/>
      <c r="AS16" s="1108"/>
      <c r="AT16" s="1108"/>
      <c r="AU16" s="1108"/>
      <c r="AV16" s="1108"/>
      <c r="AW16" s="1108"/>
      <c r="AX16" s="1295"/>
      <c r="AY16" s="1108"/>
      <c r="AZ16" s="1108"/>
      <c r="BA16" s="1108"/>
      <c r="BB16" s="1108"/>
      <c r="BC16" s="1108"/>
      <c r="BD16" s="1108"/>
      <c r="BE16" s="1108"/>
      <c r="BF16" s="638">
        <f t="shared" si="2"/>
        <v>0</v>
      </c>
    </row>
    <row r="17" spans="1:58">
      <c r="A17" s="630" t="s">
        <v>185</v>
      </c>
      <c r="B17" s="639">
        <v>14700</v>
      </c>
      <c r="C17" s="622">
        <v>16400</v>
      </c>
      <c r="D17" s="622">
        <v>16900</v>
      </c>
      <c r="E17" s="622">
        <v>17200</v>
      </c>
      <c r="F17" s="622">
        <v>19200</v>
      </c>
      <c r="G17" s="622">
        <v>21200</v>
      </c>
      <c r="H17" s="622">
        <v>23200</v>
      </c>
      <c r="I17" s="622">
        <v>23200</v>
      </c>
      <c r="J17" s="622">
        <v>19700</v>
      </c>
      <c r="K17" s="622">
        <v>19700</v>
      </c>
      <c r="L17" s="622">
        <v>15700</v>
      </c>
      <c r="M17" s="622">
        <v>9850</v>
      </c>
      <c r="N17" s="639">
        <v>9850</v>
      </c>
      <c r="O17" s="624">
        <v>8150</v>
      </c>
      <c r="P17" s="624">
        <v>9650</v>
      </c>
      <c r="Q17" s="624">
        <v>9150</v>
      </c>
      <c r="R17" s="624">
        <v>7150</v>
      </c>
      <c r="S17" s="622">
        <v>13150</v>
      </c>
      <c r="T17" s="622">
        <v>12150</v>
      </c>
      <c r="U17" s="622">
        <v>12150</v>
      </c>
      <c r="V17" s="622">
        <v>11650</v>
      </c>
      <c r="W17" s="622">
        <v>12650</v>
      </c>
      <c r="X17" s="622">
        <v>15150</v>
      </c>
      <c r="Y17" s="622">
        <v>25000</v>
      </c>
      <c r="Z17" s="639">
        <v>25000</v>
      </c>
      <c r="AA17" s="622">
        <v>35000</v>
      </c>
      <c r="AB17" s="622">
        <v>35000</v>
      </c>
      <c r="AC17" s="622">
        <v>55000</v>
      </c>
      <c r="AD17" s="622">
        <v>80000</v>
      </c>
      <c r="AE17" s="622">
        <v>105000</v>
      </c>
      <c r="AF17" s="622">
        <v>119000</v>
      </c>
      <c r="AG17" s="622">
        <v>139000</v>
      </c>
      <c r="AH17" s="622">
        <v>162000</v>
      </c>
      <c r="AI17" s="622">
        <v>161000</v>
      </c>
      <c r="AJ17" s="622">
        <v>159000</v>
      </c>
      <c r="AK17" s="622">
        <v>218500</v>
      </c>
      <c r="AL17" s="639">
        <v>218500</v>
      </c>
      <c r="AM17" s="1068">
        <v>208500</v>
      </c>
      <c r="AN17" s="1068">
        <v>210000</v>
      </c>
      <c r="AO17" s="1068">
        <v>190000</v>
      </c>
      <c r="AP17" s="1068">
        <v>165000</v>
      </c>
      <c r="AQ17" s="1108">
        <v>163000</v>
      </c>
      <c r="AR17" s="1108">
        <v>163000</v>
      </c>
      <c r="AS17" s="1108">
        <v>163000</v>
      </c>
      <c r="AT17" s="1108">
        <v>168750</v>
      </c>
      <c r="AU17" s="1108">
        <v>184750</v>
      </c>
      <c r="AV17" s="1108">
        <v>194750</v>
      </c>
      <c r="AW17" s="1108">
        <v>224750</v>
      </c>
      <c r="AX17" s="1295">
        <v>224750</v>
      </c>
      <c r="AY17" s="1108">
        <v>224750</v>
      </c>
      <c r="AZ17" s="1108">
        <v>223250</v>
      </c>
      <c r="BA17" s="1108">
        <v>233250</v>
      </c>
      <c r="BB17" s="1108">
        <v>233250</v>
      </c>
      <c r="BC17" s="1108">
        <v>203250</v>
      </c>
      <c r="BD17" s="1108">
        <v>203250</v>
      </c>
      <c r="BE17" s="1108">
        <v>203250</v>
      </c>
      <c r="BF17" s="638">
        <f t="shared" si="2"/>
        <v>3.5870420344502045E-2</v>
      </c>
    </row>
    <row r="18" spans="1:58">
      <c r="A18" s="630" t="s">
        <v>184</v>
      </c>
      <c r="B18" s="639">
        <v>14564</v>
      </c>
      <c r="C18" s="622">
        <v>14564</v>
      </c>
      <c r="D18" s="622">
        <v>14564</v>
      </c>
      <c r="E18" s="622">
        <v>14064</v>
      </c>
      <c r="F18" s="622">
        <v>14064</v>
      </c>
      <c r="G18" s="622">
        <v>14064</v>
      </c>
      <c r="H18" s="622">
        <v>14564</v>
      </c>
      <c r="I18" s="622">
        <v>14564</v>
      </c>
      <c r="J18" s="622">
        <v>14564</v>
      </c>
      <c r="K18" s="622">
        <v>14564</v>
      </c>
      <c r="L18" s="622">
        <v>14564</v>
      </c>
      <c r="M18" s="622">
        <v>21564</v>
      </c>
      <c r="N18" s="639">
        <v>21564</v>
      </c>
      <c r="O18" s="624">
        <v>21564</v>
      </c>
      <c r="P18" s="624">
        <v>25564</v>
      </c>
      <c r="Q18" s="624">
        <v>25564</v>
      </c>
      <c r="R18" s="624">
        <v>25564</v>
      </c>
      <c r="S18" s="622">
        <v>25564</v>
      </c>
      <c r="T18" s="622">
        <v>25564</v>
      </c>
      <c r="U18" s="622">
        <v>25564</v>
      </c>
      <c r="V18" s="622">
        <v>24564</v>
      </c>
      <c r="W18" s="622">
        <v>24564</v>
      </c>
      <c r="X18" s="622">
        <v>24564</v>
      </c>
      <c r="Y18" s="622">
        <v>24564</v>
      </c>
      <c r="Z18" s="639">
        <v>24500</v>
      </c>
      <c r="AA18" s="622">
        <v>24500</v>
      </c>
      <c r="AB18" s="622">
        <v>26500</v>
      </c>
      <c r="AC18" s="622">
        <v>26000</v>
      </c>
      <c r="AD18" s="622">
        <v>26000</v>
      </c>
      <c r="AE18" s="622">
        <v>26000</v>
      </c>
      <c r="AF18" s="622">
        <v>25500</v>
      </c>
      <c r="AG18" s="622">
        <v>31500</v>
      </c>
      <c r="AH18" s="622">
        <v>31500</v>
      </c>
      <c r="AI18" s="622">
        <v>31500</v>
      </c>
      <c r="AJ18" s="622">
        <v>32500</v>
      </c>
      <c r="AK18" s="622">
        <v>32000</v>
      </c>
      <c r="AL18" s="639">
        <v>42000</v>
      </c>
      <c r="AM18" s="1068">
        <v>42000</v>
      </c>
      <c r="AN18" s="1068">
        <v>47000</v>
      </c>
      <c r="AO18" s="1068">
        <v>53500</v>
      </c>
      <c r="AP18" s="1068">
        <v>53500</v>
      </c>
      <c r="AQ18" s="1108">
        <v>57000</v>
      </c>
      <c r="AR18" s="1108">
        <v>57000</v>
      </c>
      <c r="AS18" s="1108">
        <v>57000</v>
      </c>
      <c r="AT18" s="1108">
        <v>81000</v>
      </c>
      <c r="AU18" s="1108">
        <v>81000</v>
      </c>
      <c r="AV18" s="1108">
        <v>91500</v>
      </c>
      <c r="AW18" s="1108">
        <v>87500</v>
      </c>
      <c r="AX18" s="1295">
        <v>87500</v>
      </c>
      <c r="AY18" s="1108">
        <v>107500</v>
      </c>
      <c r="AZ18" s="1108">
        <v>117500</v>
      </c>
      <c r="BA18" s="1108">
        <v>147500</v>
      </c>
      <c r="BB18" s="1108">
        <v>153500</v>
      </c>
      <c r="BC18" s="1108">
        <v>191000</v>
      </c>
      <c r="BD18" s="1108">
        <v>220500</v>
      </c>
      <c r="BE18" s="1108">
        <v>227100</v>
      </c>
      <c r="BF18" s="638">
        <f t="shared" si="2"/>
        <v>4.0079569300056163E-2</v>
      </c>
    </row>
    <row r="19" spans="1:58">
      <c r="A19" s="630" t="s">
        <v>183</v>
      </c>
      <c r="B19" s="639">
        <v>7372</v>
      </c>
      <c r="C19" s="622">
        <v>7372</v>
      </c>
      <c r="D19" s="622">
        <v>7372</v>
      </c>
      <c r="E19" s="622">
        <v>7372</v>
      </c>
      <c r="F19" s="622">
        <v>7372</v>
      </c>
      <c r="G19" s="622">
        <v>8872</v>
      </c>
      <c r="H19" s="622">
        <v>9072</v>
      </c>
      <c r="I19" s="622">
        <v>9072</v>
      </c>
      <c r="J19" s="622">
        <v>9072</v>
      </c>
      <c r="K19" s="622">
        <v>9072</v>
      </c>
      <c r="L19" s="622">
        <v>9072</v>
      </c>
      <c r="M19" s="622">
        <v>9072</v>
      </c>
      <c r="N19" s="639">
        <v>9072</v>
      </c>
      <c r="O19" s="624">
        <v>8740</v>
      </c>
      <c r="P19" s="624">
        <v>8740</v>
      </c>
      <c r="Q19" s="624">
        <v>8740</v>
      </c>
      <c r="R19" s="624">
        <v>8740</v>
      </c>
      <c r="S19" s="622">
        <v>10740</v>
      </c>
      <c r="T19" s="622">
        <v>10740</v>
      </c>
      <c r="U19" s="622">
        <v>10740</v>
      </c>
      <c r="V19" s="622">
        <v>10740</v>
      </c>
      <c r="W19" s="622">
        <v>8740</v>
      </c>
      <c r="X19" s="622">
        <v>9740</v>
      </c>
      <c r="Y19" s="622">
        <f>7940+1000</f>
        <v>8940</v>
      </c>
      <c r="Z19" s="639">
        <v>8940</v>
      </c>
      <c r="AA19" s="622">
        <v>8940</v>
      </c>
      <c r="AB19" s="622">
        <v>8940</v>
      </c>
      <c r="AC19" s="622">
        <v>8940</v>
      </c>
      <c r="AD19" s="622">
        <v>8940</v>
      </c>
      <c r="AE19" s="622">
        <v>8940</v>
      </c>
      <c r="AF19" s="622">
        <v>7940</v>
      </c>
      <c r="AG19" s="622">
        <v>7940</v>
      </c>
      <c r="AH19" s="622">
        <v>7940</v>
      </c>
      <c r="AI19" s="622">
        <v>7940</v>
      </c>
      <c r="AJ19" s="622">
        <v>6940</v>
      </c>
      <c r="AK19" s="622">
        <v>6940</v>
      </c>
      <c r="AL19" s="639">
        <v>6940</v>
      </c>
      <c r="AM19" s="1068">
        <v>6940</v>
      </c>
      <c r="AN19" s="1068">
        <v>6940</v>
      </c>
      <c r="AO19" s="1068">
        <v>6940</v>
      </c>
      <c r="AP19" s="1068">
        <v>6940</v>
      </c>
      <c r="AQ19" s="1108">
        <v>6940</v>
      </c>
      <c r="AR19" s="1108">
        <v>6940</v>
      </c>
      <c r="AS19" s="1108">
        <v>6940</v>
      </c>
      <c r="AT19" s="1108">
        <v>6940</v>
      </c>
      <c r="AU19" s="1108">
        <v>6700</v>
      </c>
      <c r="AV19" s="1108">
        <v>6700</v>
      </c>
      <c r="AW19" s="1108">
        <v>6700</v>
      </c>
      <c r="AX19" s="1295">
        <v>6700</v>
      </c>
      <c r="AY19" s="1108">
        <v>6700</v>
      </c>
      <c r="AZ19" s="1108">
        <v>6700</v>
      </c>
      <c r="BA19" s="1108">
        <v>4700</v>
      </c>
      <c r="BB19" s="1108">
        <v>4700</v>
      </c>
      <c r="BC19" s="1108">
        <v>3200</v>
      </c>
      <c r="BD19" s="1108">
        <v>3000</v>
      </c>
      <c r="BE19" s="1108">
        <v>3000</v>
      </c>
      <c r="BF19" s="638">
        <f t="shared" si="2"/>
        <v>5.2945269881183828E-4</v>
      </c>
    </row>
    <row r="20" spans="1:58">
      <c r="A20" s="630" t="s">
        <v>181</v>
      </c>
      <c r="B20" s="639"/>
      <c r="C20" s="622"/>
      <c r="D20" s="622"/>
      <c r="E20" s="622"/>
      <c r="F20" s="622"/>
      <c r="G20" s="622"/>
      <c r="H20" s="622"/>
      <c r="I20" s="622"/>
      <c r="J20" s="622"/>
      <c r="K20" s="622"/>
      <c r="L20" s="622">
        <v>11000</v>
      </c>
      <c r="M20" s="622">
        <v>31000</v>
      </c>
      <c r="N20" s="639">
        <v>31000</v>
      </c>
      <c r="O20" s="624">
        <v>31000</v>
      </c>
      <c r="P20" s="624">
        <v>31000</v>
      </c>
      <c r="Q20" s="624">
        <v>31000</v>
      </c>
      <c r="R20" s="624">
        <v>32000</v>
      </c>
      <c r="S20" s="622">
        <v>32000</v>
      </c>
      <c r="T20" s="622">
        <v>32000</v>
      </c>
      <c r="U20" s="622">
        <v>32000</v>
      </c>
      <c r="V20" s="622">
        <v>32000</v>
      </c>
      <c r="W20" s="622">
        <v>32000</v>
      </c>
      <c r="X20" s="622">
        <v>32000</v>
      </c>
      <c r="Y20" s="622">
        <v>32000</v>
      </c>
      <c r="Z20" s="639">
        <v>32000</v>
      </c>
      <c r="AA20" s="622">
        <v>32000</v>
      </c>
      <c r="AB20" s="622">
        <v>32000</v>
      </c>
      <c r="AC20" s="622">
        <v>32000</v>
      </c>
      <c r="AD20" s="622">
        <v>32000</v>
      </c>
      <c r="AE20" s="622">
        <v>32000</v>
      </c>
      <c r="AF20" s="622">
        <v>34000</v>
      </c>
      <c r="AG20" s="622">
        <v>34000</v>
      </c>
      <c r="AH20" s="622">
        <v>34000</v>
      </c>
      <c r="AI20" s="622">
        <v>34000</v>
      </c>
      <c r="AJ20" s="622">
        <v>34000</v>
      </c>
      <c r="AK20" s="622">
        <v>34000</v>
      </c>
      <c r="AL20" s="639">
        <v>34000</v>
      </c>
      <c r="AM20" s="1068">
        <v>34000</v>
      </c>
      <c r="AN20" s="1068">
        <v>34000</v>
      </c>
      <c r="AO20" s="1068">
        <v>34000</v>
      </c>
      <c r="AP20" s="1068">
        <v>34000</v>
      </c>
      <c r="AQ20" s="1108">
        <v>34000</v>
      </c>
      <c r="AR20" s="1108">
        <v>34000</v>
      </c>
      <c r="AS20" s="1108">
        <v>34000</v>
      </c>
      <c r="AT20" s="1108">
        <v>34000</v>
      </c>
      <c r="AU20" s="1108">
        <v>34000</v>
      </c>
      <c r="AV20" s="1108">
        <v>24000</v>
      </c>
      <c r="AW20" s="1108">
        <v>4000</v>
      </c>
      <c r="AX20" s="1295">
        <v>4000</v>
      </c>
      <c r="AY20" s="1108">
        <v>4000</v>
      </c>
      <c r="AZ20" s="1108">
        <v>4000</v>
      </c>
      <c r="BA20" s="1108">
        <v>4000</v>
      </c>
      <c r="BB20" s="1108">
        <v>4000</v>
      </c>
      <c r="BC20" s="1108">
        <v>4000</v>
      </c>
      <c r="BD20" s="1108">
        <v>4000</v>
      </c>
      <c r="BE20" s="1108">
        <v>4000</v>
      </c>
      <c r="BF20" s="638">
        <f t="shared" si="2"/>
        <v>7.0593693174911775E-4</v>
      </c>
    </row>
    <row r="21" spans="1:58">
      <c r="A21" s="630" t="s">
        <v>2661</v>
      </c>
      <c r="B21" s="639"/>
      <c r="C21" s="622"/>
      <c r="D21" s="622"/>
      <c r="E21" s="622"/>
      <c r="F21" s="622"/>
      <c r="G21" s="622"/>
      <c r="H21" s="622"/>
      <c r="I21" s="622"/>
      <c r="J21" s="622"/>
      <c r="K21" s="622"/>
      <c r="L21" s="622"/>
      <c r="M21" s="622"/>
      <c r="N21" s="639"/>
      <c r="O21" s="624"/>
      <c r="P21" s="624"/>
      <c r="Q21" s="624"/>
      <c r="R21" s="624"/>
      <c r="S21" s="622"/>
      <c r="T21" s="622"/>
      <c r="U21" s="622"/>
      <c r="V21" s="622"/>
      <c r="W21" s="622"/>
      <c r="X21" s="622"/>
      <c r="Y21" s="622"/>
      <c r="Z21" s="639"/>
      <c r="AA21" s="622"/>
      <c r="AB21" s="622"/>
      <c r="AC21" s="622"/>
      <c r="AD21" s="622"/>
      <c r="AE21" s="622"/>
      <c r="AF21" s="622"/>
      <c r="AG21" s="622"/>
      <c r="AH21" s="622"/>
      <c r="AI21" s="622"/>
      <c r="AJ21" s="622"/>
      <c r="AK21" s="622"/>
      <c r="AL21" s="639">
        <v>20000</v>
      </c>
      <c r="AM21" s="1068">
        <v>20000</v>
      </c>
      <c r="AN21" s="1068">
        <v>32000</v>
      </c>
      <c r="AO21" s="1068">
        <v>14000</v>
      </c>
      <c r="AP21" s="1068">
        <v>14000</v>
      </c>
      <c r="AQ21" s="1108">
        <v>4300</v>
      </c>
      <c r="AR21" s="1108">
        <v>2300</v>
      </c>
      <c r="AS21" s="1108">
        <v>22300</v>
      </c>
      <c r="AT21" s="1108">
        <v>22300</v>
      </c>
      <c r="AU21" s="1108">
        <v>37300</v>
      </c>
      <c r="AV21" s="1108">
        <v>37300</v>
      </c>
      <c r="AW21" s="1108">
        <v>35000</v>
      </c>
      <c r="AX21" s="1295">
        <v>43000</v>
      </c>
      <c r="AY21" s="1108">
        <v>43350</v>
      </c>
      <c r="AZ21" s="1108">
        <v>43350</v>
      </c>
      <c r="BA21" s="1108">
        <v>43350</v>
      </c>
      <c r="BB21" s="1108">
        <v>79850</v>
      </c>
      <c r="BC21" s="1108">
        <v>103877.364</v>
      </c>
      <c r="BD21" s="1108">
        <v>191717.91</v>
      </c>
      <c r="BE21" s="1108">
        <v>216868</v>
      </c>
      <c r="BF21" s="638">
        <f t="shared" si="2"/>
        <v>3.8273782628641916E-2</v>
      </c>
    </row>
    <row r="22" spans="1:58">
      <c r="A22" s="634" t="s">
        <v>112</v>
      </c>
      <c r="B22" s="625">
        <f t="shared" ref="B22:BE22" si="5">B3+B10+B12</f>
        <v>713615</v>
      </c>
      <c r="C22" s="625">
        <f t="shared" si="5"/>
        <v>723735</v>
      </c>
      <c r="D22" s="625">
        <f t="shared" si="5"/>
        <v>729235</v>
      </c>
      <c r="E22" s="625">
        <f t="shared" si="5"/>
        <v>767007</v>
      </c>
      <c r="F22" s="625">
        <f t="shared" si="5"/>
        <v>763057</v>
      </c>
      <c r="G22" s="625">
        <f t="shared" si="5"/>
        <v>837858</v>
      </c>
      <c r="H22" s="625">
        <f t="shared" si="5"/>
        <v>929716</v>
      </c>
      <c r="I22" s="625">
        <f t="shared" si="5"/>
        <v>982716</v>
      </c>
      <c r="J22" s="625">
        <f t="shared" si="5"/>
        <v>916087</v>
      </c>
      <c r="K22" s="625">
        <f t="shared" si="5"/>
        <v>866440</v>
      </c>
      <c r="L22" s="625">
        <f t="shared" si="5"/>
        <v>880861</v>
      </c>
      <c r="M22" s="625">
        <f t="shared" si="5"/>
        <v>892452</v>
      </c>
      <c r="N22" s="625">
        <f t="shared" si="5"/>
        <v>892452</v>
      </c>
      <c r="O22" s="625">
        <f t="shared" si="5"/>
        <v>894420</v>
      </c>
      <c r="P22" s="625">
        <f t="shared" si="5"/>
        <v>1024481</v>
      </c>
      <c r="Q22" s="625">
        <f t="shared" si="5"/>
        <v>1003568</v>
      </c>
      <c r="R22" s="625">
        <f t="shared" si="5"/>
        <v>963208</v>
      </c>
      <c r="S22" s="625">
        <f t="shared" si="5"/>
        <v>976208</v>
      </c>
      <c r="T22" s="625">
        <f t="shared" si="5"/>
        <v>1175189</v>
      </c>
      <c r="U22" s="625">
        <f t="shared" si="5"/>
        <v>1247289</v>
      </c>
      <c r="V22" s="625">
        <f t="shared" si="5"/>
        <v>1366429</v>
      </c>
      <c r="W22" s="625">
        <f t="shared" si="5"/>
        <v>1389454</v>
      </c>
      <c r="X22" s="625">
        <f t="shared" si="5"/>
        <v>1468354</v>
      </c>
      <c r="Y22" s="625">
        <f t="shared" si="5"/>
        <v>1562761</v>
      </c>
      <c r="Z22" s="625">
        <f t="shared" si="5"/>
        <v>1582697</v>
      </c>
      <c r="AA22" s="625">
        <f t="shared" si="5"/>
        <v>1632327</v>
      </c>
      <c r="AB22" s="625">
        <f t="shared" si="5"/>
        <v>1721727</v>
      </c>
      <c r="AC22" s="625">
        <f t="shared" si="5"/>
        <v>2024189</v>
      </c>
      <c r="AD22" s="625">
        <f t="shared" si="5"/>
        <v>2148468.1</v>
      </c>
      <c r="AE22" s="625">
        <f t="shared" si="5"/>
        <v>2400289.1</v>
      </c>
      <c r="AF22" s="625">
        <f t="shared" si="5"/>
        <v>2422439.1</v>
      </c>
      <c r="AG22" s="625">
        <f t="shared" si="5"/>
        <v>2506968.1</v>
      </c>
      <c r="AH22" s="625">
        <f t="shared" si="5"/>
        <v>2726966.6</v>
      </c>
      <c r="AI22" s="625">
        <f t="shared" si="5"/>
        <v>2909556.6</v>
      </c>
      <c r="AJ22" s="625">
        <f t="shared" si="5"/>
        <v>3049037.6</v>
      </c>
      <c r="AK22" s="625">
        <f t="shared" si="5"/>
        <v>3338204.6</v>
      </c>
      <c r="AL22" s="625">
        <f t="shared" si="5"/>
        <v>3478205</v>
      </c>
      <c r="AM22" s="625">
        <f t="shared" si="5"/>
        <v>3468205</v>
      </c>
      <c r="AN22" s="625">
        <f t="shared" si="5"/>
        <v>3521440</v>
      </c>
      <c r="AO22" s="625">
        <f t="shared" si="5"/>
        <v>3555494</v>
      </c>
      <c r="AP22" s="625">
        <f t="shared" si="5"/>
        <v>3768299</v>
      </c>
      <c r="AQ22" s="1110">
        <f t="shared" si="5"/>
        <v>4325954</v>
      </c>
      <c r="AR22" s="1110">
        <f t="shared" si="5"/>
        <v>4561062.375</v>
      </c>
      <c r="AS22" s="1110">
        <f t="shared" si="5"/>
        <v>4586498.6319999993</v>
      </c>
      <c r="AT22" s="1110">
        <f t="shared" si="5"/>
        <v>4651096.2320000008</v>
      </c>
      <c r="AU22" s="1110">
        <f t="shared" si="5"/>
        <v>4788945.8320000004</v>
      </c>
      <c r="AV22" s="1110">
        <f t="shared" si="5"/>
        <v>4855871</v>
      </c>
      <c r="AW22" s="1110">
        <f t="shared" si="5"/>
        <v>5108074.2589999996</v>
      </c>
      <c r="AX22" s="1110">
        <f t="shared" si="5"/>
        <v>5145774.2589999996</v>
      </c>
      <c r="AY22" s="1110">
        <f t="shared" si="5"/>
        <v>5030204.2589999996</v>
      </c>
      <c r="AZ22" s="1110">
        <f t="shared" si="5"/>
        <v>5040706.659</v>
      </c>
      <c r="BA22" s="1110">
        <f t="shared" si="5"/>
        <v>5068593.659</v>
      </c>
      <c r="BB22" s="1110">
        <f t="shared" si="5"/>
        <v>5123814.0150000006</v>
      </c>
      <c r="BC22" s="1110">
        <f t="shared" si="5"/>
        <v>5369684.8719999995</v>
      </c>
      <c r="BD22" s="1110">
        <f t="shared" si="5"/>
        <v>5394079.459999999</v>
      </c>
      <c r="BE22" s="1110">
        <f t="shared" si="5"/>
        <v>5666228.5539999995</v>
      </c>
      <c r="BF22" s="638">
        <f t="shared" si="2"/>
        <v>1</v>
      </c>
    </row>
    <row r="26" spans="1:58" ht="18" customHeight="1">
      <c r="A26" s="629" t="s">
        <v>1119</v>
      </c>
      <c r="B26" s="626" t="s">
        <v>1667</v>
      </c>
      <c r="C26" s="626" t="s">
        <v>220</v>
      </c>
      <c r="E26" s="985" t="s">
        <v>1916</v>
      </c>
      <c r="F26" s="986" t="s">
        <v>1917</v>
      </c>
    </row>
    <row r="27" spans="1:58">
      <c r="A27" s="630" t="s">
        <v>189</v>
      </c>
      <c r="B27" s="620">
        <v>1800000</v>
      </c>
      <c r="C27" s="628">
        <f t="shared" ref="C27:C34" si="6">B27/B$37</f>
        <v>0.3176716031967266</v>
      </c>
      <c r="E27" s="985" t="s">
        <v>184</v>
      </c>
      <c r="F27" s="987">
        <v>2501427.3769999999</v>
      </c>
    </row>
    <row r="28" spans="1:58">
      <c r="A28" s="630" t="s">
        <v>187</v>
      </c>
      <c r="B28" s="620">
        <v>510569.554</v>
      </c>
      <c r="C28" s="628">
        <f t="shared" si="6"/>
        <v>9.0107471534787598E-2</v>
      </c>
      <c r="E28" s="985" t="s">
        <v>189</v>
      </c>
      <c r="F28" s="987">
        <v>1800000</v>
      </c>
    </row>
    <row r="29" spans="1:58">
      <c r="A29" s="630" t="s">
        <v>186</v>
      </c>
      <c r="B29" s="620">
        <v>0</v>
      </c>
      <c r="C29" s="628">
        <f t="shared" si="6"/>
        <v>0</v>
      </c>
      <c r="E29" s="985" t="s">
        <v>187</v>
      </c>
      <c r="F29" s="987">
        <v>510569.554</v>
      </c>
    </row>
    <row r="30" spans="1:58">
      <c r="A30" s="630" t="s">
        <v>1247</v>
      </c>
      <c r="B30" s="620">
        <v>1000</v>
      </c>
      <c r="C30" s="628">
        <f t="shared" si="6"/>
        <v>1.7648422399818144E-4</v>
      </c>
      <c r="E30" s="985" t="s">
        <v>185</v>
      </c>
      <c r="F30" s="987">
        <v>314829</v>
      </c>
    </row>
    <row r="31" spans="1:58">
      <c r="A31" s="630" t="s">
        <v>192</v>
      </c>
      <c r="B31" s="620"/>
      <c r="C31" s="628">
        <f t="shared" si="6"/>
        <v>0</v>
      </c>
      <c r="E31" s="985" t="s">
        <v>2661</v>
      </c>
      <c r="F31" s="987">
        <v>216867.91</v>
      </c>
    </row>
    <row r="32" spans="1:58">
      <c r="A32" s="630" t="s">
        <v>185</v>
      </c>
      <c r="B32" s="1084">
        <v>314829</v>
      </c>
      <c r="C32" s="628">
        <f t="shared" si="6"/>
        <v>5.5562351757123464E-2</v>
      </c>
      <c r="E32" s="985" t="s">
        <v>181</v>
      </c>
      <c r="F32" s="987">
        <v>194000</v>
      </c>
    </row>
    <row r="33" spans="1:57">
      <c r="A33" s="630" t="s">
        <v>184</v>
      </c>
      <c r="B33" s="620">
        <v>2501427.3769999999</v>
      </c>
      <c r="C33" s="628">
        <f t="shared" si="6"/>
        <v>0.44146246951765145</v>
      </c>
      <c r="E33" s="985" t="s">
        <v>183</v>
      </c>
      <c r="F33" s="987">
        <v>127535</v>
      </c>
    </row>
    <row r="34" spans="1:57">
      <c r="A34" s="630" t="s">
        <v>183</v>
      </c>
      <c r="B34" s="620">
        <v>127535</v>
      </c>
      <c r="C34" s="628">
        <f t="shared" si="6"/>
        <v>2.250791550760807E-2</v>
      </c>
      <c r="E34" s="985" t="s">
        <v>1247</v>
      </c>
      <c r="F34" s="987">
        <v>1000</v>
      </c>
    </row>
    <row r="35" spans="1:57">
      <c r="A35" s="630" t="s">
        <v>181</v>
      </c>
      <c r="B35" s="620">
        <v>194000</v>
      </c>
      <c r="C35" s="628">
        <f>B35/B$37</f>
        <v>3.4237939455647202E-2</v>
      </c>
      <c r="E35" s="985" t="s">
        <v>186</v>
      </c>
      <c r="F35" s="987">
        <v>0</v>
      </c>
    </row>
    <row r="36" spans="1:57">
      <c r="A36" s="630" t="s">
        <v>2661</v>
      </c>
      <c r="B36" s="620">
        <v>216867.91</v>
      </c>
      <c r="C36" s="628">
        <f>B36/B$37</f>
        <v>3.8273764806457451E-2</v>
      </c>
      <c r="E36" s="985" t="s">
        <v>192</v>
      </c>
      <c r="F36" s="987"/>
    </row>
    <row r="37" spans="1:57">
      <c r="A37" s="631" t="s">
        <v>1668</v>
      </c>
      <c r="B37" s="625">
        <f>SUM(B27:B36)</f>
        <v>5666228.841</v>
      </c>
      <c r="C37" s="637">
        <f>B37/B37</f>
        <v>1</v>
      </c>
      <c r="E37" s="985"/>
      <c r="F37" s="987"/>
    </row>
    <row r="38" spans="1:57">
      <c r="E38" s="985"/>
      <c r="F38" s="987"/>
    </row>
    <row r="41" spans="1:57">
      <c r="A41" s="16"/>
    </row>
    <row r="42" spans="1:57" s="891" customFormat="1" ht="33.75" customHeight="1">
      <c r="A42" s="647" t="s">
        <v>1669</v>
      </c>
      <c r="B42" s="846" t="s">
        <v>1982</v>
      </c>
      <c r="C42" s="846" t="s">
        <v>1983</v>
      </c>
      <c r="D42" s="846" t="s">
        <v>1984</v>
      </c>
      <c r="E42" s="846" t="s">
        <v>1985</v>
      </c>
      <c r="F42" s="846" t="s">
        <v>1986</v>
      </c>
      <c r="G42" s="846" t="s">
        <v>1987</v>
      </c>
      <c r="H42" s="846" t="s">
        <v>1988</v>
      </c>
      <c r="I42" s="846" t="s">
        <v>1989</v>
      </c>
      <c r="J42" s="846" t="s">
        <v>1990</v>
      </c>
      <c r="K42" s="846" t="s">
        <v>1991</v>
      </c>
      <c r="L42" s="846" t="s">
        <v>1992</v>
      </c>
      <c r="M42" s="846" t="s">
        <v>1993</v>
      </c>
      <c r="N42" s="846" t="s">
        <v>1994</v>
      </c>
      <c r="O42" s="846" t="s">
        <v>1995</v>
      </c>
      <c r="P42" s="846" t="s">
        <v>1996</v>
      </c>
      <c r="Q42" s="846" t="s">
        <v>1997</v>
      </c>
      <c r="R42" s="846" t="s">
        <v>1998</v>
      </c>
      <c r="S42" s="846" t="s">
        <v>1999</v>
      </c>
      <c r="T42" s="846" t="s">
        <v>2000</v>
      </c>
      <c r="U42" s="846" t="s">
        <v>2001</v>
      </c>
      <c r="V42" s="846" t="s">
        <v>1977</v>
      </c>
      <c r="W42" s="846" t="s">
        <v>2002</v>
      </c>
      <c r="X42" s="846" t="s">
        <v>2003</v>
      </c>
      <c r="Y42" s="846" t="s">
        <v>1541</v>
      </c>
      <c r="Z42" s="846" t="s">
        <v>2004</v>
      </c>
      <c r="AA42" s="846" t="s">
        <v>1695</v>
      </c>
      <c r="AB42" s="846" t="s">
        <v>1744</v>
      </c>
      <c r="AC42" s="846" t="s">
        <v>2005</v>
      </c>
      <c r="AD42" s="846" t="s">
        <v>2006</v>
      </c>
      <c r="AE42" s="846" t="s">
        <v>2007</v>
      </c>
      <c r="AF42" s="846" t="s">
        <v>2008</v>
      </c>
      <c r="AG42" s="846" t="s">
        <v>1935</v>
      </c>
      <c r="AH42" s="846" t="s">
        <v>1974</v>
      </c>
      <c r="AI42" s="846" t="s">
        <v>2054</v>
      </c>
      <c r="AJ42" s="846" t="s">
        <v>2099</v>
      </c>
      <c r="AK42" s="846" t="s">
        <v>2350</v>
      </c>
      <c r="AL42" s="846" t="s">
        <v>2385</v>
      </c>
      <c r="AM42" s="846" t="s">
        <v>2434</v>
      </c>
      <c r="AN42" s="846" t="s">
        <v>2492</v>
      </c>
      <c r="AO42" s="846" t="s">
        <v>2539</v>
      </c>
      <c r="AP42" s="846" t="s">
        <v>2581</v>
      </c>
      <c r="AQ42" s="846" t="s">
        <v>2629</v>
      </c>
      <c r="AR42" s="846" t="s">
        <v>2678</v>
      </c>
      <c r="AS42" s="846" t="s">
        <v>2731</v>
      </c>
      <c r="AT42" s="846" t="s">
        <v>2902</v>
      </c>
      <c r="AU42" s="846" t="s">
        <v>2990</v>
      </c>
      <c r="AV42" s="846" t="s">
        <v>3101</v>
      </c>
      <c r="AW42" s="846" t="s">
        <v>3223</v>
      </c>
      <c r="AX42" s="1187" t="s">
        <v>3289</v>
      </c>
      <c r="AY42" s="1187" t="s">
        <v>3379</v>
      </c>
      <c r="AZ42" s="1187" t="s">
        <v>5254</v>
      </c>
      <c r="BA42" s="1187" t="s">
        <v>5330</v>
      </c>
      <c r="BB42" s="1187" t="s">
        <v>5420</v>
      </c>
      <c r="BC42" s="1187" t="s">
        <v>5604</v>
      </c>
      <c r="BD42" s="1187" t="str">
        <f>BD2</f>
        <v>1401/07/30</v>
      </c>
      <c r="BE42" s="1187" t="s">
        <v>5944</v>
      </c>
    </row>
    <row r="43" spans="1:57">
      <c r="A43" s="633" t="s">
        <v>188</v>
      </c>
      <c r="B43" s="641">
        <v>49</v>
      </c>
      <c r="C43" s="635">
        <v>49</v>
      </c>
      <c r="D43" s="635">
        <v>50</v>
      </c>
      <c r="E43" s="635">
        <v>53</v>
      </c>
      <c r="F43" s="635">
        <v>52</v>
      </c>
      <c r="G43" s="635">
        <v>56</v>
      </c>
      <c r="H43" s="635">
        <v>58</v>
      </c>
      <c r="I43" s="635">
        <v>60</v>
      </c>
      <c r="J43" s="635">
        <v>57</v>
      </c>
      <c r="K43" s="635">
        <v>56</v>
      </c>
      <c r="L43" s="635">
        <v>56</v>
      </c>
      <c r="M43" s="635">
        <v>65</v>
      </c>
      <c r="N43" s="641">
        <v>65</v>
      </c>
      <c r="O43" s="635">
        <v>66</v>
      </c>
      <c r="P43" s="635">
        <v>72</v>
      </c>
      <c r="Q43" s="635">
        <v>69</v>
      </c>
      <c r="R43" s="635">
        <v>65</v>
      </c>
      <c r="S43" s="635">
        <v>70</v>
      </c>
      <c r="T43" s="635">
        <v>80</v>
      </c>
      <c r="U43" s="635">
        <v>85</v>
      </c>
      <c r="V43" s="635">
        <v>91</v>
      </c>
      <c r="W43" s="635">
        <v>91</v>
      </c>
      <c r="X43" s="635">
        <v>96</v>
      </c>
      <c r="Y43" s="635">
        <v>96</v>
      </c>
      <c r="Z43" s="641">
        <v>97</v>
      </c>
      <c r="AA43" s="635">
        <v>97</v>
      </c>
      <c r="AB43" s="635">
        <v>97</v>
      </c>
      <c r="AC43" s="635">
        <v>100</v>
      </c>
      <c r="AD43" s="635">
        <v>103</v>
      </c>
      <c r="AE43" s="635">
        <v>111</v>
      </c>
      <c r="AF43" s="635">
        <v>108</v>
      </c>
      <c r="AG43" s="635">
        <v>110</v>
      </c>
      <c r="AH43" s="635">
        <v>120</v>
      </c>
      <c r="AI43" s="635">
        <v>128</v>
      </c>
      <c r="AJ43" s="635">
        <v>122</v>
      </c>
      <c r="AK43" s="635">
        <v>126</v>
      </c>
      <c r="AL43" s="641">
        <v>128</v>
      </c>
      <c r="AM43" s="1069">
        <v>128</v>
      </c>
      <c r="AN43" s="1069">
        <v>128</v>
      </c>
      <c r="AO43" s="1069">
        <v>126</v>
      </c>
      <c r="AP43" s="1069">
        <v>127</v>
      </c>
      <c r="AQ43" s="1069">
        <v>132</v>
      </c>
      <c r="AR43" s="1069">
        <v>134</v>
      </c>
      <c r="AS43" s="1069">
        <v>131</v>
      </c>
      <c r="AT43" s="1069">
        <v>130</v>
      </c>
      <c r="AU43" s="1069">
        <v>129</v>
      </c>
      <c r="AV43" s="1069">
        <v>131</v>
      </c>
      <c r="AW43" s="1069">
        <v>137</v>
      </c>
      <c r="AX43" s="1296">
        <v>137</v>
      </c>
      <c r="AY43" s="1188">
        <v>134</v>
      </c>
      <c r="AZ43" s="1188">
        <v>135</v>
      </c>
      <c r="BA43" s="1188">
        <v>134</v>
      </c>
      <c r="BB43" s="1188">
        <v>131</v>
      </c>
      <c r="BC43" s="1188">
        <v>134</v>
      </c>
      <c r="BD43" s="1188">
        <v>131</v>
      </c>
      <c r="BE43" s="1188">
        <v>129</v>
      </c>
    </row>
    <row r="44" spans="1:57">
      <c r="A44" s="633" t="s">
        <v>191</v>
      </c>
      <c r="B44" s="641">
        <v>18</v>
      </c>
      <c r="C44" s="635">
        <v>18</v>
      </c>
      <c r="D44" s="635">
        <v>18</v>
      </c>
      <c r="E44" s="635">
        <v>18</v>
      </c>
      <c r="F44" s="635">
        <v>18</v>
      </c>
      <c r="G44" s="635">
        <v>18</v>
      </c>
      <c r="H44" s="635">
        <v>18</v>
      </c>
      <c r="I44" s="635">
        <v>18</v>
      </c>
      <c r="J44" s="635">
        <v>18</v>
      </c>
      <c r="K44" s="635">
        <v>12</v>
      </c>
      <c r="L44" s="635">
        <v>9</v>
      </c>
      <c r="M44" s="635">
        <v>6</v>
      </c>
      <c r="N44" s="641">
        <v>6</v>
      </c>
      <c r="O44" s="635">
        <v>6</v>
      </c>
      <c r="P44" s="635">
        <v>6</v>
      </c>
      <c r="Q44" s="635">
        <v>9</v>
      </c>
      <c r="R44" s="635">
        <v>9</v>
      </c>
      <c r="S44" s="635">
        <v>12</v>
      </c>
      <c r="T44" s="635">
        <v>13</v>
      </c>
      <c r="U44" s="635">
        <v>13</v>
      </c>
      <c r="V44" s="635">
        <v>15</v>
      </c>
      <c r="W44" s="635">
        <v>16</v>
      </c>
      <c r="X44" s="635">
        <v>17</v>
      </c>
      <c r="Y44" s="635">
        <v>17</v>
      </c>
      <c r="Z44" s="641">
        <v>17</v>
      </c>
      <c r="AA44" s="635">
        <v>17</v>
      </c>
      <c r="AB44" s="635">
        <v>17</v>
      </c>
      <c r="AC44" s="635">
        <v>17</v>
      </c>
      <c r="AD44" s="635">
        <v>15</v>
      </c>
      <c r="AE44" s="635">
        <v>15</v>
      </c>
      <c r="AF44" s="635">
        <v>15</v>
      </c>
      <c r="AG44" s="635">
        <v>15</v>
      </c>
      <c r="AH44" s="635">
        <v>16</v>
      </c>
      <c r="AI44" s="635">
        <v>16</v>
      </c>
      <c r="AJ44" s="635">
        <v>15</v>
      </c>
      <c r="AK44" s="635">
        <v>16</v>
      </c>
      <c r="AL44" s="641">
        <v>16</v>
      </c>
      <c r="AM44" s="1069">
        <v>16</v>
      </c>
      <c r="AN44" s="1069">
        <v>19</v>
      </c>
      <c r="AO44" s="1069">
        <v>22</v>
      </c>
      <c r="AP44" s="1069">
        <v>22</v>
      </c>
      <c r="AQ44" s="1069">
        <v>22</v>
      </c>
      <c r="AR44" s="1069">
        <v>22</v>
      </c>
      <c r="AS44" s="1069">
        <v>26</v>
      </c>
      <c r="AT44" s="1069">
        <v>26</v>
      </c>
      <c r="AU44" s="1069">
        <v>30</v>
      </c>
      <c r="AV44" s="1069">
        <v>32</v>
      </c>
      <c r="AW44" s="1069">
        <v>32</v>
      </c>
      <c r="AX44" s="1296">
        <v>38</v>
      </c>
      <c r="AY44" s="1188">
        <v>38</v>
      </c>
      <c r="AZ44" s="1188">
        <v>38</v>
      </c>
      <c r="BA44" s="1188">
        <v>39</v>
      </c>
      <c r="BB44" s="1188">
        <v>41</v>
      </c>
      <c r="BC44" s="1188">
        <v>41</v>
      </c>
      <c r="BD44" s="1188">
        <v>44</v>
      </c>
      <c r="BE44" s="1188">
        <v>45</v>
      </c>
    </row>
    <row r="45" spans="1:57">
      <c r="A45" s="633" t="s">
        <v>190</v>
      </c>
      <c r="B45" s="641">
        <v>48</v>
      </c>
      <c r="C45" s="635">
        <v>51</v>
      </c>
      <c r="D45" s="635">
        <v>53</v>
      </c>
      <c r="E45" s="635">
        <v>52</v>
      </c>
      <c r="F45" s="635">
        <v>58</v>
      </c>
      <c r="G45" s="635">
        <v>59</v>
      </c>
      <c r="H45" s="635">
        <v>65</v>
      </c>
      <c r="I45" s="635">
        <v>65</v>
      </c>
      <c r="J45" s="635">
        <v>64</v>
      </c>
      <c r="K45" s="635">
        <v>66</v>
      </c>
      <c r="L45" s="635">
        <v>74</v>
      </c>
      <c r="M45" s="635">
        <v>79</v>
      </c>
      <c r="N45" s="641">
        <v>79</v>
      </c>
      <c r="O45" s="635">
        <v>76</v>
      </c>
      <c r="P45" s="635">
        <v>77</v>
      </c>
      <c r="Q45" s="635">
        <v>77</v>
      </c>
      <c r="R45" s="635">
        <v>77</v>
      </c>
      <c r="S45" s="635">
        <v>79</v>
      </c>
      <c r="T45" s="635">
        <v>79</v>
      </c>
      <c r="U45" s="635">
        <v>80</v>
      </c>
      <c r="V45" s="635">
        <v>78</v>
      </c>
      <c r="W45" s="635">
        <v>77</v>
      </c>
      <c r="X45" s="635">
        <v>79</v>
      </c>
      <c r="Y45" s="635">
        <v>85</v>
      </c>
      <c r="Z45" s="641">
        <v>84</v>
      </c>
      <c r="AA45" s="635">
        <v>84</v>
      </c>
      <c r="AB45" s="635">
        <v>84</v>
      </c>
      <c r="AC45" s="635">
        <v>86</v>
      </c>
      <c r="AD45" s="635">
        <v>88</v>
      </c>
      <c r="AE45" s="635">
        <v>90</v>
      </c>
      <c r="AF45" s="635">
        <v>91</v>
      </c>
      <c r="AG45" s="635">
        <v>95</v>
      </c>
      <c r="AH45" s="635">
        <v>99</v>
      </c>
      <c r="AI45" s="635">
        <v>98</v>
      </c>
      <c r="AJ45" s="635">
        <v>101</v>
      </c>
      <c r="AK45" s="635">
        <v>104</v>
      </c>
      <c r="AL45" s="641">
        <v>108</v>
      </c>
      <c r="AM45" s="1069">
        <v>107</v>
      </c>
      <c r="AN45" s="1069">
        <v>110</v>
      </c>
      <c r="AO45" s="1069">
        <v>108</v>
      </c>
      <c r="AP45" s="1069">
        <v>103</v>
      </c>
      <c r="AQ45" s="1069">
        <v>105</v>
      </c>
      <c r="AR45" s="1069">
        <v>105</v>
      </c>
      <c r="AS45" s="1069">
        <v>107</v>
      </c>
      <c r="AT45" s="1069">
        <v>113</v>
      </c>
      <c r="AU45" s="1069">
        <v>119</v>
      </c>
      <c r="AV45" s="1069">
        <v>117</v>
      </c>
      <c r="AW45" s="1069">
        <v>113</v>
      </c>
      <c r="AX45" s="1296">
        <v>115</v>
      </c>
      <c r="AY45" s="1188">
        <v>118</v>
      </c>
      <c r="AZ45" s="1188">
        <v>120</v>
      </c>
      <c r="BA45" s="1188">
        <v>121</v>
      </c>
      <c r="BB45" s="1188">
        <v>129</v>
      </c>
      <c r="BC45" s="1188">
        <v>133</v>
      </c>
      <c r="BD45" s="1188">
        <v>143</v>
      </c>
      <c r="BE45" s="1188">
        <v>154</v>
      </c>
    </row>
    <row r="46" spans="1:57">
      <c r="A46" s="632" t="s">
        <v>48</v>
      </c>
      <c r="B46" s="636">
        <f t="shared" ref="B46:AD46" si="7">SUM(B43:B45)</f>
        <v>115</v>
      </c>
      <c r="C46" s="636">
        <f t="shared" si="7"/>
        <v>118</v>
      </c>
      <c r="D46" s="636">
        <f t="shared" si="7"/>
        <v>121</v>
      </c>
      <c r="E46" s="636">
        <f t="shared" si="7"/>
        <v>123</v>
      </c>
      <c r="F46" s="636">
        <f t="shared" si="7"/>
        <v>128</v>
      </c>
      <c r="G46" s="636">
        <f t="shared" si="7"/>
        <v>133</v>
      </c>
      <c r="H46" s="636">
        <f t="shared" si="7"/>
        <v>141</v>
      </c>
      <c r="I46" s="636">
        <f t="shared" si="7"/>
        <v>143</v>
      </c>
      <c r="J46" s="636">
        <f t="shared" si="7"/>
        <v>139</v>
      </c>
      <c r="K46" s="636">
        <f t="shared" si="7"/>
        <v>134</v>
      </c>
      <c r="L46" s="636">
        <f t="shared" si="7"/>
        <v>139</v>
      </c>
      <c r="M46" s="636">
        <f t="shared" si="7"/>
        <v>150</v>
      </c>
      <c r="N46" s="636">
        <f t="shared" si="7"/>
        <v>150</v>
      </c>
      <c r="O46" s="636">
        <f t="shared" si="7"/>
        <v>148</v>
      </c>
      <c r="P46" s="636">
        <f t="shared" si="7"/>
        <v>155</v>
      </c>
      <c r="Q46" s="636">
        <f t="shared" si="7"/>
        <v>155</v>
      </c>
      <c r="R46" s="636">
        <f t="shared" si="7"/>
        <v>151</v>
      </c>
      <c r="S46" s="636">
        <f t="shared" si="7"/>
        <v>161</v>
      </c>
      <c r="T46" s="636">
        <f t="shared" si="7"/>
        <v>172</v>
      </c>
      <c r="U46" s="636">
        <f t="shared" si="7"/>
        <v>178</v>
      </c>
      <c r="V46" s="636">
        <f t="shared" si="7"/>
        <v>184</v>
      </c>
      <c r="W46" s="636">
        <f t="shared" si="7"/>
        <v>184</v>
      </c>
      <c r="X46" s="636">
        <f t="shared" si="7"/>
        <v>192</v>
      </c>
      <c r="Y46" s="636">
        <f t="shared" si="7"/>
        <v>198</v>
      </c>
      <c r="Z46" s="636">
        <f t="shared" si="7"/>
        <v>198</v>
      </c>
      <c r="AA46" s="636">
        <f t="shared" si="7"/>
        <v>198</v>
      </c>
      <c r="AB46" s="636">
        <f t="shared" si="7"/>
        <v>198</v>
      </c>
      <c r="AC46" s="636">
        <f t="shared" si="7"/>
        <v>203</v>
      </c>
      <c r="AD46" s="636">
        <f t="shared" si="7"/>
        <v>206</v>
      </c>
      <c r="AE46" s="636">
        <f t="shared" ref="AE46:BB46" si="8">SUM(AE43:AE45)</f>
        <v>216</v>
      </c>
      <c r="AF46" s="636">
        <f t="shared" si="8"/>
        <v>214</v>
      </c>
      <c r="AG46" s="636">
        <f t="shared" si="8"/>
        <v>220</v>
      </c>
      <c r="AH46" s="636">
        <f t="shared" si="8"/>
        <v>235</v>
      </c>
      <c r="AI46" s="636">
        <f t="shared" si="8"/>
        <v>242</v>
      </c>
      <c r="AJ46" s="636">
        <f t="shared" si="8"/>
        <v>238</v>
      </c>
      <c r="AK46" s="636">
        <f t="shared" si="8"/>
        <v>246</v>
      </c>
      <c r="AL46" s="636">
        <f t="shared" si="8"/>
        <v>252</v>
      </c>
      <c r="AM46" s="636">
        <f t="shared" si="8"/>
        <v>251</v>
      </c>
      <c r="AN46" s="636">
        <f t="shared" si="8"/>
        <v>257</v>
      </c>
      <c r="AO46" s="636">
        <f t="shared" si="8"/>
        <v>256</v>
      </c>
      <c r="AP46" s="636">
        <f t="shared" si="8"/>
        <v>252</v>
      </c>
      <c r="AQ46" s="636">
        <f t="shared" si="8"/>
        <v>259</v>
      </c>
      <c r="AR46" s="636">
        <f t="shared" si="8"/>
        <v>261</v>
      </c>
      <c r="AS46" s="636">
        <f t="shared" si="8"/>
        <v>264</v>
      </c>
      <c r="AT46" s="636">
        <f t="shared" si="8"/>
        <v>269</v>
      </c>
      <c r="AU46" s="636">
        <f t="shared" si="8"/>
        <v>278</v>
      </c>
      <c r="AV46" s="636">
        <f t="shared" si="8"/>
        <v>280</v>
      </c>
      <c r="AW46" s="636">
        <f t="shared" si="8"/>
        <v>282</v>
      </c>
      <c r="AX46" s="1189">
        <f t="shared" si="8"/>
        <v>290</v>
      </c>
      <c r="AY46" s="1189">
        <f t="shared" si="8"/>
        <v>290</v>
      </c>
      <c r="AZ46" s="1189">
        <f t="shared" si="8"/>
        <v>293</v>
      </c>
      <c r="BA46" s="1189">
        <f t="shared" si="8"/>
        <v>294</v>
      </c>
      <c r="BB46" s="1189">
        <f t="shared" si="8"/>
        <v>301</v>
      </c>
      <c r="BC46" s="1189">
        <f>SUM(BC43:BC45)</f>
        <v>308</v>
      </c>
      <c r="BD46" s="1189">
        <f>SUM(BD43:BD45)</f>
        <v>318</v>
      </c>
      <c r="BE46" s="1189">
        <f>SUM(BE43:BE45)</f>
        <v>328</v>
      </c>
    </row>
    <row r="47" spans="1:57">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190"/>
      <c r="AY47" s="1190"/>
      <c r="AZ47" s="1190"/>
      <c r="BA47" s="1190"/>
      <c r="BB47" s="1190"/>
      <c r="BC47" s="1190"/>
      <c r="BD47" s="1190"/>
      <c r="BE47" s="1190"/>
    </row>
    <row r="48" spans="1:57">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190"/>
      <c r="AY48" s="1190"/>
      <c r="AZ48" s="1190"/>
      <c r="BA48" s="1190"/>
      <c r="BB48" s="1190"/>
      <c r="BC48" s="1190"/>
      <c r="BD48" s="1190"/>
      <c r="BE48" s="1190"/>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190"/>
      <c r="AY49" s="1190"/>
      <c r="AZ49" s="1190"/>
      <c r="BA49" s="1190"/>
      <c r="BB49" s="1190"/>
      <c r="BC49" s="1190"/>
      <c r="BD49" s="1190"/>
      <c r="BE49" s="1190"/>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190"/>
      <c r="AY50" s="1190"/>
      <c r="AZ50" s="1190"/>
      <c r="BA50" s="1190"/>
      <c r="BB50" s="1190"/>
      <c r="BC50" s="1190"/>
      <c r="BD50" s="1190"/>
      <c r="BE50" s="1190"/>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190"/>
      <c r="AY51" s="1190"/>
      <c r="AZ51" s="1190"/>
      <c r="BA51" s="1190"/>
      <c r="BB51" s="1190"/>
      <c r="BC51" s="1190"/>
      <c r="BD51" s="1190"/>
      <c r="BE51" s="1190"/>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190"/>
      <c r="AY52" s="1190"/>
      <c r="AZ52" s="1190"/>
      <c r="BA52" s="1190"/>
      <c r="BB52" s="1190"/>
      <c r="BC52" s="1190"/>
      <c r="BD52" s="1190"/>
      <c r="BE52" s="1190"/>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190"/>
      <c r="AY53" s="1190"/>
      <c r="AZ53" s="1190"/>
      <c r="BA53" s="1190"/>
      <c r="BB53" s="1190"/>
      <c r="BC53" s="1190"/>
      <c r="BD53" s="1190"/>
      <c r="BE53" s="1190"/>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190"/>
      <c r="AY54" s="1190"/>
      <c r="AZ54" s="1190"/>
      <c r="BA54" s="1190"/>
      <c r="BB54" s="1190"/>
      <c r="BC54" s="1190"/>
      <c r="BD54" s="1190"/>
      <c r="BE54" s="1190"/>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190"/>
      <c r="AY55" s="1190"/>
      <c r="AZ55" s="1190"/>
      <c r="BA55" s="1190"/>
      <c r="BB55" s="1190"/>
      <c r="BC55" s="1190"/>
      <c r="BD55" s="1190"/>
      <c r="BE55" s="1190"/>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190"/>
      <c r="AY56" s="1190"/>
      <c r="AZ56" s="1190"/>
      <c r="BA56" s="1190"/>
      <c r="BB56" s="1190"/>
      <c r="BC56" s="1190"/>
      <c r="BD56" s="1190"/>
      <c r="BE56" s="1190"/>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190"/>
      <c r="AY57" s="1190"/>
      <c r="AZ57" s="1190"/>
      <c r="BA57" s="1190"/>
      <c r="BB57" s="1190"/>
      <c r="BC57" s="1190"/>
      <c r="BD57" s="1190"/>
      <c r="BE57" s="1190"/>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190"/>
      <c r="AY58" s="1190"/>
      <c r="AZ58" s="1190"/>
      <c r="BA58" s="1190"/>
      <c r="BB58" s="1190"/>
      <c r="BC58" s="1190"/>
      <c r="BD58" s="1190"/>
      <c r="BE58" s="1190"/>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190"/>
      <c r="AY59" s="1190"/>
      <c r="AZ59" s="1190"/>
      <c r="BA59" s="1190"/>
      <c r="BB59" s="1190"/>
      <c r="BC59" s="1190"/>
      <c r="BD59" s="1190"/>
      <c r="BE59" s="1190"/>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190"/>
      <c r="AY60" s="1190"/>
      <c r="AZ60" s="1190"/>
      <c r="BA60" s="1190"/>
      <c r="BB60" s="1190"/>
      <c r="BC60" s="1190"/>
      <c r="BD60" s="1190"/>
      <c r="BE60" s="1190"/>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190"/>
      <c r="AY61" s="1190"/>
      <c r="AZ61" s="1190"/>
      <c r="BA61" s="1190"/>
      <c r="BB61" s="1190"/>
      <c r="BC61" s="1190"/>
      <c r="BD61" s="1190"/>
      <c r="BE61" s="1190"/>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190"/>
      <c r="AY62" s="1190"/>
      <c r="AZ62" s="1190"/>
      <c r="BA62" s="1190"/>
      <c r="BB62" s="1190"/>
      <c r="BC62" s="1190"/>
      <c r="BD62" s="1190"/>
      <c r="BE62" s="1190"/>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190"/>
      <c r="AY63" s="1190"/>
      <c r="AZ63" s="1190"/>
      <c r="BA63" s="1190"/>
      <c r="BB63" s="1190"/>
      <c r="BC63" s="1190"/>
      <c r="BD63" s="1190"/>
      <c r="BE63" s="1190"/>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190"/>
      <c r="AY64" s="1190"/>
      <c r="AZ64" s="1190"/>
      <c r="BA64" s="1190"/>
      <c r="BB64" s="1190"/>
      <c r="BC64" s="1190"/>
      <c r="BD64" s="1190"/>
      <c r="BE64" s="1190"/>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190"/>
      <c r="AY65" s="1190"/>
      <c r="AZ65" s="1190"/>
      <c r="BA65" s="1190"/>
      <c r="BB65" s="1190"/>
      <c r="BC65" s="1190"/>
      <c r="BD65" s="1190"/>
      <c r="BE65" s="1190"/>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03"/>
  <sheetViews>
    <sheetView rightToLeft="1" zoomScaleNormal="100" workbookViewId="0">
      <pane xSplit="1" ySplit="1" topLeftCell="AV2" activePane="bottomRight" state="frozen"/>
      <selection pane="topRight" activeCell="B1" sqref="B1"/>
      <selection pane="bottomLeft" activeCell="A2" sqref="A2"/>
      <selection pane="bottomRight" activeCell="BT7" sqref="BT7"/>
    </sheetView>
  </sheetViews>
  <sheetFormatPr defaultColWidth="9.125" defaultRowHeight="14.25"/>
  <cols>
    <col min="1" max="1" width="19.75" style="15" bestFit="1" customWidth="1"/>
    <col min="2" max="30" width="7.625" style="15" customWidth="1"/>
    <col min="31" max="56" width="9.125" style="15"/>
    <col min="57" max="57" width="9.125" style="1085"/>
    <col min="58" max="16384" width="9.125" style="15"/>
  </cols>
  <sheetData>
    <row r="1" spans="1:59">
      <c r="A1" s="89"/>
      <c r="B1" s="627" t="s">
        <v>245</v>
      </c>
      <c r="C1" s="627" t="s">
        <v>246</v>
      </c>
      <c r="D1" s="627" t="s">
        <v>247</v>
      </c>
      <c r="E1" s="627" t="s">
        <v>248</v>
      </c>
      <c r="F1" s="627" t="s">
        <v>249</v>
      </c>
      <c r="G1" s="627" t="s">
        <v>250</v>
      </c>
      <c r="H1" s="627" t="s">
        <v>251</v>
      </c>
      <c r="I1" s="627" t="s">
        <v>252</v>
      </c>
      <c r="J1" s="627" t="s">
        <v>253</v>
      </c>
      <c r="K1" s="627" t="s">
        <v>254</v>
      </c>
      <c r="L1" s="627" t="s">
        <v>255</v>
      </c>
      <c r="M1" s="627" t="s">
        <v>256</v>
      </c>
      <c r="N1" s="627" t="s">
        <v>307</v>
      </c>
      <c r="O1" s="627" t="s">
        <v>1227</v>
      </c>
      <c r="P1" s="627" t="s">
        <v>1258</v>
      </c>
      <c r="Q1" s="627" t="s">
        <v>1279</v>
      </c>
      <c r="R1" s="627" t="s">
        <v>1306</v>
      </c>
      <c r="S1" s="627" t="s">
        <v>1350</v>
      </c>
      <c r="T1" s="627" t="s">
        <v>1379</v>
      </c>
      <c r="U1" s="627" t="s">
        <v>1475</v>
      </c>
      <c r="V1" s="627" t="s">
        <v>1456</v>
      </c>
      <c r="W1" s="627" t="s">
        <v>1487</v>
      </c>
      <c r="X1" s="627" t="s">
        <v>1519</v>
      </c>
      <c r="Y1" s="627" t="s">
        <v>1543</v>
      </c>
      <c r="Z1" s="627" t="s">
        <v>1604</v>
      </c>
      <c r="AA1" s="627" t="s">
        <v>1697</v>
      </c>
      <c r="AB1" s="627" t="s">
        <v>1746</v>
      </c>
      <c r="AC1" s="627" t="s">
        <v>1778</v>
      </c>
      <c r="AD1" s="627" t="s">
        <v>1823</v>
      </c>
      <c r="AE1" s="627" t="s">
        <v>1855</v>
      </c>
      <c r="AF1" s="627" t="s">
        <v>1895</v>
      </c>
      <c r="AG1" s="627" t="s">
        <v>1937</v>
      </c>
      <c r="AH1" s="627" t="s">
        <v>1976</v>
      </c>
      <c r="AI1" s="627" t="s">
        <v>2056</v>
      </c>
      <c r="AJ1" s="627" t="s">
        <v>2101</v>
      </c>
      <c r="AK1" s="627" t="s">
        <v>2322</v>
      </c>
      <c r="AL1" s="627" t="s">
        <v>2387</v>
      </c>
      <c r="AM1" s="627" t="s">
        <v>2436</v>
      </c>
      <c r="AN1" s="627" t="s">
        <v>2494</v>
      </c>
      <c r="AO1" s="627" t="s">
        <v>2541</v>
      </c>
      <c r="AP1" s="627" t="s">
        <v>2583</v>
      </c>
      <c r="AQ1" s="627" t="s">
        <v>2631</v>
      </c>
      <c r="AR1" s="627" t="s">
        <v>2680</v>
      </c>
      <c r="AS1" s="627" t="s">
        <v>2733</v>
      </c>
      <c r="AT1" s="627" t="s">
        <v>2904</v>
      </c>
      <c r="AU1" s="627" t="s">
        <v>2992</v>
      </c>
      <c r="AV1" s="627" t="s">
        <v>3103</v>
      </c>
      <c r="AW1" s="627" t="s">
        <v>3195</v>
      </c>
      <c r="AX1" s="627" t="s">
        <v>3292</v>
      </c>
      <c r="AY1" s="627" t="s">
        <v>3381</v>
      </c>
      <c r="AZ1" s="627" t="s">
        <v>5256</v>
      </c>
      <c r="BA1" s="627" t="s">
        <v>5332</v>
      </c>
      <c r="BB1" s="627" t="s">
        <v>5422</v>
      </c>
      <c r="BC1" s="627" t="s">
        <v>5606</v>
      </c>
      <c r="BD1" s="627" t="s">
        <v>5749</v>
      </c>
      <c r="BE1" s="627" t="s">
        <v>5946</v>
      </c>
    </row>
    <row r="2" spans="1:59">
      <c r="A2" s="633" t="s">
        <v>188</v>
      </c>
      <c r="B2" s="644">
        <f t="shared" ref="B2:AV2" si="0">SUM(B3:B7)</f>
        <v>0</v>
      </c>
      <c r="C2" s="621">
        <f t="shared" si="0"/>
        <v>0</v>
      </c>
      <c r="D2" s="621">
        <f t="shared" si="0"/>
        <v>5000</v>
      </c>
      <c r="E2" s="621">
        <f t="shared" si="0"/>
        <v>38000</v>
      </c>
      <c r="F2" s="621">
        <f t="shared" si="0"/>
        <v>0</v>
      </c>
      <c r="G2" s="621">
        <f t="shared" si="0"/>
        <v>92301</v>
      </c>
      <c r="H2" s="621">
        <f t="shared" si="0"/>
        <v>113261</v>
      </c>
      <c r="I2" s="621">
        <f t="shared" si="0"/>
        <v>53000</v>
      </c>
      <c r="J2" s="621">
        <f t="shared" si="0"/>
        <v>0</v>
      </c>
      <c r="K2" s="621">
        <f t="shared" si="0"/>
        <v>6030</v>
      </c>
      <c r="L2" s="621">
        <f t="shared" si="0"/>
        <v>14291</v>
      </c>
      <c r="M2" s="621">
        <f t="shared" si="0"/>
        <v>77317</v>
      </c>
      <c r="N2" s="644">
        <f t="shared" si="0"/>
        <v>0</v>
      </c>
      <c r="O2" s="621">
        <f t="shared" si="0"/>
        <v>4000</v>
      </c>
      <c r="P2" s="621">
        <f t="shared" si="0"/>
        <v>127742</v>
      </c>
      <c r="Q2" s="621">
        <f t="shared" si="0"/>
        <v>0</v>
      </c>
      <c r="R2" s="621">
        <f t="shared" si="0"/>
        <v>0</v>
      </c>
      <c r="S2" s="621">
        <f t="shared" si="0"/>
        <v>25000</v>
      </c>
      <c r="T2" s="621">
        <f t="shared" si="0"/>
        <v>235079</v>
      </c>
      <c r="U2" s="621">
        <f t="shared" si="0"/>
        <v>99921</v>
      </c>
      <c r="V2" s="621">
        <f t="shared" si="0"/>
        <v>140000</v>
      </c>
      <c r="W2" s="621">
        <f t="shared" si="0"/>
        <v>53000</v>
      </c>
      <c r="X2" s="621">
        <f t="shared" si="0"/>
        <v>87000</v>
      </c>
      <c r="Y2" s="621">
        <f t="shared" si="0"/>
        <v>110000</v>
      </c>
      <c r="Z2" s="951">
        <f t="shared" si="0"/>
        <v>20000</v>
      </c>
      <c r="AA2" s="951">
        <f t="shared" si="0"/>
        <v>50000</v>
      </c>
      <c r="AB2" s="951">
        <f t="shared" si="0"/>
        <v>109500</v>
      </c>
      <c r="AC2" s="951">
        <f t="shared" si="0"/>
        <v>325750</v>
      </c>
      <c r="AD2" s="951">
        <f t="shared" si="0"/>
        <v>153525.5</v>
      </c>
      <c r="AE2" s="951">
        <f t="shared" si="0"/>
        <v>229575</v>
      </c>
      <c r="AF2" s="951">
        <f t="shared" si="0"/>
        <v>53499</v>
      </c>
      <c r="AG2" s="951">
        <f t="shared" si="0"/>
        <v>58529</v>
      </c>
      <c r="AH2" s="951">
        <f t="shared" si="0"/>
        <v>220688</v>
      </c>
      <c r="AI2" s="951">
        <f t="shared" si="0"/>
        <v>208031</v>
      </c>
      <c r="AJ2" s="951">
        <f t="shared" si="0"/>
        <v>158481</v>
      </c>
      <c r="AK2" s="951">
        <f t="shared" si="0"/>
        <v>245660</v>
      </c>
      <c r="AL2" s="951">
        <f t="shared" si="0"/>
        <v>100000</v>
      </c>
      <c r="AM2" s="951">
        <f t="shared" si="0"/>
        <v>0</v>
      </c>
      <c r="AN2" s="951">
        <f t="shared" si="0"/>
        <v>27467.3</v>
      </c>
      <c r="AO2" s="951">
        <f t="shared" si="0"/>
        <v>124982.7</v>
      </c>
      <c r="AP2" s="951">
        <f t="shared" si="0"/>
        <v>326694.62199999997</v>
      </c>
      <c r="AQ2" s="951">
        <f t="shared" si="0"/>
        <v>635855.37800000003</v>
      </c>
      <c r="AR2" s="951">
        <f t="shared" si="0"/>
        <v>305000</v>
      </c>
      <c r="AS2" s="951">
        <f t="shared" si="0"/>
        <v>79054.3</v>
      </c>
      <c r="AT2" s="951">
        <f t="shared" si="0"/>
        <v>97227.6</v>
      </c>
      <c r="AU2" s="951">
        <f t="shared" si="0"/>
        <v>115589.6</v>
      </c>
      <c r="AV2" s="951">
        <f t="shared" si="0"/>
        <v>97625.2</v>
      </c>
      <c r="AW2" s="951">
        <f t="shared" ref="AW2:BC2" si="1">SUM(AW3:AW8)</f>
        <v>248503.3</v>
      </c>
      <c r="AX2" s="951">
        <f t="shared" si="1"/>
        <v>0</v>
      </c>
      <c r="AY2" s="951">
        <f t="shared" si="1"/>
        <v>0</v>
      </c>
      <c r="AZ2" s="951">
        <f t="shared" si="1"/>
        <v>135502.39999999999</v>
      </c>
      <c r="BA2" s="951">
        <f t="shared" si="1"/>
        <v>99197</v>
      </c>
      <c r="BB2" s="951">
        <f t="shared" si="1"/>
        <v>76950.356</v>
      </c>
      <c r="BC2" s="951">
        <f t="shared" si="1"/>
        <v>356081.54700000002</v>
      </c>
      <c r="BD2" s="951">
        <f>SUM(BD3:BD8)</f>
        <v>27843.042000000001</v>
      </c>
      <c r="BE2" s="951">
        <f>SUM(BE3:BE8)</f>
        <v>300653</v>
      </c>
      <c r="BF2" s="1233"/>
    </row>
    <row r="3" spans="1:59">
      <c r="A3" s="640" t="s">
        <v>189</v>
      </c>
      <c r="B3" s="643"/>
      <c r="C3" s="622"/>
      <c r="D3" s="622">
        <v>5000</v>
      </c>
      <c r="E3" s="622">
        <v>38000</v>
      </c>
      <c r="F3" s="622"/>
      <c r="G3" s="622">
        <v>92301</v>
      </c>
      <c r="H3" s="622">
        <v>113261</v>
      </c>
      <c r="I3" s="622">
        <v>53000</v>
      </c>
      <c r="J3" s="622"/>
      <c r="K3" s="622">
        <v>6030</v>
      </c>
      <c r="L3" s="622">
        <v>14291</v>
      </c>
      <c r="M3" s="622">
        <v>16317</v>
      </c>
      <c r="N3" s="643"/>
      <c r="O3" s="622"/>
      <c r="P3" s="622">
        <v>127742</v>
      </c>
      <c r="Q3" s="622"/>
      <c r="R3" s="622"/>
      <c r="S3" s="622"/>
      <c r="T3" s="622">
        <v>160000</v>
      </c>
      <c r="U3" s="622">
        <v>50000</v>
      </c>
      <c r="V3" s="622">
        <v>100000</v>
      </c>
      <c r="W3" s="622"/>
      <c r="X3" s="622">
        <v>40000</v>
      </c>
      <c r="Y3" s="622"/>
      <c r="Z3" s="952">
        <v>20000</v>
      </c>
      <c r="AA3" s="953">
        <v>50000</v>
      </c>
      <c r="AB3" s="953"/>
      <c r="AC3" s="953"/>
      <c r="AD3" s="953"/>
      <c r="AE3" s="953">
        <v>100000</v>
      </c>
      <c r="AF3" s="953">
        <v>20000</v>
      </c>
      <c r="AG3" s="953">
        <v>15000</v>
      </c>
      <c r="AH3" s="953">
        <v>92000</v>
      </c>
      <c r="AI3" s="953">
        <v>90000</v>
      </c>
      <c r="AJ3" s="953">
        <v>50000</v>
      </c>
      <c r="AK3" s="953"/>
      <c r="AL3" s="952">
        <v>100000</v>
      </c>
      <c r="AM3" s="953"/>
      <c r="AN3" s="953"/>
      <c r="AO3" s="953">
        <v>100000</v>
      </c>
      <c r="AP3" s="953">
        <v>210000</v>
      </c>
      <c r="AQ3" s="953">
        <v>350000</v>
      </c>
      <c r="AR3" s="953">
        <v>305000</v>
      </c>
      <c r="AS3" s="953">
        <v>0</v>
      </c>
      <c r="AT3" s="953">
        <v>0</v>
      </c>
      <c r="AU3" s="953">
        <v>50000</v>
      </c>
      <c r="AV3" s="953">
        <v>0</v>
      </c>
      <c r="AW3" s="953">
        <v>50000</v>
      </c>
      <c r="AX3" s="952">
        <v>0</v>
      </c>
      <c r="AY3" s="953">
        <v>0</v>
      </c>
      <c r="AZ3" s="953">
        <v>0</v>
      </c>
      <c r="BA3" s="953">
        <v>0</v>
      </c>
      <c r="BB3" s="953">
        <v>0</v>
      </c>
      <c r="BC3" s="953">
        <v>150000</v>
      </c>
      <c r="BD3" s="953">
        <v>0</v>
      </c>
      <c r="BE3" s="1306">
        <v>210000</v>
      </c>
      <c r="BF3" s="1233"/>
      <c r="BG3" s="954"/>
    </row>
    <row r="4" spans="1:59">
      <c r="A4" s="640" t="s">
        <v>185</v>
      </c>
      <c r="B4" s="643"/>
      <c r="C4" s="622"/>
      <c r="D4" s="622"/>
      <c r="E4" s="622"/>
      <c r="F4" s="622"/>
      <c r="G4" s="622"/>
      <c r="H4" s="622"/>
      <c r="I4" s="622"/>
      <c r="J4" s="622"/>
      <c r="K4" s="622"/>
      <c r="L4" s="622"/>
      <c r="M4" s="622">
        <v>41000</v>
      </c>
      <c r="N4" s="643"/>
      <c r="O4" s="622">
        <v>4000</v>
      </c>
      <c r="P4" s="622"/>
      <c r="Q4" s="622"/>
      <c r="R4" s="622"/>
      <c r="S4" s="622">
        <v>25000</v>
      </c>
      <c r="T4" s="622">
        <v>25000</v>
      </c>
      <c r="U4" s="622"/>
      <c r="V4" s="622"/>
      <c r="W4" s="622"/>
      <c r="X4" s="622"/>
      <c r="Y4" s="622"/>
      <c r="Z4" s="952"/>
      <c r="AA4" s="953"/>
      <c r="AB4" s="953"/>
      <c r="AC4" s="953"/>
      <c r="AD4" s="953"/>
      <c r="AE4" s="953"/>
      <c r="AF4" s="953">
        <v>15000</v>
      </c>
      <c r="AG4" s="953"/>
      <c r="AH4" s="953"/>
      <c r="AI4" s="1042">
        <v>6579</v>
      </c>
      <c r="AJ4" s="953"/>
      <c r="AK4" s="953">
        <v>22000</v>
      </c>
      <c r="AL4" s="952"/>
      <c r="AM4" s="953"/>
      <c r="AN4" s="953"/>
      <c r="AO4" s="953"/>
      <c r="AP4" s="953"/>
      <c r="AQ4" s="953">
        <v>115000</v>
      </c>
      <c r="AR4" s="953"/>
      <c r="AS4" s="953">
        <v>0</v>
      </c>
      <c r="AT4" s="953">
        <v>0</v>
      </c>
      <c r="AU4" s="953">
        <v>0</v>
      </c>
      <c r="AV4" s="953">
        <v>0</v>
      </c>
      <c r="AW4" s="953">
        <v>38000</v>
      </c>
      <c r="AX4" s="952">
        <v>0</v>
      </c>
      <c r="AY4" s="953">
        <v>0</v>
      </c>
      <c r="AZ4" s="953">
        <v>0</v>
      </c>
      <c r="BA4" s="953">
        <v>0</v>
      </c>
      <c r="BB4" s="953">
        <v>0</v>
      </c>
      <c r="BC4" s="953">
        <v>0</v>
      </c>
      <c r="BD4" s="953">
        <v>0</v>
      </c>
      <c r="BE4" s="1306">
        <v>0</v>
      </c>
      <c r="BF4" s="1233"/>
    </row>
    <row r="5" spans="1:59">
      <c r="A5" s="640" t="s">
        <v>183</v>
      </c>
      <c r="B5" s="643"/>
      <c r="C5" s="622"/>
      <c r="D5" s="622"/>
      <c r="E5" s="622"/>
      <c r="F5" s="622"/>
      <c r="G5" s="622"/>
      <c r="H5" s="622"/>
      <c r="I5" s="622"/>
      <c r="J5" s="622"/>
      <c r="K5" s="622"/>
      <c r="L5" s="622"/>
      <c r="M5" s="622">
        <v>20000</v>
      </c>
      <c r="N5" s="643"/>
      <c r="O5" s="622"/>
      <c r="P5" s="622"/>
      <c r="Q5" s="622"/>
      <c r="R5" s="622"/>
      <c r="S5" s="622"/>
      <c r="T5" s="622"/>
      <c r="U5" s="622"/>
      <c r="V5" s="622"/>
      <c r="W5" s="622"/>
      <c r="X5" s="622"/>
      <c r="Y5" s="622"/>
      <c r="Z5" s="952"/>
      <c r="AA5" s="953"/>
      <c r="AB5" s="953"/>
      <c r="AC5" s="953"/>
      <c r="AD5" s="953"/>
      <c r="AE5" s="953"/>
      <c r="AF5" s="953"/>
      <c r="AG5" s="953"/>
      <c r="AH5" s="953"/>
      <c r="AI5" s="953"/>
      <c r="AJ5" s="953"/>
      <c r="AK5" s="953"/>
      <c r="AL5" s="952"/>
      <c r="AM5" s="953"/>
      <c r="AN5" s="953"/>
      <c r="AO5" s="953"/>
      <c r="AP5" s="953"/>
      <c r="AQ5" s="953"/>
      <c r="AR5" s="953"/>
      <c r="AS5" s="953"/>
      <c r="AT5" s="953"/>
      <c r="AU5" s="953"/>
      <c r="AV5" s="953"/>
      <c r="AW5" s="953"/>
      <c r="AX5" s="952"/>
      <c r="AY5" s="953"/>
      <c r="AZ5" s="953"/>
      <c r="BA5" s="953"/>
      <c r="BB5" s="953"/>
      <c r="BC5" s="953"/>
      <c r="BD5" s="953"/>
      <c r="BE5" s="1306">
        <v>0</v>
      </c>
      <c r="BF5" s="1233"/>
    </row>
    <row r="6" spans="1:59">
      <c r="A6" s="640" t="s">
        <v>184</v>
      </c>
      <c r="B6" s="643"/>
      <c r="C6" s="622"/>
      <c r="D6" s="622"/>
      <c r="E6" s="622"/>
      <c r="F6" s="622"/>
      <c r="G6" s="622"/>
      <c r="H6" s="622"/>
      <c r="I6" s="622"/>
      <c r="J6" s="622"/>
      <c r="K6" s="622"/>
      <c r="L6" s="622"/>
      <c r="M6" s="622"/>
      <c r="N6" s="643"/>
      <c r="O6" s="622"/>
      <c r="P6" s="622"/>
      <c r="Q6" s="622"/>
      <c r="R6" s="622"/>
      <c r="S6" s="622"/>
      <c r="T6" s="622"/>
      <c r="U6" s="622"/>
      <c r="V6" s="622"/>
      <c r="W6" s="622"/>
      <c r="X6" s="622"/>
      <c r="Y6" s="622">
        <v>110000</v>
      </c>
      <c r="Z6" s="1042"/>
      <c r="AA6" s="1042"/>
      <c r="AB6" s="1042">
        <v>109500</v>
      </c>
      <c r="AC6" s="1042">
        <v>325750</v>
      </c>
      <c r="AD6" s="1042">
        <v>153525.5</v>
      </c>
      <c r="AE6" s="1042">
        <v>129575</v>
      </c>
      <c r="AF6" s="1042">
        <v>18499</v>
      </c>
      <c r="AG6" s="1042">
        <v>43529</v>
      </c>
      <c r="AH6" s="1042">
        <v>128688</v>
      </c>
      <c r="AI6" s="1042">
        <v>111452</v>
      </c>
      <c r="AJ6" s="1042">
        <v>108481</v>
      </c>
      <c r="AK6" s="1042">
        <v>173660</v>
      </c>
      <c r="AL6" s="952"/>
      <c r="AM6" s="1042"/>
      <c r="AN6" s="1042">
        <v>27467.3</v>
      </c>
      <c r="AO6" s="1042">
        <v>24982.7</v>
      </c>
      <c r="AP6" s="1042">
        <v>116694.622</v>
      </c>
      <c r="AQ6" s="1042">
        <v>170855.378</v>
      </c>
      <c r="AR6" s="1042"/>
      <c r="AS6" s="1042">
        <v>79054.3</v>
      </c>
      <c r="AT6" s="1042">
        <v>97227.6</v>
      </c>
      <c r="AU6" s="1042">
        <v>65589.600000000006</v>
      </c>
      <c r="AV6" s="1042">
        <v>97625.2</v>
      </c>
      <c r="AW6" s="1042">
        <v>160503.29999999999</v>
      </c>
      <c r="AX6" s="952">
        <v>0</v>
      </c>
      <c r="AY6" s="1042">
        <v>0</v>
      </c>
      <c r="AZ6" s="1042">
        <v>135502.39999999999</v>
      </c>
      <c r="BA6" s="1042">
        <v>99197</v>
      </c>
      <c r="BB6" s="1042">
        <v>76950.356</v>
      </c>
      <c r="BC6" s="1042">
        <v>206081.54699999999</v>
      </c>
      <c r="BD6" s="1042">
        <v>27843.042000000001</v>
      </c>
      <c r="BE6" s="1306">
        <v>90653</v>
      </c>
      <c r="BF6" s="1233"/>
    </row>
    <row r="7" spans="1:59">
      <c r="A7" s="640" t="s">
        <v>181</v>
      </c>
      <c r="B7" s="643"/>
      <c r="C7" s="622"/>
      <c r="D7" s="622"/>
      <c r="E7" s="622"/>
      <c r="F7" s="622"/>
      <c r="G7" s="622"/>
      <c r="H7" s="622"/>
      <c r="I7" s="622"/>
      <c r="J7" s="622"/>
      <c r="K7" s="622"/>
      <c r="L7" s="622"/>
      <c r="M7" s="622"/>
      <c r="N7" s="643"/>
      <c r="O7" s="622"/>
      <c r="P7" s="622"/>
      <c r="Q7" s="622"/>
      <c r="R7" s="622"/>
      <c r="S7" s="622"/>
      <c r="T7" s="622">
        <v>50079</v>
      </c>
      <c r="U7" s="622">
        <v>49921</v>
      </c>
      <c r="V7" s="622">
        <v>40000</v>
      </c>
      <c r="W7" s="622">
        <v>53000</v>
      </c>
      <c r="X7" s="622">
        <v>47000</v>
      </c>
      <c r="Y7" s="622"/>
      <c r="Z7" s="952"/>
      <c r="AA7" s="953"/>
      <c r="AB7" s="953"/>
      <c r="AC7" s="953"/>
      <c r="AD7" s="953"/>
      <c r="AE7" s="953"/>
      <c r="AF7" s="953"/>
      <c r="AG7" s="953"/>
      <c r="AH7" s="953"/>
      <c r="AI7" s="953"/>
      <c r="AJ7" s="953"/>
      <c r="AK7" s="953">
        <v>50000</v>
      </c>
      <c r="AL7" s="952"/>
      <c r="AM7" s="953"/>
      <c r="AN7" s="953"/>
      <c r="AO7" s="953"/>
      <c r="AP7" s="953"/>
      <c r="AQ7" s="953"/>
      <c r="AR7" s="953"/>
      <c r="AS7" s="953"/>
      <c r="AT7" s="953"/>
      <c r="AU7" s="953"/>
      <c r="AV7" s="953"/>
      <c r="AW7" s="953"/>
      <c r="AX7" s="952"/>
      <c r="AY7" s="953"/>
      <c r="AZ7" s="953"/>
      <c r="BA7" s="953"/>
      <c r="BB7" s="953"/>
      <c r="BC7" s="953"/>
      <c r="BD7" s="953"/>
      <c r="BE7" s="1306">
        <v>0</v>
      </c>
      <c r="BF7" s="1233"/>
    </row>
    <row r="8" spans="1:59">
      <c r="A8" s="640" t="s">
        <v>187</v>
      </c>
      <c r="B8" s="643"/>
      <c r="C8" s="622"/>
      <c r="D8" s="622"/>
      <c r="E8" s="622"/>
      <c r="F8" s="622"/>
      <c r="G8" s="622"/>
      <c r="H8" s="622"/>
      <c r="I8" s="622"/>
      <c r="J8" s="622"/>
      <c r="K8" s="622"/>
      <c r="L8" s="622"/>
      <c r="M8" s="622"/>
      <c r="N8" s="643"/>
      <c r="O8" s="622"/>
      <c r="P8" s="622"/>
      <c r="Q8" s="622"/>
      <c r="R8" s="622"/>
      <c r="S8" s="622"/>
      <c r="T8" s="622"/>
      <c r="U8" s="622"/>
      <c r="V8" s="622"/>
      <c r="W8" s="622"/>
      <c r="X8" s="622"/>
      <c r="Y8" s="622"/>
      <c r="Z8" s="952"/>
      <c r="AA8" s="953"/>
      <c r="AB8" s="953"/>
      <c r="AC8" s="953"/>
      <c r="AD8" s="953"/>
      <c r="AE8" s="953"/>
      <c r="AF8" s="953"/>
      <c r="AG8" s="953"/>
      <c r="AH8" s="953"/>
      <c r="AI8" s="953"/>
      <c r="AJ8" s="953"/>
      <c r="AK8" s="953"/>
      <c r="AL8" s="952"/>
      <c r="AM8" s="953"/>
      <c r="AN8" s="953"/>
      <c r="AO8" s="953"/>
      <c r="AP8" s="953"/>
      <c r="AQ8" s="953"/>
      <c r="AR8" s="953"/>
      <c r="AS8" s="953"/>
      <c r="AT8" s="953"/>
      <c r="AU8" s="953"/>
      <c r="AV8" s="953"/>
      <c r="AW8" s="953"/>
      <c r="AX8" s="952"/>
      <c r="AY8" s="953"/>
      <c r="AZ8" s="953"/>
      <c r="BA8" s="953"/>
      <c r="BB8" s="953"/>
      <c r="BC8" s="953"/>
      <c r="BD8" s="953"/>
      <c r="BE8" s="1306">
        <v>0</v>
      </c>
      <c r="BF8" s="1233"/>
    </row>
    <row r="9" spans="1:59">
      <c r="A9" s="633" t="s">
        <v>191</v>
      </c>
      <c r="B9" s="951">
        <f t="shared" ref="B9:BE9" si="2">SUM(B10:B10)</f>
        <v>0</v>
      </c>
      <c r="C9" s="951">
        <f t="shared" si="2"/>
        <v>0</v>
      </c>
      <c r="D9" s="951">
        <f t="shared" si="2"/>
        <v>0</v>
      </c>
      <c r="E9" s="951">
        <f t="shared" si="2"/>
        <v>0</v>
      </c>
      <c r="F9" s="951">
        <f t="shared" si="2"/>
        <v>0</v>
      </c>
      <c r="G9" s="951">
        <f t="shared" si="2"/>
        <v>0</v>
      </c>
      <c r="H9" s="951">
        <f t="shared" si="2"/>
        <v>0</v>
      </c>
      <c r="I9" s="951">
        <f t="shared" si="2"/>
        <v>0</v>
      </c>
      <c r="J9" s="951">
        <f t="shared" si="2"/>
        <v>0</v>
      </c>
      <c r="K9" s="951">
        <f t="shared" si="2"/>
        <v>0</v>
      </c>
      <c r="L9" s="951">
        <f t="shared" si="2"/>
        <v>0</v>
      </c>
      <c r="M9" s="951">
        <f t="shared" si="2"/>
        <v>0</v>
      </c>
      <c r="N9" s="951">
        <f t="shared" si="2"/>
        <v>0</v>
      </c>
      <c r="O9" s="951">
        <f t="shared" si="2"/>
        <v>0</v>
      </c>
      <c r="P9" s="951">
        <f t="shared" si="2"/>
        <v>0</v>
      </c>
      <c r="Q9" s="951">
        <f t="shared" si="2"/>
        <v>15000</v>
      </c>
      <c r="R9" s="951">
        <f t="shared" si="2"/>
        <v>0</v>
      </c>
      <c r="S9" s="951">
        <f t="shared" si="2"/>
        <v>10000</v>
      </c>
      <c r="T9" s="951">
        <f t="shared" si="2"/>
        <v>1500</v>
      </c>
      <c r="U9" s="951">
        <f t="shared" si="2"/>
        <v>2500</v>
      </c>
      <c r="V9" s="951">
        <f t="shared" si="2"/>
        <v>7000</v>
      </c>
      <c r="W9" s="951">
        <f t="shared" si="2"/>
        <v>5000</v>
      </c>
      <c r="X9" s="951">
        <f t="shared" si="2"/>
        <v>7100</v>
      </c>
      <c r="Y9" s="951">
        <f t="shared" si="2"/>
        <v>5900</v>
      </c>
      <c r="Z9" s="951">
        <f t="shared" si="2"/>
        <v>0</v>
      </c>
      <c r="AA9" s="951">
        <f t="shared" si="2"/>
        <v>0</v>
      </c>
      <c r="AB9" s="951">
        <f t="shared" si="2"/>
        <v>0</v>
      </c>
      <c r="AC9" s="951">
        <f t="shared" si="2"/>
        <v>0</v>
      </c>
      <c r="AD9" s="951">
        <f t="shared" si="2"/>
        <v>0</v>
      </c>
      <c r="AE9" s="951">
        <f t="shared" si="2"/>
        <v>0</v>
      </c>
      <c r="AF9" s="951">
        <f t="shared" si="2"/>
        <v>0</v>
      </c>
      <c r="AG9" s="951">
        <f t="shared" si="2"/>
        <v>0</v>
      </c>
      <c r="AH9" s="951">
        <f t="shared" si="2"/>
        <v>3000</v>
      </c>
      <c r="AI9" s="951">
        <f t="shared" si="2"/>
        <v>0</v>
      </c>
      <c r="AJ9" s="951">
        <f t="shared" si="2"/>
        <v>0</v>
      </c>
      <c r="AK9" s="951">
        <f t="shared" si="2"/>
        <v>3000</v>
      </c>
      <c r="AL9" s="951">
        <f t="shared" si="2"/>
        <v>0</v>
      </c>
      <c r="AM9" s="951">
        <f t="shared" si="2"/>
        <v>0</v>
      </c>
      <c r="AN9" s="951">
        <f t="shared" si="2"/>
        <v>6100</v>
      </c>
      <c r="AO9" s="951">
        <f t="shared" si="2"/>
        <v>2500</v>
      </c>
      <c r="AP9" s="951">
        <f t="shared" si="2"/>
        <v>0</v>
      </c>
      <c r="AQ9" s="951">
        <f t="shared" si="2"/>
        <v>0</v>
      </c>
      <c r="AR9" s="951">
        <f t="shared" si="2"/>
        <v>0</v>
      </c>
      <c r="AS9" s="951">
        <f t="shared" si="2"/>
        <v>8265</v>
      </c>
      <c r="AT9" s="951">
        <f t="shared" si="2"/>
        <v>0</v>
      </c>
      <c r="AU9" s="951">
        <f t="shared" si="2"/>
        <v>11500</v>
      </c>
      <c r="AV9" s="951">
        <f t="shared" si="2"/>
        <v>7000</v>
      </c>
      <c r="AW9" s="951">
        <f t="shared" si="2"/>
        <v>6800</v>
      </c>
      <c r="AX9" s="951">
        <f t="shared" si="2"/>
        <v>18200</v>
      </c>
      <c r="AY9" s="951">
        <f t="shared" si="2"/>
        <v>0</v>
      </c>
      <c r="AZ9" s="951">
        <f t="shared" si="2"/>
        <v>0</v>
      </c>
      <c r="BA9" s="951">
        <f t="shared" si="2"/>
        <v>2300</v>
      </c>
      <c r="BB9" s="951">
        <f t="shared" si="2"/>
        <v>3870</v>
      </c>
      <c r="BC9" s="951">
        <f t="shared" si="2"/>
        <v>0</v>
      </c>
      <c r="BD9" s="951">
        <f t="shared" si="2"/>
        <v>7500</v>
      </c>
      <c r="BE9" s="951">
        <f t="shared" si="2"/>
        <v>1000</v>
      </c>
      <c r="BF9" s="1233"/>
    </row>
    <row r="10" spans="1:59">
      <c r="A10" s="640" t="s">
        <v>183</v>
      </c>
      <c r="B10" s="643"/>
      <c r="C10" s="622"/>
      <c r="D10" s="622"/>
      <c r="E10" s="622"/>
      <c r="F10" s="622"/>
      <c r="G10" s="622"/>
      <c r="H10" s="622"/>
      <c r="I10" s="622"/>
      <c r="J10" s="622"/>
      <c r="K10" s="622"/>
      <c r="L10" s="622"/>
      <c r="M10" s="622"/>
      <c r="N10" s="643"/>
      <c r="O10" s="622"/>
      <c r="P10" s="622"/>
      <c r="Q10" s="622">
        <v>15000</v>
      </c>
      <c r="R10" s="622"/>
      <c r="S10" s="622">
        <v>10000</v>
      </c>
      <c r="T10" s="622">
        <v>1500</v>
      </c>
      <c r="U10" s="622">
        <v>2500</v>
      </c>
      <c r="V10" s="622">
        <v>7000</v>
      </c>
      <c r="W10" s="622">
        <v>5000</v>
      </c>
      <c r="X10" s="622">
        <v>7100</v>
      </c>
      <c r="Y10" s="622">
        <v>5900</v>
      </c>
      <c r="Z10" s="952"/>
      <c r="AA10" s="953"/>
      <c r="AB10" s="953"/>
      <c r="AC10" s="953"/>
      <c r="AD10" s="953"/>
      <c r="AE10" s="953"/>
      <c r="AF10" s="953"/>
      <c r="AG10" s="953"/>
      <c r="AH10" s="953">
        <v>3000</v>
      </c>
      <c r="AI10" s="953"/>
      <c r="AJ10" s="953"/>
      <c r="AK10" s="953">
        <v>3000</v>
      </c>
      <c r="AL10" s="952"/>
      <c r="AM10" s="953"/>
      <c r="AN10" s="953">
        <v>6100</v>
      </c>
      <c r="AO10" s="953">
        <v>2500</v>
      </c>
      <c r="AP10" s="953"/>
      <c r="AQ10" s="953"/>
      <c r="AR10" s="953"/>
      <c r="AS10" s="953">
        <v>8265</v>
      </c>
      <c r="AT10" s="953">
        <v>0</v>
      </c>
      <c r="AU10" s="953">
        <v>11500</v>
      </c>
      <c r="AV10" s="953">
        <v>7000</v>
      </c>
      <c r="AW10" s="953">
        <v>6800</v>
      </c>
      <c r="AX10" s="952">
        <v>18200</v>
      </c>
      <c r="AY10" s="953">
        <v>0</v>
      </c>
      <c r="AZ10" s="953">
        <v>0</v>
      </c>
      <c r="BA10" s="953">
        <v>2300</v>
      </c>
      <c r="BB10" s="953">
        <v>3870</v>
      </c>
      <c r="BC10" s="953">
        <v>0</v>
      </c>
      <c r="BD10" s="953">
        <v>7500</v>
      </c>
      <c r="BE10" s="1306">
        <v>1000</v>
      </c>
      <c r="BF10" s="1233"/>
    </row>
    <row r="11" spans="1:59" s="954" customFormat="1">
      <c r="A11" s="1050" t="s">
        <v>182</v>
      </c>
      <c r="B11" s="951">
        <f>SUM(B12:B19)</f>
        <v>0</v>
      </c>
      <c r="C11" s="951">
        <f t="shared" ref="C11:BE11" si="3">SUM(C12:C19)</f>
        <v>10620</v>
      </c>
      <c r="D11" s="951">
        <f t="shared" si="3"/>
        <v>500</v>
      </c>
      <c r="E11" s="951">
        <f t="shared" si="3"/>
        <v>4900</v>
      </c>
      <c r="F11" s="951">
        <f t="shared" si="3"/>
        <v>15350</v>
      </c>
      <c r="G11" s="951">
        <f t="shared" si="3"/>
        <v>3500</v>
      </c>
      <c r="H11" s="951">
        <f t="shared" si="3"/>
        <v>7700</v>
      </c>
      <c r="I11" s="951">
        <f t="shared" si="3"/>
        <v>0</v>
      </c>
      <c r="J11" s="951">
        <f t="shared" si="3"/>
        <v>500</v>
      </c>
      <c r="K11" s="951">
        <f t="shared" si="3"/>
        <v>5000</v>
      </c>
      <c r="L11" s="951">
        <f t="shared" si="3"/>
        <v>13000</v>
      </c>
      <c r="M11" s="951">
        <f t="shared" si="3"/>
        <v>45250</v>
      </c>
      <c r="N11" s="951">
        <f t="shared" si="3"/>
        <v>0</v>
      </c>
      <c r="O11" s="951">
        <f t="shared" si="3"/>
        <v>0</v>
      </c>
      <c r="P11" s="951">
        <f t="shared" si="3"/>
        <v>6133</v>
      </c>
      <c r="Q11" s="951">
        <f t="shared" si="3"/>
        <v>3087</v>
      </c>
      <c r="R11" s="951">
        <f t="shared" si="3"/>
        <v>1000</v>
      </c>
      <c r="S11" s="951">
        <f t="shared" si="3"/>
        <v>10000</v>
      </c>
      <c r="T11" s="951">
        <f t="shared" si="3"/>
        <v>1000</v>
      </c>
      <c r="U11" s="951">
        <f t="shared" si="3"/>
        <v>3000</v>
      </c>
      <c r="V11" s="951">
        <f t="shared" si="3"/>
        <v>0</v>
      </c>
      <c r="W11" s="951">
        <f t="shared" si="3"/>
        <v>1000</v>
      </c>
      <c r="X11" s="951">
        <f t="shared" si="3"/>
        <v>3500</v>
      </c>
      <c r="Y11" s="951">
        <f t="shared" si="3"/>
        <v>42300</v>
      </c>
      <c r="Z11" s="951">
        <f t="shared" si="3"/>
        <v>0</v>
      </c>
      <c r="AA11" s="951">
        <f t="shared" si="3"/>
        <v>12000</v>
      </c>
      <c r="AB11" s="951">
        <f t="shared" si="3"/>
        <v>2000</v>
      </c>
      <c r="AC11" s="951">
        <f t="shared" si="3"/>
        <v>30000</v>
      </c>
      <c r="AD11" s="951">
        <f t="shared" si="3"/>
        <v>25000</v>
      </c>
      <c r="AE11" s="951">
        <f t="shared" si="3"/>
        <v>40000</v>
      </c>
      <c r="AF11" s="951">
        <f t="shared" si="3"/>
        <v>37000</v>
      </c>
      <c r="AG11" s="951">
        <f t="shared" si="3"/>
        <v>31000</v>
      </c>
      <c r="AH11" s="951">
        <f t="shared" si="3"/>
        <v>47000</v>
      </c>
      <c r="AI11" s="951">
        <f t="shared" si="3"/>
        <v>0</v>
      </c>
      <c r="AJ11" s="951">
        <f t="shared" si="3"/>
        <v>38500</v>
      </c>
      <c r="AK11" s="951">
        <f t="shared" si="3"/>
        <v>100640</v>
      </c>
      <c r="AL11" s="951">
        <f t="shared" si="3"/>
        <v>40000</v>
      </c>
      <c r="AM11" s="951">
        <f t="shared" si="3"/>
        <v>0</v>
      </c>
      <c r="AN11" s="951">
        <f t="shared" si="3"/>
        <v>33000</v>
      </c>
      <c r="AO11" s="951">
        <f t="shared" si="3"/>
        <v>9700</v>
      </c>
      <c r="AP11" s="951">
        <f t="shared" si="3"/>
        <v>7000</v>
      </c>
      <c r="AQ11" s="951">
        <f t="shared" si="3"/>
        <v>16800</v>
      </c>
      <c r="AR11" s="951">
        <f t="shared" si="3"/>
        <v>7000</v>
      </c>
      <c r="AS11" s="951">
        <f t="shared" si="3"/>
        <v>40000</v>
      </c>
      <c r="AT11" s="951">
        <f t="shared" si="3"/>
        <v>29750</v>
      </c>
      <c r="AU11" s="951">
        <f t="shared" si="3"/>
        <v>71000</v>
      </c>
      <c r="AV11" s="951">
        <f t="shared" si="3"/>
        <v>25500</v>
      </c>
      <c r="AW11" s="951">
        <f t="shared" si="3"/>
        <v>68300</v>
      </c>
      <c r="AX11" s="951">
        <f t="shared" si="3"/>
        <v>39500</v>
      </c>
      <c r="AY11" s="951">
        <f t="shared" si="3"/>
        <v>28350</v>
      </c>
      <c r="AZ11" s="951">
        <f t="shared" si="3"/>
        <v>11500</v>
      </c>
      <c r="BA11" s="951">
        <f t="shared" si="3"/>
        <v>42290</v>
      </c>
      <c r="BB11" s="951">
        <f t="shared" si="3"/>
        <v>129700</v>
      </c>
      <c r="BC11" s="951">
        <f t="shared" si="3"/>
        <v>61527.364000000001</v>
      </c>
      <c r="BD11" s="951">
        <f t="shared" si="3"/>
        <v>154330.546</v>
      </c>
      <c r="BE11" s="951">
        <f t="shared" si="3"/>
        <v>125100</v>
      </c>
      <c r="BF11" s="1233"/>
    </row>
    <row r="12" spans="1:59">
      <c r="A12" s="640" t="s">
        <v>187</v>
      </c>
      <c r="B12" s="643"/>
      <c r="C12" s="622">
        <v>8920</v>
      </c>
      <c r="D12" s="622"/>
      <c r="E12" s="622">
        <v>3900</v>
      </c>
      <c r="F12" s="622">
        <v>13350</v>
      </c>
      <c r="G12" s="622"/>
      <c r="H12" s="622">
        <v>5000</v>
      </c>
      <c r="I12" s="622"/>
      <c r="J12" s="622"/>
      <c r="K12" s="622">
        <v>5000</v>
      </c>
      <c r="L12" s="622"/>
      <c r="M12" s="622">
        <v>17600</v>
      </c>
      <c r="N12" s="643"/>
      <c r="O12" s="622"/>
      <c r="P12" s="622"/>
      <c r="Q12" s="622"/>
      <c r="R12" s="622"/>
      <c r="S12" s="622"/>
      <c r="T12" s="622"/>
      <c r="U12" s="622">
        <v>3000</v>
      </c>
      <c r="V12" s="622"/>
      <c r="W12" s="622"/>
      <c r="X12" s="622"/>
      <c r="Y12" s="622">
        <v>31800</v>
      </c>
      <c r="Z12" s="952"/>
      <c r="AA12" s="953">
        <v>2000</v>
      </c>
      <c r="AB12" s="953"/>
      <c r="AC12" s="953"/>
      <c r="AD12" s="953"/>
      <c r="AE12" s="953">
        <v>10000</v>
      </c>
      <c r="AF12" s="953">
        <v>20000</v>
      </c>
      <c r="AG12" s="953"/>
      <c r="AH12" s="953">
        <v>22000</v>
      </c>
      <c r="AI12" s="953"/>
      <c r="AJ12" s="953">
        <v>37000</v>
      </c>
      <c r="AK12" s="953">
        <v>30640</v>
      </c>
      <c r="AL12" s="952">
        <v>10000</v>
      </c>
      <c r="AM12" s="953"/>
      <c r="AN12" s="953">
        <v>13500</v>
      </c>
      <c r="AO12" s="953">
        <v>1200</v>
      </c>
      <c r="AP12" s="953">
        <v>7000</v>
      </c>
      <c r="AQ12" s="953">
        <v>10000</v>
      </c>
      <c r="AR12" s="953">
        <v>7000</v>
      </c>
      <c r="AS12" s="953">
        <v>20000</v>
      </c>
      <c r="AT12" s="953">
        <v>0</v>
      </c>
      <c r="AU12" s="953">
        <v>40000</v>
      </c>
      <c r="AV12" s="953">
        <v>5000</v>
      </c>
      <c r="AW12" s="953">
        <v>35300</v>
      </c>
      <c r="AX12" s="952">
        <v>11500</v>
      </c>
      <c r="AY12" s="953">
        <v>8000</v>
      </c>
      <c r="AZ12" s="953">
        <v>1500</v>
      </c>
      <c r="BA12" s="953">
        <v>2290</v>
      </c>
      <c r="BB12" s="953">
        <v>72200</v>
      </c>
      <c r="BC12" s="953">
        <v>0</v>
      </c>
      <c r="BD12" s="953">
        <v>21990</v>
      </c>
      <c r="BE12" s="1306">
        <v>80000</v>
      </c>
      <c r="BF12" s="1233"/>
    </row>
    <row r="13" spans="1:59">
      <c r="A13" s="640" t="s">
        <v>1247</v>
      </c>
      <c r="B13" s="643"/>
      <c r="C13" s="622"/>
      <c r="D13" s="622"/>
      <c r="E13" s="622"/>
      <c r="F13" s="622"/>
      <c r="G13" s="622"/>
      <c r="H13" s="622"/>
      <c r="I13" s="622"/>
      <c r="J13" s="622"/>
      <c r="K13" s="622"/>
      <c r="L13" s="622"/>
      <c r="M13" s="622"/>
      <c r="N13" s="643"/>
      <c r="O13" s="622"/>
      <c r="P13" s="622">
        <v>133</v>
      </c>
      <c r="Q13" s="622"/>
      <c r="R13" s="622"/>
      <c r="S13" s="622"/>
      <c r="T13" s="622"/>
      <c r="U13" s="622"/>
      <c r="V13" s="622"/>
      <c r="W13" s="622"/>
      <c r="X13" s="622"/>
      <c r="Y13" s="622"/>
      <c r="Z13" s="952"/>
      <c r="AA13" s="953"/>
      <c r="AB13" s="953"/>
      <c r="AC13" s="953"/>
      <c r="AD13" s="953"/>
      <c r="AE13" s="953"/>
      <c r="AF13" s="953"/>
      <c r="AG13" s="953"/>
      <c r="AH13" s="953"/>
      <c r="AI13" s="953"/>
      <c r="AJ13" s="953"/>
      <c r="AK13" s="953"/>
      <c r="AL13" s="952"/>
      <c r="AM13" s="953"/>
      <c r="AN13" s="953">
        <v>1000</v>
      </c>
      <c r="AO13" s="953"/>
      <c r="AP13" s="953"/>
      <c r="AQ13" s="953"/>
      <c r="AR13" s="953"/>
      <c r="AS13" s="953"/>
      <c r="AT13" s="953"/>
      <c r="AU13" s="953"/>
      <c r="AV13" s="953"/>
      <c r="AW13" s="953"/>
      <c r="AX13" s="952"/>
      <c r="AY13" s="953"/>
      <c r="AZ13" s="953"/>
      <c r="BA13" s="953"/>
      <c r="BB13" s="953"/>
      <c r="BC13" s="953"/>
      <c r="BD13" s="953"/>
      <c r="BE13" s="1306">
        <v>0</v>
      </c>
      <c r="BF13" s="1233"/>
    </row>
    <row r="14" spans="1:59">
      <c r="A14" s="640" t="s">
        <v>186</v>
      </c>
      <c r="B14" s="643"/>
      <c r="C14" s="622"/>
      <c r="D14" s="622"/>
      <c r="E14" s="622"/>
      <c r="F14" s="622"/>
      <c r="G14" s="622"/>
      <c r="H14" s="622"/>
      <c r="I14" s="622"/>
      <c r="J14" s="622"/>
      <c r="K14" s="622"/>
      <c r="L14" s="622">
        <v>2000</v>
      </c>
      <c r="M14" s="622"/>
      <c r="N14" s="643"/>
      <c r="O14" s="622"/>
      <c r="P14" s="622"/>
      <c r="Q14" s="622">
        <v>3087</v>
      </c>
      <c r="R14" s="622"/>
      <c r="S14" s="622"/>
      <c r="T14" s="622"/>
      <c r="U14" s="622"/>
      <c r="V14" s="622"/>
      <c r="W14" s="622"/>
      <c r="X14" s="622"/>
      <c r="Y14" s="622"/>
      <c r="Z14" s="952"/>
      <c r="AA14" s="953"/>
      <c r="AB14" s="953"/>
      <c r="AC14" s="953">
        <v>10000</v>
      </c>
      <c r="AD14" s="953"/>
      <c r="AE14" s="953"/>
      <c r="AF14" s="953"/>
      <c r="AG14" s="953"/>
      <c r="AH14" s="953"/>
      <c r="AI14" s="953"/>
      <c r="AJ14" s="953"/>
      <c r="AK14" s="953"/>
      <c r="AL14" s="952"/>
      <c r="AM14" s="953"/>
      <c r="AN14" s="953"/>
      <c r="AO14" s="953"/>
      <c r="AP14" s="953"/>
      <c r="AQ14" s="953"/>
      <c r="AR14" s="953"/>
      <c r="AS14" s="953"/>
      <c r="AT14" s="953"/>
      <c r="AU14" s="953"/>
      <c r="AV14" s="953"/>
      <c r="AW14" s="953"/>
      <c r="AX14" s="952"/>
      <c r="AY14" s="953"/>
      <c r="AZ14" s="953"/>
      <c r="BA14" s="953"/>
      <c r="BB14" s="953"/>
      <c r="BC14" s="953"/>
      <c r="BD14" s="953"/>
      <c r="BE14" s="1306">
        <v>0</v>
      </c>
      <c r="BF14" s="1233"/>
    </row>
    <row r="15" spans="1:59">
      <c r="A15" s="640" t="s">
        <v>185</v>
      </c>
      <c r="B15" s="643"/>
      <c r="C15" s="622">
        <v>1700</v>
      </c>
      <c r="D15" s="622">
        <v>500</v>
      </c>
      <c r="E15" s="622">
        <v>500</v>
      </c>
      <c r="F15" s="622">
        <v>2000</v>
      </c>
      <c r="G15" s="622">
        <v>2000</v>
      </c>
      <c r="H15" s="622">
        <v>2000</v>
      </c>
      <c r="I15" s="622"/>
      <c r="J15" s="622">
        <v>500</v>
      </c>
      <c r="K15" s="622"/>
      <c r="L15" s="622"/>
      <c r="M15" s="622">
        <v>650</v>
      </c>
      <c r="N15" s="643"/>
      <c r="O15" s="622"/>
      <c r="P15" s="622">
        <v>2000</v>
      </c>
      <c r="Q15" s="622"/>
      <c r="R15" s="622"/>
      <c r="S15" s="622">
        <v>8000</v>
      </c>
      <c r="T15" s="622">
        <v>1000</v>
      </c>
      <c r="U15" s="622"/>
      <c r="V15" s="622"/>
      <c r="W15" s="622">
        <v>1000</v>
      </c>
      <c r="X15" s="622">
        <v>2500</v>
      </c>
      <c r="Y15" s="622">
        <v>10500</v>
      </c>
      <c r="Z15" s="952"/>
      <c r="AA15" s="953">
        <v>10000</v>
      </c>
      <c r="AB15" s="953"/>
      <c r="AC15" s="953">
        <v>20000</v>
      </c>
      <c r="AD15" s="953">
        <v>25000</v>
      </c>
      <c r="AE15" s="953">
        <v>30000</v>
      </c>
      <c r="AF15" s="953">
        <v>15000</v>
      </c>
      <c r="AG15" s="953">
        <v>20000</v>
      </c>
      <c r="AH15" s="953">
        <v>25000</v>
      </c>
      <c r="AI15" s="953"/>
      <c r="AJ15" s="953">
        <v>500</v>
      </c>
      <c r="AK15" s="953">
        <v>70000</v>
      </c>
      <c r="AL15" s="952"/>
      <c r="AM15" s="953"/>
      <c r="AN15" s="953">
        <v>1500</v>
      </c>
      <c r="AO15" s="953"/>
      <c r="AP15" s="953"/>
      <c r="AQ15" s="953">
        <v>1000</v>
      </c>
      <c r="AR15" s="953"/>
      <c r="AS15" s="953">
        <v>0</v>
      </c>
      <c r="AT15" s="953">
        <v>5750</v>
      </c>
      <c r="AU15" s="953">
        <v>16000</v>
      </c>
      <c r="AV15" s="953">
        <v>10000</v>
      </c>
      <c r="AW15" s="953">
        <v>30000</v>
      </c>
      <c r="AX15" s="952">
        <v>0</v>
      </c>
      <c r="AY15" s="953">
        <v>0</v>
      </c>
      <c r="AZ15" s="953">
        <v>0</v>
      </c>
      <c r="BA15" s="953">
        <v>10000</v>
      </c>
      <c r="BB15" s="953">
        <v>0</v>
      </c>
      <c r="BC15" s="953">
        <v>0</v>
      </c>
      <c r="BD15" s="953">
        <v>0</v>
      </c>
      <c r="BE15" s="1306">
        <v>0</v>
      </c>
      <c r="BF15" s="1233"/>
    </row>
    <row r="16" spans="1:59">
      <c r="A16" s="640" t="s">
        <v>184</v>
      </c>
      <c r="B16" s="643"/>
      <c r="C16" s="622"/>
      <c r="D16" s="622"/>
      <c r="E16" s="622">
        <v>500</v>
      </c>
      <c r="F16" s="622"/>
      <c r="G16" s="622"/>
      <c r="H16" s="622">
        <v>500</v>
      </c>
      <c r="I16" s="622"/>
      <c r="J16" s="622"/>
      <c r="K16" s="622"/>
      <c r="L16" s="622"/>
      <c r="M16" s="622">
        <v>7000</v>
      </c>
      <c r="N16" s="643"/>
      <c r="O16" s="622"/>
      <c r="P16" s="622">
        <v>4000</v>
      </c>
      <c r="Q16" s="622"/>
      <c r="R16" s="622"/>
      <c r="S16" s="622"/>
      <c r="T16" s="622"/>
      <c r="U16" s="622"/>
      <c r="V16" s="622"/>
      <c r="W16" s="622"/>
      <c r="X16" s="622"/>
      <c r="Y16" s="622"/>
      <c r="Z16" s="952"/>
      <c r="AA16" s="953"/>
      <c r="AB16" s="953">
        <v>2000</v>
      </c>
      <c r="AC16" s="953"/>
      <c r="AD16" s="953"/>
      <c r="AE16" s="953"/>
      <c r="AF16" s="953"/>
      <c r="AG16" s="953">
        <v>11000</v>
      </c>
      <c r="AH16" s="953"/>
      <c r="AI16" s="953"/>
      <c r="AJ16" s="953">
        <v>1000</v>
      </c>
      <c r="AK16" s="953"/>
      <c r="AL16" s="952">
        <v>10000</v>
      </c>
      <c r="AM16" s="953"/>
      <c r="AN16" s="953">
        <v>5000</v>
      </c>
      <c r="AO16" s="953">
        <v>6500</v>
      </c>
      <c r="AP16" s="953"/>
      <c r="AQ16" s="953">
        <v>3500</v>
      </c>
      <c r="AR16" s="953"/>
      <c r="AS16" s="953">
        <v>0</v>
      </c>
      <c r="AT16" s="953">
        <v>24000</v>
      </c>
      <c r="AU16" s="953">
        <v>0</v>
      </c>
      <c r="AV16" s="953">
        <v>10500</v>
      </c>
      <c r="AW16" s="953">
        <v>3000</v>
      </c>
      <c r="AX16" s="952">
        <v>0</v>
      </c>
      <c r="AY16" s="953">
        <v>20000</v>
      </c>
      <c r="AZ16" s="953">
        <v>10000</v>
      </c>
      <c r="BA16" s="953">
        <v>30000</v>
      </c>
      <c r="BB16" s="953">
        <v>6000</v>
      </c>
      <c r="BC16" s="953">
        <v>37500</v>
      </c>
      <c r="BD16" s="953">
        <v>29500</v>
      </c>
      <c r="BE16" s="1306">
        <v>6600</v>
      </c>
      <c r="BF16" s="1233"/>
    </row>
    <row r="17" spans="1:58">
      <c r="A17" s="640" t="s">
        <v>1352</v>
      </c>
      <c r="B17" s="643"/>
      <c r="C17" s="622"/>
      <c r="D17" s="622"/>
      <c r="E17" s="622"/>
      <c r="F17" s="622"/>
      <c r="G17" s="622">
        <v>1500</v>
      </c>
      <c r="H17" s="622">
        <v>200</v>
      </c>
      <c r="I17" s="622"/>
      <c r="J17" s="622"/>
      <c r="K17" s="622"/>
      <c r="L17" s="622"/>
      <c r="M17" s="622"/>
      <c r="N17" s="643"/>
      <c r="O17" s="622"/>
      <c r="P17" s="622"/>
      <c r="Q17" s="622"/>
      <c r="R17" s="622"/>
      <c r="S17" s="622">
        <v>2000</v>
      </c>
      <c r="T17" s="622"/>
      <c r="U17" s="622"/>
      <c r="V17" s="622"/>
      <c r="W17" s="622"/>
      <c r="X17" s="622">
        <v>1000</v>
      </c>
      <c r="Y17" s="622"/>
      <c r="Z17" s="952"/>
      <c r="AA17" s="953"/>
      <c r="AB17" s="953"/>
      <c r="AC17" s="953"/>
      <c r="AD17" s="953"/>
      <c r="AE17" s="953"/>
      <c r="AF17" s="953"/>
      <c r="AG17" s="953"/>
      <c r="AH17" s="953"/>
      <c r="AI17" s="953"/>
      <c r="AJ17" s="953"/>
      <c r="AK17" s="953"/>
      <c r="AL17" s="952"/>
      <c r="AM17" s="953"/>
      <c r="AN17" s="953"/>
      <c r="AO17" s="953"/>
      <c r="AP17" s="953"/>
      <c r="AQ17" s="953"/>
      <c r="AR17" s="953"/>
      <c r="AS17" s="953"/>
      <c r="AT17" s="953"/>
      <c r="AU17" s="953"/>
      <c r="AV17" s="953"/>
      <c r="AW17" s="953"/>
      <c r="AX17" s="952"/>
      <c r="AY17" s="953"/>
      <c r="AZ17" s="953"/>
      <c r="BA17" s="953"/>
      <c r="BB17" s="953"/>
      <c r="BC17" s="953"/>
      <c r="BD17" s="953"/>
      <c r="BE17" s="1306">
        <v>0</v>
      </c>
      <c r="BF17" s="1233"/>
    </row>
    <row r="18" spans="1:58">
      <c r="A18" s="640" t="s">
        <v>181</v>
      </c>
      <c r="B18" s="643"/>
      <c r="C18" s="622"/>
      <c r="D18" s="622"/>
      <c r="E18" s="622"/>
      <c r="F18" s="622"/>
      <c r="G18" s="622"/>
      <c r="H18" s="622"/>
      <c r="I18" s="622"/>
      <c r="J18" s="622"/>
      <c r="K18" s="622"/>
      <c r="L18" s="622">
        <v>11000</v>
      </c>
      <c r="M18" s="622">
        <v>20000</v>
      </c>
      <c r="N18" s="643"/>
      <c r="O18" s="622"/>
      <c r="P18" s="622"/>
      <c r="Q18" s="622"/>
      <c r="R18" s="622">
        <v>1000</v>
      </c>
      <c r="S18" s="622"/>
      <c r="T18" s="622"/>
      <c r="U18" s="622"/>
      <c r="V18" s="622"/>
      <c r="W18" s="622"/>
      <c r="X18" s="622"/>
      <c r="Y18" s="622"/>
      <c r="Z18" s="952"/>
      <c r="AA18" s="953"/>
      <c r="AB18" s="953"/>
      <c r="AC18" s="953"/>
      <c r="AD18" s="953"/>
      <c r="AE18" s="953"/>
      <c r="AF18" s="953">
        <v>2000</v>
      </c>
      <c r="AG18" s="953"/>
      <c r="AH18" s="953"/>
      <c r="AI18" s="953"/>
      <c r="AJ18" s="953"/>
      <c r="AK18" s="953"/>
      <c r="AL18" s="952"/>
      <c r="AM18" s="953"/>
      <c r="AN18" s="953"/>
      <c r="AO18" s="953"/>
      <c r="AP18" s="953"/>
      <c r="AQ18" s="953"/>
      <c r="AR18" s="953"/>
      <c r="AS18" s="953"/>
      <c r="AT18" s="953"/>
      <c r="AU18" s="953"/>
      <c r="AV18" s="953"/>
      <c r="AW18" s="953"/>
      <c r="AX18" s="952"/>
      <c r="AY18" s="953"/>
      <c r="AZ18" s="953"/>
      <c r="BA18" s="953"/>
      <c r="BB18" s="953"/>
      <c r="BC18" s="953"/>
      <c r="BD18" s="953"/>
      <c r="BE18" s="1306">
        <v>0</v>
      </c>
      <c r="BF18" s="1233"/>
    </row>
    <row r="19" spans="1:58">
      <c r="A19" s="640" t="s">
        <v>2661</v>
      </c>
      <c r="B19" s="643"/>
      <c r="C19" s="622"/>
      <c r="D19" s="622"/>
      <c r="E19" s="622"/>
      <c r="F19" s="622"/>
      <c r="G19" s="622"/>
      <c r="H19" s="622"/>
      <c r="I19" s="622"/>
      <c r="J19" s="622"/>
      <c r="K19" s="622"/>
      <c r="L19" s="622"/>
      <c r="M19" s="622"/>
      <c r="N19" s="643"/>
      <c r="O19" s="622"/>
      <c r="P19" s="622"/>
      <c r="Q19" s="622"/>
      <c r="R19" s="622"/>
      <c r="S19" s="622"/>
      <c r="T19" s="622"/>
      <c r="U19" s="622"/>
      <c r="V19" s="622"/>
      <c r="W19" s="622"/>
      <c r="X19" s="622"/>
      <c r="Y19" s="622"/>
      <c r="Z19" s="952"/>
      <c r="AA19" s="953"/>
      <c r="AB19" s="953"/>
      <c r="AC19" s="953"/>
      <c r="AD19" s="953"/>
      <c r="AE19" s="953"/>
      <c r="AF19" s="953"/>
      <c r="AG19" s="953"/>
      <c r="AH19" s="953"/>
      <c r="AI19" s="953"/>
      <c r="AJ19" s="953"/>
      <c r="AK19" s="953"/>
      <c r="AL19" s="952">
        <v>20000</v>
      </c>
      <c r="AM19" s="953"/>
      <c r="AN19" s="953">
        <v>12000</v>
      </c>
      <c r="AO19" s="953">
        <v>2000</v>
      </c>
      <c r="AP19" s="953"/>
      <c r="AQ19" s="953">
        <v>2300</v>
      </c>
      <c r="AR19" s="953"/>
      <c r="AS19" s="953">
        <v>20000</v>
      </c>
      <c r="AT19" s="953">
        <v>0</v>
      </c>
      <c r="AU19" s="953">
        <v>15000</v>
      </c>
      <c r="AV19" s="953">
        <v>0</v>
      </c>
      <c r="AW19" s="953">
        <v>0</v>
      </c>
      <c r="AX19" s="952">
        <v>28000</v>
      </c>
      <c r="AY19" s="953">
        <v>350</v>
      </c>
      <c r="AZ19" s="953">
        <v>0</v>
      </c>
      <c r="BA19" s="953">
        <v>0</v>
      </c>
      <c r="BB19" s="953">
        <v>51500</v>
      </c>
      <c r="BC19" s="953">
        <v>24027.364000000001</v>
      </c>
      <c r="BD19" s="953">
        <v>102840.546</v>
      </c>
      <c r="BE19" s="1306">
        <v>38500</v>
      </c>
      <c r="BF19" s="1233"/>
    </row>
    <row r="20" spans="1:58">
      <c r="A20" s="633" t="s">
        <v>48</v>
      </c>
      <c r="B20" s="644">
        <f t="shared" ref="B20:BD20" si="4">B2+B9+B11</f>
        <v>0</v>
      </c>
      <c r="C20" s="621">
        <f t="shared" si="4"/>
        <v>10620</v>
      </c>
      <c r="D20" s="621">
        <f t="shared" si="4"/>
        <v>5500</v>
      </c>
      <c r="E20" s="621">
        <f t="shared" si="4"/>
        <v>42900</v>
      </c>
      <c r="F20" s="621">
        <f t="shared" si="4"/>
        <v>15350</v>
      </c>
      <c r="G20" s="621">
        <f t="shared" si="4"/>
        <v>95801</v>
      </c>
      <c r="H20" s="621">
        <f t="shared" si="4"/>
        <v>120961</v>
      </c>
      <c r="I20" s="621">
        <f t="shared" si="4"/>
        <v>53000</v>
      </c>
      <c r="J20" s="621">
        <f t="shared" si="4"/>
        <v>500</v>
      </c>
      <c r="K20" s="621">
        <f t="shared" si="4"/>
        <v>11030</v>
      </c>
      <c r="L20" s="621">
        <f t="shared" si="4"/>
        <v>27291</v>
      </c>
      <c r="M20" s="621">
        <f t="shared" si="4"/>
        <v>122567</v>
      </c>
      <c r="N20" s="644">
        <f t="shared" si="4"/>
        <v>0</v>
      </c>
      <c r="O20" s="621">
        <f t="shared" si="4"/>
        <v>4000</v>
      </c>
      <c r="P20" s="621">
        <f t="shared" si="4"/>
        <v>133875</v>
      </c>
      <c r="Q20" s="621">
        <f t="shared" si="4"/>
        <v>18087</v>
      </c>
      <c r="R20" s="621">
        <f t="shared" si="4"/>
        <v>1000</v>
      </c>
      <c r="S20" s="621">
        <f t="shared" si="4"/>
        <v>45000</v>
      </c>
      <c r="T20" s="621">
        <f t="shared" si="4"/>
        <v>237579</v>
      </c>
      <c r="U20" s="621">
        <f t="shared" si="4"/>
        <v>105421</v>
      </c>
      <c r="V20" s="621">
        <f t="shared" si="4"/>
        <v>147000</v>
      </c>
      <c r="W20" s="621">
        <f t="shared" si="4"/>
        <v>59000</v>
      </c>
      <c r="X20" s="621">
        <f t="shared" si="4"/>
        <v>97600</v>
      </c>
      <c r="Y20" s="621">
        <f t="shared" si="4"/>
        <v>158200</v>
      </c>
      <c r="Z20" s="951">
        <f t="shared" si="4"/>
        <v>20000</v>
      </c>
      <c r="AA20" s="951">
        <f t="shared" si="4"/>
        <v>62000</v>
      </c>
      <c r="AB20" s="951">
        <f t="shared" si="4"/>
        <v>111500</v>
      </c>
      <c r="AC20" s="951">
        <f t="shared" si="4"/>
        <v>355750</v>
      </c>
      <c r="AD20" s="951">
        <f t="shared" si="4"/>
        <v>178525.5</v>
      </c>
      <c r="AE20" s="951">
        <f t="shared" si="4"/>
        <v>269575</v>
      </c>
      <c r="AF20" s="951">
        <f t="shared" si="4"/>
        <v>90499</v>
      </c>
      <c r="AG20" s="951">
        <f t="shared" si="4"/>
        <v>89529</v>
      </c>
      <c r="AH20" s="951">
        <f t="shared" si="4"/>
        <v>270688</v>
      </c>
      <c r="AI20" s="951">
        <f t="shared" si="4"/>
        <v>208031</v>
      </c>
      <c r="AJ20" s="951">
        <f t="shared" si="4"/>
        <v>196981</v>
      </c>
      <c r="AK20" s="951">
        <f t="shared" si="4"/>
        <v>349300</v>
      </c>
      <c r="AL20" s="951">
        <f t="shared" si="4"/>
        <v>140000</v>
      </c>
      <c r="AM20" s="951">
        <f t="shared" si="4"/>
        <v>0</v>
      </c>
      <c r="AN20" s="951">
        <f t="shared" si="4"/>
        <v>66567.3</v>
      </c>
      <c r="AO20" s="951">
        <f t="shared" si="4"/>
        <v>137182.70000000001</v>
      </c>
      <c r="AP20" s="951">
        <f t="shared" si="4"/>
        <v>333694.62199999997</v>
      </c>
      <c r="AQ20" s="951">
        <f t="shared" si="4"/>
        <v>652655.37800000003</v>
      </c>
      <c r="AR20" s="951">
        <f t="shared" si="4"/>
        <v>312000</v>
      </c>
      <c r="AS20" s="951">
        <f t="shared" si="4"/>
        <v>127319.3</v>
      </c>
      <c r="AT20" s="951">
        <f t="shared" si="4"/>
        <v>126977.60000000001</v>
      </c>
      <c r="AU20" s="951">
        <f t="shared" si="4"/>
        <v>198089.60000000001</v>
      </c>
      <c r="AV20" s="951">
        <f t="shared" si="4"/>
        <v>130125.2</v>
      </c>
      <c r="AW20" s="951">
        <f t="shared" si="4"/>
        <v>323603.3</v>
      </c>
      <c r="AX20" s="951">
        <f t="shared" si="4"/>
        <v>57700</v>
      </c>
      <c r="AY20" s="951">
        <f t="shared" si="4"/>
        <v>28350</v>
      </c>
      <c r="AZ20" s="951">
        <f t="shared" si="4"/>
        <v>147002.4</v>
      </c>
      <c r="BA20" s="951">
        <f t="shared" si="4"/>
        <v>143787</v>
      </c>
      <c r="BB20" s="951">
        <f t="shared" si="4"/>
        <v>210520.356</v>
      </c>
      <c r="BC20" s="951">
        <f t="shared" si="4"/>
        <v>417608.91100000002</v>
      </c>
      <c r="BD20" s="951">
        <f t="shared" si="4"/>
        <v>189673.58799999999</v>
      </c>
      <c r="BE20" s="951">
        <f>BE2+BE9+BE11</f>
        <v>426753</v>
      </c>
      <c r="BF20" s="1233"/>
    </row>
    <row r="21" spans="1:58">
      <c r="A21" s="14"/>
      <c r="B21" s="14"/>
      <c r="C21" s="14"/>
      <c r="D21" s="14"/>
      <c r="E21" s="14"/>
      <c r="F21" s="14"/>
      <c r="G21" s="14"/>
      <c r="H21" s="14"/>
      <c r="I21" s="14"/>
      <c r="J21" s="14"/>
      <c r="K21" s="14"/>
      <c r="L21" s="14"/>
      <c r="M21" s="14"/>
      <c r="Z21" s="954"/>
      <c r="AA21" s="954"/>
      <c r="AB21" s="954"/>
      <c r="AC21" s="954"/>
      <c r="AD21" s="954"/>
      <c r="AE21" s="954"/>
      <c r="AF21" s="954"/>
      <c r="AG21" s="954"/>
      <c r="AH21" s="954"/>
      <c r="AI21" s="954"/>
      <c r="AJ21" s="954"/>
      <c r="AK21" s="954"/>
      <c r="AL21" s="954"/>
      <c r="AM21" s="954"/>
      <c r="AN21" s="954"/>
      <c r="AO21" s="954"/>
      <c r="AP21" s="954"/>
      <c r="AQ21" s="954"/>
      <c r="AR21" s="954"/>
      <c r="AS21" s="954"/>
      <c r="AT21" s="954"/>
      <c r="AU21" s="954"/>
      <c r="AV21" s="954"/>
      <c r="AW21" s="954"/>
      <c r="AX21" s="954"/>
      <c r="AY21" s="954"/>
      <c r="AZ21" s="954"/>
      <c r="BA21" s="954"/>
      <c r="BB21" s="954"/>
      <c r="BC21" s="954"/>
      <c r="BD21" s="954"/>
    </row>
    <row r="22" spans="1:58">
      <c r="Z22" s="954"/>
      <c r="AA22" s="954"/>
      <c r="AB22" s="954"/>
      <c r="AC22" s="954"/>
      <c r="AD22" s="954"/>
      <c r="AE22" s="954"/>
      <c r="AF22" s="954"/>
      <c r="AG22" s="954"/>
      <c r="AH22" s="954"/>
      <c r="AI22" s="954"/>
      <c r="AJ22" s="954"/>
      <c r="AK22" s="954"/>
      <c r="AL22" s="954"/>
      <c r="AM22" s="954"/>
      <c r="AN22" s="954"/>
      <c r="AO22" s="954"/>
      <c r="AP22" s="954"/>
      <c r="AQ22" s="954"/>
      <c r="AR22" s="954"/>
      <c r="AS22" s="954"/>
      <c r="AT22" s="954"/>
      <c r="AU22" s="954"/>
      <c r="AV22" s="954"/>
      <c r="AW22" s="954"/>
      <c r="AX22" s="954"/>
      <c r="AY22" s="954"/>
      <c r="AZ22" s="954"/>
      <c r="BA22" s="954"/>
      <c r="BB22" s="954"/>
      <c r="BC22" s="954"/>
      <c r="BD22" s="954"/>
    </row>
    <row r="23" spans="1:58" s="989" customFormat="1" ht="33.75" customHeight="1">
      <c r="A23" s="988" t="s">
        <v>1670</v>
      </c>
      <c r="B23" s="627" t="s">
        <v>245</v>
      </c>
      <c r="C23" s="627" t="s">
        <v>246</v>
      </c>
      <c r="D23" s="627" t="s">
        <v>247</v>
      </c>
      <c r="E23" s="627" t="s">
        <v>248</v>
      </c>
      <c r="F23" s="627" t="s">
        <v>249</v>
      </c>
      <c r="G23" s="627" t="s">
        <v>250</v>
      </c>
      <c r="H23" s="627" t="s">
        <v>251</v>
      </c>
      <c r="I23" s="627" t="s">
        <v>252</v>
      </c>
      <c r="J23" s="627" t="s">
        <v>253</v>
      </c>
      <c r="K23" s="627" t="s">
        <v>254</v>
      </c>
      <c r="L23" s="627" t="s">
        <v>255</v>
      </c>
      <c r="M23" s="627" t="s">
        <v>256</v>
      </c>
      <c r="N23" s="627" t="s">
        <v>307</v>
      </c>
      <c r="O23" s="627" t="s">
        <v>1227</v>
      </c>
      <c r="P23" s="627" t="s">
        <v>1258</v>
      </c>
      <c r="Q23" s="627" t="s">
        <v>1279</v>
      </c>
      <c r="R23" s="627" t="s">
        <v>1306</v>
      </c>
      <c r="S23" s="627" t="s">
        <v>1350</v>
      </c>
      <c r="T23" s="627" t="s">
        <v>1379</v>
      </c>
      <c r="U23" s="627" t="s">
        <v>1475</v>
      </c>
      <c r="V23" s="627" t="s">
        <v>1456</v>
      </c>
      <c r="W23" s="627" t="s">
        <v>1487</v>
      </c>
      <c r="X23" s="627" t="s">
        <v>1519</v>
      </c>
      <c r="Y23" s="627" t="s">
        <v>1543</v>
      </c>
      <c r="Z23" s="627" t="s">
        <v>1604</v>
      </c>
      <c r="AA23" s="627" t="s">
        <v>1697</v>
      </c>
      <c r="AB23" s="627" t="s">
        <v>1746</v>
      </c>
      <c r="AC23" s="627" t="s">
        <v>1778</v>
      </c>
      <c r="AD23" s="627" t="s">
        <v>1823</v>
      </c>
      <c r="AE23" s="627" t="s">
        <v>1855</v>
      </c>
      <c r="AF23" s="627" t="s">
        <v>1895</v>
      </c>
      <c r="AG23" s="627" t="s">
        <v>1937</v>
      </c>
      <c r="AH23" s="627" t="s">
        <v>1976</v>
      </c>
      <c r="AI23" s="627" t="s">
        <v>2056</v>
      </c>
      <c r="AJ23" s="627" t="s">
        <v>2101</v>
      </c>
      <c r="AK23" s="627" t="s">
        <v>2322</v>
      </c>
      <c r="AL23" s="627" t="s">
        <v>2387</v>
      </c>
      <c r="AM23" s="627" t="s">
        <v>2436</v>
      </c>
      <c r="AN23" s="627" t="s">
        <v>2494</v>
      </c>
      <c r="AO23" s="627" t="s">
        <v>2541</v>
      </c>
      <c r="AP23" s="627" t="s">
        <v>2583</v>
      </c>
      <c r="AQ23" s="627" t="s">
        <v>2631</v>
      </c>
      <c r="AR23" s="627" t="s">
        <v>2680</v>
      </c>
      <c r="AS23" s="627" t="s">
        <v>2733</v>
      </c>
      <c r="AT23" s="627" t="s">
        <v>2904</v>
      </c>
      <c r="AU23" s="627" t="s">
        <v>2992</v>
      </c>
      <c r="AV23" s="627" t="s">
        <v>3103</v>
      </c>
      <c r="AW23" s="627" t="s">
        <v>3195</v>
      </c>
      <c r="AX23" s="627" t="s">
        <v>3292</v>
      </c>
      <c r="AY23" s="627" t="s">
        <v>3381</v>
      </c>
      <c r="AZ23" s="627" t="s">
        <v>5256</v>
      </c>
      <c r="BA23" s="627" t="s">
        <v>5332</v>
      </c>
      <c r="BB23" s="627" t="s">
        <v>5422</v>
      </c>
      <c r="BC23" s="627" t="str">
        <f>BC1</f>
        <v>1401/06</v>
      </c>
      <c r="BD23" s="627" t="str">
        <f>BD1</f>
        <v>1401/07</v>
      </c>
      <c r="BE23" s="627" t="str">
        <f>BE1</f>
        <v>1401/08</v>
      </c>
    </row>
    <row r="24" spans="1:58">
      <c r="A24" s="640" t="s">
        <v>188</v>
      </c>
      <c r="B24" s="645">
        <f t="shared" ref="B24:Y24" si="5">B2</f>
        <v>0</v>
      </c>
      <c r="C24" s="622">
        <f t="shared" si="5"/>
        <v>0</v>
      </c>
      <c r="D24" s="622">
        <f t="shared" si="5"/>
        <v>5000</v>
      </c>
      <c r="E24" s="622">
        <f t="shared" si="5"/>
        <v>38000</v>
      </c>
      <c r="F24" s="622">
        <f t="shared" si="5"/>
        <v>0</v>
      </c>
      <c r="G24" s="622">
        <f t="shared" si="5"/>
        <v>92301</v>
      </c>
      <c r="H24" s="622">
        <f t="shared" si="5"/>
        <v>113261</v>
      </c>
      <c r="I24" s="622">
        <f t="shared" si="5"/>
        <v>53000</v>
      </c>
      <c r="J24" s="622">
        <f t="shared" si="5"/>
        <v>0</v>
      </c>
      <c r="K24" s="622">
        <f t="shared" si="5"/>
        <v>6030</v>
      </c>
      <c r="L24" s="622">
        <f t="shared" si="5"/>
        <v>14291</v>
      </c>
      <c r="M24" s="622">
        <f t="shared" si="5"/>
        <v>77317</v>
      </c>
      <c r="N24" s="645">
        <f t="shared" si="5"/>
        <v>0</v>
      </c>
      <c r="O24" s="622">
        <f t="shared" si="5"/>
        <v>4000</v>
      </c>
      <c r="P24" s="622">
        <f t="shared" si="5"/>
        <v>127742</v>
      </c>
      <c r="Q24" s="622">
        <f t="shared" si="5"/>
        <v>0</v>
      </c>
      <c r="R24" s="622">
        <f t="shared" si="5"/>
        <v>0</v>
      </c>
      <c r="S24" s="622">
        <f t="shared" si="5"/>
        <v>25000</v>
      </c>
      <c r="T24" s="622">
        <f t="shared" si="5"/>
        <v>235079</v>
      </c>
      <c r="U24" s="622">
        <f t="shared" si="5"/>
        <v>99921</v>
      </c>
      <c r="V24" s="622">
        <f t="shared" si="5"/>
        <v>140000</v>
      </c>
      <c r="W24" s="622">
        <f t="shared" si="5"/>
        <v>53000</v>
      </c>
      <c r="X24" s="622">
        <f t="shared" si="5"/>
        <v>87000</v>
      </c>
      <c r="Y24" s="622">
        <f t="shared" si="5"/>
        <v>110000</v>
      </c>
      <c r="Z24" s="952">
        <v>20000</v>
      </c>
      <c r="AA24" s="953">
        <v>50000</v>
      </c>
      <c r="AB24" s="953">
        <v>109500</v>
      </c>
      <c r="AC24" s="953">
        <v>325750</v>
      </c>
      <c r="AD24" s="953">
        <v>153525.5</v>
      </c>
      <c r="AE24" s="953">
        <v>229575</v>
      </c>
      <c r="AF24" s="953">
        <v>53499</v>
      </c>
      <c r="AG24" s="953">
        <v>58529</v>
      </c>
      <c r="AH24" s="953">
        <v>220688</v>
      </c>
      <c r="AI24" s="953">
        <v>208031</v>
      </c>
      <c r="AJ24" s="953">
        <v>158481</v>
      </c>
      <c r="AK24" s="953">
        <v>245660</v>
      </c>
      <c r="AL24" s="952">
        <f t="shared" ref="AL24:BB24" si="6">AL2</f>
        <v>100000</v>
      </c>
      <c r="AM24" s="953">
        <f t="shared" si="6"/>
        <v>0</v>
      </c>
      <c r="AN24" s="953">
        <f t="shared" si="6"/>
        <v>27467.3</v>
      </c>
      <c r="AO24" s="953">
        <f t="shared" si="6"/>
        <v>124982.7</v>
      </c>
      <c r="AP24" s="953">
        <f t="shared" si="6"/>
        <v>326694.62199999997</v>
      </c>
      <c r="AQ24" s="953">
        <f t="shared" si="6"/>
        <v>635855.37800000003</v>
      </c>
      <c r="AR24" s="953">
        <f t="shared" si="6"/>
        <v>305000</v>
      </c>
      <c r="AS24" s="953">
        <f t="shared" si="6"/>
        <v>79054.3</v>
      </c>
      <c r="AT24" s="953">
        <f t="shared" si="6"/>
        <v>97227.6</v>
      </c>
      <c r="AU24" s="953">
        <f t="shared" si="6"/>
        <v>115589.6</v>
      </c>
      <c r="AV24" s="953">
        <f t="shared" si="6"/>
        <v>97625.2</v>
      </c>
      <c r="AW24" s="953">
        <f t="shared" si="6"/>
        <v>248503.3</v>
      </c>
      <c r="AX24" s="952">
        <f t="shared" si="6"/>
        <v>0</v>
      </c>
      <c r="AY24" s="953">
        <f t="shared" si="6"/>
        <v>0</v>
      </c>
      <c r="AZ24" s="953">
        <f t="shared" si="6"/>
        <v>135502.39999999999</v>
      </c>
      <c r="BA24" s="953">
        <f t="shared" si="6"/>
        <v>99197</v>
      </c>
      <c r="BB24" s="953">
        <f t="shared" si="6"/>
        <v>76950.356</v>
      </c>
      <c r="BC24" s="953">
        <f>BC2</f>
        <v>356081.54700000002</v>
      </c>
      <c r="BD24" s="953">
        <f>BD2</f>
        <v>27843.042000000001</v>
      </c>
      <c r="BE24" s="1307">
        <v>300653</v>
      </c>
    </row>
    <row r="25" spans="1:58">
      <c r="A25" s="640" t="s">
        <v>191</v>
      </c>
      <c r="B25" s="645">
        <f t="shared" ref="B25:Y25" si="7">B9</f>
        <v>0</v>
      </c>
      <c r="C25" s="622">
        <f t="shared" si="7"/>
        <v>0</v>
      </c>
      <c r="D25" s="622">
        <f t="shared" si="7"/>
        <v>0</v>
      </c>
      <c r="E25" s="622">
        <f t="shared" si="7"/>
        <v>0</v>
      </c>
      <c r="F25" s="622">
        <f t="shared" si="7"/>
        <v>0</v>
      </c>
      <c r="G25" s="622">
        <f t="shared" si="7"/>
        <v>0</v>
      </c>
      <c r="H25" s="622">
        <f t="shared" si="7"/>
        <v>0</v>
      </c>
      <c r="I25" s="622">
        <f t="shared" si="7"/>
        <v>0</v>
      </c>
      <c r="J25" s="622">
        <f t="shared" si="7"/>
        <v>0</v>
      </c>
      <c r="K25" s="622">
        <f t="shared" si="7"/>
        <v>0</v>
      </c>
      <c r="L25" s="622">
        <f t="shared" si="7"/>
        <v>0</v>
      </c>
      <c r="M25" s="622">
        <f t="shared" si="7"/>
        <v>0</v>
      </c>
      <c r="N25" s="645">
        <f t="shared" si="7"/>
        <v>0</v>
      </c>
      <c r="O25" s="622">
        <f t="shared" si="7"/>
        <v>0</v>
      </c>
      <c r="P25" s="622">
        <f t="shared" si="7"/>
        <v>0</v>
      </c>
      <c r="Q25" s="622">
        <f t="shared" si="7"/>
        <v>15000</v>
      </c>
      <c r="R25" s="622">
        <f t="shared" si="7"/>
        <v>0</v>
      </c>
      <c r="S25" s="622">
        <f t="shared" si="7"/>
        <v>10000</v>
      </c>
      <c r="T25" s="622">
        <f t="shared" si="7"/>
        <v>1500</v>
      </c>
      <c r="U25" s="622">
        <f t="shared" si="7"/>
        <v>2500</v>
      </c>
      <c r="V25" s="622">
        <f t="shared" si="7"/>
        <v>7000</v>
      </c>
      <c r="W25" s="622">
        <f t="shared" si="7"/>
        <v>5000</v>
      </c>
      <c r="X25" s="622">
        <f t="shared" si="7"/>
        <v>7100</v>
      </c>
      <c r="Y25" s="622">
        <f t="shared" si="7"/>
        <v>5900</v>
      </c>
      <c r="Z25" s="952"/>
      <c r="AA25" s="953"/>
      <c r="AB25" s="953"/>
      <c r="AC25" s="953"/>
      <c r="AD25" s="953"/>
      <c r="AE25" s="953"/>
      <c r="AF25" s="953"/>
      <c r="AG25" s="953"/>
      <c r="AH25" s="953">
        <v>3000</v>
      </c>
      <c r="AI25" s="953"/>
      <c r="AJ25" s="953"/>
      <c r="AK25" s="953">
        <v>3000</v>
      </c>
      <c r="AL25" s="952">
        <f t="shared" ref="AL25:BB25" si="8">AL9</f>
        <v>0</v>
      </c>
      <c r="AM25" s="953">
        <f t="shared" si="8"/>
        <v>0</v>
      </c>
      <c r="AN25" s="953">
        <f t="shared" si="8"/>
        <v>6100</v>
      </c>
      <c r="AO25" s="953">
        <f t="shared" si="8"/>
        <v>2500</v>
      </c>
      <c r="AP25" s="953">
        <f t="shared" si="8"/>
        <v>0</v>
      </c>
      <c r="AQ25" s="953">
        <f t="shared" si="8"/>
        <v>0</v>
      </c>
      <c r="AR25" s="953">
        <f t="shared" si="8"/>
        <v>0</v>
      </c>
      <c r="AS25" s="953">
        <f t="shared" si="8"/>
        <v>8265</v>
      </c>
      <c r="AT25" s="953">
        <f t="shared" si="8"/>
        <v>0</v>
      </c>
      <c r="AU25" s="953">
        <f t="shared" si="8"/>
        <v>11500</v>
      </c>
      <c r="AV25" s="953">
        <f t="shared" si="8"/>
        <v>7000</v>
      </c>
      <c r="AW25" s="953">
        <f t="shared" si="8"/>
        <v>6800</v>
      </c>
      <c r="AX25" s="952">
        <f t="shared" si="8"/>
        <v>18200</v>
      </c>
      <c r="AY25" s="953">
        <f t="shared" si="8"/>
        <v>0</v>
      </c>
      <c r="AZ25" s="953">
        <f t="shared" si="8"/>
        <v>0</v>
      </c>
      <c r="BA25" s="953">
        <f t="shared" si="8"/>
        <v>2300</v>
      </c>
      <c r="BB25" s="953">
        <f t="shared" si="8"/>
        <v>3870</v>
      </c>
      <c r="BC25" s="953">
        <f>BC9</f>
        <v>0</v>
      </c>
      <c r="BD25" s="953">
        <f>BD9</f>
        <v>7500</v>
      </c>
      <c r="BE25" s="1307">
        <v>1000</v>
      </c>
    </row>
    <row r="26" spans="1:58">
      <c r="A26" s="640" t="s">
        <v>190</v>
      </c>
      <c r="B26" s="645">
        <f t="shared" ref="B26:Y26" si="9">B11</f>
        <v>0</v>
      </c>
      <c r="C26" s="622">
        <f t="shared" si="9"/>
        <v>10620</v>
      </c>
      <c r="D26" s="622">
        <f t="shared" si="9"/>
        <v>500</v>
      </c>
      <c r="E26" s="622">
        <f t="shared" si="9"/>
        <v>4900</v>
      </c>
      <c r="F26" s="622">
        <f t="shared" si="9"/>
        <v>15350</v>
      </c>
      <c r="G26" s="622">
        <f t="shared" si="9"/>
        <v>3500</v>
      </c>
      <c r="H26" s="622">
        <f t="shared" si="9"/>
        <v>7700</v>
      </c>
      <c r="I26" s="622">
        <f t="shared" si="9"/>
        <v>0</v>
      </c>
      <c r="J26" s="622">
        <f t="shared" si="9"/>
        <v>500</v>
      </c>
      <c r="K26" s="622">
        <f t="shared" si="9"/>
        <v>5000</v>
      </c>
      <c r="L26" s="622">
        <f t="shared" si="9"/>
        <v>13000</v>
      </c>
      <c r="M26" s="622">
        <f t="shared" si="9"/>
        <v>45250</v>
      </c>
      <c r="N26" s="645">
        <f t="shared" si="9"/>
        <v>0</v>
      </c>
      <c r="O26" s="622">
        <f t="shared" si="9"/>
        <v>0</v>
      </c>
      <c r="P26" s="622">
        <f t="shared" si="9"/>
        <v>6133</v>
      </c>
      <c r="Q26" s="622">
        <f t="shared" si="9"/>
        <v>3087</v>
      </c>
      <c r="R26" s="622">
        <f t="shared" si="9"/>
        <v>1000</v>
      </c>
      <c r="S26" s="622">
        <f t="shared" si="9"/>
        <v>10000</v>
      </c>
      <c r="T26" s="622">
        <f t="shared" si="9"/>
        <v>1000</v>
      </c>
      <c r="U26" s="622">
        <f t="shared" si="9"/>
        <v>3000</v>
      </c>
      <c r="V26" s="622">
        <f t="shared" si="9"/>
        <v>0</v>
      </c>
      <c r="W26" s="622">
        <f t="shared" si="9"/>
        <v>1000</v>
      </c>
      <c r="X26" s="622">
        <f t="shared" si="9"/>
        <v>3500</v>
      </c>
      <c r="Y26" s="622">
        <f t="shared" si="9"/>
        <v>42300</v>
      </c>
      <c r="Z26" s="952"/>
      <c r="AA26" s="953">
        <v>12000</v>
      </c>
      <c r="AB26" s="953">
        <v>2000</v>
      </c>
      <c r="AC26" s="953">
        <v>30000</v>
      </c>
      <c r="AD26" s="953">
        <v>25000</v>
      </c>
      <c r="AE26" s="953">
        <v>40000</v>
      </c>
      <c r="AF26" s="953">
        <v>37000</v>
      </c>
      <c r="AG26" s="953">
        <v>31000</v>
      </c>
      <c r="AH26" s="953">
        <v>47000</v>
      </c>
      <c r="AI26" s="953"/>
      <c r="AJ26" s="953">
        <v>38500</v>
      </c>
      <c r="AK26" s="953">
        <v>100640</v>
      </c>
      <c r="AL26" s="952">
        <f t="shared" ref="AL26:BB26" si="10">AL11</f>
        <v>40000</v>
      </c>
      <c r="AM26" s="953">
        <f t="shared" si="10"/>
        <v>0</v>
      </c>
      <c r="AN26" s="953">
        <f t="shared" si="10"/>
        <v>33000</v>
      </c>
      <c r="AO26" s="953">
        <f t="shared" si="10"/>
        <v>9700</v>
      </c>
      <c r="AP26" s="953">
        <f t="shared" si="10"/>
        <v>7000</v>
      </c>
      <c r="AQ26" s="953">
        <f t="shared" si="10"/>
        <v>16800</v>
      </c>
      <c r="AR26" s="953">
        <f t="shared" si="10"/>
        <v>7000</v>
      </c>
      <c r="AS26" s="953">
        <f t="shared" si="10"/>
        <v>40000</v>
      </c>
      <c r="AT26" s="953">
        <f t="shared" si="10"/>
        <v>29750</v>
      </c>
      <c r="AU26" s="953">
        <f t="shared" si="10"/>
        <v>71000</v>
      </c>
      <c r="AV26" s="953">
        <f t="shared" si="10"/>
        <v>25500</v>
      </c>
      <c r="AW26" s="953">
        <f t="shared" si="10"/>
        <v>68300</v>
      </c>
      <c r="AX26" s="952">
        <f t="shared" si="10"/>
        <v>39500</v>
      </c>
      <c r="AY26" s="953">
        <f t="shared" si="10"/>
        <v>28350</v>
      </c>
      <c r="AZ26" s="953">
        <f t="shared" si="10"/>
        <v>11500</v>
      </c>
      <c r="BA26" s="953">
        <f t="shared" si="10"/>
        <v>42290</v>
      </c>
      <c r="BB26" s="953">
        <f t="shared" si="10"/>
        <v>129700</v>
      </c>
      <c r="BC26" s="953">
        <f>BC11</f>
        <v>61527.364000000001</v>
      </c>
      <c r="BD26" s="953">
        <f>BD11</f>
        <v>154330.546</v>
      </c>
      <c r="BE26" s="1307">
        <v>125100</v>
      </c>
    </row>
    <row r="27" spans="1:58">
      <c r="A27" s="633" t="s">
        <v>48</v>
      </c>
      <c r="B27" s="646">
        <f t="shared" ref="B27:X27" si="11">SUM(B24:B26)</f>
        <v>0</v>
      </c>
      <c r="C27" s="621">
        <f t="shared" si="11"/>
        <v>10620</v>
      </c>
      <c r="D27" s="621">
        <f t="shared" si="11"/>
        <v>5500</v>
      </c>
      <c r="E27" s="621">
        <f t="shared" si="11"/>
        <v>42900</v>
      </c>
      <c r="F27" s="621">
        <f t="shared" si="11"/>
        <v>15350</v>
      </c>
      <c r="G27" s="621">
        <f t="shared" si="11"/>
        <v>95801</v>
      </c>
      <c r="H27" s="621">
        <f t="shared" si="11"/>
        <v>120961</v>
      </c>
      <c r="I27" s="621">
        <f t="shared" si="11"/>
        <v>53000</v>
      </c>
      <c r="J27" s="621">
        <f t="shared" si="11"/>
        <v>500</v>
      </c>
      <c r="K27" s="621">
        <f t="shared" si="11"/>
        <v>11030</v>
      </c>
      <c r="L27" s="621">
        <f t="shared" si="11"/>
        <v>27291</v>
      </c>
      <c r="M27" s="621">
        <f t="shared" si="11"/>
        <v>122567</v>
      </c>
      <c r="N27" s="646">
        <f t="shared" si="11"/>
        <v>0</v>
      </c>
      <c r="O27" s="621">
        <f t="shared" si="11"/>
        <v>4000</v>
      </c>
      <c r="P27" s="621">
        <f t="shared" si="11"/>
        <v>133875</v>
      </c>
      <c r="Q27" s="621">
        <f t="shared" si="11"/>
        <v>18087</v>
      </c>
      <c r="R27" s="621">
        <f t="shared" si="11"/>
        <v>1000</v>
      </c>
      <c r="S27" s="621">
        <f t="shared" si="11"/>
        <v>45000</v>
      </c>
      <c r="T27" s="621">
        <f t="shared" si="11"/>
        <v>237579</v>
      </c>
      <c r="U27" s="621">
        <f t="shared" si="11"/>
        <v>105421</v>
      </c>
      <c r="V27" s="621">
        <f t="shared" si="11"/>
        <v>147000</v>
      </c>
      <c r="W27" s="621">
        <f t="shared" si="11"/>
        <v>59000</v>
      </c>
      <c r="X27" s="621">
        <f t="shared" si="11"/>
        <v>97600</v>
      </c>
      <c r="Y27" s="621">
        <f t="shared" ref="Y27:BE27" si="12">SUM(Y24:Y26)</f>
        <v>158200</v>
      </c>
      <c r="Z27" s="951">
        <f t="shared" si="12"/>
        <v>20000</v>
      </c>
      <c r="AA27" s="951">
        <f t="shared" si="12"/>
        <v>62000</v>
      </c>
      <c r="AB27" s="951">
        <f t="shared" si="12"/>
        <v>111500</v>
      </c>
      <c r="AC27" s="951">
        <f t="shared" si="12"/>
        <v>355750</v>
      </c>
      <c r="AD27" s="951">
        <f t="shared" si="12"/>
        <v>178525.5</v>
      </c>
      <c r="AE27" s="951">
        <f t="shared" si="12"/>
        <v>269575</v>
      </c>
      <c r="AF27" s="951">
        <f t="shared" si="12"/>
        <v>90499</v>
      </c>
      <c r="AG27" s="951">
        <f t="shared" si="12"/>
        <v>89529</v>
      </c>
      <c r="AH27" s="951">
        <f t="shared" si="12"/>
        <v>270688</v>
      </c>
      <c r="AI27" s="951">
        <f t="shared" si="12"/>
        <v>208031</v>
      </c>
      <c r="AJ27" s="951">
        <f t="shared" si="12"/>
        <v>196981</v>
      </c>
      <c r="AK27" s="951">
        <f t="shared" si="12"/>
        <v>349300</v>
      </c>
      <c r="AL27" s="951">
        <f t="shared" si="12"/>
        <v>140000</v>
      </c>
      <c r="AM27" s="951">
        <f t="shared" si="12"/>
        <v>0</v>
      </c>
      <c r="AN27" s="951">
        <f t="shared" si="12"/>
        <v>66567.3</v>
      </c>
      <c r="AO27" s="951">
        <f t="shared" si="12"/>
        <v>137182.70000000001</v>
      </c>
      <c r="AP27" s="951">
        <f t="shared" si="12"/>
        <v>333694.62199999997</v>
      </c>
      <c r="AQ27" s="951">
        <f t="shared" si="12"/>
        <v>652655.37800000003</v>
      </c>
      <c r="AR27" s="951">
        <f t="shared" si="12"/>
        <v>312000</v>
      </c>
      <c r="AS27" s="951">
        <f t="shared" si="12"/>
        <v>127319.3</v>
      </c>
      <c r="AT27" s="951">
        <f t="shared" si="12"/>
        <v>126977.60000000001</v>
      </c>
      <c r="AU27" s="951">
        <f t="shared" si="12"/>
        <v>198089.60000000001</v>
      </c>
      <c r="AV27" s="951">
        <f t="shared" si="12"/>
        <v>130125.2</v>
      </c>
      <c r="AW27" s="951">
        <f t="shared" si="12"/>
        <v>323603.3</v>
      </c>
      <c r="AX27" s="951">
        <f t="shared" si="12"/>
        <v>57700</v>
      </c>
      <c r="AY27" s="951">
        <f t="shared" si="12"/>
        <v>28350</v>
      </c>
      <c r="AZ27" s="951">
        <f t="shared" si="12"/>
        <v>147002.4</v>
      </c>
      <c r="BA27" s="951">
        <f t="shared" si="12"/>
        <v>143787</v>
      </c>
      <c r="BB27" s="951">
        <f t="shared" si="12"/>
        <v>210520.356</v>
      </c>
      <c r="BC27" s="951">
        <f t="shared" si="12"/>
        <v>417608.91100000002</v>
      </c>
      <c r="BD27" s="951">
        <f t="shared" si="12"/>
        <v>189673.58799999999</v>
      </c>
      <c r="BE27" s="951">
        <f t="shared" si="12"/>
        <v>426753</v>
      </c>
    </row>
    <row r="31" spans="1:58" ht="0.6" customHeight="1"/>
    <row r="32" spans="1:58"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7" ht="33.75" customHeight="1">
      <c r="A49" s="632" t="s">
        <v>1671</v>
      </c>
      <c r="B49" s="627" t="s">
        <v>245</v>
      </c>
      <c r="C49" s="627" t="s">
        <v>246</v>
      </c>
      <c r="D49" s="627" t="s">
        <v>247</v>
      </c>
      <c r="E49" s="627" t="s">
        <v>248</v>
      </c>
      <c r="F49" s="627" t="s">
        <v>249</v>
      </c>
      <c r="G49" s="627" t="s">
        <v>250</v>
      </c>
      <c r="H49" s="627" t="s">
        <v>251</v>
      </c>
      <c r="I49" s="627" t="s">
        <v>252</v>
      </c>
      <c r="J49" s="627" t="s">
        <v>253</v>
      </c>
      <c r="K49" s="627" t="s">
        <v>254</v>
      </c>
      <c r="L49" s="627" t="s">
        <v>255</v>
      </c>
      <c r="M49" s="627" t="s">
        <v>256</v>
      </c>
      <c r="N49" s="627" t="s">
        <v>307</v>
      </c>
      <c r="O49" s="627" t="s">
        <v>1227</v>
      </c>
      <c r="P49" s="627" t="s">
        <v>1258</v>
      </c>
      <c r="Q49" s="627" t="s">
        <v>1279</v>
      </c>
      <c r="R49" s="627" t="s">
        <v>1306</v>
      </c>
      <c r="S49" s="627" t="s">
        <v>1350</v>
      </c>
      <c r="T49" s="627" t="s">
        <v>1379</v>
      </c>
      <c r="U49" s="627" t="s">
        <v>1475</v>
      </c>
      <c r="V49" s="627" t="s">
        <v>1456</v>
      </c>
      <c r="W49" s="627" t="s">
        <v>1487</v>
      </c>
      <c r="X49" s="627" t="s">
        <v>1519</v>
      </c>
      <c r="Y49" s="627" t="s">
        <v>1543</v>
      </c>
      <c r="Z49" s="627" t="s">
        <v>1604</v>
      </c>
      <c r="AA49" s="627" t="s">
        <v>1697</v>
      </c>
      <c r="AB49" s="627" t="s">
        <v>1746</v>
      </c>
      <c r="AC49" s="627" t="s">
        <v>1778</v>
      </c>
      <c r="AD49" s="627" t="s">
        <v>1823</v>
      </c>
      <c r="AE49" s="627" t="s">
        <v>1855</v>
      </c>
      <c r="AF49" s="627" t="s">
        <v>1895</v>
      </c>
      <c r="AG49" s="627" t="s">
        <v>1937</v>
      </c>
      <c r="AH49" s="627" t="s">
        <v>1976</v>
      </c>
      <c r="AI49" s="627" t="s">
        <v>2056</v>
      </c>
      <c r="AJ49" s="627" t="s">
        <v>2101</v>
      </c>
      <c r="AK49" s="627" t="s">
        <v>2322</v>
      </c>
      <c r="AL49" s="627" t="s">
        <v>2387</v>
      </c>
      <c r="AM49" s="627" t="s">
        <v>2436</v>
      </c>
      <c r="AN49" s="627" t="s">
        <v>2494</v>
      </c>
      <c r="AO49" s="627" t="s">
        <v>2541</v>
      </c>
      <c r="AP49" s="627" t="s">
        <v>2583</v>
      </c>
      <c r="AQ49" s="627" t="s">
        <v>2631</v>
      </c>
      <c r="AR49" s="627" t="s">
        <v>2680</v>
      </c>
      <c r="AS49" s="627" t="s">
        <v>2733</v>
      </c>
      <c r="AT49" s="627" t="s">
        <v>2904</v>
      </c>
      <c r="AU49" s="627" t="s">
        <v>2992</v>
      </c>
      <c r="AV49" s="627" t="s">
        <v>3103</v>
      </c>
      <c r="AW49" s="627" t="s">
        <v>3195</v>
      </c>
      <c r="AX49" s="627" t="s">
        <v>3292</v>
      </c>
      <c r="AY49" s="627" t="s">
        <v>3381</v>
      </c>
      <c r="AZ49" s="627" t="s">
        <v>5256</v>
      </c>
      <c r="BA49" s="627" t="s">
        <v>5332</v>
      </c>
      <c r="BB49" s="627" t="s">
        <v>5422</v>
      </c>
      <c r="BC49" s="627" t="str">
        <f>BC1</f>
        <v>1401/06</v>
      </c>
      <c r="BD49" s="627" t="str">
        <f>BD1</f>
        <v>1401/07</v>
      </c>
      <c r="BE49" s="627" t="str">
        <f>BE1</f>
        <v>1401/08</v>
      </c>
    </row>
    <row r="50" spans="1:57" s="954" customFormat="1">
      <c r="A50" s="1048" t="s">
        <v>189</v>
      </c>
      <c r="B50" s="952">
        <v>0</v>
      </c>
      <c r="C50" s="953"/>
      <c r="D50" s="953">
        <v>5000</v>
      </c>
      <c r="E50" s="953">
        <v>38000</v>
      </c>
      <c r="F50" s="953"/>
      <c r="G50" s="953">
        <v>92301</v>
      </c>
      <c r="H50" s="953">
        <v>113261</v>
      </c>
      <c r="I50" s="953">
        <v>53000</v>
      </c>
      <c r="J50" s="953"/>
      <c r="K50" s="953">
        <v>6030</v>
      </c>
      <c r="L50" s="953">
        <v>14291</v>
      </c>
      <c r="M50" s="953">
        <v>16317</v>
      </c>
      <c r="N50" s="952"/>
      <c r="O50" s="953"/>
      <c r="P50" s="953">
        <v>127742</v>
      </c>
      <c r="Q50" s="953"/>
      <c r="R50" s="953"/>
      <c r="S50" s="953"/>
      <c r="T50" s="953">
        <v>160000</v>
      </c>
      <c r="U50" s="953">
        <v>50000</v>
      </c>
      <c r="V50" s="953">
        <v>100000</v>
      </c>
      <c r="W50" s="953"/>
      <c r="X50" s="953">
        <v>40000</v>
      </c>
      <c r="Y50" s="953"/>
      <c r="Z50" s="952">
        <v>20000</v>
      </c>
      <c r="AA50" s="953">
        <v>50000</v>
      </c>
      <c r="AB50" s="953"/>
      <c r="AC50" s="953"/>
      <c r="AD50" s="953"/>
      <c r="AE50" s="953">
        <v>100000</v>
      </c>
      <c r="AF50" s="953">
        <v>20000</v>
      </c>
      <c r="AG50" s="953">
        <v>15000</v>
      </c>
      <c r="AH50" s="953">
        <v>92000</v>
      </c>
      <c r="AI50" s="953">
        <v>90000</v>
      </c>
      <c r="AJ50" s="953">
        <v>50000</v>
      </c>
      <c r="AK50" s="953"/>
      <c r="AL50" s="952">
        <v>100000</v>
      </c>
      <c r="AM50" s="953">
        <f t="shared" ref="AM50:AR50" si="13">AM3</f>
        <v>0</v>
      </c>
      <c r="AN50" s="953">
        <f t="shared" si="13"/>
        <v>0</v>
      </c>
      <c r="AO50" s="953">
        <f t="shared" si="13"/>
        <v>100000</v>
      </c>
      <c r="AP50" s="953">
        <f t="shared" si="13"/>
        <v>210000</v>
      </c>
      <c r="AQ50" s="953">
        <f t="shared" si="13"/>
        <v>350000</v>
      </c>
      <c r="AR50" s="953">
        <f t="shared" si="13"/>
        <v>305000</v>
      </c>
      <c r="AS50" s="953">
        <v>0</v>
      </c>
      <c r="AT50" s="953">
        <v>0</v>
      </c>
      <c r="AU50" s="953">
        <v>50000</v>
      </c>
      <c r="AV50" s="953">
        <v>0</v>
      </c>
      <c r="AW50" s="953">
        <v>50000</v>
      </c>
      <c r="AX50" s="952">
        <v>0</v>
      </c>
      <c r="AY50" s="953">
        <v>0</v>
      </c>
      <c r="AZ50" s="953">
        <v>0</v>
      </c>
      <c r="BA50" s="953">
        <v>0</v>
      </c>
      <c r="BB50" s="953">
        <v>0</v>
      </c>
      <c r="BC50" s="953">
        <v>150000</v>
      </c>
      <c r="BD50" s="953">
        <v>0</v>
      </c>
      <c r="BE50" s="1308">
        <v>210000</v>
      </c>
    </row>
    <row r="51" spans="1:57" s="954" customFormat="1">
      <c r="A51" s="1048" t="s">
        <v>187</v>
      </c>
      <c r="B51" s="952">
        <v>0</v>
      </c>
      <c r="C51" s="953">
        <v>8920</v>
      </c>
      <c r="D51" s="953"/>
      <c r="E51" s="953">
        <v>3900</v>
      </c>
      <c r="F51" s="953">
        <v>13350</v>
      </c>
      <c r="G51" s="953"/>
      <c r="H51" s="953">
        <v>5000</v>
      </c>
      <c r="I51" s="953"/>
      <c r="J51" s="953"/>
      <c r="K51" s="953">
        <v>5000</v>
      </c>
      <c r="L51" s="953"/>
      <c r="M51" s="953">
        <v>17600</v>
      </c>
      <c r="N51" s="952"/>
      <c r="O51" s="953"/>
      <c r="P51" s="953"/>
      <c r="Q51" s="953"/>
      <c r="R51" s="953"/>
      <c r="S51" s="953"/>
      <c r="T51" s="953"/>
      <c r="U51" s="953">
        <v>3000</v>
      </c>
      <c r="V51" s="953"/>
      <c r="W51" s="953"/>
      <c r="X51" s="953"/>
      <c r="Y51" s="953">
        <v>31800</v>
      </c>
      <c r="Z51" s="952"/>
      <c r="AA51" s="953">
        <v>2000</v>
      </c>
      <c r="AB51" s="953"/>
      <c r="AC51" s="953"/>
      <c r="AD51" s="953"/>
      <c r="AE51" s="953">
        <v>10000</v>
      </c>
      <c r="AF51" s="953">
        <v>20000</v>
      </c>
      <c r="AG51" s="953"/>
      <c r="AH51" s="953">
        <v>22000</v>
      </c>
      <c r="AI51" s="953"/>
      <c r="AJ51" s="953">
        <v>37000</v>
      </c>
      <c r="AK51" s="953">
        <v>30640</v>
      </c>
      <c r="AL51" s="952">
        <v>10000</v>
      </c>
      <c r="AM51" s="953">
        <f t="shared" ref="AM51:AR51" si="14">AM12</f>
        <v>0</v>
      </c>
      <c r="AN51" s="953">
        <f t="shared" si="14"/>
        <v>13500</v>
      </c>
      <c r="AO51" s="953">
        <f t="shared" si="14"/>
        <v>1200</v>
      </c>
      <c r="AP51" s="953">
        <f t="shared" si="14"/>
        <v>7000</v>
      </c>
      <c r="AQ51" s="953">
        <f t="shared" si="14"/>
        <v>10000</v>
      </c>
      <c r="AR51" s="953">
        <f t="shared" si="14"/>
        <v>7000</v>
      </c>
      <c r="AS51" s="953">
        <v>20000</v>
      </c>
      <c r="AT51" s="953">
        <v>0</v>
      </c>
      <c r="AU51" s="953">
        <v>40000</v>
      </c>
      <c r="AV51" s="953">
        <v>5000</v>
      </c>
      <c r="AW51" s="953">
        <v>35300</v>
      </c>
      <c r="AX51" s="952">
        <v>11500</v>
      </c>
      <c r="AY51" s="953">
        <v>8000</v>
      </c>
      <c r="AZ51" s="953">
        <v>1500</v>
      </c>
      <c r="BA51" s="953">
        <v>2290</v>
      </c>
      <c r="BB51" s="953">
        <v>72200</v>
      </c>
      <c r="BC51" s="953">
        <v>0</v>
      </c>
      <c r="BD51" s="953">
        <v>21990</v>
      </c>
      <c r="BE51" s="1308">
        <v>80000</v>
      </c>
    </row>
    <row r="52" spans="1:57" s="954" customFormat="1">
      <c r="A52" s="1048" t="s">
        <v>186</v>
      </c>
      <c r="B52" s="952">
        <v>0</v>
      </c>
      <c r="C52" s="953"/>
      <c r="D52" s="953"/>
      <c r="E52" s="953"/>
      <c r="F52" s="953"/>
      <c r="G52" s="953"/>
      <c r="H52" s="953"/>
      <c r="I52" s="953"/>
      <c r="J52" s="953"/>
      <c r="K52" s="953"/>
      <c r="L52" s="953">
        <v>2000</v>
      </c>
      <c r="M52" s="953"/>
      <c r="N52" s="952"/>
      <c r="O52" s="953"/>
      <c r="P52" s="953"/>
      <c r="Q52" s="953">
        <v>3087</v>
      </c>
      <c r="R52" s="953"/>
      <c r="S52" s="953"/>
      <c r="T52" s="953"/>
      <c r="U52" s="953"/>
      <c r="V52" s="953"/>
      <c r="W52" s="953"/>
      <c r="X52" s="953"/>
      <c r="Y52" s="953"/>
      <c r="Z52" s="952"/>
      <c r="AA52" s="953"/>
      <c r="AB52" s="953"/>
      <c r="AC52" s="953">
        <v>10000</v>
      </c>
      <c r="AD52" s="953"/>
      <c r="AE52" s="953"/>
      <c r="AF52" s="953"/>
      <c r="AG52" s="953"/>
      <c r="AH52" s="953"/>
      <c r="AI52" s="953"/>
      <c r="AJ52" s="953"/>
      <c r="AK52" s="953"/>
      <c r="AL52" s="952"/>
      <c r="AM52" s="953">
        <f t="shared" ref="AM52:AR52" si="15">AM14</f>
        <v>0</v>
      </c>
      <c r="AN52" s="953">
        <f t="shared" si="15"/>
        <v>0</v>
      </c>
      <c r="AO52" s="953">
        <f t="shared" si="15"/>
        <v>0</v>
      </c>
      <c r="AP52" s="953">
        <f t="shared" si="15"/>
        <v>0</v>
      </c>
      <c r="AQ52" s="953">
        <f t="shared" si="15"/>
        <v>0</v>
      </c>
      <c r="AR52" s="953">
        <f t="shared" si="15"/>
        <v>0</v>
      </c>
      <c r="AS52" s="953">
        <v>0</v>
      </c>
      <c r="AT52" s="953">
        <v>0</v>
      </c>
      <c r="AU52" s="953">
        <v>0</v>
      </c>
      <c r="AV52" s="953">
        <v>0</v>
      </c>
      <c r="AW52" s="953">
        <v>0</v>
      </c>
      <c r="AX52" s="952">
        <v>0</v>
      </c>
      <c r="AY52" s="953">
        <v>0</v>
      </c>
      <c r="AZ52" s="953">
        <v>0</v>
      </c>
      <c r="BA52" s="953">
        <v>0</v>
      </c>
      <c r="BB52" s="953">
        <v>0</v>
      </c>
      <c r="BC52" s="953">
        <v>0</v>
      </c>
      <c r="BD52" s="953">
        <v>0</v>
      </c>
      <c r="BE52" s="1308">
        <v>0</v>
      </c>
    </row>
    <row r="53" spans="1:57" s="954" customFormat="1">
      <c r="A53" s="1048" t="s">
        <v>185</v>
      </c>
      <c r="B53" s="952">
        <v>0</v>
      </c>
      <c r="C53" s="953">
        <v>1700</v>
      </c>
      <c r="D53" s="953">
        <v>500</v>
      </c>
      <c r="E53" s="953">
        <v>500</v>
      </c>
      <c r="F53" s="953">
        <v>2000</v>
      </c>
      <c r="G53" s="953">
        <v>2000</v>
      </c>
      <c r="H53" s="953">
        <v>2000</v>
      </c>
      <c r="I53" s="953"/>
      <c r="J53" s="953">
        <v>500</v>
      </c>
      <c r="K53" s="953"/>
      <c r="L53" s="953"/>
      <c r="M53" s="953">
        <v>41650</v>
      </c>
      <c r="N53" s="952"/>
      <c r="O53" s="953">
        <v>4000</v>
      </c>
      <c r="P53" s="953">
        <v>2000</v>
      </c>
      <c r="Q53" s="953"/>
      <c r="R53" s="953"/>
      <c r="S53" s="953">
        <v>33000</v>
      </c>
      <c r="T53" s="953">
        <v>26000</v>
      </c>
      <c r="U53" s="953"/>
      <c r="V53" s="953"/>
      <c r="W53" s="953">
        <v>1000</v>
      </c>
      <c r="X53" s="953">
        <v>2500</v>
      </c>
      <c r="Y53" s="953">
        <v>10500</v>
      </c>
      <c r="Z53" s="952"/>
      <c r="AA53" s="953">
        <v>10000</v>
      </c>
      <c r="AB53" s="953"/>
      <c r="AC53" s="953">
        <v>20000</v>
      </c>
      <c r="AD53" s="953">
        <v>25000</v>
      </c>
      <c r="AE53" s="953">
        <v>30000</v>
      </c>
      <c r="AF53" s="953">
        <v>30000</v>
      </c>
      <c r="AG53" s="953">
        <v>20000</v>
      </c>
      <c r="AH53" s="953">
        <v>25000</v>
      </c>
      <c r="AI53" s="953">
        <v>6579</v>
      </c>
      <c r="AJ53" s="953">
        <v>500</v>
      </c>
      <c r="AK53" s="953">
        <v>92000</v>
      </c>
      <c r="AL53" s="952"/>
      <c r="AM53" s="953">
        <f t="shared" ref="AM53:AR53" si="16">AM4+AM15</f>
        <v>0</v>
      </c>
      <c r="AN53" s="953">
        <f t="shared" si="16"/>
        <v>1500</v>
      </c>
      <c r="AO53" s="953">
        <f t="shared" si="16"/>
        <v>0</v>
      </c>
      <c r="AP53" s="953">
        <f t="shared" si="16"/>
        <v>0</v>
      </c>
      <c r="AQ53" s="953">
        <f t="shared" si="16"/>
        <v>116000</v>
      </c>
      <c r="AR53" s="953">
        <f t="shared" si="16"/>
        <v>0</v>
      </c>
      <c r="AS53" s="953">
        <v>0</v>
      </c>
      <c r="AT53" s="953">
        <v>5750</v>
      </c>
      <c r="AU53" s="953">
        <v>16000</v>
      </c>
      <c r="AV53" s="953">
        <v>10000</v>
      </c>
      <c r="AW53" s="953">
        <v>68000</v>
      </c>
      <c r="AX53" s="952">
        <v>0</v>
      </c>
      <c r="AY53" s="953">
        <v>0</v>
      </c>
      <c r="AZ53" s="953">
        <v>0</v>
      </c>
      <c r="BA53" s="953">
        <v>10000</v>
      </c>
      <c r="BB53" s="953">
        <v>0</v>
      </c>
      <c r="BC53" s="953">
        <v>0</v>
      </c>
      <c r="BD53" s="953">
        <v>0</v>
      </c>
      <c r="BE53" s="1308">
        <v>0</v>
      </c>
    </row>
    <row r="54" spans="1:57" s="954" customFormat="1">
      <c r="A54" s="1048" t="s">
        <v>184</v>
      </c>
      <c r="B54" s="952">
        <v>0</v>
      </c>
      <c r="C54" s="953"/>
      <c r="D54" s="953"/>
      <c r="E54" s="953">
        <v>500</v>
      </c>
      <c r="F54" s="953"/>
      <c r="G54" s="953"/>
      <c r="H54" s="953">
        <v>500</v>
      </c>
      <c r="I54" s="953"/>
      <c r="J54" s="953"/>
      <c r="K54" s="953"/>
      <c r="L54" s="953"/>
      <c r="M54" s="953">
        <v>7000</v>
      </c>
      <c r="N54" s="952"/>
      <c r="O54" s="953"/>
      <c r="P54" s="953">
        <v>4000</v>
      </c>
      <c r="Q54" s="953"/>
      <c r="R54" s="953"/>
      <c r="S54" s="953"/>
      <c r="T54" s="953"/>
      <c r="U54" s="953"/>
      <c r="V54" s="953"/>
      <c r="W54" s="953"/>
      <c r="X54" s="953"/>
      <c r="Y54" s="953">
        <v>110000</v>
      </c>
      <c r="Z54" s="952"/>
      <c r="AA54" s="953"/>
      <c r="AB54" s="953">
        <v>111500</v>
      </c>
      <c r="AC54" s="953">
        <v>325750</v>
      </c>
      <c r="AD54" s="953">
        <v>153525.5</v>
      </c>
      <c r="AE54" s="953">
        <v>129575</v>
      </c>
      <c r="AF54" s="953">
        <v>18499</v>
      </c>
      <c r="AG54" s="953">
        <v>54529</v>
      </c>
      <c r="AH54" s="953">
        <v>128688</v>
      </c>
      <c r="AI54" s="953">
        <v>111452</v>
      </c>
      <c r="AJ54" s="953">
        <v>109481</v>
      </c>
      <c r="AK54" s="953">
        <v>173660</v>
      </c>
      <c r="AL54" s="952">
        <v>10000</v>
      </c>
      <c r="AM54" s="953">
        <f t="shared" ref="AM54:AR54" si="17">AM6+AM16</f>
        <v>0</v>
      </c>
      <c r="AN54" s="953">
        <f t="shared" si="17"/>
        <v>32467.3</v>
      </c>
      <c r="AO54" s="953">
        <f t="shared" si="17"/>
        <v>31482.7</v>
      </c>
      <c r="AP54" s="953">
        <f t="shared" si="17"/>
        <v>116694.622</v>
      </c>
      <c r="AQ54" s="953">
        <f t="shared" si="17"/>
        <v>174355.378</v>
      </c>
      <c r="AR54" s="953">
        <f t="shared" si="17"/>
        <v>0</v>
      </c>
      <c r="AS54" s="953">
        <v>79054.3</v>
      </c>
      <c r="AT54" s="953">
        <v>121227.6</v>
      </c>
      <c r="AU54" s="953">
        <v>65589.600000000006</v>
      </c>
      <c r="AV54" s="953">
        <v>108125.2</v>
      </c>
      <c r="AW54" s="953">
        <v>163503.29999999999</v>
      </c>
      <c r="AX54" s="952">
        <v>0</v>
      </c>
      <c r="AY54" s="953">
        <v>20000</v>
      </c>
      <c r="AZ54" s="953">
        <v>145502.39999999999</v>
      </c>
      <c r="BA54" s="953">
        <v>129197</v>
      </c>
      <c r="BB54" s="953">
        <v>82950.356</v>
      </c>
      <c r="BC54" s="953">
        <v>243581.54699999999</v>
      </c>
      <c r="BD54" s="953">
        <v>57343.042000000001</v>
      </c>
      <c r="BE54" s="1308">
        <v>97253</v>
      </c>
    </row>
    <row r="55" spans="1:57" s="954" customFormat="1">
      <c r="A55" s="1048" t="s">
        <v>183</v>
      </c>
      <c r="B55" s="952">
        <v>0</v>
      </c>
      <c r="C55" s="953"/>
      <c r="D55" s="953"/>
      <c r="E55" s="953"/>
      <c r="F55" s="953"/>
      <c r="G55" s="953">
        <v>1500</v>
      </c>
      <c r="H55" s="953">
        <v>200</v>
      </c>
      <c r="I55" s="953"/>
      <c r="J55" s="953"/>
      <c r="K55" s="953"/>
      <c r="L55" s="953"/>
      <c r="M55" s="953">
        <v>20000</v>
      </c>
      <c r="N55" s="952"/>
      <c r="O55" s="953"/>
      <c r="P55" s="953"/>
      <c r="Q55" s="953">
        <v>15000</v>
      </c>
      <c r="R55" s="953"/>
      <c r="S55" s="953">
        <v>12000</v>
      </c>
      <c r="T55" s="953">
        <v>1500</v>
      </c>
      <c r="U55" s="953">
        <v>2500</v>
      </c>
      <c r="V55" s="953">
        <v>7000</v>
      </c>
      <c r="W55" s="953">
        <v>5000</v>
      </c>
      <c r="X55" s="953">
        <v>8100</v>
      </c>
      <c r="Y55" s="953">
        <v>5900</v>
      </c>
      <c r="Z55" s="952"/>
      <c r="AA55" s="953"/>
      <c r="AB55" s="953"/>
      <c r="AC55" s="953"/>
      <c r="AD55" s="953"/>
      <c r="AE55" s="953"/>
      <c r="AF55" s="953"/>
      <c r="AG55" s="953"/>
      <c r="AH55" s="953">
        <v>3000</v>
      </c>
      <c r="AI55" s="953"/>
      <c r="AJ55" s="953"/>
      <c r="AK55" s="953">
        <v>3000</v>
      </c>
      <c r="AL55" s="952"/>
      <c r="AM55" s="953">
        <f t="shared" ref="AM55:AR55" si="18">AM5+AM10+AM17</f>
        <v>0</v>
      </c>
      <c r="AN55" s="953">
        <f t="shared" si="18"/>
        <v>6100</v>
      </c>
      <c r="AO55" s="953">
        <f t="shared" si="18"/>
        <v>2500</v>
      </c>
      <c r="AP55" s="953">
        <f t="shared" si="18"/>
        <v>0</v>
      </c>
      <c r="AQ55" s="953">
        <f t="shared" si="18"/>
        <v>0</v>
      </c>
      <c r="AR55" s="953">
        <f t="shared" si="18"/>
        <v>0</v>
      </c>
      <c r="AS55" s="953">
        <v>8265</v>
      </c>
      <c r="AT55" s="953">
        <v>0</v>
      </c>
      <c r="AU55" s="953">
        <v>11500</v>
      </c>
      <c r="AV55" s="953">
        <v>7000</v>
      </c>
      <c r="AW55" s="953">
        <v>6800</v>
      </c>
      <c r="AX55" s="952">
        <v>18200</v>
      </c>
      <c r="AY55" s="953">
        <v>0</v>
      </c>
      <c r="AZ55" s="953">
        <v>0</v>
      </c>
      <c r="BA55" s="953">
        <v>2300</v>
      </c>
      <c r="BB55" s="953">
        <v>3870</v>
      </c>
      <c r="BC55" s="953">
        <v>0</v>
      </c>
      <c r="BD55" s="953">
        <v>7500</v>
      </c>
      <c r="BE55" s="1308">
        <v>1000</v>
      </c>
    </row>
    <row r="56" spans="1:57" s="954" customFormat="1">
      <c r="A56" s="1048" t="s">
        <v>181</v>
      </c>
      <c r="B56" s="952">
        <v>0</v>
      </c>
      <c r="C56" s="953"/>
      <c r="D56" s="953"/>
      <c r="E56" s="953"/>
      <c r="F56" s="953"/>
      <c r="G56" s="953"/>
      <c r="H56" s="953"/>
      <c r="I56" s="953"/>
      <c r="J56" s="953"/>
      <c r="K56" s="953"/>
      <c r="L56" s="953">
        <v>11000</v>
      </c>
      <c r="M56" s="953">
        <v>20000</v>
      </c>
      <c r="N56" s="952"/>
      <c r="O56" s="953"/>
      <c r="P56" s="953"/>
      <c r="Q56" s="953"/>
      <c r="R56" s="953">
        <v>1000</v>
      </c>
      <c r="S56" s="953"/>
      <c r="T56" s="953">
        <v>50079</v>
      </c>
      <c r="U56" s="953">
        <v>49921</v>
      </c>
      <c r="V56" s="953">
        <v>40000</v>
      </c>
      <c r="W56" s="953">
        <v>53000</v>
      </c>
      <c r="X56" s="953">
        <v>47000</v>
      </c>
      <c r="Y56" s="953"/>
      <c r="Z56" s="952"/>
      <c r="AA56" s="953"/>
      <c r="AB56" s="953"/>
      <c r="AC56" s="953"/>
      <c r="AD56" s="953"/>
      <c r="AE56" s="953"/>
      <c r="AF56" s="953">
        <v>2000</v>
      </c>
      <c r="AG56" s="953"/>
      <c r="AH56" s="953"/>
      <c r="AI56" s="953"/>
      <c r="AJ56" s="953"/>
      <c r="AK56" s="953">
        <v>50000</v>
      </c>
      <c r="AL56" s="952"/>
      <c r="AM56" s="953">
        <f t="shared" ref="AM56:AR56" si="19">AM7+AM18</f>
        <v>0</v>
      </c>
      <c r="AN56" s="953">
        <f t="shared" si="19"/>
        <v>0</v>
      </c>
      <c r="AO56" s="953">
        <f t="shared" si="19"/>
        <v>0</v>
      </c>
      <c r="AP56" s="953">
        <f t="shared" si="19"/>
        <v>0</v>
      </c>
      <c r="AQ56" s="953">
        <f t="shared" si="19"/>
        <v>0</v>
      </c>
      <c r="AR56" s="953">
        <f t="shared" si="19"/>
        <v>0</v>
      </c>
      <c r="AS56" s="953">
        <v>0</v>
      </c>
      <c r="AT56" s="953">
        <v>0</v>
      </c>
      <c r="AU56" s="953">
        <v>0</v>
      </c>
      <c r="AV56" s="953">
        <v>0</v>
      </c>
      <c r="AW56" s="953">
        <v>0</v>
      </c>
      <c r="AX56" s="952">
        <v>0</v>
      </c>
      <c r="AY56" s="953">
        <v>0</v>
      </c>
      <c r="AZ56" s="953">
        <v>0</v>
      </c>
      <c r="BA56" s="953">
        <v>0</v>
      </c>
      <c r="BB56" s="953">
        <v>0</v>
      </c>
      <c r="BC56" s="953">
        <v>0</v>
      </c>
      <c r="BD56" s="953">
        <v>0</v>
      </c>
      <c r="BE56" s="1308">
        <v>0</v>
      </c>
    </row>
    <row r="57" spans="1:57" s="954" customFormat="1">
      <c r="A57" s="1048" t="s">
        <v>1247</v>
      </c>
      <c r="B57" s="952"/>
      <c r="C57" s="953"/>
      <c r="D57" s="953"/>
      <c r="E57" s="953"/>
      <c r="F57" s="953"/>
      <c r="G57" s="953"/>
      <c r="H57" s="953"/>
      <c r="I57" s="953"/>
      <c r="J57" s="953"/>
      <c r="K57" s="953"/>
      <c r="L57" s="953"/>
      <c r="M57" s="953"/>
      <c r="N57" s="952"/>
      <c r="O57" s="953"/>
      <c r="P57" s="953">
        <v>133</v>
      </c>
      <c r="Q57" s="953"/>
      <c r="R57" s="953"/>
      <c r="S57" s="953"/>
      <c r="T57" s="953"/>
      <c r="U57" s="953"/>
      <c r="V57" s="953"/>
      <c r="W57" s="953"/>
      <c r="X57" s="953"/>
      <c r="Y57" s="953"/>
      <c r="Z57" s="952"/>
      <c r="AA57" s="953"/>
      <c r="AB57" s="953"/>
      <c r="AC57" s="953"/>
      <c r="AD57" s="953"/>
      <c r="AE57" s="953"/>
      <c r="AF57" s="953"/>
      <c r="AG57" s="953"/>
      <c r="AH57" s="953"/>
      <c r="AI57" s="953"/>
      <c r="AJ57" s="953"/>
      <c r="AK57" s="953"/>
      <c r="AL57" s="952"/>
      <c r="AM57" s="953">
        <f t="shared" ref="AM57:AR57" si="20">AM13</f>
        <v>0</v>
      </c>
      <c r="AN57" s="953">
        <f t="shared" si="20"/>
        <v>1000</v>
      </c>
      <c r="AO57" s="953">
        <f t="shared" si="20"/>
        <v>0</v>
      </c>
      <c r="AP57" s="953">
        <f t="shared" si="20"/>
        <v>0</v>
      </c>
      <c r="AQ57" s="953">
        <f t="shared" si="20"/>
        <v>0</v>
      </c>
      <c r="AR57" s="953">
        <f t="shared" si="20"/>
        <v>0</v>
      </c>
      <c r="AS57" s="953">
        <v>0</v>
      </c>
      <c r="AT57" s="953">
        <v>0</v>
      </c>
      <c r="AU57" s="953">
        <v>0</v>
      </c>
      <c r="AV57" s="953">
        <v>0</v>
      </c>
      <c r="AW57" s="953">
        <v>0</v>
      </c>
      <c r="AX57" s="952">
        <v>0</v>
      </c>
      <c r="AY57" s="953">
        <v>0</v>
      </c>
      <c r="AZ57" s="953">
        <v>0</v>
      </c>
      <c r="BA57" s="953">
        <v>0</v>
      </c>
      <c r="BB57" s="953">
        <v>0</v>
      </c>
      <c r="BC57" s="953">
        <v>0</v>
      </c>
      <c r="BD57" s="953">
        <v>0</v>
      </c>
      <c r="BE57" s="1308">
        <v>0</v>
      </c>
    </row>
    <row r="58" spans="1:57" s="954" customFormat="1">
      <c r="A58" s="1048" t="s">
        <v>2661</v>
      </c>
      <c r="B58" s="952"/>
      <c r="C58" s="953"/>
      <c r="D58" s="953"/>
      <c r="E58" s="953"/>
      <c r="F58" s="953"/>
      <c r="G58" s="953"/>
      <c r="H58" s="953"/>
      <c r="I58" s="953"/>
      <c r="J58" s="953"/>
      <c r="K58" s="953"/>
      <c r="L58" s="953"/>
      <c r="M58" s="953"/>
      <c r="N58" s="952"/>
      <c r="O58" s="953"/>
      <c r="P58" s="953"/>
      <c r="Q58" s="953"/>
      <c r="R58" s="953"/>
      <c r="S58" s="953"/>
      <c r="T58" s="953"/>
      <c r="U58" s="953"/>
      <c r="V58" s="953"/>
      <c r="W58" s="953"/>
      <c r="X58" s="953"/>
      <c r="Y58" s="953"/>
      <c r="Z58" s="952"/>
      <c r="AA58" s="953"/>
      <c r="AB58" s="953"/>
      <c r="AC58" s="953"/>
      <c r="AD58" s="953"/>
      <c r="AE58" s="953"/>
      <c r="AF58" s="953"/>
      <c r="AG58" s="953"/>
      <c r="AH58" s="953"/>
      <c r="AI58" s="953"/>
      <c r="AJ58" s="953"/>
      <c r="AK58" s="953"/>
      <c r="AL58" s="952">
        <f>AL19</f>
        <v>20000</v>
      </c>
      <c r="AM58" s="1042">
        <f t="shared" ref="AM58:AR58" si="21">AM19</f>
        <v>0</v>
      </c>
      <c r="AN58" s="1042">
        <f t="shared" si="21"/>
        <v>12000</v>
      </c>
      <c r="AO58" s="1042">
        <f t="shared" si="21"/>
        <v>2000</v>
      </c>
      <c r="AP58" s="1042">
        <f t="shared" si="21"/>
        <v>0</v>
      </c>
      <c r="AQ58" s="1042">
        <f t="shared" si="21"/>
        <v>2300</v>
      </c>
      <c r="AR58" s="1042">
        <f t="shared" si="21"/>
        <v>0</v>
      </c>
      <c r="AS58" s="1042">
        <v>20000</v>
      </c>
      <c r="AT58" s="1042">
        <v>0</v>
      </c>
      <c r="AU58" s="1042">
        <v>15000</v>
      </c>
      <c r="AV58" s="1042">
        <v>0</v>
      </c>
      <c r="AW58" s="1042">
        <v>0</v>
      </c>
      <c r="AX58" s="952">
        <v>28000</v>
      </c>
      <c r="AY58" s="1042">
        <v>350</v>
      </c>
      <c r="AZ58" s="1042">
        <v>0</v>
      </c>
      <c r="BA58" s="1042">
        <v>0</v>
      </c>
      <c r="BB58" s="1042">
        <v>51500</v>
      </c>
      <c r="BC58" s="1042">
        <v>24027.364000000001</v>
      </c>
      <c r="BD58" s="1042">
        <v>102840.546</v>
      </c>
      <c r="BE58" s="1308">
        <v>38500</v>
      </c>
    </row>
    <row r="59" spans="1:57" s="954" customFormat="1">
      <c r="A59" s="1049" t="s">
        <v>48</v>
      </c>
      <c r="B59" s="951">
        <f t="shared" ref="B59:AG59" si="22">SUM(B50:B57)</f>
        <v>0</v>
      </c>
      <c r="C59" s="951">
        <f t="shared" si="22"/>
        <v>10620</v>
      </c>
      <c r="D59" s="951">
        <f t="shared" si="22"/>
        <v>5500</v>
      </c>
      <c r="E59" s="951">
        <f t="shared" si="22"/>
        <v>42900</v>
      </c>
      <c r="F59" s="951">
        <f t="shared" si="22"/>
        <v>15350</v>
      </c>
      <c r="G59" s="951">
        <f t="shared" si="22"/>
        <v>95801</v>
      </c>
      <c r="H59" s="951">
        <f t="shared" si="22"/>
        <v>120961</v>
      </c>
      <c r="I59" s="951">
        <f t="shared" si="22"/>
        <v>53000</v>
      </c>
      <c r="J59" s="951">
        <f t="shared" si="22"/>
        <v>500</v>
      </c>
      <c r="K59" s="951">
        <f t="shared" si="22"/>
        <v>11030</v>
      </c>
      <c r="L59" s="951">
        <f t="shared" si="22"/>
        <v>27291</v>
      </c>
      <c r="M59" s="951">
        <f t="shared" si="22"/>
        <v>122567</v>
      </c>
      <c r="N59" s="951">
        <f t="shared" si="22"/>
        <v>0</v>
      </c>
      <c r="O59" s="951">
        <f t="shared" si="22"/>
        <v>4000</v>
      </c>
      <c r="P59" s="951">
        <f t="shared" si="22"/>
        <v>133875</v>
      </c>
      <c r="Q59" s="951">
        <f t="shared" si="22"/>
        <v>18087</v>
      </c>
      <c r="R59" s="951">
        <f t="shared" si="22"/>
        <v>1000</v>
      </c>
      <c r="S59" s="951">
        <f t="shared" si="22"/>
        <v>45000</v>
      </c>
      <c r="T59" s="951">
        <f t="shared" si="22"/>
        <v>237579</v>
      </c>
      <c r="U59" s="951">
        <f t="shared" si="22"/>
        <v>105421</v>
      </c>
      <c r="V59" s="951">
        <f t="shared" si="22"/>
        <v>147000</v>
      </c>
      <c r="W59" s="951">
        <f t="shared" si="22"/>
        <v>59000</v>
      </c>
      <c r="X59" s="951">
        <f t="shared" si="22"/>
        <v>97600</v>
      </c>
      <c r="Y59" s="951">
        <f t="shared" si="22"/>
        <v>158200</v>
      </c>
      <c r="Z59" s="951">
        <f t="shared" si="22"/>
        <v>20000</v>
      </c>
      <c r="AA59" s="951">
        <f t="shared" si="22"/>
        <v>62000</v>
      </c>
      <c r="AB59" s="951">
        <f t="shared" si="22"/>
        <v>111500</v>
      </c>
      <c r="AC59" s="951">
        <f t="shared" si="22"/>
        <v>355750</v>
      </c>
      <c r="AD59" s="951">
        <f t="shared" si="22"/>
        <v>178525.5</v>
      </c>
      <c r="AE59" s="951">
        <f t="shared" si="22"/>
        <v>269575</v>
      </c>
      <c r="AF59" s="951">
        <f t="shared" si="22"/>
        <v>90499</v>
      </c>
      <c r="AG59" s="951">
        <f t="shared" si="22"/>
        <v>89529</v>
      </c>
      <c r="AH59" s="951">
        <f>SUM(AH50:AH57)</f>
        <v>270688</v>
      </c>
      <c r="AI59" s="951">
        <f>SUM(AI50:AI57)</f>
        <v>208031</v>
      </c>
      <c r="AJ59" s="951">
        <f>SUM(AJ50:AJ57)</f>
        <v>196981</v>
      </c>
      <c r="AK59" s="951">
        <f>SUM(AK50:AK57)</f>
        <v>349300</v>
      </c>
      <c r="AL59" s="951">
        <f t="shared" ref="AL59:BE59" si="23">SUM(AL50:AL58)</f>
        <v>140000</v>
      </c>
      <c r="AM59" s="951">
        <f t="shared" si="23"/>
        <v>0</v>
      </c>
      <c r="AN59" s="951">
        <f t="shared" si="23"/>
        <v>66567.3</v>
      </c>
      <c r="AO59" s="951">
        <f t="shared" si="23"/>
        <v>137182.70000000001</v>
      </c>
      <c r="AP59" s="951">
        <f t="shared" si="23"/>
        <v>333694.62199999997</v>
      </c>
      <c r="AQ59" s="951">
        <f t="shared" si="23"/>
        <v>652655.37800000003</v>
      </c>
      <c r="AR59" s="951">
        <f t="shared" si="23"/>
        <v>312000</v>
      </c>
      <c r="AS59" s="951">
        <f t="shared" si="23"/>
        <v>127319.3</v>
      </c>
      <c r="AT59" s="951">
        <f t="shared" si="23"/>
        <v>126977.60000000001</v>
      </c>
      <c r="AU59" s="951">
        <f t="shared" si="23"/>
        <v>198089.60000000001</v>
      </c>
      <c r="AV59" s="951">
        <f t="shared" si="23"/>
        <v>130125.2</v>
      </c>
      <c r="AW59" s="951">
        <f t="shared" si="23"/>
        <v>323603.3</v>
      </c>
      <c r="AX59" s="951">
        <f t="shared" si="23"/>
        <v>57700</v>
      </c>
      <c r="AY59" s="951">
        <f t="shared" si="23"/>
        <v>28350</v>
      </c>
      <c r="AZ59" s="951">
        <f t="shared" si="23"/>
        <v>147002.4</v>
      </c>
      <c r="BA59" s="951">
        <f t="shared" si="23"/>
        <v>143787</v>
      </c>
      <c r="BB59" s="951">
        <f t="shared" si="23"/>
        <v>210520.356</v>
      </c>
      <c r="BC59" s="951">
        <f t="shared" si="23"/>
        <v>417608.91100000002</v>
      </c>
      <c r="BD59" s="951">
        <f t="shared" si="23"/>
        <v>189673.58799999999</v>
      </c>
      <c r="BE59" s="951">
        <f t="shared" si="23"/>
        <v>426753</v>
      </c>
    </row>
    <row r="71" spans="1:57" ht="0.6" customHeight="1"/>
    <row r="72" spans="1:57" ht="0.6" customHeight="1"/>
    <row r="73" spans="1:57" ht="0.6" customHeight="1"/>
    <row r="74" spans="1:57" ht="0.6" customHeight="1"/>
    <row r="75" spans="1:57" ht="0.6" customHeight="1"/>
    <row r="76" spans="1:57" ht="0.6" customHeight="1"/>
    <row r="77" spans="1:57" ht="0.6" customHeight="1"/>
    <row r="78" spans="1:57" ht="0.6" customHeight="1"/>
    <row r="80" spans="1:57" s="989" customFormat="1" ht="33.75" customHeight="1">
      <c r="A80" s="988" t="s">
        <v>1672</v>
      </c>
      <c r="B80" s="627" t="s">
        <v>245</v>
      </c>
      <c r="C80" s="627" t="s">
        <v>246</v>
      </c>
      <c r="D80" s="627" t="s">
        <v>247</v>
      </c>
      <c r="E80" s="627" t="s">
        <v>248</v>
      </c>
      <c r="F80" s="627" t="s">
        <v>249</v>
      </c>
      <c r="G80" s="627" t="s">
        <v>250</v>
      </c>
      <c r="H80" s="627" t="s">
        <v>251</v>
      </c>
      <c r="I80" s="627" t="s">
        <v>252</v>
      </c>
      <c r="J80" s="627" t="s">
        <v>253</v>
      </c>
      <c r="K80" s="627" t="s">
        <v>254</v>
      </c>
      <c r="L80" s="627" t="s">
        <v>255</v>
      </c>
      <c r="M80" s="627" t="s">
        <v>256</v>
      </c>
      <c r="N80" s="627" t="s">
        <v>307</v>
      </c>
      <c r="O80" s="627" t="s">
        <v>1227</v>
      </c>
      <c r="P80" s="627" t="s">
        <v>1258</v>
      </c>
      <c r="Q80" s="627" t="s">
        <v>1279</v>
      </c>
      <c r="R80" s="627" t="s">
        <v>1306</v>
      </c>
      <c r="S80" s="627" t="s">
        <v>1350</v>
      </c>
      <c r="T80" s="627" t="s">
        <v>1379</v>
      </c>
      <c r="U80" s="627" t="s">
        <v>1475</v>
      </c>
      <c r="V80" s="627" t="s">
        <v>1456</v>
      </c>
      <c r="W80" s="627" t="s">
        <v>1487</v>
      </c>
      <c r="X80" s="627" t="s">
        <v>1519</v>
      </c>
      <c r="Y80" s="627" t="s">
        <v>1543</v>
      </c>
      <c r="Z80" s="627" t="s">
        <v>1604</v>
      </c>
      <c r="AA80" s="627" t="s">
        <v>1697</v>
      </c>
      <c r="AB80" s="627" t="s">
        <v>1746</v>
      </c>
      <c r="AC80" s="627" t="s">
        <v>1778</v>
      </c>
      <c r="AD80" s="627" t="s">
        <v>1823</v>
      </c>
      <c r="AE80" s="627" t="s">
        <v>1855</v>
      </c>
      <c r="AF80" s="627" t="s">
        <v>1895</v>
      </c>
      <c r="AG80" s="627" t="s">
        <v>1937</v>
      </c>
      <c r="AH80" s="627" t="s">
        <v>1976</v>
      </c>
      <c r="AI80" s="627" t="s">
        <v>2056</v>
      </c>
      <c r="AJ80" s="627" t="s">
        <v>2101</v>
      </c>
      <c r="AK80" s="627" t="s">
        <v>2322</v>
      </c>
      <c r="AL80" s="627" t="s">
        <v>2387</v>
      </c>
      <c r="AM80" s="627" t="s">
        <v>2436</v>
      </c>
      <c r="AN80" s="627" t="s">
        <v>2494</v>
      </c>
      <c r="AO80" s="627" t="s">
        <v>2541</v>
      </c>
      <c r="AP80" s="627" t="s">
        <v>2583</v>
      </c>
      <c r="AQ80" s="627" t="s">
        <v>2631</v>
      </c>
      <c r="AR80" s="627" t="s">
        <v>2680</v>
      </c>
      <c r="AS80" s="627" t="s">
        <v>2733</v>
      </c>
      <c r="AT80" s="627" t="s">
        <v>2904</v>
      </c>
      <c r="AU80" s="627" t="s">
        <v>2992</v>
      </c>
      <c r="AV80" s="627" t="s">
        <v>3103</v>
      </c>
      <c r="AW80" s="627" t="s">
        <v>3195</v>
      </c>
      <c r="AX80" s="627" t="s">
        <v>3292</v>
      </c>
      <c r="AY80" s="627" t="s">
        <v>3381</v>
      </c>
      <c r="AZ80" s="627" t="s">
        <v>5256</v>
      </c>
      <c r="BA80" s="627" t="s">
        <v>5332</v>
      </c>
      <c r="BB80" s="627" t="s">
        <v>5422</v>
      </c>
      <c r="BC80" s="627" t="str">
        <f>BC1</f>
        <v>1401/06</v>
      </c>
      <c r="BD80" s="627" t="str">
        <f>BD1</f>
        <v>1401/07</v>
      </c>
      <c r="BE80" s="627" t="str">
        <f>BE1</f>
        <v>1401/08</v>
      </c>
    </row>
    <row r="81" spans="1:57">
      <c r="A81" s="640" t="s">
        <v>188</v>
      </c>
      <c r="B81" s="641"/>
      <c r="C81" s="635"/>
      <c r="D81" s="635">
        <v>1</v>
      </c>
      <c r="E81" s="635">
        <v>1</v>
      </c>
      <c r="F81" s="635"/>
      <c r="G81" s="635">
        <v>1</v>
      </c>
      <c r="H81" s="635">
        <v>1</v>
      </c>
      <c r="I81" s="635">
        <v>1</v>
      </c>
      <c r="J81" s="635"/>
      <c r="K81" s="635">
        <v>1</v>
      </c>
      <c r="L81" s="635">
        <v>1</v>
      </c>
      <c r="M81" s="635">
        <v>12</v>
      </c>
      <c r="N81" s="641"/>
      <c r="O81" s="635">
        <v>1</v>
      </c>
      <c r="P81" s="635">
        <v>7</v>
      </c>
      <c r="Q81" s="635"/>
      <c r="R81" s="635"/>
      <c r="S81" s="635">
        <v>6</v>
      </c>
      <c r="T81" s="635">
        <v>15</v>
      </c>
      <c r="U81" s="635">
        <v>8</v>
      </c>
      <c r="V81" s="635">
        <v>8</v>
      </c>
      <c r="W81" s="635">
        <v>4</v>
      </c>
      <c r="X81" s="635">
        <v>6</v>
      </c>
      <c r="Y81" s="635">
        <v>7</v>
      </c>
      <c r="Z81" s="952">
        <v>1</v>
      </c>
      <c r="AA81" s="635">
        <v>2</v>
      </c>
      <c r="AB81" s="635">
        <v>4</v>
      </c>
      <c r="AC81" s="635">
        <v>8</v>
      </c>
      <c r="AD81" s="635">
        <v>7</v>
      </c>
      <c r="AE81" s="635">
        <v>11</v>
      </c>
      <c r="AF81" s="635">
        <v>7</v>
      </c>
      <c r="AG81" s="635">
        <v>5</v>
      </c>
      <c r="AH81" s="635">
        <v>14</v>
      </c>
      <c r="AI81" s="635">
        <v>12</v>
      </c>
      <c r="AJ81" s="635">
        <v>10</v>
      </c>
      <c r="AK81" s="635">
        <v>15</v>
      </c>
      <c r="AL81" s="641">
        <v>2</v>
      </c>
      <c r="AM81" s="635"/>
      <c r="AN81" s="635">
        <v>1</v>
      </c>
      <c r="AO81" s="635">
        <v>3</v>
      </c>
      <c r="AP81" s="635">
        <v>6</v>
      </c>
      <c r="AQ81" s="635">
        <v>10</v>
      </c>
      <c r="AR81" s="635">
        <v>5</v>
      </c>
      <c r="AS81" s="635">
        <v>2</v>
      </c>
      <c r="AT81" s="635">
        <v>3</v>
      </c>
      <c r="AU81" s="635">
        <v>4</v>
      </c>
      <c r="AV81" s="635">
        <v>6</v>
      </c>
      <c r="AW81" s="635">
        <v>10</v>
      </c>
      <c r="AX81" s="641"/>
      <c r="AY81" s="635"/>
      <c r="AZ81" s="635">
        <v>4</v>
      </c>
      <c r="BA81" s="635">
        <v>3</v>
      </c>
      <c r="BB81" s="635">
        <v>3</v>
      </c>
      <c r="BC81" s="635">
        <v>10</v>
      </c>
      <c r="BD81" s="635">
        <v>3</v>
      </c>
      <c r="BE81" s="1307">
        <v>8</v>
      </c>
    </row>
    <row r="82" spans="1:57">
      <c r="A82" s="640" t="s">
        <v>191</v>
      </c>
      <c r="B82" s="641"/>
      <c r="C82" s="635"/>
      <c r="D82" s="635"/>
      <c r="E82" s="635"/>
      <c r="F82" s="635"/>
      <c r="G82" s="635"/>
      <c r="H82" s="635"/>
      <c r="I82" s="635"/>
      <c r="J82" s="635"/>
      <c r="K82" s="635"/>
      <c r="L82" s="635"/>
      <c r="M82" s="635"/>
      <c r="N82" s="641"/>
      <c r="O82" s="635"/>
      <c r="P82" s="635"/>
      <c r="Q82" s="635">
        <v>3</v>
      </c>
      <c r="R82" s="635"/>
      <c r="S82" s="635">
        <v>3</v>
      </c>
      <c r="T82" s="635">
        <v>1</v>
      </c>
      <c r="U82" s="635">
        <v>1</v>
      </c>
      <c r="V82" s="635">
        <v>2</v>
      </c>
      <c r="W82" s="635">
        <v>1</v>
      </c>
      <c r="X82" s="635">
        <v>2</v>
      </c>
      <c r="Y82" s="635">
        <v>2</v>
      </c>
      <c r="Z82" s="952"/>
      <c r="AA82" s="635"/>
      <c r="AB82" s="635"/>
      <c r="AC82" s="635"/>
      <c r="AD82" s="635"/>
      <c r="AE82" s="635"/>
      <c r="AF82" s="635"/>
      <c r="AG82" s="635"/>
      <c r="AH82" s="635">
        <v>1</v>
      </c>
      <c r="AI82" s="635"/>
      <c r="AJ82" s="635"/>
      <c r="AK82" s="635">
        <v>1</v>
      </c>
      <c r="AL82" s="641"/>
      <c r="AM82" s="635"/>
      <c r="AN82" s="635">
        <v>3</v>
      </c>
      <c r="AO82" s="635">
        <v>3</v>
      </c>
      <c r="AP82" s="635"/>
      <c r="AQ82" s="635"/>
      <c r="AR82" s="635"/>
      <c r="AS82" s="635">
        <v>4</v>
      </c>
      <c r="AT82" s="635"/>
      <c r="AU82" s="635">
        <v>4</v>
      </c>
      <c r="AV82" s="635">
        <v>2</v>
      </c>
      <c r="AW82" s="635">
        <v>2</v>
      </c>
      <c r="AX82" s="641">
        <v>6</v>
      </c>
      <c r="AY82" s="635"/>
      <c r="AZ82" s="635"/>
      <c r="BA82" s="635">
        <v>1</v>
      </c>
      <c r="BB82" s="635">
        <v>2</v>
      </c>
      <c r="BC82" s="635"/>
      <c r="BD82" s="635">
        <v>3</v>
      </c>
      <c r="BE82" s="1307">
        <v>1</v>
      </c>
    </row>
    <row r="83" spans="1:57">
      <c r="A83" s="640" t="s">
        <v>190</v>
      </c>
      <c r="B83" s="641"/>
      <c r="C83" s="635">
        <v>2</v>
      </c>
      <c r="D83" s="635">
        <v>1</v>
      </c>
      <c r="E83" s="635">
        <v>3</v>
      </c>
      <c r="F83" s="635">
        <v>2</v>
      </c>
      <c r="G83" s="635">
        <v>2</v>
      </c>
      <c r="H83" s="635">
        <v>4</v>
      </c>
      <c r="I83" s="635"/>
      <c r="J83" s="635">
        <v>1</v>
      </c>
      <c r="K83" s="635">
        <v>3</v>
      </c>
      <c r="L83" s="635">
        <v>9</v>
      </c>
      <c r="M83" s="635">
        <v>12</v>
      </c>
      <c r="N83" s="641"/>
      <c r="O83" s="635"/>
      <c r="P83" s="635">
        <v>3</v>
      </c>
      <c r="Q83" s="635">
        <v>2</v>
      </c>
      <c r="R83" s="635">
        <v>1</v>
      </c>
      <c r="S83" s="635">
        <v>3</v>
      </c>
      <c r="T83" s="635">
        <v>1</v>
      </c>
      <c r="U83" s="635">
        <v>1</v>
      </c>
      <c r="V83" s="635"/>
      <c r="W83" s="635">
        <v>1</v>
      </c>
      <c r="X83" s="635">
        <v>2</v>
      </c>
      <c r="Y83" s="635">
        <v>8</v>
      </c>
      <c r="Z83" s="952"/>
      <c r="AA83" s="635">
        <v>2</v>
      </c>
      <c r="AB83" s="635">
        <v>1</v>
      </c>
      <c r="AC83" s="635">
        <v>3</v>
      </c>
      <c r="AD83" s="635">
        <v>2</v>
      </c>
      <c r="AE83" s="635">
        <v>3</v>
      </c>
      <c r="AF83" s="635">
        <v>5</v>
      </c>
      <c r="AG83" s="635">
        <v>6</v>
      </c>
      <c r="AH83" s="635">
        <v>5</v>
      </c>
      <c r="AI83" s="635"/>
      <c r="AJ83" s="635">
        <v>5</v>
      </c>
      <c r="AK83" s="635">
        <v>11</v>
      </c>
      <c r="AL83" s="641">
        <v>4</v>
      </c>
      <c r="AM83" s="635"/>
      <c r="AN83" s="635">
        <v>5</v>
      </c>
      <c r="AO83" s="635">
        <v>4</v>
      </c>
      <c r="AP83" s="635">
        <v>1</v>
      </c>
      <c r="AQ83" s="635">
        <v>4</v>
      </c>
      <c r="AR83" s="635">
        <v>1</v>
      </c>
      <c r="AS83" s="635">
        <v>2</v>
      </c>
      <c r="AT83" s="635">
        <v>6</v>
      </c>
      <c r="AU83" s="635">
        <v>7</v>
      </c>
      <c r="AV83" s="635">
        <v>8</v>
      </c>
      <c r="AW83" s="635">
        <v>6</v>
      </c>
      <c r="AX83" s="641">
        <v>3</v>
      </c>
      <c r="AY83" s="635">
        <v>5</v>
      </c>
      <c r="AZ83" s="635">
        <v>3</v>
      </c>
      <c r="BA83" s="635">
        <v>4</v>
      </c>
      <c r="BB83" s="635">
        <v>10</v>
      </c>
      <c r="BC83" s="635">
        <v>8</v>
      </c>
      <c r="BD83" s="635">
        <v>15</v>
      </c>
      <c r="BE83" s="1307">
        <v>13</v>
      </c>
    </row>
    <row r="84" spans="1:57">
      <c r="A84" s="633" t="s">
        <v>48</v>
      </c>
      <c r="B84" s="642">
        <f t="shared" ref="B84:BE84" si="24">SUM(B81:B83)</f>
        <v>0</v>
      </c>
      <c r="C84" s="642">
        <f t="shared" si="24"/>
        <v>2</v>
      </c>
      <c r="D84" s="642">
        <f t="shared" si="24"/>
        <v>2</v>
      </c>
      <c r="E84" s="642">
        <f t="shared" si="24"/>
        <v>4</v>
      </c>
      <c r="F84" s="642">
        <f t="shared" si="24"/>
        <v>2</v>
      </c>
      <c r="G84" s="642">
        <f t="shared" si="24"/>
        <v>3</v>
      </c>
      <c r="H84" s="642">
        <f t="shared" si="24"/>
        <v>5</v>
      </c>
      <c r="I84" s="642">
        <f t="shared" si="24"/>
        <v>1</v>
      </c>
      <c r="J84" s="642">
        <f t="shared" si="24"/>
        <v>1</v>
      </c>
      <c r="K84" s="642">
        <f t="shared" si="24"/>
        <v>4</v>
      </c>
      <c r="L84" s="642">
        <f t="shared" si="24"/>
        <v>10</v>
      </c>
      <c r="M84" s="642">
        <f t="shared" si="24"/>
        <v>24</v>
      </c>
      <c r="N84" s="642">
        <f t="shared" si="24"/>
        <v>0</v>
      </c>
      <c r="O84" s="642">
        <f t="shared" si="24"/>
        <v>1</v>
      </c>
      <c r="P84" s="642">
        <f t="shared" si="24"/>
        <v>10</v>
      </c>
      <c r="Q84" s="642">
        <f t="shared" si="24"/>
        <v>5</v>
      </c>
      <c r="R84" s="642">
        <f t="shared" si="24"/>
        <v>1</v>
      </c>
      <c r="S84" s="642">
        <f t="shared" si="24"/>
        <v>12</v>
      </c>
      <c r="T84" s="642">
        <f t="shared" si="24"/>
        <v>17</v>
      </c>
      <c r="U84" s="642">
        <f t="shared" si="24"/>
        <v>10</v>
      </c>
      <c r="V84" s="642">
        <f t="shared" si="24"/>
        <v>10</v>
      </c>
      <c r="W84" s="642">
        <f t="shared" si="24"/>
        <v>6</v>
      </c>
      <c r="X84" s="642">
        <f t="shared" si="24"/>
        <v>10</v>
      </c>
      <c r="Y84" s="642">
        <f t="shared" si="24"/>
        <v>17</v>
      </c>
      <c r="Z84" s="642">
        <f t="shared" si="24"/>
        <v>1</v>
      </c>
      <c r="AA84" s="642">
        <f t="shared" si="24"/>
        <v>4</v>
      </c>
      <c r="AB84" s="642">
        <f t="shared" si="24"/>
        <v>5</v>
      </c>
      <c r="AC84" s="642">
        <f t="shared" si="24"/>
        <v>11</v>
      </c>
      <c r="AD84" s="642">
        <f t="shared" si="24"/>
        <v>9</v>
      </c>
      <c r="AE84" s="642">
        <f t="shared" si="24"/>
        <v>14</v>
      </c>
      <c r="AF84" s="642">
        <f t="shared" si="24"/>
        <v>12</v>
      </c>
      <c r="AG84" s="642">
        <f t="shared" si="24"/>
        <v>11</v>
      </c>
      <c r="AH84" s="642">
        <f t="shared" si="24"/>
        <v>20</v>
      </c>
      <c r="AI84" s="642">
        <f t="shared" si="24"/>
        <v>12</v>
      </c>
      <c r="AJ84" s="642">
        <f t="shared" si="24"/>
        <v>15</v>
      </c>
      <c r="AK84" s="642">
        <f t="shared" si="24"/>
        <v>27</v>
      </c>
      <c r="AL84" s="642">
        <f t="shared" si="24"/>
        <v>6</v>
      </c>
      <c r="AM84" s="642">
        <f t="shared" si="24"/>
        <v>0</v>
      </c>
      <c r="AN84" s="642">
        <f t="shared" si="24"/>
        <v>9</v>
      </c>
      <c r="AO84" s="642">
        <f t="shared" si="24"/>
        <v>10</v>
      </c>
      <c r="AP84" s="642">
        <f t="shared" si="24"/>
        <v>7</v>
      </c>
      <c r="AQ84" s="642">
        <f t="shared" si="24"/>
        <v>14</v>
      </c>
      <c r="AR84" s="642">
        <f t="shared" si="24"/>
        <v>6</v>
      </c>
      <c r="AS84" s="642">
        <f t="shared" si="24"/>
        <v>8</v>
      </c>
      <c r="AT84" s="642">
        <f t="shared" si="24"/>
        <v>9</v>
      </c>
      <c r="AU84" s="642">
        <f t="shared" si="24"/>
        <v>15</v>
      </c>
      <c r="AV84" s="642">
        <f t="shared" si="24"/>
        <v>16</v>
      </c>
      <c r="AW84" s="642">
        <f t="shared" si="24"/>
        <v>18</v>
      </c>
      <c r="AX84" s="642">
        <f t="shared" si="24"/>
        <v>9</v>
      </c>
      <c r="AY84" s="642">
        <f t="shared" si="24"/>
        <v>5</v>
      </c>
      <c r="AZ84" s="642">
        <f t="shared" si="24"/>
        <v>7</v>
      </c>
      <c r="BA84" s="642">
        <f t="shared" si="24"/>
        <v>8</v>
      </c>
      <c r="BB84" s="642">
        <f t="shared" si="24"/>
        <v>15</v>
      </c>
      <c r="BC84" s="642">
        <f t="shared" si="24"/>
        <v>18</v>
      </c>
      <c r="BD84" s="642">
        <f t="shared" si="24"/>
        <v>21</v>
      </c>
      <c r="BE84" s="642">
        <f t="shared" si="24"/>
        <v>22</v>
      </c>
    </row>
    <row r="85" spans="1:57">
      <c r="A85" s="14"/>
      <c r="B85" s="14"/>
      <c r="C85" s="14"/>
      <c r="D85" s="14"/>
      <c r="E85" s="14"/>
      <c r="F85" s="14"/>
      <c r="G85" s="14"/>
      <c r="H85" s="14"/>
      <c r="I85" s="14"/>
      <c r="J85" s="14"/>
      <c r="K85" s="14"/>
      <c r="L85" s="14"/>
      <c r="M85" s="14"/>
      <c r="N85" s="14"/>
    </row>
    <row r="86" spans="1:57">
      <c r="A86" s="14"/>
      <c r="B86" s="14"/>
      <c r="C86" s="14"/>
      <c r="D86" s="14"/>
      <c r="E86" s="14"/>
      <c r="F86" s="14"/>
      <c r="G86" s="14"/>
      <c r="H86" s="14"/>
      <c r="I86" s="14"/>
      <c r="J86" s="14"/>
      <c r="K86" s="14"/>
      <c r="L86" s="14"/>
      <c r="M86" s="14"/>
      <c r="N86" s="14"/>
    </row>
    <row r="87" spans="1:57">
      <c r="A87" s="14"/>
      <c r="B87" s="14"/>
      <c r="C87" s="14"/>
      <c r="D87" s="14"/>
      <c r="E87" s="14"/>
      <c r="F87" s="14"/>
      <c r="G87" s="14"/>
      <c r="H87" s="14"/>
      <c r="I87" s="14"/>
      <c r="J87" s="14"/>
      <c r="K87" s="14"/>
      <c r="L87" s="14"/>
      <c r="M87" s="14"/>
      <c r="N87" s="14"/>
    </row>
    <row r="88" spans="1:57">
      <c r="A88" s="14"/>
      <c r="B88" s="14"/>
      <c r="C88" s="14"/>
      <c r="D88" s="14"/>
      <c r="E88" s="14"/>
      <c r="F88" s="14"/>
      <c r="G88" s="14"/>
      <c r="H88" s="14"/>
      <c r="I88" s="14"/>
      <c r="J88" s="14"/>
      <c r="K88" s="14"/>
      <c r="L88" s="14"/>
      <c r="M88" s="14"/>
      <c r="N88" s="14"/>
    </row>
    <row r="89" spans="1:57">
      <c r="A89" s="14"/>
      <c r="B89" s="14"/>
      <c r="C89" s="14"/>
      <c r="D89" s="14"/>
      <c r="E89" s="14"/>
      <c r="F89" s="14"/>
      <c r="G89" s="14"/>
      <c r="H89" s="14"/>
      <c r="I89" s="14"/>
      <c r="J89" s="14"/>
      <c r="K89" s="14"/>
      <c r="L89" s="14"/>
      <c r="M89" s="14"/>
      <c r="N89" s="14"/>
    </row>
    <row r="90" spans="1:57">
      <c r="A90" s="14"/>
      <c r="B90" s="14"/>
      <c r="C90" s="14"/>
      <c r="D90" s="14"/>
      <c r="E90" s="14"/>
      <c r="F90" s="14"/>
      <c r="G90" s="14"/>
      <c r="H90" s="14"/>
      <c r="I90" s="14"/>
      <c r="J90" s="14"/>
      <c r="K90" s="14"/>
      <c r="L90" s="14"/>
      <c r="M90" s="14"/>
      <c r="N90" s="14"/>
    </row>
    <row r="91" spans="1:57">
      <c r="A91" s="14"/>
      <c r="B91" s="14"/>
      <c r="C91" s="14"/>
      <c r="D91" s="14"/>
      <c r="E91" s="14"/>
      <c r="F91" s="14"/>
      <c r="G91" s="14"/>
      <c r="H91" s="14"/>
      <c r="I91" s="14"/>
      <c r="J91" s="14"/>
      <c r="K91" s="14"/>
      <c r="L91" s="14"/>
      <c r="M91" s="14"/>
      <c r="N91" s="14"/>
    </row>
    <row r="92" spans="1:57">
      <c r="A92" s="14"/>
      <c r="B92" s="14"/>
      <c r="C92" s="14"/>
      <c r="D92" s="14"/>
      <c r="E92" s="14"/>
      <c r="F92" s="14"/>
      <c r="G92" s="14"/>
      <c r="H92" s="14"/>
      <c r="I92" s="14"/>
      <c r="J92" s="14"/>
      <c r="K92" s="14"/>
      <c r="L92" s="14"/>
      <c r="M92" s="14"/>
      <c r="N92" s="14"/>
    </row>
    <row r="93" spans="1:57">
      <c r="A93" s="14"/>
      <c r="B93" s="14"/>
      <c r="C93" s="14"/>
      <c r="D93" s="14"/>
      <c r="E93" s="14"/>
      <c r="F93" s="14"/>
      <c r="G93" s="14"/>
      <c r="H93" s="14"/>
      <c r="I93" s="14"/>
      <c r="J93" s="14"/>
      <c r="K93" s="14"/>
      <c r="L93" s="14"/>
      <c r="M93" s="14"/>
      <c r="N93" s="14"/>
    </row>
    <row r="94" spans="1:57">
      <c r="A94" s="14"/>
      <c r="B94" s="14"/>
      <c r="C94" s="14"/>
      <c r="D94" s="14"/>
      <c r="E94" s="14"/>
      <c r="F94" s="14"/>
      <c r="G94" s="14"/>
      <c r="H94" s="14"/>
      <c r="I94" s="14"/>
      <c r="J94" s="14"/>
      <c r="K94" s="14"/>
      <c r="L94" s="14"/>
      <c r="M94" s="14"/>
      <c r="N94" s="14"/>
    </row>
    <row r="95" spans="1:57">
      <c r="A95" s="14"/>
      <c r="B95" s="14"/>
      <c r="C95" s="14"/>
      <c r="D95" s="14"/>
      <c r="E95" s="14"/>
      <c r="F95" s="14"/>
      <c r="G95" s="14"/>
      <c r="H95" s="14"/>
      <c r="I95" s="14"/>
      <c r="J95" s="14"/>
      <c r="K95" s="14"/>
      <c r="L95" s="14"/>
      <c r="M95" s="14"/>
      <c r="N95" s="14"/>
    </row>
    <row r="96" spans="1:57">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51"/>
  <sheetViews>
    <sheetView rightToLeft="1" zoomScaleNormal="100" workbookViewId="0">
      <pane xSplit="1" ySplit="2" topLeftCell="AO3" activePane="bottomRight" state="frozen"/>
      <selection pane="topRight" activeCell="B1" sqref="B1"/>
      <selection pane="bottomLeft" activeCell="A3" sqref="A3"/>
      <selection pane="bottomRight" activeCell="AR37" sqref="AR37"/>
    </sheetView>
  </sheetViews>
  <sheetFormatPr defaultColWidth="9.125" defaultRowHeight="14.25"/>
  <cols>
    <col min="1" max="1" width="22.375" style="15" bestFit="1" customWidth="1"/>
    <col min="2" max="28" width="7.625" style="15" customWidth="1"/>
    <col min="29" max="16384" width="9.125" style="15"/>
  </cols>
  <sheetData>
    <row r="1" spans="1:57" ht="18.75" customHeight="1"/>
    <row r="2" spans="1:57" ht="33.75" customHeight="1">
      <c r="A2" s="632" t="s">
        <v>1673</v>
      </c>
      <c r="B2" s="627" t="s">
        <v>245</v>
      </c>
      <c r="C2" s="627" t="s">
        <v>246</v>
      </c>
      <c r="D2" s="627" t="s">
        <v>247</v>
      </c>
      <c r="E2" s="627" t="s">
        <v>248</v>
      </c>
      <c r="F2" s="627" t="s">
        <v>249</v>
      </c>
      <c r="G2" s="627" t="s">
        <v>250</v>
      </c>
      <c r="H2" s="627" t="s">
        <v>251</v>
      </c>
      <c r="I2" s="627" t="s">
        <v>252</v>
      </c>
      <c r="J2" s="627" t="s">
        <v>253</v>
      </c>
      <c r="K2" s="627" t="s">
        <v>254</v>
      </c>
      <c r="L2" s="627" t="s">
        <v>255</v>
      </c>
      <c r="M2" s="627" t="s">
        <v>256</v>
      </c>
      <c r="N2" s="627" t="s">
        <v>307</v>
      </c>
      <c r="O2" s="627" t="s">
        <v>1227</v>
      </c>
      <c r="P2" s="627" t="s">
        <v>1258</v>
      </c>
      <c r="Q2" s="627" t="s">
        <v>1279</v>
      </c>
      <c r="R2" s="627" t="s">
        <v>1306</v>
      </c>
      <c r="S2" s="627" t="s">
        <v>1350</v>
      </c>
      <c r="T2" s="627" t="s">
        <v>1379</v>
      </c>
      <c r="U2" s="627" t="s">
        <v>1475</v>
      </c>
      <c r="V2" s="627" t="s">
        <v>1456</v>
      </c>
      <c r="W2" s="627" t="s">
        <v>1487</v>
      </c>
      <c r="X2" s="627" t="s">
        <v>1519</v>
      </c>
      <c r="Y2" s="627" t="s">
        <v>1543</v>
      </c>
      <c r="Z2" s="627" t="s">
        <v>1604</v>
      </c>
      <c r="AA2" s="627" t="s">
        <v>1697</v>
      </c>
      <c r="AB2" s="627" t="s">
        <v>1746</v>
      </c>
      <c r="AC2" s="627" t="s">
        <v>1778</v>
      </c>
      <c r="AD2" s="627" t="s">
        <v>1823</v>
      </c>
      <c r="AE2" s="627" t="s">
        <v>1855</v>
      </c>
      <c r="AF2" s="627" t="s">
        <v>1895</v>
      </c>
      <c r="AG2" s="627" t="s">
        <v>1937</v>
      </c>
      <c r="AH2" s="627" t="s">
        <v>1976</v>
      </c>
      <c r="AI2" s="627" t="s">
        <v>2056</v>
      </c>
      <c r="AJ2" s="627" t="s">
        <v>2101</v>
      </c>
      <c r="AK2" s="627" t="s">
        <v>2322</v>
      </c>
      <c r="AL2" s="627" t="s">
        <v>2387</v>
      </c>
      <c r="AM2" s="627" t="s">
        <v>2436</v>
      </c>
      <c r="AN2" s="627" t="s">
        <v>2494</v>
      </c>
      <c r="AO2" s="627" t="s">
        <v>2541</v>
      </c>
      <c r="AP2" s="627" t="s">
        <v>2583</v>
      </c>
      <c r="AQ2" s="627" t="s">
        <v>2631</v>
      </c>
      <c r="AR2" s="627" t="s">
        <v>2680</v>
      </c>
      <c r="AS2" s="627" t="s">
        <v>2733</v>
      </c>
      <c r="AT2" s="627" t="s">
        <v>2904</v>
      </c>
      <c r="AU2" s="627" t="s">
        <v>2992</v>
      </c>
      <c r="AV2" s="627" t="s">
        <v>3103</v>
      </c>
      <c r="AW2" s="627" t="s">
        <v>3195</v>
      </c>
      <c r="AX2" s="627" t="s">
        <v>3292</v>
      </c>
      <c r="AY2" s="627" t="s">
        <v>3381</v>
      </c>
      <c r="AZ2" s="627" t="s">
        <v>5256</v>
      </c>
      <c r="BA2" s="627" t="s">
        <v>5332</v>
      </c>
      <c r="BB2" s="627" t="s">
        <v>5422</v>
      </c>
      <c r="BC2" s="627" t="s">
        <v>5606</v>
      </c>
      <c r="BD2" s="627" t="s">
        <v>5749</v>
      </c>
      <c r="BE2" s="627" t="s">
        <v>5946</v>
      </c>
    </row>
    <row r="3" spans="1:57" s="954" customFormat="1">
      <c r="A3" s="1048" t="s">
        <v>188</v>
      </c>
      <c r="B3" s="952"/>
      <c r="C3" s="953"/>
      <c r="D3" s="953" t="s">
        <v>1663</v>
      </c>
      <c r="E3" s="953"/>
      <c r="F3" s="953">
        <v>19000</v>
      </c>
      <c r="G3" s="953">
        <v>19000</v>
      </c>
      <c r="H3" s="953">
        <v>29000</v>
      </c>
      <c r="I3" s="953" t="s">
        <v>1663</v>
      </c>
      <c r="J3" s="953">
        <v>61500</v>
      </c>
      <c r="K3" s="953">
        <v>52000</v>
      </c>
      <c r="L3" s="953">
        <v>5000</v>
      </c>
      <c r="M3" s="953">
        <v>85000</v>
      </c>
      <c r="N3" s="952"/>
      <c r="O3" s="953"/>
      <c r="P3" s="953">
        <v>3314</v>
      </c>
      <c r="Q3" s="953">
        <v>34000</v>
      </c>
      <c r="R3" s="953">
        <v>39360</v>
      </c>
      <c r="S3" s="953">
        <v>30000</v>
      </c>
      <c r="T3" s="953">
        <v>36597</v>
      </c>
      <c r="U3" s="953">
        <v>33322</v>
      </c>
      <c r="V3" s="953">
        <v>26361</v>
      </c>
      <c r="W3" s="953">
        <v>33324</v>
      </c>
      <c r="X3" s="953">
        <v>18000</v>
      </c>
      <c r="Y3" s="953">
        <v>53043</v>
      </c>
      <c r="Z3" s="952"/>
      <c r="AA3" s="953">
        <v>9851</v>
      </c>
      <c r="AB3" s="953">
        <v>20000</v>
      </c>
      <c r="AC3" s="953">
        <v>52788.1</v>
      </c>
      <c r="AD3" s="953">
        <v>48246.400000000001</v>
      </c>
      <c r="AE3" s="953">
        <v>12754</v>
      </c>
      <c r="AF3" s="953">
        <v>65369</v>
      </c>
      <c r="AG3" s="953"/>
      <c r="AH3" s="953">
        <v>48689</v>
      </c>
      <c r="AI3" s="953">
        <v>24441</v>
      </c>
      <c r="AJ3" s="953">
        <v>50000</v>
      </c>
      <c r="AK3" s="953">
        <v>29000</v>
      </c>
      <c r="AL3" s="952"/>
      <c r="AM3" s="953"/>
      <c r="AN3" s="953">
        <v>9832.7510000000002</v>
      </c>
      <c r="AO3" s="953">
        <v>55290.694000000003</v>
      </c>
      <c r="AP3" s="953">
        <v>83890.225999999995</v>
      </c>
      <c r="AQ3" s="953">
        <v>80000</v>
      </c>
      <c r="AR3" s="953">
        <v>74891.591</v>
      </c>
      <c r="AS3" s="953">
        <v>101883.04300000001</v>
      </c>
      <c r="AT3" s="953">
        <v>62380</v>
      </c>
      <c r="AU3" s="953">
        <v>60000</v>
      </c>
      <c r="AV3" s="953">
        <v>48200.072999999997</v>
      </c>
      <c r="AW3" s="953">
        <v>22000</v>
      </c>
      <c r="AX3" s="953">
        <v>0</v>
      </c>
      <c r="AY3" s="953">
        <v>135000</v>
      </c>
      <c r="AZ3" s="953">
        <v>135000</v>
      </c>
      <c r="BA3" s="953">
        <v>100000</v>
      </c>
      <c r="BB3" s="953">
        <v>140000</v>
      </c>
      <c r="BC3" s="953">
        <v>140238.054</v>
      </c>
      <c r="BD3" s="953">
        <v>145079</v>
      </c>
      <c r="BE3" s="953">
        <v>141254</v>
      </c>
    </row>
    <row r="4" spans="1:57" s="954" customFormat="1">
      <c r="A4" s="1048" t="s">
        <v>191</v>
      </c>
      <c r="B4" s="952"/>
      <c r="C4" s="953"/>
      <c r="D4" s="953" t="s">
        <v>1663</v>
      </c>
      <c r="E4" s="953"/>
      <c r="F4" s="953"/>
      <c r="G4" s="953"/>
      <c r="H4" s="953"/>
      <c r="I4" s="953" t="s">
        <v>1663</v>
      </c>
      <c r="J4" s="953"/>
      <c r="K4" s="953">
        <v>8148</v>
      </c>
      <c r="L4" s="953">
        <v>3870</v>
      </c>
      <c r="M4" s="953">
        <v>6477</v>
      </c>
      <c r="N4" s="952"/>
      <c r="O4" s="953"/>
      <c r="P4" s="953"/>
      <c r="Q4" s="953"/>
      <c r="R4" s="953"/>
      <c r="S4" s="953"/>
      <c r="T4" s="953"/>
      <c r="U4" s="953"/>
      <c r="V4" s="953"/>
      <c r="W4" s="953"/>
      <c r="X4" s="953">
        <v>4600</v>
      </c>
      <c r="Y4" s="953">
        <v>5400</v>
      </c>
      <c r="Z4" s="952"/>
      <c r="AA4" s="953"/>
      <c r="AB4" s="953"/>
      <c r="AC4" s="953"/>
      <c r="AD4" s="953">
        <v>6000</v>
      </c>
      <c r="AE4" s="953"/>
      <c r="AF4" s="953"/>
      <c r="AG4" s="953"/>
      <c r="AH4" s="953"/>
      <c r="AI4" s="953"/>
      <c r="AJ4" s="953">
        <v>4000</v>
      </c>
      <c r="AK4" s="953"/>
      <c r="AL4" s="952"/>
      <c r="AM4" s="953"/>
      <c r="AN4" s="953"/>
      <c r="AO4" s="953"/>
      <c r="AP4" s="953"/>
      <c r="AQ4" s="953"/>
      <c r="AR4" s="953"/>
      <c r="AS4" s="953">
        <v>0</v>
      </c>
      <c r="AT4" s="953">
        <v>0</v>
      </c>
      <c r="AU4" s="953">
        <v>0</v>
      </c>
      <c r="AV4" s="953">
        <v>0</v>
      </c>
      <c r="AW4" s="953">
        <v>8000</v>
      </c>
      <c r="AX4" s="953">
        <v>0</v>
      </c>
      <c r="AY4" s="953">
        <v>0</v>
      </c>
      <c r="AZ4" s="953">
        <v>0</v>
      </c>
      <c r="BA4" s="953">
        <v>0</v>
      </c>
      <c r="BB4" s="953">
        <v>0</v>
      </c>
      <c r="BC4" s="953">
        <v>0</v>
      </c>
      <c r="BD4" s="953">
        <v>0</v>
      </c>
      <c r="BE4" s="953">
        <v>0</v>
      </c>
    </row>
    <row r="5" spans="1:57" s="954" customFormat="1">
      <c r="A5" s="1048" t="s">
        <v>190</v>
      </c>
      <c r="B5" s="952">
        <v>4000</v>
      </c>
      <c r="C5" s="953">
        <v>500</v>
      </c>
      <c r="D5" s="953" t="s">
        <v>1663</v>
      </c>
      <c r="E5" s="953">
        <v>5129</v>
      </c>
      <c r="F5" s="953">
        <v>300</v>
      </c>
      <c r="G5" s="953">
        <v>2000</v>
      </c>
      <c r="H5" s="953"/>
      <c r="I5" s="953" t="s">
        <v>1663</v>
      </c>
      <c r="J5" s="953">
        <v>5629</v>
      </c>
      <c r="K5" s="953">
        <v>529</v>
      </c>
      <c r="L5" s="953">
        <v>4000</v>
      </c>
      <c r="M5" s="953">
        <v>19500</v>
      </c>
      <c r="N5" s="952"/>
      <c r="O5" s="953">
        <v>2032</v>
      </c>
      <c r="P5" s="953">
        <v>500</v>
      </c>
      <c r="Q5" s="953">
        <v>5000</v>
      </c>
      <c r="R5" s="953">
        <v>2000</v>
      </c>
      <c r="S5" s="953">
        <v>2000</v>
      </c>
      <c r="T5" s="953">
        <v>2000</v>
      </c>
      <c r="U5" s="953"/>
      <c r="V5" s="953">
        <v>1500</v>
      </c>
      <c r="W5" s="953">
        <v>2650</v>
      </c>
      <c r="X5" s="953"/>
      <c r="Y5" s="953">
        <v>1450</v>
      </c>
      <c r="Z5" s="952">
        <v>64</v>
      </c>
      <c r="AA5" s="953">
        <v>2519</v>
      </c>
      <c r="AB5" s="953">
        <v>2100</v>
      </c>
      <c r="AC5" s="953">
        <v>500</v>
      </c>
      <c r="AD5" s="953"/>
      <c r="AE5" s="953">
        <v>5000</v>
      </c>
      <c r="AF5" s="953">
        <v>2980</v>
      </c>
      <c r="AG5" s="953">
        <v>5000</v>
      </c>
      <c r="AH5" s="953">
        <v>2000</v>
      </c>
      <c r="AI5" s="953">
        <v>1000</v>
      </c>
      <c r="AJ5" s="953">
        <v>3500</v>
      </c>
      <c r="AK5" s="953">
        <v>31133</v>
      </c>
      <c r="AL5" s="952"/>
      <c r="AM5" s="953">
        <v>10000</v>
      </c>
      <c r="AN5" s="953">
        <v>3500</v>
      </c>
      <c r="AO5" s="953">
        <v>43937.205000000002</v>
      </c>
      <c r="AP5" s="953">
        <v>37000</v>
      </c>
      <c r="AQ5" s="953">
        <v>15000</v>
      </c>
      <c r="AR5" s="953">
        <v>2000</v>
      </c>
      <c r="AS5" s="953">
        <v>0</v>
      </c>
      <c r="AT5" s="953">
        <v>0</v>
      </c>
      <c r="AU5" s="953">
        <v>240</v>
      </c>
      <c r="AV5" s="953">
        <v>15000</v>
      </c>
      <c r="AW5" s="953">
        <v>45300</v>
      </c>
      <c r="AX5" s="953">
        <v>20000</v>
      </c>
      <c r="AY5" s="953">
        <v>8920</v>
      </c>
      <c r="AZ5" s="953">
        <v>1500</v>
      </c>
      <c r="BA5" s="953">
        <v>15900</v>
      </c>
      <c r="BB5" s="953">
        <v>15300</v>
      </c>
      <c r="BC5" s="953">
        <v>31500</v>
      </c>
      <c r="BD5" s="953">
        <v>20200</v>
      </c>
      <c r="BE5" s="953">
        <v>13350</v>
      </c>
    </row>
    <row r="6" spans="1:57" s="954" customFormat="1">
      <c r="A6" s="1050" t="s">
        <v>48</v>
      </c>
      <c r="B6" s="951">
        <f t="shared" ref="B6:Y6" si="0">SUM(B3:B5)</f>
        <v>4000</v>
      </c>
      <c r="C6" s="951">
        <f t="shared" si="0"/>
        <v>500</v>
      </c>
      <c r="D6" s="951">
        <f t="shared" si="0"/>
        <v>0</v>
      </c>
      <c r="E6" s="951">
        <f t="shared" si="0"/>
        <v>5129</v>
      </c>
      <c r="F6" s="951">
        <f t="shared" si="0"/>
        <v>19300</v>
      </c>
      <c r="G6" s="951">
        <f t="shared" si="0"/>
        <v>21000</v>
      </c>
      <c r="H6" s="951">
        <f t="shared" si="0"/>
        <v>29000</v>
      </c>
      <c r="I6" s="951">
        <f t="shared" si="0"/>
        <v>0</v>
      </c>
      <c r="J6" s="951">
        <f t="shared" si="0"/>
        <v>67129</v>
      </c>
      <c r="K6" s="951">
        <f t="shared" si="0"/>
        <v>60677</v>
      </c>
      <c r="L6" s="951">
        <f t="shared" si="0"/>
        <v>12870</v>
      </c>
      <c r="M6" s="951">
        <f t="shared" si="0"/>
        <v>110977</v>
      </c>
      <c r="N6" s="951">
        <f t="shared" si="0"/>
        <v>0</v>
      </c>
      <c r="O6" s="951">
        <f t="shared" si="0"/>
        <v>2032</v>
      </c>
      <c r="P6" s="951">
        <f t="shared" si="0"/>
        <v>3814</v>
      </c>
      <c r="Q6" s="951">
        <f t="shared" si="0"/>
        <v>39000</v>
      </c>
      <c r="R6" s="951">
        <f t="shared" si="0"/>
        <v>41360</v>
      </c>
      <c r="S6" s="951">
        <f t="shared" si="0"/>
        <v>32000</v>
      </c>
      <c r="T6" s="951">
        <f t="shared" si="0"/>
        <v>38597</v>
      </c>
      <c r="U6" s="951">
        <f t="shared" si="0"/>
        <v>33322</v>
      </c>
      <c r="V6" s="951">
        <f t="shared" si="0"/>
        <v>27861</v>
      </c>
      <c r="W6" s="951">
        <f t="shared" si="0"/>
        <v>35974</v>
      </c>
      <c r="X6" s="951">
        <f t="shared" si="0"/>
        <v>22600</v>
      </c>
      <c r="Y6" s="951">
        <f t="shared" si="0"/>
        <v>59893</v>
      </c>
      <c r="Z6" s="951">
        <f t="shared" ref="Z6:BE6" si="1">SUM(Z3:Z5)</f>
        <v>64</v>
      </c>
      <c r="AA6" s="951">
        <f t="shared" si="1"/>
        <v>12370</v>
      </c>
      <c r="AB6" s="951">
        <f t="shared" si="1"/>
        <v>22100</v>
      </c>
      <c r="AC6" s="951">
        <f t="shared" si="1"/>
        <v>53288.1</v>
      </c>
      <c r="AD6" s="951">
        <f t="shared" si="1"/>
        <v>54246.400000000001</v>
      </c>
      <c r="AE6" s="951">
        <f t="shared" si="1"/>
        <v>17754</v>
      </c>
      <c r="AF6" s="951">
        <f t="shared" si="1"/>
        <v>68349</v>
      </c>
      <c r="AG6" s="951">
        <f t="shared" si="1"/>
        <v>5000</v>
      </c>
      <c r="AH6" s="951">
        <f t="shared" si="1"/>
        <v>50689</v>
      </c>
      <c r="AI6" s="951">
        <f t="shared" si="1"/>
        <v>25441</v>
      </c>
      <c r="AJ6" s="951">
        <f t="shared" si="1"/>
        <v>57500</v>
      </c>
      <c r="AK6" s="951">
        <f t="shared" si="1"/>
        <v>60133</v>
      </c>
      <c r="AL6" s="951">
        <f t="shared" si="1"/>
        <v>0</v>
      </c>
      <c r="AM6" s="951">
        <f t="shared" si="1"/>
        <v>10000</v>
      </c>
      <c r="AN6" s="951">
        <f t="shared" si="1"/>
        <v>13332.751</v>
      </c>
      <c r="AO6" s="951">
        <f t="shared" si="1"/>
        <v>99227.899000000005</v>
      </c>
      <c r="AP6" s="951">
        <f t="shared" si="1"/>
        <v>120890.226</v>
      </c>
      <c r="AQ6" s="951">
        <f t="shared" si="1"/>
        <v>95000</v>
      </c>
      <c r="AR6" s="951">
        <f t="shared" si="1"/>
        <v>76891.591</v>
      </c>
      <c r="AS6" s="951">
        <f t="shared" si="1"/>
        <v>101883.04300000001</v>
      </c>
      <c r="AT6" s="951">
        <f t="shared" si="1"/>
        <v>62380</v>
      </c>
      <c r="AU6" s="951">
        <f t="shared" si="1"/>
        <v>60240</v>
      </c>
      <c r="AV6" s="951">
        <f t="shared" si="1"/>
        <v>63200.072999999997</v>
      </c>
      <c r="AW6" s="951">
        <f t="shared" si="1"/>
        <v>75300</v>
      </c>
      <c r="AX6" s="951">
        <f t="shared" si="1"/>
        <v>20000</v>
      </c>
      <c r="AY6" s="951">
        <f t="shared" si="1"/>
        <v>143920</v>
      </c>
      <c r="AZ6" s="951">
        <f t="shared" si="1"/>
        <v>136500</v>
      </c>
      <c r="BA6" s="951">
        <f t="shared" si="1"/>
        <v>115900</v>
      </c>
      <c r="BB6" s="951">
        <f t="shared" si="1"/>
        <v>155300</v>
      </c>
      <c r="BC6" s="951">
        <f t="shared" si="1"/>
        <v>171738.054</v>
      </c>
      <c r="BD6" s="951">
        <f t="shared" si="1"/>
        <v>165279</v>
      </c>
      <c r="BE6" s="951">
        <f t="shared" si="1"/>
        <v>154604</v>
      </c>
    </row>
    <row r="8" spans="1:57" ht="15.95" customHeight="1"/>
    <row r="9" spans="1:57" ht="15.95" customHeight="1">
      <c r="AM9" s="1147"/>
      <c r="AN9" s="1147"/>
      <c r="AO9" s="1147"/>
      <c r="AP9" s="1147"/>
      <c r="AQ9" s="1147"/>
      <c r="AR9" s="1147"/>
      <c r="AS9" s="1147"/>
      <c r="AT9" s="1147"/>
      <c r="AU9" s="1147"/>
      <c r="AV9" s="1147"/>
      <c r="AW9" s="1147"/>
      <c r="AX9" s="1147"/>
      <c r="AY9" s="1147"/>
      <c r="AZ9" s="1147"/>
      <c r="BA9" s="1147"/>
      <c r="BB9" s="1147"/>
      <c r="BC9" s="1147"/>
      <c r="BD9" s="1147"/>
    </row>
    <row r="10" spans="1:57" ht="15.95" customHeight="1">
      <c r="AM10" s="1147"/>
      <c r="AN10" s="1147"/>
      <c r="AO10" s="1147"/>
      <c r="AP10" s="1147"/>
      <c r="AQ10" s="1147"/>
      <c r="AR10" s="1147"/>
      <c r="AS10" s="1147"/>
      <c r="AT10" s="1147"/>
      <c r="AU10" s="1147"/>
      <c r="AV10" s="1147"/>
      <c r="AW10" s="1147"/>
      <c r="AX10" s="1147"/>
      <c r="AY10" s="1147"/>
      <c r="AZ10" s="1147"/>
      <c r="BA10" s="1147"/>
      <c r="BB10" s="1147"/>
      <c r="BC10" s="1147"/>
      <c r="BD10" s="1147"/>
    </row>
    <row r="11" spans="1:57" ht="15.95" customHeight="1">
      <c r="AM11" s="1147"/>
      <c r="AN11" s="1147"/>
      <c r="AO11" s="1147"/>
      <c r="AP11" s="1147"/>
      <c r="AQ11" s="1147"/>
      <c r="AR11" s="1147"/>
      <c r="AS11" s="1147"/>
      <c r="AT11" s="1147"/>
      <c r="AU11" s="1147"/>
      <c r="AV11" s="1147"/>
      <c r="AW11" s="1147"/>
      <c r="AX11" s="1147"/>
      <c r="AY11" s="1147"/>
      <c r="AZ11" s="1147"/>
      <c r="BA11" s="1147"/>
      <c r="BB11" s="1147"/>
      <c r="BC11" s="1147"/>
      <c r="BD11" s="1147"/>
    </row>
    <row r="12" spans="1:57" ht="15.95" customHeight="1">
      <c r="AM12" s="1147"/>
      <c r="AN12" s="1147"/>
      <c r="AO12" s="1147"/>
      <c r="AP12" s="1147"/>
      <c r="AQ12" s="1147"/>
      <c r="AR12" s="1147"/>
      <c r="AS12" s="1147"/>
      <c r="AT12" s="1147"/>
      <c r="AU12" s="1147"/>
      <c r="AV12" s="1147"/>
      <c r="AW12" s="1147"/>
      <c r="AX12" s="1147"/>
      <c r="AY12" s="1147"/>
      <c r="AZ12" s="1147"/>
      <c r="BA12" s="1147"/>
      <c r="BB12" s="1147"/>
      <c r="BC12" s="1147"/>
      <c r="BD12" s="1147"/>
    </row>
    <row r="13" spans="1:57" ht="15.95" customHeight="1"/>
    <row r="14" spans="1:57" ht="15.95" customHeight="1"/>
    <row r="15" spans="1:57" ht="15.95" customHeight="1"/>
    <row r="16" spans="1:57" ht="15.95" customHeight="1"/>
    <row r="17" spans="1:57" ht="15.95" customHeight="1"/>
    <row r="18" spans="1:57" ht="15.95" customHeight="1"/>
    <row r="19" spans="1:57" ht="15.95" customHeight="1"/>
    <row r="20" spans="1:57" ht="15.95" customHeight="1"/>
    <row r="21" spans="1:57" ht="15.95" customHeight="1"/>
    <row r="22" spans="1:57" ht="15.95" customHeight="1"/>
    <row r="23" spans="1:57" ht="15.95" customHeight="1"/>
    <row r="24" spans="1:57" ht="15.95" customHeight="1"/>
    <row r="25" spans="1:57" ht="15.95" customHeight="1"/>
    <row r="27" spans="1:57" ht="33.75" customHeight="1">
      <c r="A27" s="632" t="s">
        <v>1674</v>
      </c>
      <c r="B27" s="144" t="s">
        <v>245</v>
      </c>
      <c r="C27" s="144" t="s">
        <v>246</v>
      </c>
      <c r="D27" s="144" t="s">
        <v>247</v>
      </c>
      <c r="E27" s="144" t="s">
        <v>248</v>
      </c>
      <c r="F27" s="144" t="s">
        <v>249</v>
      </c>
      <c r="G27" s="144" t="s">
        <v>250</v>
      </c>
      <c r="H27" s="144" t="s">
        <v>251</v>
      </c>
      <c r="I27" s="144" t="s">
        <v>252</v>
      </c>
      <c r="J27" s="144" t="s">
        <v>253</v>
      </c>
      <c r="K27" s="144" t="s">
        <v>254</v>
      </c>
      <c r="L27" s="144" t="s">
        <v>255</v>
      </c>
      <c r="M27" s="144" t="s">
        <v>256</v>
      </c>
      <c r="N27" s="144" t="s">
        <v>307</v>
      </c>
      <c r="O27" s="144" t="s">
        <v>1227</v>
      </c>
      <c r="P27" s="144" t="s">
        <v>1258</v>
      </c>
      <c r="Q27" s="144" t="s">
        <v>1279</v>
      </c>
      <c r="R27" s="144" t="s">
        <v>1306</v>
      </c>
      <c r="S27" s="144" t="s">
        <v>1350</v>
      </c>
      <c r="T27" s="144" t="s">
        <v>1379</v>
      </c>
      <c r="U27" s="144" t="s">
        <v>1475</v>
      </c>
      <c r="V27" s="144" t="s">
        <v>1456</v>
      </c>
      <c r="W27" s="144" t="s">
        <v>1487</v>
      </c>
      <c r="X27" s="144" t="s">
        <v>1519</v>
      </c>
      <c r="Y27" s="144" t="s">
        <v>1543</v>
      </c>
      <c r="Z27" s="144" t="s">
        <v>1604</v>
      </c>
      <c r="AA27" s="144" t="s">
        <v>1697</v>
      </c>
      <c r="AB27" s="144" t="s">
        <v>1746</v>
      </c>
      <c r="AC27" s="144" t="s">
        <v>1778</v>
      </c>
      <c r="AD27" s="144" t="s">
        <v>1823</v>
      </c>
      <c r="AE27" s="144" t="s">
        <v>1855</v>
      </c>
      <c r="AF27" s="144" t="s">
        <v>1895</v>
      </c>
      <c r="AG27" s="144" t="s">
        <v>1937</v>
      </c>
      <c r="AH27" s="144" t="s">
        <v>1976</v>
      </c>
      <c r="AI27" s="144" t="s">
        <v>2056</v>
      </c>
      <c r="AJ27" s="144" t="s">
        <v>2101</v>
      </c>
      <c r="AK27" s="144" t="s">
        <v>2322</v>
      </c>
      <c r="AL27" s="144" t="s">
        <v>2387</v>
      </c>
      <c r="AM27" s="144" t="s">
        <v>2436</v>
      </c>
      <c r="AN27" s="144" t="s">
        <v>2494</v>
      </c>
      <c r="AO27" s="144" t="s">
        <v>2541</v>
      </c>
      <c r="AP27" s="144" t="s">
        <v>2583</v>
      </c>
      <c r="AQ27" s="144" t="s">
        <v>2631</v>
      </c>
      <c r="AR27" s="144" t="s">
        <v>2680</v>
      </c>
      <c r="AS27" s="144" t="s">
        <v>2733</v>
      </c>
      <c r="AT27" s="144" t="s">
        <v>2904</v>
      </c>
      <c r="AU27" s="144" t="s">
        <v>2992</v>
      </c>
      <c r="AV27" s="144" t="s">
        <v>3103</v>
      </c>
      <c r="AW27" s="144" t="s">
        <v>3195</v>
      </c>
      <c r="AX27" s="144" t="s">
        <v>3292</v>
      </c>
      <c r="AY27" s="144" t="s">
        <v>3381</v>
      </c>
      <c r="AZ27" s="144" t="s">
        <v>5256</v>
      </c>
      <c r="BA27" s="144" t="s">
        <v>5332</v>
      </c>
      <c r="BB27" s="144" t="s">
        <v>5422</v>
      </c>
      <c r="BC27" s="144" t="str">
        <f>BC2</f>
        <v>1401/06</v>
      </c>
      <c r="BD27" s="144" t="str">
        <f>BD2</f>
        <v>1401/07</v>
      </c>
      <c r="BE27" s="144" t="str">
        <f>BE2</f>
        <v>1401/08</v>
      </c>
    </row>
    <row r="28" spans="1:57">
      <c r="A28" s="640" t="s">
        <v>188</v>
      </c>
      <c r="B28" s="641"/>
      <c r="C28" s="635"/>
      <c r="D28" s="635" t="s">
        <v>1663</v>
      </c>
      <c r="E28" s="635"/>
      <c r="F28" s="635">
        <v>1</v>
      </c>
      <c r="G28" s="635">
        <v>1</v>
      </c>
      <c r="H28" s="635">
        <v>2</v>
      </c>
      <c r="I28" s="635" t="s">
        <v>1663</v>
      </c>
      <c r="J28" s="635">
        <v>3</v>
      </c>
      <c r="K28" s="635">
        <v>2</v>
      </c>
      <c r="L28" s="635">
        <v>1</v>
      </c>
      <c r="M28" s="635">
        <v>3</v>
      </c>
      <c r="N28" s="641"/>
      <c r="O28" s="635"/>
      <c r="P28" s="635">
        <v>1</v>
      </c>
      <c r="Q28" s="635">
        <v>3</v>
      </c>
      <c r="R28" s="635">
        <v>4</v>
      </c>
      <c r="S28" s="635">
        <v>1</v>
      </c>
      <c r="T28" s="635">
        <v>5</v>
      </c>
      <c r="U28" s="635">
        <v>3</v>
      </c>
      <c r="V28" s="635">
        <v>2</v>
      </c>
      <c r="W28" s="635">
        <v>4</v>
      </c>
      <c r="X28" s="635">
        <v>1</v>
      </c>
      <c r="Y28" s="635">
        <v>7</v>
      </c>
      <c r="Z28" s="641"/>
      <c r="AA28" s="635">
        <v>2</v>
      </c>
      <c r="AB28" s="635">
        <v>4</v>
      </c>
      <c r="AC28" s="635">
        <v>3</v>
      </c>
      <c r="AD28" s="635">
        <v>3</v>
      </c>
      <c r="AE28" s="635">
        <v>1</v>
      </c>
      <c r="AF28" s="635">
        <v>7</v>
      </c>
      <c r="AG28" s="635"/>
      <c r="AH28" s="635">
        <v>1</v>
      </c>
      <c r="AI28" s="635">
        <v>1</v>
      </c>
      <c r="AJ28" s="635">
        <v>13</v>
      </c>
      <c r="AK28" s="635">
        <v>9</v>
      </c>
      <c r="AL28" s="952"/>
      <c r="AM28" s="635"/>
      <c r="AN28" s="635">
        <v>1</v>
      </c>
      <c r="AO28" s="635">
        <v>4</v>
      </c>
      <c r="AP28" s="635">
        <v>4</v>
      </c>
      <c r="AQ28" s="635">
        <v>3</v>
      </c>
      <c r="AR28" s="635">
        <v>3</v>
      </c>
      <c r="AS28" s="635">
        <v>5</v>
      </c>
      <c r="AT28" s="635">
        <v>3</v>
      </c>
      <c r="AU28" s="635">
        <v>4</v>
      </c>
      <c r="AV28" s="635">
        <v>2</v>
      </c>
      <c r="AW28" s="635">
        <v>2</v>
      </c>
      <c r="AX28" s="635"/>
      <c r="AY28" s="635">
        <v>3</v>
      </c>
      <c r="AZ28" s="635">
        <v>3</v>
      </c>
      <c r="BA28" s="635">
        <v>2</v>
      </c>
      <c r="BB28" s="635">
        <v>4</v>
      </c>
      <c r="BC28" s="635">
        <v>5</v>
      </c>
      <c r="BD28" s="635">
        <v>5</v>
      </c>
      <c r="BE28" s="1309">
        <v>8</v>
      </c>
    </row>
    <row r="29" spans="1:57">
      <c r="A29" s="640" t="s">
        <v>191</v>
      </c>
      <c r="B29" s="641"/>
      <c r="C29" s="635"/>
      <c r="D29" s="635" t="s">
        <v>1663</v>
      </c>
      <c r="E29" s="635"/>
      <c r="F29" s="635"/>
      <c r="G29" s="635"/>
      <c r="H29" s="635"/>
      <c r="I29" s="635" t="s">
        <v>1663</v>
      </c>
      <c r="J29" s="635"/>
      <c r="K29" s="635">
        <v>6</v>
      </c>
      <c r="L29" s="635">
        <v>3</v>
      </c>
      <c r="M29" s="635">
        <v>3</v>
      </c>
      <c r="N29" s="641"/>
      <c r="O29" s="635"/>
      <c r="P29" s="635"/>
      <c r="Q29" s="635"/>
      <c r="R29" s="635"/>
      <c r="S29" s="635"/>
      <c r="T29" s="635"/>
      <c r="U29" s="635"/>
      <c r="V29" s="635"/>
      <c r="W29" s="635"/>
      <c r="X29" s="635">
        <v>1</v>
      </c>
      <c r="Y29" s="635">
        <v>2</v>
      </c>
      <c r="Z29" s="641"/>
      <c r="AA29" s="635"/>
      <c r="AB29" s="635"/>
      <c r="AC29" s="635"/>
      <c r="AD29" s="635">
        <v>2</v>
      </c>
      <c r="AE29" s="635"/>
      <c r="AF29" s="635"/>
      <c r="AG29" s="635"/>
      <c r="AH29" s="635"/>
      <c r="AI29" s="635"/>
      <c r="AJ29" s="635">
        <v>2</v>
      </c>
      <c r="AK29" s="635"/>
      <c r="AL29" s="952"/>
      <c r="AM29" s="635"/>
      <c r="AN29" s="635"/>
      <c r="AO29" s="635"/>
      <c r="AP29" s="635"/>
      <c r="AQ29" s="635"/>
      <c r="AR29" s="635"/>
      <c r="AS29" s="635"/>
      <c r="AT29" s="635"/>
      <c r="AU29" s="635"/>
      <c r="AV29" s="635"/>
      <c r="AW29" s="635">
        <v>2</v>
      </c>
      <c r="AX29" s="635"/>
      <c r="AY29" s="635"/>
      <c r="AZ29" s="635"/>
      <c r="BA29" s="635"/>
      <c r="BB29" s="635"/>
      <c r="BC29" s="635"/>
      <c r="BD29" s="635"/>
      <c r="BE29" s="1309"/>
    </row>
    <row r="30" spans="1:57">
      <c r="A30" s="640" t="s">
        <v>190</v>
      </c>
      <c r="B30" s="641">
        <v>2</v>
      </c>
      <c r="C30" s="635">
        <v>1</v>
      </c>
      <c r="D30" s="635" t="s">
        <v>1663</v>
      </c>
      <c r="E30" s="635">
        <v>4</v>
      </c>
      <c r="F30" s="635">
        <v>1</v>
      </c>
      <c r="G30" s="635">
        <v>1</v>
      </c>
      <c r="H30" s="635"/>
      <c r="I30" s="635" t="s">
        <v>1663</v>
      </c>
      <c r="J30" s="635">
        <v>2</v>
      </c>
      <c r="K30" s="635">
        <v>1</v>
      </c>
      <c r="L30" s="635">
        <v>1</v>
      </c>
      <c r="M30" s="635">
        <v>7</v>
      </c>
      <c r="N30" s="641"/>
      <c r="O30" s="635">
        <v>3</v>
      </c>
      <c r="P30" s="635">
        <v>2</v>
      </c>
      <c r="Q30" s="635">
        <v>2</v>
      </c>
      <c r="R30" s="635">
        <v>1</v>
      </c>
      <c r="S30" s="635">
        <v>1</v>
      </c>
      <c r="T30" s="635">
        <v>1</v>
      </c>
      <c r="U30" s="635"/>
      <c r="V30" s="635">
        <v>2</v>
      </c>
      <c r="W30" s="635">
        <v>2</v>
      </c>
      <c r="X30" s="635"/>
      <c r="Y30" s="635">
        <v>2</v>
      </c>
      <c r="Z30" s="641">
        <v>1</v>
      </c>
      <c r="AA30" s="635">
        <v>2</v>
      </c>
      <c r="AB30" s="635">
        <v>1</v>
      </c>
      <c r="AC30" s="635">
        <v>1</v>
      </c>
      <c r="AD30" s="635"/>
      <c r="AE30" s="635">
        <v>1</v>
      </c>
      <c r="AF30" s="635">
        <v>4</v>
      </c>
      <c r="AG30" s="635">
        <v>2</v>
      </c>
      <c r="AH30" s="635">
        <v>1</v>
      </c>
      <c r="AI30" s="635">
        <v>1</v>
      </c>
      <c r="AJ30" s="635">
        <v>2</v>
      </c>
      <c r="AK30" s="635">
        <v>8</v>
      </c>
      <c r="AL30" s="952"/>
      <c r="AM30" s="635">
        <v>1</v>
      </c>
      <c r="AN30" s="635">
        <v>2</v>
      </c>
      <c r="AO30" s="635">
        <v>7</v>
      </c>
      <c r="AP30" s="635">
        <v>6</v>
      </c>
      <c r="AQ30" s="635">
        <v>2</v>
      </c>
      <c r="AR30" s="635">
        <v>1</v>
      </c>
      <c r="AS30" s="635"/>
      <c r="AT30" s="635"/>
      <c r="AU30" s="635">
        <v>1</v>
      </c>
      <c r="AV30" s="635">
        <v>10</v>
      </c>
      <c r="AW30" s="635">
        <v>10</v>
      </c>
      <c r="AX30" s="635">
        <v>1</v>
      </c>
      <c r="AY30" s="635">
        <v>2</v>
      </c>
      <c r="AZ30" s="635">
        <v>1</v>
      </c>
      <c r="BA30" s="635">
        <v>3</v>
      </c>
      <c r="BB30" s="635">
        <v>2</v>
      </c>
      <c r="BC30" s="635">
        <v>4</v>
      </c>
      <c r="BD30" s="635">
        <v>5</v>
      </c>
      <c r="BE30" s="1309">
        <v>2</v>
      </c>
    </row>
    <row r="31" spans="1:57">
      <c r="A31" s="633" t="s">
        <v>48</v>
      </c>
      <c r="B31" s="642">
        <f t="shared" ref="B31:AG31" si="2">SUM(B28:B30)</f>
        <v>2</v>
      </c>
      <c r="C31" s="642">
        <f t="shared" si="2"/>
        <v>1</v>
      </c>
      <c r="D31" s="642">
        <f t="shared" si="2"/>
        <v>0</v>
      </c>
      <c r="E31" s="642">
        <f t="shared" si="2"/>
        <v>4</v>
      </c>
      <c r="F31" s="642">
        <f t="shared" si="2"/>
        <v>2</v>
      </c>
      <c r="G31" s="642">
        <f t="shared" si="2"/>
        <v>2</v>
      </c>
      <c r="H31" s="642">
        <f t="shared" si="2"/>
        <v>2</v>
      </c>
      <c r="I31" s="642">
        <f t="shared" si="2"/>
        <v>0</v>
      </c>
      <c r="J31" s="642">
        <f t="shared" si="2"/>
        <v>5</v>
      </c>
      <c r="K31" s="642">
        <f t="shared" si="2"/>
        <v>9</v>
      </c>
      <c r="L31" s="642">
        <f t="shared" si="2"/>
        <v>5</v>
      </c>
      <c r="M31" s="642">
        <f t="shared" si="2"/>
        <v>13</v>
      </c>
      <c r="N31" s="642">
        <f t="shared" si="2"/>
        <v>0</v>
      </c>
      <c r="O31" s="642">
        <f t="shared" si="2"/>
        <v>3</v>
      </c>
      <c r="P31" s="642">
        <f t="shared" si="2"/>
        <v>3</v>
      </c>
      <c r="Q31" s="642">
        <f t="shared" si="2"/>
        <v>5</v>
      </c>
      <c r="R31" s="642">
        <f t="shared" si="2"/>
        <v>5</v>
      </c>
      <c r="S31" s="642">
        <f t="shared" si="2"/>
        <v>2</v>
      </c>
      <c r="T31" s="642">
        <f t="shared" si="2"/>
        <v>6</v>
      </c>
      <c r="U31" s="642">
        <f t="shared" si="2"/>
        <v>3</v>
      </c>
      <c r="V31" s="642">
        <f t="shared" si="2"/>
        <v>4</v>
      </c>
      <c r="W31" s="642">
        <f t="shared" si="2"/>
        <v>6</v>
      </c>
      <c r="X31" s="642">
        <f t="shared" si="2"/>
        <v>2</v>
      </c>
      <c r="Y31" s="642">
        <f t="shared" si="2"/>
        <v>11</v>
      </c>
      <c r="Z31" s="642">
        <f t="shared" si="2"/>
        <v>1</v>
      </c>
      <c r="AA31" s="642">
        <f t="shared" si="2"/>
        <v>4</v>
      </c>
      <c r="AB31" s="642">
        <f t="shared" si="2"/>
        <v>5</v>
      </c>
      <c r="AC31" s="642">
        <f t="shared" si="2"/>
        <v>4</v>
      </c>
      <c r="AD31" s="642">
        <f t="shared" si="2"/>
        <v>5</v>
      </c>
      <c r="AE31" s="642">
        <f t="shared" si="2"/>
        <v>2</v>
      </c>
      <c r="AF31" s="642">
        <f t="shared" si="2"/>
        <v>11</v>
      </c>
      <c r="AG31" s="642">
        <f t="shared" si="2"/>
        <v>2</v>
      </c>
      <c r="AH31" s="642">
        <f t="shared" ref="AH31:BE31" si="3">SUM(AH28:AH30)</f>
        <v>2</v>
      </c>
      <c r="AI31" s="642">
        <f t="shared" si="3"/>
        <v>2</v>
      </c>
      <c r="AJ31" s="642">
        <f t="shared" si="3"/>
        <v>17</v>
      </c>
      <c r="AK31" s="642">
        <f t="shared" si="3"/>
        <v>17</v>
      </c>
      <c r="AL31" s="642">
        <f t="shared" si="3"/>
        <v>0</v>
      </c>
      <c r="AM31" s="642">
        <f t="shared" si="3"/>
        <v>1</v>
      </c>
      <c r="AN31" s="642">
        <f t="shared" si="3"/>
        <v>3</v>
      </c>
      <c r="AO31" s="642">
        <f t="shared" si="3"/>
        <v>11</v>
      </c>
      <c r="AP31" s="642">
        <f t="shared" si="3"/>
        <v>10</v>
      </c>
      <c r="AQ31" s="642">
        <f t="shared" si="3"/>
        <v>5</v>
      </c>
      <c r="AR31" s="642">
        <f t="shared" si="3"/>
        <v>4</v>
      </c>
      <c r="AS31" s="642">
        <f t="shared" si="3"/>
        <v>5</v>
      </c>
      <c r="AT31" s="642">
        <f t="shared" si="3"/>
        <v>3</v>
      </c>
      <c r="AU31" s="642">
        <f t="shared" si="3"/>
        <v>5</v>
      </c>
      <c r="AV31" s="642">
        <f t="shared" si="3"/>
        <v>12</v>
      </c>
      <c r="AW31" s="642">
        <f t="shared" si="3"/>
        <v>14</v>
      </c>
      <c r="AX31" s="642">
        <f t="shared" si="3"/>
        <v>1</v>
      </c>
      <c r="AY31" s="642">
        <f t="shared" si="3"/>
        <v>5</v>
      </c>
      <c r="AZ31" s="642">
        <f t="shared" si="3"/>
        <v>4</v>
      </c>
      <c r="BA31" s="642">
        <f t="shared" si="3"/>
        <v>5</v>
      </c>
      <c r="BB31" s="642">
        <f t="shared" si="3"/>
        <v>6</v>
      </c>
      <c r="BC31" s="642">
        <f t="shared" si="3"/>
        <v>9</v>
      </c>
      <c r="BD31" s="642">
        <f t="shared" si="3"/>
        <v>10</v>
      </c>
      <c r="BE31" s="642">
        <f t="shared" si="3"/>
        <v>10</v>
      </c>
    </row>
    <row r="32" spans="1:57">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K31" sqref="K31"/>
    </sheetView>
  </sheetViews>
  <sheetFormatPr defaultRowHeight="14.25"/>
  <cols>
    <col min="1" max="2" width="18.25" style="1057" bestFit="1" customWidth="1"/>
    <col min="3" max="3" width="9" style="1057" bestFit="1" customWidth="1"/>
    <col min="4" max="4" width="7.875" style="1057" bestFit="1" customWidth="1"/>
    <col min="5" max="5" width="9.625" style="1057" bestFit="1" customWidth="1"/>
    <col min="6" max="6" width="11.125" style="1057" customWidth="1"/>
    <col min="7" max="7" width="11" style="1061" bestFit="1" customWidth="1"/>
    <col min="8" max="8" width="13.375" style="1057" bestFit="1" customWidth="1"/>
    <col min="9" max="9" width="15.625" style="1057" bestFit="1" customWidth="1"/>
    <col min="10" max="10" width="8.125" style="1180" bestFit="1" customWidth="1"/>
    <col min="11" max="11" width="9.125" style="1180" bestFit="1" customWidth="1"/>
  </cols>
  <sheetData>
    <row r="1" spans="1:11" ht="31.5" customHeight="1">
      <c r="A1" s="1058" t="s">
        <v>1119</v>
      </c>
      <c r="B1" s="1058" t="s">
        <v>0</v>
      </c>
      <c r="C1" s="1058" t="s">
        <v>259</v>
      </c>
      <c r="D1" s="1058" t="s">
        <v>3502</v>
      </c>
      <c r="E1" s="1058" t="s">
        <v>2611</v>
      </c>
      <c r="F1" s="1058" t="s">
        <v>2612</v>
      </c>
      <c r="G1" s="1059" t="s">
        <v>3503</v>
      </c>
      <c r="H1" s="1058" t="s">
        <v>2613</v>
      </c>
      <c r="I1" s="1058" t="s">
        <v>2614</v>
      </c>
      <c r="J1" s="1179" t="s">
        <v>383</v>
      </c>
      <c r="K1" s="1179" t="s">
        <v>1680</v>
      </c>
    </row>
    <row r="2" spans="1:11">
      <c r="A2" s="1057" t="s">
        <v>2620</v>
      </c>
      <c r="B2" s="1057" t="s">
        <v>92</v>
      </c>
      <c r="C2" s="1057" t="s">
        <v>2621</v>
      </c>
      <c r="D2" s="1057" t="s">
        <v>1120</v>
      </c>
      <c r="E2" s="1057" t="s">
        <v>188</v>
      </c>
      <c r="F2" s="1057" t="s">
        <v>23</v>
      </c>
      <c r="G2" s="1060">
        <v>150000000</v>
      </c>
      <c r="H2" s="1057" t="s">
        <v>1447</v>
      </c>
      <c r="I2" s="1057" t="s">
        <v>3504</v>
      </c>
      <c r="J2" s="1180">
        <f>G2/SUM(G:G)</f>
        <v>2.6472633599727215E-2</v>
      </c>
      <c r="K2" s="1180">
        <f>SUM(J$2:J2)</f>
        <v>2.6472633599727215E-2</v>
      </c>
    </row>
    <row r="3" spans="1:11">
      <c r="A3" s="1057" t="s">
        <v>5706</v>
      </c>
      <c r="B3" s="1057" t="s">
        <v>92</v>
      </c>
      <c r="C3" s="1057" t="s">
        <v>5707</v>
      </c>
      <c r="D3" s="1057" t="s">
        <v>1120</v>
      </c>
      <c r="E3" s="1057" t="s">
        <v>188</v>
      </c>
      <c r="F3" s="1057" t="s">
        <v>23</v>
      </c>
      <c r="G3" s="1061">
        <v>150000000</v>
      </c>
      <c r="H3" s="1057" t="s">
        <v>3530</v>
      </c>
      <c r="I3" s="1057" t="s">
        <v>5708</v>
      </c>
      <c r="J3" s="1180">
        <f t="shared" ref="J3:J66" si="0">G3/SUM(G:G)</f>
        <v>2.6472633599727215E-2</v>
      </c>
      <c r="K3" s="1180">
        <f>SUM(J$2:J3)</f>
        <v>5.2945267199454429E-2</v>
      </c>
    </row>
    <row r="4" spans="1:11">
      <c r="A4" s="1057" t="s">
        <v>6349</v>
      </c>
      <c r="B4" s="1057" t="s">
        <v>92</v>
      </c>
      <c r="C4" s="1057" t="s">
        <v>6350</v>
      </c>
      <c r="D4" s="1057" t="s">
        <v>1120</v>
      </c>
      <c r="E4" s="1057" t="s">
        <v>188</v>
      </c>
      <c r="F4" s="1057" t="s">
        <v>23</v>
      </c>
      <c r="G4" s="1061">
        <v>150000000</v>
      </c>
      <c r="H4" s="1057" t="s">
        <v>5984</v>
      </c>
      <c r="I4" s="1057" t="s">
        <v>3575</v>
      </c>
      <c r="J4" s="1180">
        <f t="shared" si="0"/>
        <v>2.6472633599727215E-2</v>
      </c>
      <c r="K4" s="1180">
        <f>SUM(J$2:J4)</f>
        <v>7.9417900799181651E-2</v>
      </c>
    </row>
    <row r="5" spans="1:11">
      <c r="A5" s="1057" t="s">
        <v>2532</v>
      </c>
      <c r="B5" s="1057" t="s">
        <v>92</v>
      </c>
      <c r="C5" s="1057" t="s">
        <v>2533</v>
      </c>
      <c r="D5" s="1057" t="s">
        <v>1120</v>
      </c>
      <c r="E5" s="1057" t="s">
        <v>188</v>
      </c>
      <c r="F5" s="1057" t="s">
        <v>23</v>
      </c>
      <c r="G5" s="1060">
        <v>100000000</v>
      </c>
      <c r="H5" s="1057" t="s">
        <v>2563</v>
      </c>
      <c r="I5" s="1057" t="s">
        <v>3505</v>
      </c>
      <c r="J5" s="1180">
        <f t="shared" si="0"/>
        <v>1.7648422399818144E-2</v>
      </c>
      <c r="K5" s="1180">
        <f>SUM(J$2:J5)</f>
        <v>9.7066323198999799E-2</v>
      </c>
    </row>
    <row r="6" spans="1:11">
      <c r="A6" s="1057" t="s">
        <v>2668</v>
      </c>
      <c r="B6" s="1057" t="s">
        <v>92</v>
      </c>
      <c r="C6" s="1057" t="s">
        <v>2669</v>
      </c>
      <c r="D6" s="1057" t="s">
        <v>1120</v>
      </c>
      <c r="E6" s="1057" t="s">
        <v>188</v>
      </c>
      <c r="F6" s="1057" t="s">
        <v>23</v>
      </c>
      <c r="G6" s="1061">
        <v>100000000</v>
      </c>
      <c r="H6" s="1057" t="s">
        <v>2641</v>
      </c>
      <c r="I6" s="1057" t="s">
        <v>3507</v>
      </c>
      <c r="J6" s="1180">
        <f t="shared" si="0"/>
        <v>1.7648422399818144E-2</v>
      </c>
      <c r="K6" s="1180">
        <f>SUM(J$2:J6)</f>
        <v>0.11471474559881795</v>
      </c>
    </row>
    <row r="7" spans="1:11">
      <c r="A7" s="1057" t="s">
        <v>2672</v>
      </c>
      <c r="B7" s="1057" t="s">
        <v>92</v>
      </c>
      <c r="C7" s="1057" t="s">
        <v>2673</v>
      </c>
      <c r="D7" s="1057" t="s">
        <v>1120</v>
      </c>
      <c r="E7" s="1057" t="s">
        <v>188</v>
      </c>
      <c r="F7" s="1057" t="s">
        <v>23</v>
      </c>
      <c r="G7" s="1061">
        <v>100000000</v>
      </c>
      <c r="H7" s="1057" t="s">
        <v>2641</v>
      </c>
      <c r="I7" s="1057" t="s">
        <v>3508</v>
      </c>
      <c r="J7" s="1180">
        <f t="shared" si="0"/>
        <v>1.7648422399818144E-2</v>
      </c>
      <c r="K7" s="1180">
        <f>SUM(J$2:J7)</f>
        <v>0.13236316799863609</v>
      </c>
    </row>
    <row r="8" spans="1:11">
      <c r="A8" s="1057" t="s">
        <v>2712</v>
      </c>
      <c r="B8" s="1057" t="s">
        <v>92</v>
      </c>
      <c r="C8" s="1057" t="s">
        <v>2713</v>
      </c>
      <c r="D8" s="1057" t="s">
        <v>1120</v>
      </c>
      <c r="E8" s="1057" t="s">
        <v>188</v>
      </c>
      <c r="F8" s="1057" t="s">
        <v>23</v>
      </c>
      <c r="G8" s="1060">
        <v>100000000</v>
      </c>
      <c r="H8" s="1057" t="s">
        <v>2702</v>
      </c>
      <c r="I8" s="1057" t="s">
        <v>3506</v>
      </c>
      <c r="J8" s="1180">
        <f t="shared" si="0"/>
        <v>1.7648422399818144E-2</v>
      </c>
      <c r="K8" s="1180">
        <f>SUM(J$2:J8)</f>
        <v>0.15001159039845424</v>
      </c>
    </row>
    <row r="9" spans="1:11">
      <c r="A9" s="1057" t="s">
        <v>2619</v>
      </c>
      <c r="B9" s="1057" t="s">
        <v>1575</v>
      </c>
      <c r="C9" s="1057" t="s">
        <v>2568</v>
      </c>
      <c r="D9" s="1057" t="s">
        <v>1120</v>
      </c>
      <c r="E9" s="1057" t="s">
        <v>188</v>
      </c>
      <c r="F9" s="1057" t="s">
        <v>23</v>
      </c>
      <c r="G9" s="1061">
        <v>67313671</v>
      </c>
      <c r="H9" s="1057" t="s">
        <v>2650</v>
      </c>
      <c r="I9" s="1057" t="s">
        <v>3509</v>
      </c>
      <c r="J9" s="1180">
        <f t="shared" si="0"/>
        <v>1.187980099090389E-2</v>
      </c>
      <c r="K9" s="1180">
        <f>SUM(J$2:J9)</f>
        <v>0.16189139138935812</v>
      </c>
    </row>
    <row r="10" spans="1:11">
      <c r="A10" s="1057" t="s">
        <v>2617</v>
      </c>
      <c r="B10" s="1057" t="s">
        <v>92</v>
      </c>
      <c r="C10" s="1057" t="s">
        <v>2618</v>
      </c>
      <c r="D10" s="1057" t="s">
        <v>1120</v>
      </c>
      <c r="E10" s="1057" t="s">
        <v>188</v>
      </c>
      <c r="F10" s="1057" t="s">
        <v>23</v>
      </c>
      <c r="G10" s="1060">
        <v>60000000</v>
      </c>
      <c r="H10" s="1057" t="s">
        <v>1151</v>
      </c>
      <c r="I10" s="1057" t="s">
        <v>3510</v>
      </c>
      <c r="J10" s="1180">
        <f t="shared" si="0"/>
        <v>1.0589053439890887E-2</v>
      </c>
      <c r="K10" s="1180">
        <f>SUM(J$2:J10)</f>
        <v>0.17248044482924901</v>
      </c>
    </row>
    <row r="11" spans="1:11">
      <c r="A11" s="1057" t="s">
        <v>2716</v>
      </c>
      <c r="B11" s="1057" t="s">
        <v>92</v>
      </c>
      <c r="C11" s="1057" t="s">
        <v>2717</v>
      </c>
      <c r="D11" s="1057" t="s">
        <v>1120</v>
      </c>
      <c r="E11" s="1057" t="s">
        <v>188</v>
      </c>
      <c r="F11" s="1057" t="s">
        <v>23</v>
      </c>
      <c r="G11" s="1061">
        <v>60000000</v>
      </c>
      <c r="H11" s="1057" t="s">
        <v>2703</v>
      </c>
      <c r="I11" s="1057" t="s">
        <v>3511</v>
      </c>
      <c r="J11" s="1180">
        <f t="shared" si="0"/>
        <v>1.0589053439890887E-2</v>
      </c>
      <c r="K11" s="1180">
        <f>SUM(J$2:J11)</f>
        <v>0.1830694982691399</v>
      </c>
    </row>
    <row r="12" spans="1:11">
      <c r="A12" s="1057" t="s">
        <v>5806</v>
      </c>
      <c r="B12" s="1057" t="s">
        <v>2661</v>
      </c>
      <c r="C12" s="1057" t="s">
        <v>5807</v>
      </c>
      <c r="D12" s="1057" t="s">
        <v>5676</v>
      </c>
      <c r="E12" s="1057" t="s">
        <v>5663</v>
      </c>
      <c r="F12" s="1057" t="s">
        <v>22</v>
      </c>
      <c r="G12" s="1061">
        <v>55000000</v>
      </c>
      <c r="H12" s="1057" t="s">
        <v>3580</v>
      </c>
      <c r="I12" s="1057" t="s">
        <v>5808</v>
      </c>
      <c r="J12" s="1180">
        <f t="shared" si="0"/>
        <v>9.7066323198999795E-3</v>
      </c>
      <c r="K12" s="1180">
        <f>SUM(J$2:J12)</f>
        <v>0.19277613058903989</v>
      </c>
    </row>
    <row r="13" spans="1:11">
      <c r="A13" s="1057" t="s">
        <v>1764</v>
      </c>
      <c r="B13" s="1057" t="s">
        <v>1575</v>
      </c>
      <c r="C13" s="1057" t="s">
        <v>1765</v>
      </c>
      <c r="D13" s="1057" t="s">
        <v>1120</v>
      </c>
      <c r="E13" s="1057" t="s">
        <v>188</v>
      </c>
      <c r="F13" s="1057" t="s">
        <v>23</v>
      </c>
      <c r="G13" s="1060">
        <v>50000000</v>
      </c>
      <c r="H13" s="1057" t="s">
        <v>1751</v>
      </c>
      <c r="I13" s="1057" t="s">
        <v>3519</v>
      </c>
      <c r="J13" s="1180">
        <f t="shared" si="0"/>
        <v>8.8242111999090721E-3</v>
      </c>
      <c r="K13" s="1180">
        <f>SUM(J$2:J13)</f>
        <v>0.20160034178894895</v>
      </c>
    </row>
    <row r="14" spans="1:11">
      <c r="A14" s="1057" t="s">
        <v>1766</v>
      </c>
      <c r="B14" s="1057" t="s">
        <v>1575</v>
      </c>
      <c r="C14" s="1057" t="s">
        <v>1767</v>
      </c>
      <c r="D14" s="1057" t="s">
        <v>1120</v>
      </c>
      <c r="E14" s="1057" t="s">
        <v>188</v>
      </c>
      <c r="F14" s="1057" t="s">
        <v>23</v>
      </c>
      <c r="G14" s="1061">
        <v>50000000</v>
      </c>
      <c r="H14" s="1057" t="s">
        <v>1751</v>
      </c>
      <c r="I14" s="1057" t="s">
        <v>3523</v>
      </c>
      <c r="J14" s="1180">
        <f t="shared" si="0"/>
        <v>8.8242111999090721E-3</v>
      </c>
      <c r="K14" s="1180">
        <f>SUM(J$2:J14)</f>
        <v>0.21042455298885801</v>
      </c>
    </row>
    <row r="15" spans="1:11">
      <c r="A15" s="1057" t="s">
        <v>1878</v>
      </c>
      <c r="B15" s="1057" t="s">
        <v>92</v>
      </c>
      <c r="C15" s="1057" t="s">
        <v>1879</v>
      </c>
      <c r="D15" s="1057" t="s">
        <v>1120</v>
      </c>
      <c r="E15" s="1057" t="s">
        <v>188</v>
      </c>
      <c r="F15" s="1057" t="s">
        <v>23</v>
      </c>
      <c r="G15" s="1061">
        <v>50000000</v>
      </c>
      <c r="H15" s="1057" t="s">
        <v>1868</v>
      </c>
      <c r="I15" s="1057" t="s">
        <v>3514</v>
      </c>
      <c r="J15" s="1180">
        <f t="shared" si="0"/>
        <v>8.8242111999090721E-3</v>
      </c>
      <c r="K15" s="1180">
        <f>SUM(J$2:J15)</f>
        <v>0.21924876418876707</v>
      </c>
    </row>
    <row r="16" spans="1:11">
      <c r="A16" s="1057" t="s">
        <v>1880</v>
      </c>
      <c r="B16" s="1057" t="s">
        <v>92</v>
      </c>
      <c r="C16" s="1057" t="s">
        <v>1881</v>
      </c>
      <c r="D16" s="1057" t="s">
        <v>1120</v>
      </c>
      <c r="E16" s="1057" t="s">
        <v>188</v>
      </c>
      <c r="F16" s="1057" t="s">
        <v>23</v>
      </c>
      <c r="G16" s="1061">
        <v>50000000</v>
      </c>
      <c r="H16" s="1057" t="s">
        <v>1170</v>
      </c>
      <c r="I16" s="1057" t="s">
        <v>3515</v>
      </c>
      <c r="J16" s="1180">
        <f t="shared" si="0"/>
        <v>8.8242111999090721E-3</v>
      </c>
      <c r="K16" s="1180">
        <f>SUM(J$2:J16)</f>
        <v>0.22807297538867613</v>
      </c>
    </row>
    <row r="17" spans="1:11">
      <c r="A17" s="1057" t="s">
        <v>2009</v>
      </c>
      <c r="B17" s="1057" t="s">
        <v>92</v>
      </c>
      <c r="C17" s="1057" t="s">
        <v>2010</v>
      </c>
      <c r="D17" s="1057" t="s">
        <v>1120</v>
      </c>
      <c r="E17" s="1057" t="s">
        <v>188</v>
      </c>
      <c r="F17" s="1057" t="s">
        <v>23</v>
      </c>
      <c r="G17" s="1061">
        <v>50000000</v>
      </c>
      <c r="H17" s="1057" t="s">
        <v>2011</v>
      </c>
      <c r="I17" s="1057" t="s">
        <v>3518</v>
      </c>
      <c r="J17" s="1180">
        <f t="shared" si="0"/>
        <v>8.8242111999090721E-3</v>
      </c>
      <c r="K17" s="1180">
        <f>SUM(J$2:J17)</f>
        <v>0.23689718658858519</v>
      </c>
    </row>
    <row r="18" spans="1:11">
      <c r="A18" s="1057" t="s">
        <v>2079</v>
      </c>
      <c r="B18" s="1057" t="s">
        <v>92</v>
      </c>
      <c r="C18" s="1057" t="s">
        <v>2080</v>
      </c>
      <c r="D18" s="1057" t="s">
        <v>1120</v>
      </c>
      <c r="E18" s="1057" t="s">
        <v>188</v>
      </c>
      <c r="F18" s="1057" t="s">
        <v>23</v>
      </c>
      <c r="G18" s="1061">
        <v>50000000</v>
      </c>
      <c r="H18" s="1057" t="s">
        <v>2067</v>
      </c>
      <c r="I18" s="1057" t="s">
        <v>3516</v>
      </c>
      <c r="J18" s="1180">
        <f t="shared" si="0"/>
        <v>8.8242111999090721E-3</v>
      </c>
      <c r="K18" s="1180">
        <f>SUM(J$2:J18)</f>
        <v>0.24572139778849425</v>
      </c>
    </row>
    <row r="19" spans="1:11">
      <c r="A19" s="1057" t="s">
        <v>2125</v>
      </c>
      <c r="B19" s="1057" t="s">
        <v>92</v>
      </c>
      <c r="C19" s="1057" t="s">
        <v>2126</v>
      </c>
      <c r="D19" s="1057" t="s">
        <v>1120</v>
      </c>
      <c r="E19" s="1057" t="s">
        <v>188</v>
      </c>
      <c r="F19" s="1057" t="s">
        <v>23</v>
      </c>
      <c r="G19" s="1061">
        <v>50000000</v>
      </c>
      <c r="H19" s="1057" t="s">
        <v>2117</v>
      </c>
      <c r="I19" s="1057" t="s">
        <v>3520</v>
      </c>
      <c r="J19" s="1180">
        <f t="shared" si="0"/>
        <v>8.8242111999090721E-3</v>
      </c>
      <c r="K19" s="1180">
        <f>SUM(J$2:J19)</f>
        <v>0.25454560898840334</v>
      </c>
    </row>
    <row r="20" spans="1:11">
      <c r="A20" s="1057" t="s">
        <v>2421</v>
      </c>
      <c r="B20" s="1057" t="s">
        <v>92</v>
      </c>
      <c r="C20" s="1057" t="s">
        <v>2422</v>
      </c>
      <c r="D20" s="1057" t="s">
        <v>1120</v>
      </c>
      <c r="E20" s="1057" t="s">
        <v>188</v>
      </c>
      <c r="F20" s="1057" t="s">
        <v>23</v>
      </c>
      <c r="G20" s="1060">
        <v>50000000</v>
      </c>
      <c r="H20" s="1057" t="s">
        <v>2389</v>
      </c>
      <c r="I20" s="1057" t="s">
        <v>3522</v>
      </c>
      <c r="J20" s="1180">
        <f t="shared" si="0"/>
        <v>8.8242111999090721E-3</v>
      </c>
      <c r="K20" s="1180">
        <f>SUM(J$2:J20)</f>
        <v>0.2633698201883124</v>
      </c>
    </row>
    <row r="21" spans="1:11">
      <c r="A21" s="1057" t="s">
        <v>2423</v>
      </c>
      <c r="B21" s="1057" t="s">
        <v>92</v>
      </c>
      <c r="C21" s="1057" t="s">
        <v>2424</v>
      </c>
      <c r="D21" s="1057" t="s">
        <v>1120</v>
      </c>
      <c r="E21" s="1057" t="s">
        <v>188</v>
      </c>
      <c r="F21" s="1057" t="s">
        <v>23</v>
      </c>
      <c r="G21" s="1061">
        <v>50000000</v>
      </c>
      <c r="H21" s="1057" t="s">
        <v>2391</v>
      </c>
      <c r="I21" s="1057" t="s">
        <v>3521</v>
      </c>
      <c r="J21" s="1180">
        <f t="shared" si="0"/>
        <v>8.8242111999090721E-3</v>
      </c>
      <c r="K21" s="1180">
        <f>SUM(J$2:J21)</f>
        <v>0.27219403138822146</v>
      </c>
    </row>
    <row r="22" spans="1:11">
      <c r="A22" s="1057" t="s">
        <v>2670</v>
      </c>
      <c r="B22" s="1057" t="s">
        <v>92</v>
      </c>
      <c r="C22" s="1057" t="s">
        <v>2671</v>
      </c>
      <c r="D22" s="1057" t="s">
        <v>1120</v>
      </c>
      <c r="E22" s="1057" t="s">
        <v>188</v>
      </c>
      <c r="F22" s="1057" t="s">
        <v>23</v>
      </c>
      <c r="G22" s="1060">
        <v>50000000</v>
      </c>
      <c r="H22" s="1057" t="s">
        <v>2643</v>
      </c>
      <c r="I22" s="1057" t="s">
        <v>3526</v>
      </c>
      <c r="J22" s="1180">
        <f t="shared" si="0"/>
        <v>8.8242111999090721E-3</v>
      </c>
      <c r="K22" s="1180">
        <f>SUM(J$2:J22)</f>
        <v>0.28101824258813052</v>
      </c>
    </row>
    <row r="23" spans="1:11">
      <c r="A23" s="1057" t="s">
        <v>2710</v>
      </c>
      <c r="B23" s="1057" t="s">
        <v>92</v>
      </c>
      <c r="C23" s="1057" t="s">
        <v>2711</v>
      </c>
      <c r="D23" s="1057" t="s">
        <v>1120</v>
      </c>
      <c r="E23" s="1057" t="s">
        <v>188</v>
      </c>
      <c r="F23" s="1057" t="s">
        <v>23</v>
      </c>
      <c r="G23" s="1061">
        <v>50000000</v>
      </c>
      <c r="H23" s="1057" t="s">
        <v>2682</v>
      </c>
      <c r="I23" s="1057" t="s">
        <v>3524</v>
      </c>
      <c r="J23" s="1180">
        <f t="shared" si="0"/>
        <v>8.8242111999090721E-3</v>
      </c>
      <c r="K23" s="1180">
        <f>SUM(J$2:J23)</f>
        <v>0.28984245378803958</v>
      </c>
    </row>
    <row r="24" spans="1:11">
      <c r="A24" s="1057" t="s">
        <v>2714</v>
      </c>
      <c r="B24" s="1057" t="s">
        <v>92</v>
      </c>
      <c r="C24" s="1057" t="s">
        <v>2715</v>
      </c>
      <c r="D24" s="1057" t="s">
        <v>1120</v>
      </c>
      <c r="E24" s="1057" t="s">
        <v>188</v>
      </c>
      <c r="F24" s="1057" t="s">
        <v>23</v>
      </c>
      <c r="G24" s="1061">
        <v>50000000</v>
      </c>
      <c r="H24" s="1057" t="s">
        <v>2686</v>
      </c>
      <c r="I24" s="1057" t="s">
        <v>3527</v>
      </c>
      <c r="J24" s="1180">
        <f t="shared" si="0"/>
        <v>8.8242111999090721E-3</v>
      </c>
      <c r="K24" s="1180">
        <f>SUM(J$2:J24)</f>
        <v>0.29866666498794864</v>
      </c>
    </row>
    <row r="25" spans="1:11">
      <c r="A25" s="1057" t="s">
        <v>3080</v>
      </c>
      <c r="B25" s="1057" t="s">
        <v>1575</v>
      </c>
      <c r="C25" s="1057" t="s">
        <v>3081</v>
      </c>
      <c r="D25" s="1057" t="s">
        <v>1120</v>
      </c>
      <c r="E25" s="1057" t="s">
        <v>188</v>
      </c>
      <c r="F25" s="1057" t="s">
        <v>23</v>
      </c>
      <c r="G25" s="1061">
        <v>50000000</v>
      </c>
      <c r="H25" s="1057" t="s">
        <v>3029</v>
      </c>
      <c r="I25" s="1057" t="s">
        <v>3517</v>
      </c>
      <c r="J25" s="1180">
        <f t="shared" si="0"/>
        <v>8.8242111999090721E-3</v>
      </c>
      <c r="K25" s="1180">
        <f>SUM(J$2:J25)</f>
        <v>0.3074908761878577</v>
      </c>
    </row>
    <row r="26" spans="1:11">
      <c r="A26" s="1057" t="s">
        <v>3085</v>
      </c>
      <c r="B26" s="1057" t="s">
        <v>92</v>
      </c>
      <c r="C26" s="1057" t="s">
        <v>3086</v>
      </c>
      <c r="D26" s="1057" t="s">
        <v>1120</v>
      </c>
      <c r="E26" s="1057" t="s">
        <v>188</v>
      </c>
      <c r="F26" s="1057" t="s">
        <v>23</v>
      </c>
      <c r="G26" s="1061">
        <v>50000000</v>
      </c>
      <c r="H26" s="1057" t="s">
        <v>3030</v>
      </c>
      <c r="I26" s="1057" t="s">
        <v>3528</v>
      </c>
      <c r="J26" s="1180">
        <f t="shared" si="0"/>
        <v>8.8242111999090721E-3</v>
      </c>
      <c r="K26" s="1180">
        <f>SUM(J$2:J26)</f>
        <v>0.31631508738776676</v>
      </c>
    </row>
    <row r="27" spans="1:11">
      <c r="A27" s="1057" t="s">
        <v>3262</v>
      </c>
      <c r="B27" s="1057" t="s">
        <v>92</v>
      </c>
      <c r="C27" s="1057" t="s">
        <v>3263</v>
      </c>
      <c r="D27" s="1057" t="s">
        <v>1120</v>
      </c>
      <c r="E27" s="1057" t="s">
        <v>188</v>
      </c>
      <c r="F27" s="1057" t="s">
        <v>23</v>
      </c>
      <c r="G27" s="1061">
        <v>50000000</v>
      </c>
      <c r="H27" s="1057" t="s">
        <v>3242</v>
      </c>
      <c r="I27" s="1057" t="s">
        <v>3525</v>
      </c>
      <c r="J27" s="1180">
        <f t="shared" si="0"/>
        <v>8.8242111999090721E-3</v>
      </c>
      <c r="K27" s="1180">
        <f>SUM(J$2:J27)</f>
        <v>0.32513929858767582</v>
      </c>
    </row>
    <row r="28" spans="1:11">
      <c r="A28" s="1057" t="s">
        <v>6386</v>
      </c>
      <c r="B28" s="1057" t="s">
        <v>92</v>
      </c>
      <c r="C28" s="1057" t="s">
        <v>6387</v>
      </c>
      <c r="D28" s="1057" t="s">
        <v>1120</v>
      </c>
      <c r="E28" s="1057" t="s">
        <v>188</v>
      </c>
      <c r="F28" s="1057" t="s">
        <v>23</v>
      </c>
      <c r="G28" s="1060">
        <v>50000000</v>
      </c>
      <c r="H28" s="1057" t="s">
        <v>6002</v>
      </c>
      <c r="I28" s="1057" t="s">
        <v>6388</v>
      </c>
      <c r="J28" s="1180">
        <f t="shared" si="0"/>
        <v>8.8242111999090721E-3</v>
      </c>
      <c r="K28" s="1180">
        <f>SUM(J$2:J28)</f>
        <v>0.33396350978758488</v>
      </c>
    </row>
    <row r="29" spans="1:11">
      <c r="A29" s="1057" t="s">
        <v>2878</v>
      </c>
      <c r="B29" s="1057" t="s">
        <v>185</v>
      </c>
      <c r="C29" s="1057" t="s">
        <v>2664</v>
      </c>
      <c r="D29" s="1057" t="s">
        <v>1120</v>
      </c>
      <c r="E29" s="1057" t="s">
        <v>188</v>
      </c>
      <c r="F29" s="1057" t="s">
        <v>167</v>
      </c>
      <c r="G29" s="1061">
        <v>45000000</v>
      </c>
      <c r="H29" s="1057" t="s">
        <v>2656</v>
      </c>
      <c r="I29" s="1057" t="s">
        <v>3531</v>
      </c>
      <c r="J29" s="1180">
        <f t="shared" si="0"/>
        <v>7.9417900799181648E-3</v>
      </c>
      <c r="K29" s="1180">
        <f>SUM(J$2:J29)</f>
        <v>0.34190529986750307</v>
      </c>
    </row>
    <row r="30" spans="1:11">
      <c r="A30" s="1057" t="s">
        <v>3187</v>
      </c>
      <c r="B30" s="1057" t="s">
        <v>1575</v>
      </c>
      <c r="C30" s="1057" t="s">
        <v>3188</v>
      </c>
      <c r="D30" s="1057" t="s">
        <v>1120</v>
      </c>
      <c r="E30" s="1057" t="s">
        <v>188</v>
      </c>
      <c r="F30" s="1057" t="s">
        <v>23</v>
      </c>
      <c r="G30" s="1061">
        <v>43378500</v>
      </c>
      <c r="H30" s="1057" t="s">
        <v>3226</v>
      </c>
      <c r="I30" s="1057" t="s">
        <v>3533</v>
      </c>
      <c r="J30" s="1180">
        <f t="shared" si="0"/>
        <v>7.6556209107051139E-3</v>
      </c>
      <c r="K30" s="1180">
        <f>SUM(J$2:J30)</f>
        <v>0.34956092077820816</v>
      </c>
    </row>
    <row r="31" spans="1:11">
      <c r="A31" s="1057" t="s">
        <v>2615</v>
      </c>
      <c r="B31" s="1057" t="s">
        <v>1575</v>
      </c>
      <c r="C31" s="1057" t="s">
        <v>2616</v>
      </c>
      <c r="D31" s="1057" t="s">
        <v>1120</v>
      </c>
      <c r="E31" s="1057" t="s">
        <v>188</v>
      </c>
      <c r="F31" s="1057" t="s">
        <v>23</v>
      </c>
      <c r="G31" s="1061">
        <v>42813707</v>
      </c>
      <c r="H31" s="1057" t="s">
        <v>2650</v>
      </c>
      <c r="I31" s="1057" t="s">
        <v>3534</v>
      </c>
      <c r="J31" s="1180">
        <f t="shared" si="0"/>
        <v>7.5559438563805089E-3</v>
      </c>
      <c r="K31" s="1180">
        <f>SUM(J$2:J31)</f>
        <v>0.35711686463458869</v>
      </c>
    </row>
    <row r="32" spans="1:11">
      <c r="A32" s="1057" t="s">
        <v>2081</v>
      </c>
      <c r="B32" s="1057" t="s">
        <v>92</v>
      </c>
      <c r="C32" s="1057" t="s">
        <v>2082</v>
      </c>
      <c r="D32" s="1057" t="s">
        <v>1120</v>
      </c>
      <c r="E32" s="1057" t="s">
        <v>188</v>
      </c>
      <c r="F32" s="1057" t="s">
        <v>23</v>
      </c>
      <c r="G32" s="1061">
        <v>40000000</v>
      </c>
      <c r="H32" s="1057" t="s">
        <v>2061</v>
      </c>
      <c r="I32" s="1057" t="s">
        <v>3536</v>
      </c>
      <c r="J32" s="1180">
        <f t="shared" si="0"/>
        <v>7.0593689599272574E-3</v>
      </c>
      <c r="K32" s="1180">
        <f>SUM(J$2:J32)</f>
        <v>0.36417623359451595</v>
      </c>
    </row>
    <row r="33" spans="1:11">
      <c r="A33" s="1057" t="s">
        <v>5505</v>
      </c>
      <c r="B33" s="1057" t="s">
        <v>187</v>
      </c>
      <c r="C33" s="1057" t="s">
        <v>5506</v>
      </c>
      <c r="D33" s="1057" t="s">
        <v>5507</v>
      </c>
      <c r="E33" s="1057" t="s">
        <v>5663</v>
      </c>
      <c r="F33" s="1057" t="s">
        <v>23</v>
      </c>
      <c r="G33" s="1061">
        <v>40000000</v>
      </c>
      <c r="H33" s="1057" t="s">
        <v>3706</v>
      </c>
      <c r="I33" s="1057" t="s">
        <v>5508</v>
      </c>
      <c r="J33" s="1180">
        <f t="shared" si="0"/>
        <v>7.0593689599272574E-3</v>
      </c>
      <c r="K33" s="1180">
        <f>SUM(J$2:J33)</f>
        <v>0.37123560255444321</v>
      </c>
    </row>
    <row r="34" spans="1:11">
      <c r="A34" s="1057" t="s">
        <v>3260</v>
      </c>
      <c r="B34" s="1057" t="s">
        <v>1575</v>
      </c>
      <c r="C34" s="1057" t="s">
        <v>3261</v>
      </c>
      <c r="D34" s="1057" t="s">
        <v>1120</v>
      </c>
      <c r="E34" s="1057" t="s">
        <v>188</v>
      </c>
      <c r="F34" s="1057" t="s">
        <v>23</v>
      </c>
      <c r="G34" s="1061">
        <v>37272900</v>
      </c>
      <c r="H34" s="1057" t="s">
        <v>3069</v>
      </c>
      <c r="I34" s="1057" t="s">
        <v>3538</v>
      </c>
      <c r="J34" s="1180">
        <f t="shared" si="0"/>
        <v>6.5780788326618173E-3</v>
      </c>
      <c r="K34" s="1180">
        <f>SUM(J$2:J34)</f>
        <v>0.37781368138710503</v>
      </c>
    </row>
    <row r="35" spans="1:11">
      <c r="A35" s="1057" t="s">
        <v>1802</v>
      </c>
      <c r="B35" s="1057" t="s">
        <v>1575</v>
      </c>
      <c r="C35" s="1057" t="s">
        <v>1803</v>
      </c>
      <c r="D35" s="1057" t="s">
        <v>1120</v>
      </c>
      <c r="E35" s="1057" t="s">
        <v>188</v>
      </c>
      <c r="F35" s="1057" t="s">
        <v>23</v>
      </c>
      <c r="G35" s="1061">
        <v>35250000</v>
      </c>
      <c r="H35" s="1057" t="s">
        <v>1776</v>
      </c>
      <c r="I35" s="1057" t="s">
        <v>3540</v>
      </c>
      <c r="J35" s="1180">
        <f t="shared" si="0"/>
        <v>6.2210688959358955E-3</v>
      </c>
      <c r="K35" s="1180">
        <f>SUM(J$2:J35)</f>
        <v>0.3840347502830409</v>
      </c>
    </row>
    <row r="36" spans="1:11">
      <c r="A36" s="1057" t="s">
        <v>5323</v>
      </c>
      <c r="B36" s="1057" t="s">
        <v>1575</v>
      </c>
      <c r="C36" s="1057" t="s">
        <v>5324</v>
      </c>
      <c r="D36" s="1057" t="s">
        <v>1120</v>
      </c>
      <c r="E36" s="1057" t="s">
        <v>188</v>
      </c>
      <c r="F36" s="1057" t="s">
        <v>23</v>
      </c>
      <c r="G36" s="1061">
        <v>31220900</v>
      </c>
      <c r="H36" s="1057" t="s">
        <v>5460</v>
      </c>
      <c r="I36" s="1057" t="s">
        <v>5325</v>
      </c>
      <c r="J36" s="1180">
        <f t="shared" si="0"/>
        <v>5.5099963090248227E-3</v>
      </c>
      <c r="K36" s="1180">
        <f>SUM(J$2:J36)</f>
        <v>0.38954474659206573</v>
      </c>
    </row>
    <row r="37" spans="1:11">
      <c r="A37" s="1057" t="s">
        <v>1770</v>
      </c>
      <c r="B37" s="1057" t="s">
        <v>1575</v>
      </c>
      <c r="C37" s="1057" t="s">
        <v>1771</v>
      </c>
      <c r="D37" s="1057" t="s">
        <v>1120</v>
      </c>
      <c r="E37" s="1057" t="s">
        <v>188</v>
      </c>
      <c r="F37" s="1057" t="s">
        <v>23</v>
      </c>
      <c r="G37" s="1061">
        <v>30500000</v>
      </c>
      <c r="H37" s="1057" t="s">
        <v>1784</v>
      </c>
      <c r="I37" s="1057" t="s">
        <v>3541</v>
      </c>
      <c r="J37" s="1180">
        <f t="shared" si="0"/>
        <v>5.3827688319445337E-3</v>
      </c>
      <c r="K37" s="1180">
        <f>SUM(J$2:J37)</f>
        <v>0.39492751542401028</v>
      </c>
    </row>
    <row r="38" spans="1:11">
      <c r="A38" s="1057" t="s">
        <v>1478</v>
      </c>
      <c r="B38" s="1057" t="s">
        <v>181</v>
      </c>
      <c r="C38" s="1057" t="s">
        <v>1479</v>
      </c>
      <c r="D38" s="1057" t="s">
        <v>1120</v>
      </c>
      <c r="E38" s="1057" t="s">
        <v>188</v>
      </c>
      <c r="F38" s="1057" t="s">
        <v>23</v>
      </c>
      <c r="G38" s="1061">
        <v>30000000</v>
      </c>
      <c r="H38" s="1057" t="s">
        <v>1466</v>
      </c>
      <c r="I38" s="1057" t="s">
        <v>3543</v>
      </c>
      <c r="J38" s="1180">
        <f t="shared" si="0"/>
        <v>5.2945267199454435E-3</v>
      </c>
      <c r="K38" s="1180">
        <f>SUM(J$2:J38)</f>
        <v>0.40022204214395574</v>
      </c>
    </row>
    <row r="39" spans="1:11">
      <c r="A39" s="1057" t="s">
        <v>1576</v>
      </c>
      <c r="B39" s="1057" t="s">
        <v>1575</v>
      </c>
      <c r="C39" s="1057" t="s">
        <v>1577</v>
      </c>
      <c r="D39" s="1057" t="s">
        <v>1120</v>
      </c>
      <c r="E39" s="1057" t="s">
        <v>188</v>
      </c>
      <c r="F39" s="1057" t="s">
        <v>23</v>
      </c>
      <c r="G39" s="1061">
        <v>30000000</v>
      </c>
      <c r="H39" s="1057" t="s">
        <v>1138</v>
      </c>
      <c r="I39" s="1057" t="s">
        <v>3545</v>
      </c>
      <c r="J39" s="1180">
        <f t="shared" si="0"/>
        <v>5.2945267199454435E-3</v>
      </c>
      <c r="K39" s="1180">
        <f>SUM(J$2:J39)</f>
        <v>0.40551656886390119</v>
      </c>
    </row>
    <row r="40" spans="1:11">
      <c r="A40" s="1057" t="s">
        <v>1804</v>
      </c>
      <c r="B40" s="1057" t="s">
        <v>1575</v>
      </c>
      <c r="C40" s="1057" t="s">
        <v>1805</v>
      </c>
      <c r="D40" s="1057" t="s">
        <v>1120</v>
      </c>
      <c r="E40" s="1057" t="s">
        <v>188</v>
      </c>
      <c r="F40" s="1057" t="s">
        <v>23</v>
      </c>
      <c r="G40" s="1061">
        <v>30000000</v>
      </c>
      <c r="H40" s="1057" t="s">
        <v>1794</v>
      </c>
      <c r="I40" s="1057" t="s">
        <v>3544</v>
      </c>
      <c r="J40" s="1180">
        <f t="shared" si="0"/>
        <v>5.2945267199454435E-3</v>
      </c>
      <c r="K40" s="1180">
        <f>SUM(J$2:J40)</f>
        <v>0.41081109558384665</v>
      </c>
    </row>
    <row r="41" spans="1:11">
      <c r="A41" s="1057" t="s">
        <v>2841</v>
      </c>
      <c r="B41" s="1057" t="s">
        <v>187</v>
      </c>
      <c r="C41" s="1057" t="s">
        <v>2127</v>
      </c>
      <c r="D41" s="1057" t="s">
        <v>1122</v>
      </c>
      <c r="E41" s="1057" t="s">
        <v>5663</v>
      </c>
      <c r="F41" s="1057" t="s">
        <v>22</v>
      </c>
      <c r="G41" s="1061">
        <v>30000000</v>
      </c>
      <c r="H41" s="1057" t="s">
        <v>2118</v>
      </c>
      <c r="I41" s="1057" t="s">
        <v>3546</v>
      </c>
      <c r="J41" s="1180">
        <f t="shared" si="0"/>
        <v>5.2945267199454435E-3</v>
      </c>
      <c r="K41" s="1180">
        <f>SUM(J$2:J41)</f>
        <v>0.41610562230379211</v>
      </c>
    </row>
    <row r="42" spans="1:11">
      <c r="A42" s="1057" t="s">
        <v>2351</v>
      </c>
      <c r="B42" s="1057" t="s">
        <v>187</v>
      </c>
      <c r="C42" s="1057" t="s">
        <v>2352</v>
      </c>
      <c r="D42" s="1057" t="s">
        <v>1581</v>
      </c>
      <c r="E42" s="1057" t="s">
        <v>5663</v>
      </c>
      <c r="F42" s="1057" t="s">
        <v>23</v>
      </c>
      <c r="G42" s="1061">
        <v>30000000</v>
      </c>
      <c r="H42" s="1057" t="s">
        <v>1450</v>
      </c>
      <c r="I42" s="1057" t="s">
        <v>3547</v>
      </c>
      <c r="J42" s="1180">
        <f t="shared" si="0"/>
        <v>5.2945267199454435E-3</v>
      </c>
      <c r="K42" s="1180">
        <f>SUM(J$2:J42)</f>
        <v>0.42140014902373757</v>
      </c>
    </row>
    <row r="43" spans="1:11">
      <c r="A43" s="1057" t="s">
        <v>2851</v>
      </c>
      <c r="B43" s="1057" t="s">
        <v>181</v>
      </c>
      <c r="C43" s="1057" t="s">
        <v>2353</v>
      </c>
      <c r="D43" s="1057" t="s">
        <v>1924</v>
      </c>
      <c r="E43" s="1057" t="s">
        <v>188</v>
      </c>
      <c r="F43" s="1057" t="s">
        <v>22</v>
      </c>
      <c r="G43" s="1061">
        <v>30000000</v>
      </c>
      <c r="H43" s="1057" t="s">
        <v>2333</v>
      </c>
      <c r="I43" s="1057" t="s">
        <v>3548</v>
      </c>
      <c r="J43" s="1180">
        <f t="shared" si="0"/>
        <v>5.2945267199454435E-3</v>
      </c>
      <c r="K43" s="1180">
        <f>SUM(J$2:J43)</f>
        <v>0.42669467574368303</v>
      </c>
    </row>
    <row r="44" spans="1:11">
      <c r="A44" s="1057" t="s">
        <v>2624</v>
      </c>
      <c r="B44" s="1057" t="s">
        <v>1575</v>
      </c>
      <c r="C44" s="1057" t="s">
        <v>2625</v>
      </c>
      <c r="D44" s="1057" t="s">
        <v>1120</v>
      </c>
      <c r="E44" s="1057" t="s">
        <v>188</v>
      </c>
      <c r="F44" s="1057" t="s">
        <v>23</v>
      </c>
      <c r="G44" s="1060">
        <v>30000000</v>
      </c>
      <c r="H44" s="1057" t="s">
        <v>1848</v>
      </c>
      <c r="I44" s="1057" t="s">
        <v>3549</v>
      </c>
      <c r="J44" s="1180">
        <f t="shared" si="0"/>
        <v>5.2945267199454435E-3</v>
      </c>
      <c r="K44" s="1180">
        <f>SUM(J$2:J44)</f>
        <v>0.43198920246362849</v>
      </c>
    </row>
    <row r="45" spans="1:11">
      <c r="A45" s="1057" t="s">
        <v>2626</v>
      </c>
      <c r="B45" s="1057" t="s">
        <v>1575</v>
      </c>
      <c r="C45" s="1057" t="s">
        <v>2627</v>
      </c>
      <c r="D45" s="1057" t="s">
        <v>1120</v>
      </c>
      <c r="E45" s="1057" t="s">
        <v>188</v>
      </c>
      <c r="F45" s="1057" t="s">
        <v>23</v>
      </c>
      <c r="G45" s="1061">
        <v>30000000</v>
      </c>
      <c r="H45" s="1057" t="s">
        <v>1848</v>
      </c>
      <c r="I45" s="1057" t="s">
        <v>3549</v>
      </c>
      <c r="J45" s="1180">
        <f t="shared" si="0"/>
        <v>5.2945267199454435E-3</v>
      </c>
      <c r="K45" s="1180">
        <f>SUM(J$2:J45)</f>
        <v>0.43728372918357394</v>
      </c>
    </row>
    <row r="46" spans="1:11">
      <c r="A46" s="1057" t="s">
        <v>2676</v>
      </c>
      <c r="B46" s="1057" t="s">
        <v>1575</v>
      </c>
      <c r="C46" s="1057" t="s">
        <v>2677</v>
      </c>
      <c r="D46" s="1057" t="s">
        <v>1120</v>
      </c>
      <c r="E46" s="1057" t="s">
        <v>188</v>
      </c>
      <c r="F46" s="1057" t="s">
        <v>23</v>
      </c>
      <c r="G46" s="1060">
        <v>30000000</v>
      </c>
      <c r="H46" s="1057" t="s">
        <v>2644</v>
      </c>
      <c r="I46" s="1057" t="s">
        <v>3550</v>
      </c>
      <c r="J46" s="1180">
        <f t="shared" si="0"/>
        <v>5.2945267199454435E-3</v>
      </c>
      <c r="K46" s="1180">
        <f>SUM(J$2:J46)</f>
        <v>0.4425782559035194</v>
      </c>
    </row>
    <row r="47" spans="1:11">
      <c r="A47" s="1057" t="s">
        <v>5709</v>
      </c>
      <c r="B47" s="1057" t="s">
        <v>1575</v>
      </c>
      <c r="C47" s="1057" t="s">
        <v>5710</v>
      </c>
      <c r="D47" s="1057" t="s">
        <v>1120</v>
      </c>
      <c r="E47" s="1057" t="s">
        <v>188</v>
      </c>
      <c r="F47" s="1057" t="s">
        <v>23</v>
      </c>
      <c r="G47" s="1061">
        <v>30000000</v>
      </c>
      <c r="H47" s="1057" t="s">
        <v>3530</v>
      </c>
      <c r="I47" s="1057" t="s">
        <v>5711</v>
      </c>
      <c r="J47" s="1180">
        <f t="shared" si="0"/>
        <v>5.2945267199454435E-3</v>
      </c>
      <c r="K47" s="1180">
        <f>SUM(J$2:J47)</f>
        <v>0.44787278262346486</v>
      </c>
    </row>
    <row r="48" spans="1:11">
      <c r="A48" s="1057" t="s">
        <v>6353</v>
      </c>
      <c r="B48" s="1057" t="s">
        <v>187</v>
      </c>
      <c r="C48" s="1057" t="s">
        <v>6354</v>
      </c>
      <c r="D48" s="1057" t="s">
        <v>1581</v>
      </c>
      <c r="E48" s="1057" t="s">
        <v>5663</v>
      </c>
      <c r="F48" s="1057" t="s">
        <v>23</v>
      </c>
      <c r="G48" s="1061">
        <v>30000000</v>
      </c>
      <c r="H48" s="1057" t="s">
        <v>5984</v>
      </c>
      <c r="I48" s="1057" t="s">
        <v>6355</v>
      </c>
      <c r="J48" s="1180">
        <f t="shared" si="0"/>
        <v>5.2945267199454435E-3</v>
      </c>
      <c r="K48" s="1180">
        <f>SUM(J$2:J48)</f>
        <v>0.45316730934341032</v>
      </c>
    </row>
    <row r="49" spans="1:11">
      <c r="A49" s="1057" t="s">
        <v>2886</v>
      </c>
      <c r="B49" s="1057" t="s">
        <v>1575</v>
      </c>
      <c r="C49" s="1057" t="s">
        <v>2887</v>
      </c>
      <c r="D49" s="1057" t="s">
        <v>1120</v>
      </c>
      <c r="E49" s="1057" t="s">
        <v>188</v>
      </c>
      <c r="F49" s="1057" t="s">
        <v>23</v>
      </c>
      <c r="G49" s="1061">
        <v>29054300</v>
      </c>
      <c r="H49" s="1057" t="s">
        <v>2751</v>
      </c>
      <c r="I49" s="1057" t="s">
        <v>3551</v>
      </c>
      <c r="J49" s="1180">
        <f t="shared" si="0"/>
        <v>5.1276255893103629E-3</v>
      </c>
      <c r="K49" s="1180">
        <f>SUM(J$2:J49)</f>
        <v>0.45829493493272067</v>
      </c>
    </row>
    <row r="50" spans="1:11">
      <c r="A50" s="1057" t="s">
        <v>3268</v>
      </c>
      <c r="B50" s="1057" t="s">
        <v>187</v>
      </c>
      <c r="C50" s="1057" t="s">
        <v>3269</v>
      </c>
      <c r="D50" s="1057" t="s">
        <v>3270</v>
      </c>
      <c r="E50" s="1057" t="s">
        <v>5663</v>
      </c>
      <c r="F50" s="1057" t="s">
        <v>22</v>
      </c>
      <c r="G50" s="1060">
        <v>27000000</v>
      </c>
      <c r="H50" s="1057" t="s">
        <v>3243</v>
      </c>
      <c r="I50" s="1057" t="s">
        <v>3552</v>
      </c>
      <c r="J50" s="1180">
        <f t="shared" si="0"/>
        <v>4.7650740479508987E-3</v>
      </c>
      <c r="K50" s="1180">
        <f>SUM(J$2:J50)</f>
        <v>0.46306000898067157</v>
      </c>
    </row>
    <row r="51" spans="1:11">
      <c r="A51" s="1057" t="s">
        <v>2814</v>
      </c>
      <c r="B51" s="1057" t="s">
        <v>1575</v>
      </c>
      <c r="C51" s="1057" t="s">
        <v>1578</v>
      </c>
      <c r="D51" s="1057" t="s">
        <v>1120</v>
      </c>
      <c r="E51" s="1057" t="s">
        <v>188</v>
      </c>
      <c r="F51" s="1057" t="s">
        <v>23</v>
      </c>
      <c r="G51" s="1061">
        <v>26500000</v>
      </c>
      <c r="H51" s="1057" t="s">
        <v>1138</v>
      </c>
      <c r="I51" s="1057" t="s">
        <v>3545</v>
      </c>
      <c r="J51" s="1180">
        <f t="shared" si="0"/>
        <v>4.6768319359518085E-3</v>
      </c>
      <c r="K51" s="1180">
        <f>SUM(J$2:J51)</f>
        <v>0.46773684091662338</v>
      </c>
    </row>
    <row r="52" spans="1:11">
      <c r="A52" s="1057" t="s">
        <v>5861</v>
      </c>
      <c r="B52" s="1057" t="s">
        <v>2661</v>
      </c>
      <c r="C52" s="1057" t="s">
        <v>5862</v>
      </c>
      <c r="D52" s="1057" t="s">
        <v>3049</v>
      </c>
      <c r="E52" s="1057" t="s">
        <v>5663</v>
      </c>
      <c r="F52" s="1057" t="s">
        <v>22</v>
      </c>
      <c r="G52" s="1061">
        <v>26500000</v>
      </c>
      <c r="H52" s="1057" t="s">
        <v>3584</v>
      </c>
      <c r="I52" s="1057" t="s">
        <v>3694</v>
      </c>
      <c r="J52" s="1180">
        <f t="shared" si="0"/>
        <v>4.6768319359518085E-3</v>
      </c>
      <c r="K52" s="1180">
        <f>SUM(J$2:J52)</f>
        <v>0.47241367285257518</v>
      </c>
    </row>
    <row r="53" spans="1:11">
      <c r="A53" s="1057" t="s">
        <v>5812</v>
      </c>
      <c r="B53" s="1057" t="s">
        <v>1575</v>
      </c>
      <c r="C53" s="1057" t="s">
        <v>5813</v>
      </c>
      <c r="D53" s="1057" t="s">
        <v>1120</v>
      </c>
      <c r="E53" s="1057" t="s">
        <v>188</v>
      </c>
      <c r="F53" s="1057" t="s">
        <v>23</v>
      </c>
      <c r="G53" s="1061">
        <v>25734595</v>
      </c>
      <c r="H53" s="1057" t="s">
        <v>5990</v>
      </c>
      <c r="I53" s="1057" t="s">
        <v>3562</v>
      </c>
      <c r="J53" s="1180">
        <f t="shared" si="0"/>
        <v>4.54175002848248E-3</v>
      </c>
      <c r="K53" s="1180">
        <f>SUM(J$2:J53)</f>
        <v>0.47695542288105769</v>
      </c>
    </row>
    <row r="54" spans="1:11">
      <c r="A54" s="1057" t="s">
        <v>1735</v>
      </c>
      <c r="B54" s="1057" t="s">
        <v>92</v>
      </c>
      <c r="C54" s="1057" t="s">
        <v>1736</v>
      </c>
      <c r="D54" s="1057" t="s">
        <v>1120</v>
      </c>
      <c r="E54" s="1057" t="s">
        <v>188</v>
      </c>
      <c r="F54" s="1057" t="s">
        <v>23</v>
      </c>
      <c r="G54" s="1060">
        <v>25000000</v>
      </c>
      <c r="H54" s="1057" t="s">
        <v>1710</v>
      </c>
      <c r="I54" s="1057" t="s">
        <v>3555</v>
      </c>
      <c r="J54" s="1180">
        <f t="shared" si="0"/>
        <v>4.4121055999545361E-3</v>
      </c>
      <c r="K54" s="1180">
        <f>SUM(J$2:J54)</f>
        <v>0.48136752848101222</v>
      </c>
    </row>
    <row r="55" spans="1:11">
      <c r="A55" s="1057" t="s">
        <v>1681</v>
      </c>
      <c r="B55" s="1057" t="s">
        <v>92</v>
      </c>
      <c r="C55" s="1057" t="s">
        <v>1675</v>
      </c>
      <c r="D55" s="1057" t="s">
        <v>1120</v>
      </c>
      <c r="E55" s="1057" t="s">
        <v>188</v>
      </c>
      <c r="F55" s="1057" t="s">
        <v>23</v>
      </c>
      <c r="G55" s="1061">
        <v>25000000</v>
      </c>
      <c r="H55" s="1057" t="s">
        <v>1701</v>
      </c>
      <c r="I55" s="1057" t="s">
        <v>3521</v>
      </c>
      <c r="J55" s="1180">
        <f t="shared" si="0"/>
        <v>4.4121055999545361E-3</v>
      </c>
      <c r="K55" s="1180">
        <f>SUM(J$2:J55)</f>
        <v>0.48577963408096675</v>
      </c>
    </row>
    <row r="56" spans="1:11">
      <c r="A56" s="1057" t="s">
        <v>2819</v>
      </c>
      <c r="B56" s="1057" t="s">
        <v>185</v>
      </c>
      <c r="C56" s="1057" t="s">
        <v>1918</v>
      </c>
      <c r="D56" s="1057" t="s">
        <v>1121</v>
      </c>
      <c r="E56" s="1057" t="s">
        <v>5663</v>
      </c>
      <c r="F56" s="1057" t="s">
        <v>167</v>
      </c>
      <c r="G56" s="1061">
        <v>25000000</v>
      </c>
      <c r="H56" s="1057" t="s">
        <v>1867</v>
      </c>
      <c r="I56" s="1057" t="s">
        <v>3554</v>
      </c>
      <c r="J56" s="1180">
        <f t="shared" si="0"/>
        <v>4.4121055999545361E-3</v>
      </c>
      <c r="K56" s="1180">
        <f>SUM(J$2:J56)</f>
        <v>0.49019173968092128</v>
      </c>
    </row>
    <row r="57" spans="1:11">
      <c r="A57" s="1057" t="s">
        <v>2012</v>
      </c>
      <c r="B57" s="1057" t="s">
        <v>92</v>
      </c>
      <c r="C57" s="1057" t="s">
        <v>2013</v>
      </c>
      <c r="D57" s="1057" t="s">
        <v>1120</v>
      </c>
      <c r="E57" s="1057" t="s">
        <v>188</v>
      </c>
      <c r="F57" s="1057" t="s">
        <v>23</v>
      </c>
      <c r="G57" s="1061">
        <v>25000000</v>
      </c>
      <c r="H57" s="1057" t="s">
        <v>2049</v>
      </c>
      <c r="I57" s="1057" t="s">
        <v>3553</v>
      </c>
      <c r="J57" s="1180">
        <f t="shared" si="0"/>
        <v>4.4121055999545361E-3</v>
      </c>
      <c r="K57" s="1180">
        <f>SUM(J$2:J57)</f>
        <v>0.49460384528087581</v>
      </c>
    </row>
    <row r="58" spans="1:11">
      <c r="A58" s="1057" t="s">
        <v>3179</v>
      </c>
      <c r="B58" s="1057" t="s">
        <v>1575</v>
      </c>
      <c r="C58" s="1057" t="s">
        <v>3180</v>
      </c>
      <c r="D58" s="1057" t="s">
        <v>1120</v>
      </c>
      <c r="E58" s="1057" t="s">
        <v>188</v>
      </c>
      <c r="F58" s="1057" t="s">
        <v>23</v>
      </c>
      <c r="G58" s="1060">
        <v>25000000</v>
      </c>
      <c r="H58" s="1057" t="s">
        <v>3150</v>
      </c>
      <c r="I58" s="1057" t="s">
        <v>3556</v>
      </c>
      <c r="J58" s="1180">
        <f t="shared" si="0"/>
        <v>4.4121055999545361E-3</v>
      </c>
      <c r="K58" s="1180">
        <f>SUM(J$2:J58)</f>
        <v>0.49901595088083034</v>
      </c>
    </row>
    <row r="59" spans="1:11">
      <c r="A59" s="1057" t="s">
        <v>5696</v>
      </c>
      <c r="B59" s="1057" t="s">
        <v>1575</v>
      </c>
      <c r="C59" s="1057" t="s">
        <v>5697</v>
      </c>
      <c r="D59" s="1057" t="s">
        <v>1120</v>
      </c>
      <c r="E59" s="1057" t="s">
        <v>188</v>
      </c>
      <c r="F59" s="1057" t="s">
        <v>23</v>
      </c>
      <c r="G59" s="1061">
        <v>25000000</v>
      </c>
      <c r="H59" s="1057" t="s">
        <v>5655</v>
      </c>
      <c r="I59" s="1057" t="s">
        <v>5698</v>
      </c>
      <c r="J59" s="1180">
        <f t="shared" si="0"/>
        <v>4.4121055999545361E-3</v>
      </c>
      <c r="K59" s="1180">
        <f>SUM(J$2:J59)</f>
        <v>0.50342805648078492</v>
      </c>
    </row>
    <row r="60" spans="1:11">
      <c r="A60" s="1057" t="s">
        <v>5703</v>
      </c>
      <c r="B60" s="1057" t="s">
        <v>1575</v>
      </c>
      <c r="C60" s="1057" t="s">
        <v>5704</v>
      </c>
      <c r="D60" s="1057" t="s">
        <v>1120</v>
      </c>
      <c r="E60" s="1057" t="s">
        <v>188</v>
      </c>
      <c r="F60" s="1057" t="s">
        <v>23</v>
      </c>
      <c r="G60" s="1061">
        <v>25000000</v>
      </c>
      <c r="H60" s="1057" t="s">
        <v>5657</v>
      </c>
      <c r="I60" s="1057" t="s">
        <v>5705</v>
      </c>
      <c r="J60" s="1180">
        <f t="shared" si="0"/>
        <v>4.4121055999545361E-3</v>
      </c>
      <c r="K60" s="1180">
        <f>SUM(J$2:J60)</f>
        <v>0.50784016208073945</v>
      </c>
    </row>
    <row r="61" spans="1:11">
      <c r="A61" s="1057" t="s">
        <v>5712</v>
      </c>
      <c r="B61" s="1057" t="s">
        <v>1575</v>
      </c>
      <c r="C61" s="1057" t="s">
        <v>5713</v>
      </c>
      <c r="D61" s="1057" t="s">
        <v>1120</v>
      </c>
      <c r="E61" s="1057" t="s">
        <v>188</v>
      </c>
      <c r="F61" s="1057" t="s">
        <v>23</v>
      </c>
      <c r="G61" s="1061">
        <v>25000000</v>
      </c>
      <c r="H61" s="1057" t="s">
        <v>3530</v>
      </c>
      <c r="I61" s="1057" t="s">
        <v>5711</v>
      </c>
      <c r="J61" s="1180">
        <f t="shared" si="0"/>
        <v>4.4121055999545361E-3</v>
      </c>
      <c r="K61" s="1180">
        <f>SUM(J$2:J61)</f>
        <v>0.51225226768069398</v>
      </c>
    </row>
    <row r="62" spans="1:11">
      <c r="A62" s="1057" t="s">
        <v>3258</v>
      </c>
      <c r="B62" s="1057" t="s">
        <v>1575</v>
      </c>
      <c r="C62" s="1057" t="s">
        <v>3259</v>
      </c>
      <c r="D62" s="1057" t="s">
        <v>1120</v>
      </c>
      <c r="E62" s="1057" t="s">
        <v>188</v>
      </c>
      <c r="F62" s="1057" t="s">
        <v>23</v>
      </c>
      <c r="G62" s="1060">
        <v>23685000</v>
      </c>
      <c r="H62" s="1057" t="s">
        <v>3233</v>
      </c>
      <c r="I62" s="1057" t="s">
        <v>3558</v>
      </c>
      <c r="J62" s="1180">
        <f t="shared" si="0"/>
        <v>4.1800288453969275E-3</v>
      </c>
      <c r="K62" s="1180">
        <f>SUM(J$2:J62)</f>
        <v>0.51643229652609091</v>
      </c>
    </row>
    <row r="63" spans="1:11">
      <c r="A63" s="1057" t="s">
        <v>1806</v>
      </c>
      <c r="B63" s="1057" t="s">
        <v>1575</v>
      </c>
      <c r="C63" s="1057" t="s">
        <v>1769</v>
      </c>
      <c r="D63" s="1057" t="s">
        <v>1120</v>
      </c>
      <c r="E63" s="1057" t="s">
        <v>188</v>
      </c>
      <c r="F63" s="1057" t="s">
        <v>23</v>
      </c>
      <c r="G63" s="1061">
        <v>23400000</v>
      </c>
      <c r="H63" s="1057" t="s">
        <v>1790</v>
      </c>
      <c r="I63" s="1057" t="s">
        <v>3559</v>
      </c>
      <c r="J63" s="1180">
        <f t="shared" si="0"/>
        <v>4.129730841557446E-3</v>
      </c>
      <c r="K63" s="1180">
        <f>SUM(J$2:J63)</f>
        <v>0.52056202736764834</v>
      </c>
    </row>
    <row r="64" spans="1:11">
      <c r="A64" s="1057" t="s">
        <v>2801</v>
      </c>
      <c r="B64" s="1057" t="s">
        <v>181</v>
      </c>
      <c r="C64" s="1057" t="s">
        <v>1510</v>
      </c>
      <c r="D64" s="1057" t="s">
        <v>1120</v>
      </c>
      <c r="E64" s="1057" t="s">
        <v>188</v>
      </c>
      <c r="F64" s="1057" t="s">
        <v>23</v>
      </c>
      <c r="G64" s="1060">
        <v>23000000</v>
      </c>
      <c r="H64" s="1057" t="s">
        <v>1499</v>
      </c>
      <c r="I64" s="1057" t="s">
        <v>3560</v>
      </c>
      <c r="J64" s="1180">
        <f t="shared" si="0"/>
        <v>4.0591371519581735E-3</v>
      </c>
      <c r="K64" s="1180">
        <f>SUM(J$2:J64)</f>
        <v>0.5246211645196065</v>
      </c>
    </row>
    <row r="65" spans="1:11">
      <c r="A65" s="1057" t="s">
        <v>2354</v>
      </c>
      <c r="B65" s="1057" t="s">
        <v>1575</v>
      </c>
      <c r="C65" s="1057" t="s">
        <v>2355</v>
      </c>
      <c r="D65" s="1057" t="s">
        <v>1120</v>
      </c>
      <c r="E65" s="1057" t="s">
        <v>188</v>
      </c>
      <c r="F65" s="1057" t="s">
        <v>23</v>
      </c>
      <c r="G65" s="1061">
        <v>23000000</v>
      </c>
      <c r="H65" s="1057" t="s">
        <v>2335</v>
      </c>
      <c r="I65" s="1057" t="s">
        <v>3561</v>
      </c>
      <c r="J65" s="1180">
        <f t="shared" si="0"/>
        <v>4.0591371519581735E-3</v>
      </c>
      <c r="K65" s="1180">
        <f>SUM(J$2:J65)</f>
        <v>0.52868030167156466</v>
      </c>
    </row>
    <row r="66" spans="1:11">
      <c r="A66" s="1057" t="s">
        <v>5847</v>
      </c>
      <c r="B66" s="1057" t="s">
        <v>1575</v>
      </c>
      <c r="C66" s="1057" t="s">
        <v>5848</v>
      </c>
      <c r="D66" s="1057" t="s">
        <v>1120</v>
      </c>
      <c r="E66" s="1057" t="s">
        <v>188</v>
      </c>
      <c r="F66" s="1057" t="s">
        <v>23</v>
      </c>
      <c r="G66" s="1061">
        <v>23000000</v>
      </c>
      <c r="H66" s="1057" t="s">
        <v>5797</v>
      </c>
      <c r="I66" s="1057" t="s">
        <v>5849</v>
      </c>
      <c r="J66" s="1180">
        <f t="shared" si="0"/>
        <v>4.0591371519581735E-3</v>
      </c>
      <c r="K66" s="1180">
        <f>SUM(J$2:J66)</f>
        <v>0.53273943882352282</v>
      </c>
    </row>
    <row r="67" spans="1:11">
      <c r="A67" s="1057" t="s">
        <v>2356</v>
      </c>
      <c r="B67" s="1057" t="s">
        <v>1575</v>
      </c>
      <c r="C67" s="1057" t="s">
        <v>2357</v>
      </c>
      <c r="D67" s="1057" t="s">
        <v>1120</v>
      </c>
      <c r="E67" s="1057" t="s">
        <v>188</v>
      </c>
      <c r="F67" s="1057" t="s">
        <v>23</v>
      </c>
      <c r="G67" s="1060">
        <v>22445000</v>
      </c>
      <c r="H67" s="1057" t="s">
        <v>1154</v>
      </c>
      <c r="I67" s="1057" t="s">
        <v>3562</v>
      </c>
      <c r="J67" s="1180">
        <f t="shared" ref="J67:J130" si="1">G67/SUM(G:G)</f>
        <v>3.961188407639182E-3</v>
      </c>
      <c r="K67" s="1180">
        <f>SUM(J$2:J67)</f>
        <v>0.53670062723116196</v>
      </c>
    </row>
    <row r="68" spans="1:11">
      <c r="A68" s="1057" t="s">
        <v>5413</v>
      </c>
      <c r="B68" s="1057" t="s">
        <v>1575</v>
      </c>
      <c r="C68" s="1057" t="s">
        <v>5414</v>
      </c>
      <c r="D68" s="1057" t="s">
        <v>1120</v>
      </c>
      <c r="E68" s="1057" t="s">
        <v>188</v>
      </c>
      <c r="F68" s="1057" t="s">
        <v>23</v>
      </c>
      <c r="G68" s="1061">
        <v>22000000</v>
      </c>
      <c r="H68" s="1057" t="s">
        <v>5376</v>
      </c>
      <c r="I68" s="1057" t="s">
        <v>5415</v>
      </c>
      <c r="J68" s="1180">
        <f t="shared" si="1"/>
        <v>3.8826529279599917E-3</v>
      </c>
      <c r="K68" s="1180">
        <f>SUM(J$2:J68)</f>
        <v>0.54058328015912194</v>
      </c>
    </row>
    <row r="69" spans="1:11">
      <c r="A69" s="1057" t="s">
        <v>2977</v>
      </c>
      <c r="B69" s="1057" t="s">
        <v>1575</v>
      </c>
      <c r="C69" s="1057" t="s">
        <v>2978</v>
      </c>
      <c r="D69" s="1057" t="s">
        <v>1120</v>
      </c>
      <c r="E69" s="1057" t="s">
        <v>188</v>
      </c>
      <c r="F69" s="1057" t="s">
        <v>23</v>
      </c>
      <c r="G69" s="1061">
        <v>21131900</v>
      </c>
      <c r="H69" s="1057" t="s">
        <v>2927</v>
      </c>
      <c r="I69" s="1057" t="s">
        <v>3564</v>
      </c>
      <c r="J69" s="1180">
        <f t="shared" si="1"/>
        <v>3.7294469731071703E-3</v>
      </c>
      <c r="K69" s="1180">
        <f>SUM(J$2:J69)</f>
        <v>0.54431272713222911</v>
      </c>
    </row>
    <row r="70" spans="1:11">
      <c r="A70" s="1057" t="s">
        <v>2615</v>
      </c>
      <c r="B70" s="1057" t="s">
        <v>1575</v>
      </c>
      <c r="C70" s="1057" t="s">
        <v>2616</v>
      </c>
      <c r="D70" s="1057" t="s">
        <v>1120</v>
      </c>
      <c r="E70" s="1057" t="s">
        <v>188</v>
      </c>
      <c r="F70" s="1057" t="s">
        <v>23</v>
      </c>
      <c r="G70" s="1060">
        <v>20666293</v>
      </c>
      <c r="H70" s="1057" t="s">
        <v>2580</v>
      </c>
      <c r="I70" s="1057" t="s">
        <v>3534</v>
      </c>
      <c r="J70" s="1180">
        <f t="shared" si="1"/>
        <v>3.647274683024049E-3</v>
      </c>
      <c r="K70" s="1180">
        <f>SUM(J$2:J70)</f>
        <v>0.54796000181525317</v>
      </c>
    </row>
    <row r="71" spans="1:11">
      <c r="A71" s="1057" t="s">
        <v>5509</v>
      </c>
      <c r="B71" s="1057" t="s">
        <v>1575</v>
      </c>
      <c r="C71" s="1057" t="s">
        <v>5510</v>
      </c>
      <c r="D71" s="1057" t="s">
        <v>1120</v>
      </c>
      <c r="E71" s="1057" t="s">
        <v>188</v>
      </c>
      <c r="F71" s="1057" t="s">
        <v>23</v>
      </c>
      <c r="G71" s="1060">
        <v>20423866</v>
      </c>
      <c r="H71" s="1057" t="s">
        <v>3513</v>
      </c>
      <c r="I71" s="1057" t="s">
        <v>5511</v>
      </c>
      <c r="J71" s="1180">
        <f t="shared" si="1"/>
        <v>3.6044901420528418E-3</v>
      </c>
      <c r="K71" s="1180">
        <f>SUM(J$2:J71)</f>
        <v>0.55156449195730606</v>
      </c>
    </row>
    <row r="72" spans="1:11">
      <c r="A72" s="1057" t="s">
        <v>5309</v>
      </c>
      <c r="B72" s="1057" t="s">
        <v>1575</v>
      </c>
      <c r="C72" s="1057" t="s">
        <v>5310</v>
      </c>
      <c r="D72" s="1057" t="s">
        <v>1120</v>
      </c>
      <c r="E72" s="1057" t="s">
        <v>188</v>
      </c>
      <c r="F72" s="1057" t="s">
        <v>23</v>
      </c>
      <c r="G72" s="1061">
        <v>20041300</v>
      </c>
      <c r="H72" s="1057" t="s">
        <v>3442</v>
      </c>
      <c r="I72" s="1057" t="s">
        <v>5311</v>
      </c>
      <c r="J72" s="1180">
        <f t="shared" si="1"/>
        <v>3.5369732784147536E-3</v>
      </c>
      <c r="K72" s="1180">
        <f>SUM(J$2:J72)</f>
        <v>0.55510146523572079</v>
      </c>
    </row>
    <row r="73" spans="1:11">
      <c r="A73" s="1057" t="s">
        <v>1682</v>
      </c>
      <c r="B73" s="1057" t="s">
        <v>92</v>
      </c>
      <c r="C73" s="1057" t="s">
        <v>1676</v>
      </c>
      <c r="D73" s="1057" t="s">
        <v>1120</v>
      </c>
      <c r="E73" s="1057" t="s">
        <v>188</v>
      </c>
      <c r="F73" s="1057" t="s">
        <v>23</v>
      </c>
      <c r="G73" s="1061">
        <v>20000000</v>
      </c>
      <c r="H73" s="1057" t="s">
        <v>1619</v>
      </c>
      <c r="I73" s="1057" t="s">
        <v>3569</v>
      </c>
      <c r="J73" s="1180">
        <f t="shared" si="1"/>
        <v>3.5296844799636287E-3</v>
      </c>
      <c r="K73" s="1180">
        <f>SUM(J$2:J73)</f>
        <v>0.55863114971568439</v>
      </c>
    </row>
    <row r="74" spans="1:11">
      <c r="A74" s="1057" t="s">
        <v>1846</v>
      </c>
      <c r="B74" s="1057" t="s">
        <v>1575</v>
      </c>
      <c r="C74" s="1057" t="s">
        <v>1847</v>
      </c>
      <c r="D74" s="1057" t="s">
        <v>1120</v>
      </c>
      <c r="E74" s="1057" t="s">
        <v>188</v>
      </c>
      <c r="F74" s="1057" t="s">
        <v>23</v>
      </c>
      <c r="G74" s="1061">
        <v>20000000</v>
      </c>
      <c r="H74" s="1057" t="s">
        <v>1838</v>
      </c>
      <c r="I74" s="1057" t="s">
        <v>3572</v>
      </c>
      <c r="J74" s="1180">
        <f t="shared" si="1"/>
        <v>3.5296844799636287E-3</v>
      </c>
      <c r="K74" s="1180">
        <f>SUM(J$2:J74)</f>
        <v>0.562160834195648</v>
      </c>
    </row>
    <row r="75" spans="1:11">
      <c r="A75" s="1057" t="s">
        <v>1882</v>
      </c>
      <c r="B75" s="1057" t="s">
        <v>1575</v>
      </c>
      <c r="C75" s="1057" t="s">
        <v>1883</v>
      </c>
      <c r="D75" s="1057" t="s">
        <v>1120</v>
      </c>
      <c r="E75" s="1057" t="s">
        <v>188</v>
      </c>
      <c r="F75" s="1057" t="s">
        <v>23</v>
      </c>
      <c r="G75" s="1061">
        <v>20000000</v>
      </c>
      <c r="H75" s="1057" t="s">
        <v>1865</v>
      </c>
      <c r="I75" s="1057" t="s">
        <v>3573</v>
      </c>
      <c r="J75" s="1180">
        <f t="shared" si="1"/>
        <v>3.5296844799636287E-3</v>
      </c>
      <c r="K75" s="1180">
        <f>SUM(J$2:J75)</f>
        <v>0.5656905186756116</v>
      </c>
    </row>
    <row r="76" spans="1:11">
      <c r="A76" s="1057" t="s">
        <v>1921</v>
      </c>
      <c r="B76" s="1057" t="s">
        <v>92</v>
      </c>
      <c r="C76" s="1057" t="s">
        <v>1922</v>
      </c>
      <c r="D76" s="1057" t="s">
        <v>1120</v>
      </c>
      <c r="E76" s="1057" t="s">
        <v>188</v>
      </c>
      <c r="F76" s="1057" t="s">
        <v>23</v>
      </c>
      <c r="G76" s="1061">
        <v>20000000</v>
      </c>
      <c r="H76" s="1057" t="s">
        <v>1908</v>
      </c>
      <c r="I76" s="1057" t="s">
        <v>3568</v>
      </c>
      <c r="J76" s="1180">
        <f t="shared" si="1"/>
        <v>3.5296844799636287E-3</v>
      </c>
      <c r="K76" s="1180">
        <f>SUM(J$2:J76)</f>
        <v>0.5692202031555752</v>
      </c>
    </row>
    <row r="77" spans="1:11">
      <c r="A77" s="1057" t="s">
        <v>1889</v>
      </c>
      <c r="B77" s="1057" t="s">
        <v>1575</v>
      </c>
      <c r="C77" s="1057" t="s">
        <v>1890</v>
      </c>
      <c r="D77" s="1057" t="s">
        <v>1120</v>
      </c>
      <c r="E77" s="1057" t="s">
        <v>188</v>
      </c>
      <c r="F77" s="1057" t="s">
        <v>23</v>
      </c>
      <c r="G77" s="1061">
        <v>20000000</v>
      </c>
      <c r="H77" s="1057" t="s">
        <v>1954</v>
      </c>
      <c r="I77" s="1057" t="s">
        <v>3570</v>
      </c>
      <c r="J77" s="1180">
        <f t="shared" si="1"/>
        <v>3.5296844799636287E-3</v>
      </c>
      <c r="K77" s="1180">
        <f>SUM(J$2:J77)</f>
        <v>0.5727498876355388</v>
      </c>
    </row>
    <row r="78" spans="1:11">
      <c r="A78" s="1057" t="s">
        <v>2358</v>
      </c>
      <c r="B78" s="1057" t="s">
        <v>1575</v>
      </c>
      <c r="C78" s="1057" t="s">
        <v>2359</v>
      </c>
      <c r="D78" s="1057" t="s">
        <v>1120</v>
      </c>
      <c r="E78" s="1057" t="s">
        <v>188</v>
      </c>
      <c r="F78" s="1057" t="s">
        <v>23</v>
      </c>
      <c r="G78" s="1060">
        <v>20000000</v>
      </c>
      <c r="H78" s="1057" t="s">
        <v>1143</v>
      </c>
      <c r="I78" s="1057" t="s">
        <v>3574</v>
      </c>
      <c r="J78" s="1180">
        <f t="shared" si="1"/>
        <v>3.5296844799636287E-3</v>
      </c>
      <c r="K78" s="1180">
        <f>SUM(J$2:J78)</f>
        <v>0.5762795721155024</v>
      </c>
    </row>
    <row r="79" spans="1:11">
      <c r="A79" s="1057" t="s">
        <v>2891</v>
      </c>
      <c r="B79" s="1057" t="s">
        <v>187</v>
      </c>
      <c r="C79" s="1057" t="s">
        <v>2892</v>
      </c>
      <c r="D79" s="1057" t="s">
        <v>2893</v>
      </c>
      <c r="E79" s="1057" t="s">
        <v>5663</v>
      </c>
      <c r="F79" s="1057" t="s">
        <v>22</v>
      </c>
      <c r="G79" s="1061">
        <v>20000000</v>
      </c>
      <c r="H79" s="1057" t="s">
        <v>2752</v>
      </c>
      <c r="I79" s="1057" t="s">
        <v>3575</v>
      </c>
      <c r="J79" s="1180">
        <f t="shared" si="1"/>
        <v>3.5296844799636287E-3</v>
      </c>
      <c r="K79" s="1180">
        <f>SUM(J$2:J79)</f>
        <v>0.579809256595466</v>
      </c>
    </row>
    <row r="80" spans="1:11">
      <c r="A80" s="1057" t="s">
        <v>3087</v>
      </c>
      <c r="B80" s="1057" t="s">
        <v>187</v>
      </c>
      <c r="C80" s="1057" t="s">
        <v>3088</v>
      </c>
      <c r="D80" s="1057" t="s">
        <v>1581</v>
      </c>
      <c r="E80" s="1057" t="s">
        <v>5663</v>
      </c>
      <c r="F80" s="1057" t="s">
        <v>23</v>
      </c>
      <c r="G80" s="1061">
        <v>20000000</v>
      </c>
      <c r="H80" s="1057" t="s">
        <v>3030</v>
      </c>
      <c r="I80" s="1057" t="s">
        <v>3576</v>
      </c>
      <c r="J80" s="1180">
        <f t="shared" si="1"/>
        <v>3.5296844799636287E-3</v>
      </c>
      <c r="K80" s="1180">
        <f>SUM(J$2:J80)</f>
        <v>0.58333894107542961</v>
      </c>
    </row>
    <row r="81" spans="1:11">
      <c r="A81" s="1057" t="s">
        <v>3252</v>
      </c>
      <c r="B81" s="1057" t="s">
        <v>185</v>
      </c>
      <c r="C81" s="1057" t="s">
        <v>3253</v>
      </c>
      <c r="D81" s="1057" t="s">
        <v>1121</v>
      </c>
      <c r="E81" s="1057" t="s">
        <v>5663</v>
      </c>
      <c r="F81" s="1057" t="s">
        <v>167</v>
      </c>
      <c r="G81" s="1061">
        <v>20000000</v>
      </c>
      <c r="H81" s="1057" t="s">
        <v>3227</v>
      </c>
      <c r="I81" s="1057" t="s">
        <v>3571</v>
      </c>
      <c r="J81" s="1180">
        <f t="shared" si="1"/>
        <v>3.5296844799636287E-3</v>
      </c>
      <c r="K81" s="1180">
        <f>SUM(J$2:J81)</f>
        <v>0.58686862555539321</v>
      </c>
    </row>
    <row r="82" spans="1:11">
      <c r="A82" s="1057" t="s">
        <v>5411</v>
      </c>
      <c r="B82" s="1057" t="s">
        <v>184</v>
      </c>
      <c r="C82" s="1057" t="s">
        <v>5412</v>
      </c>
      <c r="D82" s="1057" t="s">
        <v>1678</v>
      </c>
      <c r="E82" s="1057" t="s">
        <v>5663</v>
      </c>
      <c r="F82" s="1057" t="s">
        <v>23</v>
      </c>
      <c r="G82" s="1060">
        <v>20000000</v>
      </c>
      <c r="H82" s="1057" t="s">
        <v>5371</v>
      </c>
      <c r="I82" s="1057" t="s">
        <v>3655</v>
      </c>
      <c r="J82" s="1180">
        <f t="shared" si="1"/>
        <v>3.5296844799636287E-3</v>
      </c>
      <c r="K82" s="1180">
        <f>SUM(J$2:J82)</f>
        <v>0.59039831003535681</v>
      </c>
    </row>
    <row r="83" spans="1:11">
      <c r="A83" s="1057" t="s">
        <v>5512</v>
      </c>
      <c r="B83" s="1057" t="s">
        <v>2661</v>
      </c>
      <c r="C83" s="1057" t="s">
        <v>5513</v>
      </c>
      <c r="D83" s="1057" t="s">
        <v>3049</v>
      </c>
      <c r="E83" s="1057" t="s">
        <v>5663</v>
      </c>
      <c r="F83" s="1057" t="s">
        <v>22</v>
      </c>
      <c r="G83" s="1060">
        <v>20000000</v>
      </c>
      <c r="H83" s="1057" t="s">
        <v>3565</v>
      </c>
      <c r="I83" s="1057" t="s">
        <v>3675</v>
      </c>
      <c r="J83" s="1180">
        <f t="shared" si="1"/>
        <v>3.5296844799636287E-3</v>
      </c>
      <c r="K83" s="1180">
        <f>SUM(J$2:J83)</f>
        <v>0.59392799451532041</v>
      </c>
    </row>
    <row r="84" spans="1:11">
      <c r="A84" s="1057" t="s">
        <v>5514</v>
      </c>
      <c r="B84" s="1057" t="s">
        <v>187</v>
      </c>
      <c r="C84" s="1057" t="s">
        <v>5515</v>
      </c>
      <c r="D84" s="1057" t="s">
        <v>2719</v>
      </c>
      <c r="E84" s="1057" t="s">
        <v>5663</v>
      </c>
      <c r="F84" s="1057" t="s">
        <v>22</v>
      </c>
      <c r="G84" s="1060">
        <v>20000000</v>
      </c>
      <c r="H84" s="1057" t="s">
        <v>5465</v>
      </c>
      <c r="I84" s="1057" t="s">
        <v>5516</v>
      </c>
      <c r="J84" s="1180">
        <f t="shared" si="1"/>
        <v>3.5296844799636287E-3</v>
      </c>
      <c r="K84" s="1180">
        <f>SUM(J$2:J84)</f>
        <v>0.59745767899528401</v>
      </c>
    </row>
    <row r="85" spans="1:11">
      <c r="A85" s="1057" t="s">
        <v>5664</v>
      </c>
      <c r="B85" s="1057" t="s">
        <v>1575</v>
      </c>
      <c r="C85" s="1057" t="s">
        <v>5665</v>
      </c>
      <c r="D85" s="1057" t="s">
        <v>1120</v>
      </c>
      <c r="E85" s="1057" t="s">
        <v>188</v>
      </c>
      <c r="F85" s="1057" t="s">
        <v>23</v>
      </c>
      <c r="G85" s="1061">
        <v>20000000</v>
      </c>
      <c r="H85" s="1057" t="s">
        <v>5476</v>
      </c>
      <c r="I85" s="1057" t="s">
        <v>3687</v>
      </c>
      <c r="J85" s="1180">
        <f t="shared" si="1"/>
        <v>3.5296844799636287E-3</v>
      </c>
      <c r="K85" s="1180">
        <f>SUM(J$2:J85)</f>
        <v>0.60098736347524762</v>
      </c>
    </row>
    <row r="86" spans="1:11">
      <c r="A86" s="1057" t="s">
        <v>2615</v>
      </c>
      <c r="B86" s="1057" t="s">
        <v>1575</v>
      </c>
      <c r="C86" s="1057" t="s">
        <v>2616</v>
      </c>
      <c r="D86" s="1057" t="s">
        <v>1120</v>
      </c>
      <c r="E86" s="1057" t="s">
        <v>188</v>
      </c>
      <c r="F86" s="1057" t="s">
        <v>23</v>
      </c>
      <c r="G86" s="1061">
        <v>19911000</v>
      </c>
      <c r="H86" s="1057" t="s">
        <v>2638</v>
      </c>
      <c r="I86" s="1057" t="s">
        <v>3534</v>
      </c>
      <c r="J86" s="1180">
        <f t="shared" si="1"/>
        <v>3.5139773840277906E-3</v>
      </c>
      <c r="K86" s="1180">
        <f>SUM(J$2:J86)</f>
        <v>0.60450134085927543</v>
      </c>
    </row>
    <row r="87" spans="1:11">
      <c r="A87" s="1057" t="s">
        <v>2857</v>
      </c>
      <c r="B87" s="1057" t="s">
        <v>185</v>
      </c>
      <c r="C87" s="1057" t="s">
        <v>2360</v>
      </c>
      <c r="D87" s="1057" t="s">
        <v>1121</v>
      </c>
      <c r="E87" s="1057" t="s">
        <v>5663</v>
      </c>
      <c r="F87" s="1057" t="s">
        <v>167</v>
      </c>
      <c r="G87" s="1060">
        <v>19500000</v>
      </c>
      <c r="H87" s="1057" t="s">
        <v>2334</v>
      </c>
      <c r="I87" s="1057" t="s">
        <v>3577</v>
      </c>
      <c r="J87" s="1180">
        <f t="shared" si="1"/>
        <v>3.441442367964538E-3</v>
      </c>
      <c r="K87" s="1180">
        <f>SUM(J$2:J87)</f>
        <v>0.60794278322723994</v>
      </c>
    </row>
    <row r="88" spans="1:11">
      <c r="A88" s="1057" t="s">
        <v>5323</v>
      </c>
      <c r="B88" s="1057" t="s">
        <v>1575</v>
      </c>
      <c r="C88" s="1057" t="s">
        <v>5324</v>
      </c>
      <c r="D88" s="1057" t="s">
        <v>1120</v>
      </c>
      <c r="E88" s="1057" t="s">
        <v>188</v>
      </c>
      <c r="F88" s="1057" t="s">
        <v>23</v>
      </c>
      <c r="G88" s="1061">
        <v>19356200</v>
      </c>
      <c r="H88" s="1057" t="s">
        <v>5291</v>
      </c>
      <c r="I88" s="1057" t="s">
        <v>5325</v>
      </c>
      <c r="J88" s="1180">
        <f t="shared" si="1"/>
        <v>3.4160639365535994E-3</v>
      </c>
      <c r="K88" s="1180">
        <f>SUM(J$2:J88)</f>
        <v>0.61135884716379352</v>
      </c>
    </row>
    <row r="89" spans="1:11">
      <c r="A89" s="1057" t="s">
        <v>5309</v>
      </c>
      <c r="B89" s="1057" t="s">
        <v>1575</v>
      </c>
      <c r="C89" s="1057" t="s">
        <v>5310</v>
      </c>
      <c r="D89" s="1057" t="s">
        <v>1120</v>
      </c>
      <c r="E89" s="1057" t="s">
        <v>188</v>
      </c>
      <c r="F89" s="1057" t="s">
        <v>23</v>
      </c>
      <c r="G89" s="1061">
        <v>19119600</v>
      </c>
      <c r="H89" s="1057" t="s">
        <v>3684</v>
      </c>
      <c r="I89" s="1057" t="s">
        <v>5311</v>
      </c>
      <c r="J89" s="1180">
        <f t="shared" si="1"/>
        <v>3.3743077691556298E-3</v>
      </c>
      <c r="K89" s="1180">
        <f>SUM(J$2:J89)</f>
        <v>0.61473315493294911</v>
      </c>
    </row>
    <row r="90" spans="1:11">
      <c r="A90" s="1057" t="s">
        <v>5323</v>
      </c>
      <c r="B90" s="1057" t="s">
        <v>1575</v>
      </c>
      <c r="C90" s="1057" t="s">
        <v>5324</v>
      </c>
      <c r="D90" s="1057" t="s">
        <v>1120</v>
      </c>
      <c r="E90" s="1057" t="s">
        <v>188</v>
      </c>
      <c r="F90" s="1057" t="s">
        <v>23</v>
      </c>
      <c r="G90" s="1060">
        <v>19070000</v>
      </c>
      <c r="H90" s="1057" t="s">
        <v>5373</v>
      </c>
      <c r="I90" s="1057" t="s">
        <v>5325</v>
      </c>
      <c r="J90" s="1180">
        <f t="shared" si="1"/>
        <v>3.3655541516453202E-3</v>
      </c>
      <c r="K90" s="1180">
        <f>SUM(J$2:J90)</f>
        <v>0.61809870908459441</v>
      </c>
    </row>
    <row r="91" spans="1:11">
      <c r="A91" s="1057" t="s">
        <v>6365</v>
      </c>
      <c r="B91" s="1057" t="s">
        <v>187</v>
      </c>
      <c r="C91" s="1057" t="s">
        <v>6366</v>
      </c>
      <c r="D91" s="1057" t="s">
        <v>2430</v>
      </c>
      <c r="E91" s="1057" t="s">
        <v>5663</v>
      </c>
      <c r="F91" s="1057" t="s">
        <v>23</v>
      </c>
      <c r="G91" s="1061">
        <v>19000000</v>
      </c>
      <c r="H91" s="1057" t="s">
        <v>3532</v>
      </c>
      <c r="I91" s="1057" t="s">
        <v>6367</v>
      </c>
      <c r="J91" s="1180">
        <f t="shared" si="1"/>
        <v>3.3532002559654474E-3</v>
      </c>
      <c r="K91" s="1180">
        <f>SUM(J$2:J91)</f>
        <v>0.62145190934055983</v>
      </c>
    </row>
    <row r="92" spans="1:11">
      <c r="A92" s="1057" t="s">
        <v>5312</v>
      </c>
      <c r="B92" s="1057" t="s">
        <v>1575</v>
      </c>
      <c r="C92" s="1057" t="s">
        <v>5313</v>
      </c>
      <c r="D92" s="1057" t="s">
        <v>1120</v>
      </c>
      <c r="E92" s="1057" t="s">
        <v>188</v>
      </c>
      <c r="F92" s="1057" t="s">
        <v>23</v>
      </c>
      <c r="G92" s="1061">
        <v>17759600</v>
      </c>
      <c r="H92" s="1057" t="s">
        <v>3542</v>
      </c>
      <c r="I92" s="1057" t="s">
        <v>5314</v>
      </c>
      <c r="J92" s="1180">
        <f t="shared" si="1"/>
        <v>3.1342892245181031E-3</v>
      </c>
      <c r="K92" s="1180">
        <f>SUM(J$2:J92)</f>
        <v>0.62458619856507791</v>
      </c>
    </row>
    <row r="93" spans="1:11">
      <c r="A93" s="1057" t="s">
        <v>5326</v>
      </c>
      <c r="B93" s="1057" t="s">
        <v>1575</v>
      </c>
      <c r="C93" s="1057" t="s">
        <v>5327</v>
      </c>
      <c r="D93" s="1057" t="s">
        <v>1120</v>
      </c>
      <c r="E93" s="1057" t="s">
        <v>188</v>
      </c>
      <c r="F93" s="1057" t="s">
        <v>23</v>
      </c>
      <c r="G93" s="1060">
        <v>17161309</v>
      </c>
      <c r="H93" s="1057" t="s">
        <v>3513</v>
      </c>
      <c r="I93" s="1057" t="s">
        <v>5328</v>
      </c>
      <c r="J93" s="1180">
        <f t="shared" si="1"/>
        <v>3.0287003016580072E-3</v>
      </c>
      <c r="K93" s="1180">
        <f>SUM(J$2:J93)</f>
        <v>0.62761489886673594</v>
      </c>
    </row>
    <row r="94" spans="1:11">
      <c r="A94" s="1057" t="s">
        <v>3097</v>
      </c>
      <c r="B94" s="1057" t="s">
        <v>1575</v>
      </c>
      <c r="C94" s="1057" t="s">
        <v>3098</v>
      </c>
      <c r="D94" s="1057" t="s">
        <v>1120</v>
      </c>
      <c r="E94" s="1057" t="s">
        <v>188</v>
      </c>
      <c r="F94" s="1057" t="s">
        <v>23</v>
      </c>
      <c r="G94" s="1060">
        <v>16684700</v>
      </c>
      <c r="H94" s="1057" t="s">
        <v>3226</v>
      </c>
      <c r="I94" s="1057" t="s">
        <v>3579</v>
      </c>
      <c r="J94" s="1180">
        <f t="shared" si="1"/>
        <v>2.944586332142458E-3</v>
      </c>
      <c r="K94" s="1180">
        <f>SUM(J$2:J94)</f>
        <v>0.63055948519887839</v>
      </c>
    </row>
    <row r="95" spans="1:11">
      <c r="A95" s="1057" t="s">
        <v>3258</v>
      </c>
      <c r="B95" s="1057" t="s">
        <v>1575</v>
      </c>
      <c r="C95" s="1057" t="s">
        <v>3259</v>
      </c>
      <c r="D95" s="1057" t="s">
        <v>1120</v>
      </c>
      <c r="E95" s="1057" t="s">
        <v>188</v>
      </c>
      <c r="F95" s="1057" t="s">
        <v>23</v>
      </c>
      <c r="G95" s="1061">
        <v>16215000</v>
      </c>
      <c r="H95" s="1057" t="s">
        <v>3245</v>
      </c>
      <c r="I95" s="1057" t="s">
        <v>3558</v>
      </c>
      <c r="J95" s="1180">
        <f t="shared" si="1"/>
        <v>2.8616916921305122E-3</v>
      </c>
      <c r="K95" s="1180">
        <f>SUM(J$2:J95)</f>
        <v>0.63342117689100885</v>
      </c>
    </row>
    <row r="96" spans="1:11">
      <c r="A96" s="1057" t="s">
        <v>2619</v>
      </c>
      <c r="B96" s="1057" t="s">
        <v>1575</v>
      </c>
      <c r="C96" s="1057" t="s">
        <v>2568</v>
      </c>
      <c r="D96" s="1057" t="s">
        <v>1120</v>
      </c>
      <c r="E96" s="1057" t="s">
        <v>188</v>
      </c>
      <c r="F96" s="1057" t="s">
        <v>23</v>
      </c>
      <c r="G96" s="1061">
        <v>16198329</v>
      </c>
      <c r="H96" s="1057" t="s">
        <v>2586</v>
      </c>
      <c r="I96" s="1057" t="s">
        <v>3509</v>
      </c>
      <c r="J96" s="1180">
        <f t="shared" si="1"/>
        <v>2.8587495236322385E-3</v>
      </c>
      <c r="K96" s="1180">
        <f>SUM(J$2:J96)</f>
        <v>0.63627992641464104</v>
      </c>
    </row>
    <row r="97" spans="1:11">
      <c r="A97" s="1057" t="s">
        <v>2977</v>
      </c>
      <c r="B97" s="1057" t="s">
        <v>1575</v>
      </c>
      <c r="C97" s="1057" t="s">
        <v>2978</v>
      </c>
      <c r="D97" s="1057" t="s">
        <v>1120</v>
      </c>
      <c r="E97" s="1057" t="s">
        <v>188</v>
      </c>
      <c r="F97" s="1057" t="s">
        <v>23</v>
      </c>
      <c r="G97" s="1061">
        <v>16013500</v>
      </c>
      <c r="H97" s="1057" t="s">
        <v>3146</v>
      </c>
      <c r="I97" s="1057" t="s">
        <v>3564</v>
      </c>
      <c r="J97" s="1180">
        <f t="shared" si="1"/>
        <v>2.8261301209948787E-3</v>
      </c>
      <c r="K97" s="1180">
        <f>SUM(J$2:J97)</f>
        <v>0.6391060565356359</v>
      </c>
    </row>
    <row r="98" spans="1:11">
      <c r="A98" s="1057" t="s">
        <v>3254</v>
      </c>
      <c r="B98" s="1057" t="s">
        <v>185</v>
      </c>
      <c r="C98" s="1057" t="s">
        <v>3255</v>
      </c>
      <c r="D98" s="1057" t="s">
        <v>2089</v>
      </c>
      <c r="E98" s="1057" t="s">
        <v>188</v>
      </c>
      <c r="F98" s="1057" t="s">
        <v>167</v>
      </c>
      <c r="G98" s="1060">
        <v>15700000</v>
      </c>
      <c r="H98" s="1057" t="s">
        <v>3230</v>
      </c>
      <c r="I98" s="1057" t="s">
        <v>3581</v>
      </c>
      <c r="J98" s="1180">
        <f t="shared" si="1"/>
        <v>2.7708023167714486E-3</v>
      </c>
      <c r="K98" s="1180">
        <f>SUM(J$2:J98)</f>
        <v>0.64187685885240731</v>
      </c>
    </row>
    <row r="99" spans="1:11">
      <c r="A99" s="1057" t="s">
        <v>5326</v>
      </c>
      <c r="B99" s="1057" t="s">
        <v>1575</v>
      </c>
      <c r="C99" s="1057" t="s">
        <v>5327</v>
      </c>
      <c r="D99" s="1057" t="s">
        <v>1120</v>
      </c>
      <c r="E99" s="1057" t="s">
        <v>188</v>
      </c>
      <c r="F99" s="1057" t="s">
        <v>23</v>
      </c>
      <c r="G99" s="1060">
        <v>15545900</v>
      </c>
      <c r="H99" s="1057" t="s">
        <v>5365</v>
      </c>
      <c r="I99" s="1057" t="s">
        <v>5328</v>
      </c>
      <c r="J99" s="1180">
        <f t="shared" si="1"/>
        <v>2.7436060978533287E-3</v>
      </c>
      <c r="K99" s="1180">
        <f>SUM(J$2:J99)</f>
        <v>0.6446204649502606</v>
      </c>
    </row>
    <row r="100" spans="1:11">
      <c r="A100" s="1057" t="s">
        <v>1560</v>
      </c>
      <c r="B100" s="1057" t="s">
        <v>181</v>
      </c>
      <c r="C100" s="1057" t="s">
        <v>1561</v>
      </c>
      <c r="D100" s="1057" t="s">
        <v>1120</v>
      </c>
      <c r="E100" s="1057" t="s">
        <v>188</v>
      </c>
      <c r="F100" s="1057" t="s">
        <v>23</v>
      </c>
      <c r="G100" s="1061">
        <v>15000000</v>
      </c>
      <c r="H100" s="1057" t="s">
        <v>1523</v>
      </c>
      <c r="I100" s="1057" t="s">
        <v>3588</v>
      </c>
      <c r="J100" s="1180">
        <f t="shared" si="1"/>
        <v>2.6472633599727217E-3</v>
      </c>
      <c r="K100" s="1180">
        <f>SUM(J$2:J100)</f>
        <v>0.64726772831023327</v>
      </c>
    </row>
    <row r="101" spans="1:11">
      <c r="A101" s="1057" t="s">
        <v>2823</v>
      </c>
      <c r="B101" s="1057" t="s">
        <v>185</v>
      </c>
      <c r="C101" s="1057" t="s">
        <v>1923</v>
      </c>
      <c r="D101" s="1057" t="s">
        <v>1849</v>
      </c>
      <c r="E101" s="1057" t="s">
        <v>5663</v>
      </c>
      <c r="F101" s="1057" t="s">
        <v>167</v>
      </c>
      <c r="G101" s="1061">
        <v>15000000</v>
      </c>
      <c r="H101" s="1057" t="s">
        <v>1182</v>
      </c>
      <c r="I101" s="1057" t="s">
        <v>3586</v>
      </c>
      <c r="J101" s="1180">
        <f t="shared" si="1"/>
        <v>2.6472633599727217E-3</v>
      </c>
      <c r="K101" s="1180">
        <f>SUM(J$2:J101)</f>
        <v>0.64991499167020594</v>
      </c>
    </row>
    <row r="102" spans="1:11">
      <c r="A102" s="1057" t="s">
        <v>1960</v>
      </c>
      <c r="B102" s="1057" t="s">
        <v>92</v>
      </c>
      <c r="C102" s="1057" t="s">
        <v>1961</v>
      </c>
      <c r="D102" s="1057" t="s">
        <v>1120</v>
      </c>
      <c r="E102" s="1057" t="s">
        <v>188</v>
      </c>
      <c r="F102" s="1057" t="s">
        <v>23</v>
      </c>
      <c r="G102" s="1061">
        <v>15000000</v>
      </c>
      <c r="H102" s="1057" t="s">
        <v>1953</v>
      </c>
      <c r="I102" s="1057" t="s">
        <v>3587</v>
      </c>
      <c r="J102" s="1180">
        <f t="shared" si="1"/>
        <v>2.6472633599727217E-3</v>
      </c>
      <c r="K102" s="1180">
        <f>SUM(J$2:J102)</f>
        <v>0.65256225503017862</v>
      </c>
    </row>
    <row r="103" spans="1:11">
      <c r="A103" s="1057" t="s">
        <v>2017</v>
      </c>
      <c r="B103" s="1057" t="s">
        <v>1575</v>
      </c>
      <c r="C103" s="1057" t="s">
        <v>2018</v>
      </c>
      <c r="D103" s="1057" t="s">
        <v>1120</v>
      </c>
      <c r="E103" s="1057" t="s">
        <v>188</v>
      </c>
      <c r="F103" s="1057" t="s">
        <v>23</v>
      </c>
      <c r="G103" s="1061">
        <v>15000000</v>
      </c>
      <c r="H103" s="1057" t="s">
        <v>2019</v>
      </c>
      <c r="I103" s="1057" t="s">
        <v>3589</v>
      </c>
      <c r="J103" s="1180">
        <f t="shared" si="1"/>
        <v>2.6472633599727217E-3</v>
      </c>
      <c r="K103" s="1180">
        <f>SUM(J$2:J103)</f>
        <v>0.65520951839015129</v>
      </c>
    </row>
    <row r="104" spans="1:11">
      <c r="A104" s="1057" t="s">
        <v>2858</v>
      </c>
      <c r="B104" s="1057" t="s">
        <v>185</v>
      </c>
      <c r="C104" s="1057" t="s">
        <v>2362</v>
      </c>
      <c r="D104" s="1057" t="s">
        <v>2363</v>
      </c>
      <c r="E104" s="1057" t="s">
        <v>188</v>
      </c>
      <c r="F104" s="1057" t="s">
        <v>167</v>
      </c>
      <c r="G104" s="1061">
        <v>15000000</v>
      </c>
      <c r="H104" s="1057" t="s">
        <v>1143</v>
      </c>
      <c r="I104" s="1057" t="s">
        <v>3585</v>
      </c>
      <c r="J104" s="1180">
        <f t="shared" si="1"/>
        <v>2.6472633599727217E-3</v>
      </c>
      <c r="K104" s="1180">
        <f>SUM(J$2:J104)</f>
        <v>0.65785678175012396</v>
      </c>
    </row>
    <row r="105" spans="1:11">
      <c r="A105" s="1057" t="s">
        <v>3181</v>
      </c>
      <c r="B105" s="1057" t="s">
        <v>1575</v>
      </c>
      <c r="C105" s="1057" t="s">
        <v>3182</v>
      </c>
      <c r="D105" s="1057" t="s">
        <v>1120</v>
      </c>
      <c r="E105" s="1057" t="s">
        <v>188</v>
      </c>
      <c r="F105" s="1057" t="s">
        <v>23</v>
      </c>
      <c r="G105" s="1060">
        <v>15000000</v>
      </c>
      <c r="H105" s="1057" t="s">
        <v>3150</v>
      </c>
      <c r="I105" s="1057" t="s">
        <v>3556</v>
      </c>
      <c r="J105" s="1180">
        <f t="shared" si="1"/>
        <v>2.6472633599727217E-3</v>
      </c>
      <c r="K105" s="1180">
        <f>SUM(J$2:J105)</f>
        <v>0.66050404511009664</v>
      </c>
    </row>
    <row r="106" spans="1:11">
      <c r="A106" s="1057" t="s">
        <v>3183</v>
      </c>
      <c r="B106" s="1057" t="s">
        <v>1575</v>
      </c>
      <c r="C106" s="1057" t="s">
        <v>3184</v>
      </c>
      <c r="D106" s="1057" t="s">
        <v>1120</v>
      </c>
      <c r="E106" s="1057" t="s">
        <v>188</v>
      </c>
      <c r="F106" s="1057" t="s">
        <v>23</v>
      </c>
      <c r="G106" s="1061">
        <v>15000000</v>
      </c>
      <c r="H106" s="1057" t="s">
        <v>3150</v>
      </c>
      <c r="I106" s="1057" t="s">
        <v>3556</v>
      </c>
      <c r="J106" s="1180">
        <f t="shared" si="1"/>
        <v>2.6472633599727217E-3</v>
      </c>
      <c r="K106" s="1180">
        <f>SUM(J$2:J106)</f>
        <v>0.66315130847006931</v>
      </c>
    </row>
    <row r="107" spans="1:11">
      <c r="A107" s="1057" t="s">
        <v>3264</v>
      </c>
      <c r="B107" s="1057" t="s">
        <v>1575</v>
      </c>
      <c r="C107" s="1057" t="s">
        <v>3265</v>
      </c>
      <c r="D107" s="1057" t="s">
        <v>1120</v>
      </c>
      <c r="E107" s="1057" t="s">
        <v>188</v>
      </c>
      <c r="F107" s="1057" t="s">
        <v>23</v>
      </c>
      <c r="G107" s="1060">
        <v>15000000</v>
      </c>
      <c r="H107" s="1057" t="s">
        <v>3242</v>
      </c>
      <c r="I107" s="1057" t="s">
        <v>3590</v>
      </c>
      <c r="J107" s="1180">
        <f t="shared" si="1"/>
        <v>2.6472633599727217E-3</v>
      </c>
      <c r="K107" s="1180">
        <f>SUM(J$2:J107)</f>
        <v>0.66579857183004199</v>
      </c>
    </row>
    <row r="108" spans="1:11">
      <c r="A108" s="1057" t="s">
        <v>5517</v>
      </c>
      <c r="B108" s="1057" t="s">
        <v>2661</v>
      </c>
      <c r="C108" s="1057" t="s">
        <v>5518</v>
      </c>
      <c r="D108" s="1057" t="s">
        <v>5519</v>
      </c>
      <c r="E108" s="1057" t="s">
        <v>5663</v>
      </c>
      <c r="F108" s="1057" t="s">
        <v>23</v>
      </c>
      <c r="G108" s="1061">
        <v>15000000</v>
      </c>
      <c r="H108" s="1057" t="s">
        <v>5471</v>
      </c>
      <c r="I108" s="1057" t="s">
        <v>5520</v>
      </c>
      <c r="J108" s="1180">
        <f t="shared" si="1"/>
        <v>2.6472633599727217E-3</v>
      </c>
      <c r="K108" s="1180">
        <f>SUM(J$2:J108)</f>
        <v>0.66844583519001466</v>
      </c>
    </row>
    <row r="109" spans="1:11">
      <c r="A109" s="1057" t="s">
        <v>5692</v>
      </c>
      <c r="B109" s="1057" t="s">
        <v>184</v>
      </c>
      <c r="C109" s="1057" t="s">
        <v>5693</v>
      </c>
      <c r="D109" s="1057" t="s">
        <v>5694</v>
      </c>
      <c r="E109" s="1057" t="s">
        <v>5663</v>
      </c>
      <c r="F109" s="1057" t="s">
        <v>22</v>
      </c>
      <c r="G109" s="1061">
        <v>15000000</v>
      </c>
      <c r="H109" s="1057" t="s">
        <v>5653</v>
      </c>
      <c r="I109" s="1057" t="s">
        <v>5695</v>
      </c>
      <c r="J109" s="1180">
        <f t="shared" si="1"/>
        <v>2.6472633599727217E-3</v>
      </c>
      <c r="K109" s="1180">
        <f>SUM(J$2:J109)</f>
        <v>0.67109309854998733</v>
      </c>
    </row>
    <row r="110" spans="1:11">
      <c r="A110" s="1057" t="s">
        <v>6356</v>
      </c>
      <c r="B110" s="1057" t="s">
        <v>187</v>
      </c>
      <c r="C110" s="1057" t="s">
        <v>6357</v>
      </c>
      <c r="D110" s="1057" t="s">
        <v>1581</v>
      </c>
      <c r="E110" s="1057" t="s">
        <v>5663</v>
      </c>
      <c r="F110" s="1057" t="s">
        <v>23</v>
      </c>
      <c r="G110" s="1060">
        <v>15000000</v>
      </c>
      <c r="H110" s="1057" t="s">
        <v>5984</v>
      </c>
      <c r="I110" s="1057" t="s">
        <v>6355</v>
      </c>
      <c r="J110" s="1180">
        <f t="shared" si="1"/>
        <v>2.6472633599727217E-3</v>
      </c>
      <c r="K110" s="1180">
        <f>SUM(J$2:J110)</f>
        <v>0.67374036190996001</v>
      </c>
    </row>
    <row r="111" spans="1:11">
      <c r="A111" s="1057" t="s">
        <v>6358</v>
      </c>
      <c r="B111" s="1057" t="s">
        <v>187</v>
      </c>
      <c r="C111" s="1057" t="s">
        <v>6359</v>
      </c>
      <c r="D111" s="1057" t="s">
        <v>1581</v>
      </c>
      <c r="E111" s="1057" t="s">
        <v>5663</v>
      </c>
      <c r="F111" s="1057" t="s">
        <v>23</v>
      </c>
      <c r="G111" s="1060">
        <v>15000000</v>
      </c>
      <c r="H111" s="1057" t="s">
        <v>5984</v>
      </c>
      <c r="I111" s="1057" t="s">
        <v>6355</v>
      </c>
      <c r="J111" s="1180">
        <f t="shared" si="1"/>
        <v>2.6472633599727217E-3</v>
      </c>
      <c r="K111" s="1180">
        <f>SUM(J$2:J111)</f>
        <v>0.67638762526993268</v>
      </c>
    </row>
    <row r="112" spans="1:11">
      <c r="A112" s="1057" t="s">
        <v>6370</v>
      </c>
      <c r="B112" s="1057" t="s">
        <v>1575</v>
      </c>
      <c r="C112" s="1057" t="s">
        <v>6371</v>
      </c>
      <c r="D112" s="1057" t="s">
        <v>1120</v>
      </c>
      <c r="E112" s="1057" t="s">
        <v>188</v>
      </c>
      <c r="F112" s="1057" t="s">
        <v>23</v>
      </c>
      <c r="G112" s="1060">
        <v>15000000</v>
      </c>
      <c r="H112" s="1057" t="s">
        <v>5991</v>
      </c>
      <c r="I112" s="1057" t="s">
        <v>6372</v>
      </c>
      <c r="J112" s="1180">
        <f t="shared" si="1"/>
        <v>2.6472633599727217E-3</v>
      </c>
      <c r="K112" s="1180">
        <f>SUM(J$2:J112)</f>
        <v>0.67903488862990535</v>
      </c>
    </row>
    <row r="113" spans="1:11">
      <c r="A113" s="1057" t="s">
        <v>5326</v>
      </c>
      <c r="B113" s="1057" t="s">
        <v>1575</v>
      </c>
      <c r="C113" s="1057" t="s">
        <v>5327</v>
      </c>
      <c r="D113" s="1057" t="s">
        <v>1120</v>
      </c>
      <c r="E113" s="1057" t="s">
        <v>188</v>
      </c>
      <c r="F113" s="1057" t="s">
        <v>23</v>
      </c>
      <c r="G113" s="1061">
        <v>14572200</v>
      </c>
      <c r="H113" s="1057" t="s">
        <v>5373</v>
      </c>
      <c r="I113" s="1057" t="s">
        <v>5328</v>
      </c>
      <c r="J113" s="1180">
        <f t="shared" si="1"/>
        <v>2.5717634089462995E-3</v>
      </c>
      <c r="K113" s="1180">
        <f>SUM(J$2:J113)</f>
        <v>0.68160665203885162</v>
      </c>
    </row>
    <row r="114" spans="1:11">
      <c r="A114" s="1057" t="s">
        <v>5812</v>
      </c>
      <c r="B114" s="1057" t="s">
        <v>1575</v>
      </c>
      <c r="C114" s="1057" t="s">
        <v>5813</v>
      </c>
      <c r="D114" s="1057" t="s">
        <v>1120</v>
      </c>
      <c r="E114" s="1057" t="s">
        <v>188</v>
      </c>
      <c r="F114" s="1057" t="s">
        <v>23</v>
      </c>
      <c r="G114" s="1061">
        <v>14355395</v>
      </c>
      <c r="H114" s="1057" t="s">
        <v>5996</v>
      </c>
      <c r="I114" s="1057" t="s">
        <v>3562</v>
      </c>
      <c r="J114" s="1180">
        <f t="shared" si="1"/>
        <v>2.5335007467623739E-3</v>
      </c>
      <c r="K114" s="1180">
        <f>SUM(J$2:J114)</f>
        <v>0.68414015278561402</v>
      </c>
    </row>
    <row r="115" spans="1:11">
      <c r="A115" s="1057" t="s">
        <v>5323</v>
      </c>
      <c r="B115" s="1057" t="s">
        <v>1575</v>
      </c>
      <c r="C115" s="1057" t="s">
        <v>5324</v>
      </c>
      <c r="D115" s="1057" t="s">
        <v>1120</v>
      </c>
      <c r="E115" s="1057" t="s">
        <v>188</v>
      </c>
      <c r="F115" s="1057" t="s">
        <v>23</v>
      </c>
      <c r="G115" s="1061">
        <v>14261000</v>
      </c>
      <c r="H115" s="1057" t="s">
        <v>5365</v>
      </c>
      <c r="I115" s="1057" t="s">
        <v>5325</v>
      </c>
      <c r="J115" s="1180">
        <f t="shared" si="1"/>
        <v>2.5168415184380656E-3</v>
      </c>
      <c r="K115" s="1180">
        <f>SUM(J$2:J115)</f>
        <v>0.68665699430405214</v>
      </c>
    </row>
    <row r="116" spans="1:11">
      <c r="A116" s="1057" t="s">
        <v>5681</v>
      </c>
      <c r="B116" s="1057" t="s">
        <v>1575</v>
      </c>
      <c r="C116" s="1057" t="s">
        <v>5682</v>
      </c>
      <c r="D116" s="1057" t="s">
        <v>1120</v>
      </c>
      <c r="E116" s="1057" t="s">
        <v>188</v>
      </c>
      <c r="F116" s="1057" t="s">
        <v>23</v>
      </c>
      <c r="G116" s="1060">
        <v>14049649</v>
      </c>
      <c r="H116" s="1057" t="s">
        <v>5990</v>
      </c>
      <c r="I116" s="1057" t="s">
        <v>5683</v>
      </c>
      <c r="J116" s="1180">
        <f t="shared" si="1"/>
        <v>2.479541401211826E-3</v>
      </c>
      <c r="K116" s="1180">
        <f>SUM(J$2:J116)</f>
        <v>0.68913653570526401</v>
      </c>
    </row>
    <row r="117" spans="1:11">
      <c r="A117" s="1057" t="s">
        <v>5312</v>
      </c>
      <c r="B117" s="1057" t="s">
        <v>1575</v>
      </c>
      <c r="C117" s="1057" t="s">
        <v>5313</v>
      </c>
      <c r="D117" s="1057" t="s">
        <v>1120</v>
      </c>
      <c r="E117" s="1057" t="s">
        <v>188</v>
      </c>
      <c r="F117" s="1057" t="s">
        <v>23</v>
      </c>
      <c r="G117" s="1060">
        <v>13690000</v>
      </c>
      <c r="H117" s="1057" t="s">
        <v>3442</v>
      </c>
      <c r="I117" s="1057" t="s">
        <v>5314</v>
      </c>
      <c r="J117" s="1180">
        <f t="shared" si="1"/>
        <v>2.4160690265351038E-3</v>
      </c>
      <c r="K117" s="1180">
        <f>SUM(J$2:J117)</f>
        <v>0.69155260473179914</v>
      </c>
    </row>
    <row r="118" spans="1:11">
      <c r="A118" s="1057" t="s">
        <v>2861</v>
      </c>
      <c r="B118" s="1057" t="s">
        <v>187</v>
      </c>
      <c r="C118" s="1057" t="s">
        <v>2534</v>
      </c>
      <c r="D118" s="1057" t="s">
        <v>2535</v>
      </c>
      <c r="E118" s="1057" t="s">
        <v>5663</v>
      </c>
      <c r="F118" s="1057" t="s">
        <v>23</v>
      </c>
      <c r="G118" s="1061">
        <v>13500000</v>
      </c>
      <c r="H118" s="1057" t="s">
        <v>2496</v>
      </c>
      <c r="I118" s="1057" t="s">
        <v>3592</v>
      </c>
      <c r="J118" s="1180">
        <f t="shared" si="1"/>
        <v>2.3825370239754493E-3</v>
      </c>
      <c r="K118" s="1180">
        <f>SUM(J$2:J118)</f>
        <v>0.69393514175577453</v>
      </c>
    </row>
    <row r="119" spans="1:11">
      <c r="A119" s="1057" t="s">
        <v>3097</v>
      </c>
      <c r="B119" s="1057" t="s">
        <v>1575</v>
      </c>
      <c r="C119" s="1057" t="s">
        <v>3098</v>
      </c>
      <c r="D119" s="1057" t="s">
        <v>1120</v>
      </c>
      <c r="E119" s="1057" t="s">
        <v>188</v>
      </c>
      <c r="F119" s="1057" t="s">
        <v>23</v>
      </c>
      <c r="G119" s="1060">
        <v>13165900</v>
      </c>
      <c r="H119" s="1057" t="s">
        <v>3146</v>
      </c>
      <c r="I119" s="1057" t="s">
        <v>3579</v>
      </c>
      <c r="J119" s="1180">
        <f t="shared" si="1"/>
        <v>2.3235736447376571E-3</v>
      </c>
      <c r="K119" s="1180">
        <f>SUM(J$2:J119)</f>
        <v>0.69625871540051221</v>
      </c>
    </row>
    <row r="120" spans="1:11">
      <c r="A120" s="1057" t="s">
        <v>2822</v>
      </c>
      <c r="B120" s="1057" t="s">
        <v>187</v>
      </c>
      <c r="C120" s="1057" t="s">
        <v>1919</v>
      </c>
      <c r="D120" s="1057" t="s">
        <v>1920</v>
      </c>
      <c r="E120" s="1057" t="s">
        <v>5663</v>
      </c>
      <c r="F120" s="1057" t="s">
        <v>22</v>
      </c>
      <c r="G120" s="1061">
        <v>13000000</v>
      </c>
      <c r="H120" s="1057" t="s">
        <v>1355</v>
      </c>
      <c r="I120" s="1057" t="s">
        <v>3595</v>
      </c>
      <c r="J120" s="1180">
        <f t="shared" si="1"/>
        <v>2.2942949119763587E-3</v>
      </c>
      <c r="K120" s="1180">
        <f>SUM(J$2:J120)</f>
        <v>0.69855301031248862</v>
      </c>
    </row>
    <row r="121" spans="1:11">
      <c r="A121" s="1057" t="s">
        <v>3250</v>
      </c>
      <c r="B121" s="1057" t="s">
        <v>185</v>
      </c>
      <c r="C121" s="1057" t="s">
        <v>3251</v>
      </c>
      <c r="D121" s="1057" t="s">
        <v>2363</v>
      </c>
      <c r="E121" s="1057" t="s">
        <v>188</v>
      </c>
      <c r="F121" s="1057" t="s">
        <v>167</v>
      </c>
      <c r="G121" s="1061">
        <v>13000000</v>
      </c>
      <c r="H121" s="1057" t="s">
        <v>3225</v>
      </c>
      <c r="I121" s="1057" t="s">
        <v>3594</v>
      </c>
      <c r="J121" s="1180">
        <f t="shared" si="1"/>
        <v>2.2942949119763587E-3</v>
      </c>
      <c r="K121" s="1180">
        <f>SUM(J$2:J121)</f>
        <v>0.70084730522446503</v>
      </c>
    </row>
    <row r="122" spans="1:11">
      <c r="A122" s="1057" t="s">
        <v>5326</v>
      </c>
      <c r="B122" s="1057" t="s">
        <v>1575</v>
      </c>
      <c r="C122" s="1057" t="s">
        <v>5327</v>
      </c>
      <c r="D122" s="1057" t="s">
        <v>1120</v>
      </c>
      <c r="E122" s="1057" t="s">
        <v>188</v>
      </c>
      <c r="F122" s="1057" t="s">
        <v>23</v>
      </c>
      <c r="G122" s="1060">
        <v>12916046</v>
      </c>
      <c r="H122" s="1057" t="s">
        <v>5476</v>
      </c>
      <c r="I122" s="1057" t="s">
        <v>5328</v>
      </c>
      <c r="J122" s="1180">
        <f t="shared" si="1"/>
        <v>2.2794783554348154E-3</v>
      </c>
      <c r="K122" s="1180">
        <f>SUM(J$2:J122)</f>
        <v>0.70312678357989988</v>
      </c>
    </row>
    <row r="123" spans="1:11">
      <c r="A123" s="1057" t="s">
        <v>2833</v>
      </c>
      <c r="B123" s="1057" t="s">
        <v>1575</v>
      </c>
      <c r="C123" s="1057" t="s">
        <v>2020</v>
      </c>
      <c r="D123" s="1057" t="s">
        <v>1120</v>
      </c>
      <c r="E123" s="1057" t="s">
        <v>188</v>
      </c>
      <c r="F123" s="1057" t="s">
        <v>23</v>
      </c>
      <c r="G123" s="1061">
        <v>12500000</v>
      </c>
      <c r="H123" s="1057" t="s">
        <v>2021</v>
      </c>
      <c r="I123" s="1057" t="s">
        <v>3527</v>
      </c>
      <c r="J123" s="1180">
        <f t="shared" si="1"/>
        <v>2.206052799977268E-3</v>
      </c>
      <c r="K123" s="1180">
        <f>SUM(J$2:J123)</f>
        <v>0.7053328363798772</v>
      </c>
    </row>
    <row r="124" spans="1:11">
      <c r="A124" s="1057" t="s">
        <v>1925</v>
      </c>
      <c r="B124" s="1057" t="s">
        <v>1575</v>
      </c>
      <c r="C124" s="1057" t="s">
        <v>1926</v>
      </c>
      <c r="D124" s="1057" t="s">
        <v>1120</v>
      </c>
      <c r="E124" s="1057" t="s">
        <v>188</v>
      </c>
      <c r="F124" s="1057" t="s">
        <v>23</v>
      </c>
      <c r="G124" s="1060">
        <v>12105729</v>
      </c>
      <c r="H124" s="1057" t="s">
        <v>1945</v>
      </c>
      <c r="I124" s="1057" t="s">
        <v>3596</v>
      </c>
      <c r="J124" s="1180">
        <f t="shared" si="1"/>
        <v>2.1364701884972808E-3</v>
      </c>
      <c r="K124" s="1180">
        <f>SUM(J$2:J124)</f>
        <v>0.70746930656837448</v>
      </c>
    </row>
    <row r="125" spans="1:11">
      <c r="A125" s="1057" t="s">
        <v>2805</v>
      </c>
      <c r="B125" s="1057" t="s">
        <v>181</v>
      </c>
      <c r="C125" s="1057" t="s">
        <v>1562</v>
      </c>
      <c r="D125" s="1057" t="s">
        <v>1120</v>
      </c>
      <c r="E125" s="1057" t="s">
        <v>188</v>
      </c>
      <c r="F125" s="1057" t="s">
        <v>23</v>
      </c>
      <c r="G125" s="1061">
        <v>12000000</v>
      </c>
      <c r="H125" s="1057" t="s">
        <v>1523</v>
      </c>
      <c r="I125" s="1057" t="s">
        <v>3588</v>
      </c>
      <c r="J125" s="1180">
        <f t="shared" si="1"/>
        <v>2.1178106879781774E-3</v>
      </c>
      <c r="K125" s="1180">
        <f>SUM(J$2:J125)</f>
        <v>0.70958711725635271</v>
      </c>
    </row>
    <row r="126" spans="1:11">
      <c r="A126" s="1057" t="s">
        <v>1579</v>
      </c>
      <c r="B126" s="1057" t="s">
        <v>187</v>
      </c>
      <c r="C126" s="1057" t="s">
        <v>1580</v>
      </c>
      <c r="D126" s="1057" t="s">
        <v>1581</v>
      </c>
      <c r="E126" s="1057" t="s">
        <v>5663</v>
      </c>
      <c r="F126" s="1057" t="s">
        <v>23</v>
      </c>
      <c r="G126" s="1060">
        <v>12000000</v>
      </c>
      <c r="H126" s="1057" t="s">
        <v>1546</v>
      </c>
      <c r="I126" s="1057" t="s">
        <v>3597</v>
      </c>
      <c r="J126" s="1180">
        <f t="shared" si="1"/>
        <v>2.1178106879781774E-3</v>
      </c>
      <c r="K126" s="1180">
        <f>SUM(J$2:J126)</f>
        <v>0.71170492794433093</v>
      </c>
    </row>
    <row r="127" spans="1:11">
      <c r="A127" s="1057" t="s">
        <v>6360</v>
      </c>
      <c r="B127" s="1057" t="s">
        <v>2661</v>
      </c>
      <c r="C127" s="1057" t="s">
        <v>6361</v>
      </c>
      <c r="D127" s="1057" t="s">
        <v>5676</v>
      </c>
      <c r="E127" s="1057" t="s">
        <v>5663</v>
      </c>
      <c r="F127" s="1057" t="s">
        <v>22</v>
      </c>
      <c r="G127" s="1061">
        <v>12000000</v>
      </c>
      <c r="H127" s="1057" t="s">
        <v>5984</v>
      </c>
      <c r="I127" s="1057" t="s">
        <v>5673</v>
      </c>
      <c r="J127" s="1180">
        <f t="shared" si="1"/>
        <v>2.1178106879781774E-3</v>
      </c>
      <c r="K127" s="1180">
        <f>SUM(J$2:J127)</f>
        <v>0.71382273863230916</v>
      </c>
    </row>
    <row r="128" spans="1:11">
      <c r="A128" s="1057" t="s">
        <v>6392</v>
      </c>
      <c r="B128" s="1057" t="s">
        <v>2661</v>
      </c>
      <c r="C128" s="1057" t="s">
        <v>6393</v>
      </c>
      <c r="D128" s="1057" t="s">
        <v>5519</v>
      </c>
      <c r="E128" s="1057" t="s">
        <v>5663</v>
      </c>
      <c r="F128" s="1057" t="s">
        <v>23</v>
      </c>
      <c r="G128" s="1061">
        <v>12000000</v>
      </c>
      <c r="H128" s="1057" t="s">
        <v>3591</v>
      </c>
      <c r="I128" s="1057" t="s">
        <v>6394</v>
      </c>
      <c r="J128" s="1180">
        <f t="shared" si="1"/>
        <v>2.1178106879781774E-3</v>
      </c>
      <c r="K128" s="1180">
        <f>SUM(J$2:J128)</f>
        <v>0.71594054932028739</v>
      </c>
    </row>
    <row r="129" spans="1:11">
      <c r="A129" s="1057" t="s">
        <v>2836</v>
      </c>
      <c r="B129" s="1057" t="s">
        <v>1575</v>
      </c>
      <c r="C129" s="1057" t="s">
        <v>2083</v>
      </c>
      <c r="D129" s="1057" t="s">
        <v>1120</v>
      </c>
      <c r="E129" s="1057" t="s">
        <v>188</v>
      </c>
      <c r="F129" s="1057" t="s">
        <v>23</v>
      </c>
      <c r="G129" s="1061">
        <v>11930462</v>
      </c>
      <c r="H129" s="1057" t="s">
        <v>2068</v>
      </c>
      <c r="I129" s="1057" t="s">
        <v>3598</v>
      </c>
      <c r="J129" s="1180">
        <f t="shared" si="1"/>
        <v>2.1055383280097918E-3</v>
      </c>
      <c r="K129" s="1180">
        <f>SUM(J$2:J129)</f>
        <v>0.71804608764829714</v>
      </c>
    </row>
    <row r="130" spans="1:11">
      <c r="A130" s="1057" t="s">
        <v>5312</v>
      </c>
      <c r="B130" s="1057" t="s">
        <v>1575</v>
      </c>
      <c r="C130" s="1057" t="s">
        <v>5313</v>
      </c>
      <c r="D130" s="1057" t="s">
        <v>1120</v>
      </c>
      <c r="E130" s="1057" t="s">
        <v>188</v>
      </c>
      <c r="F130" s="1057" t="s">
        <v>23</v>
      </c>
      <c r="G130" s="1060">
        <v>11906900</v>
      </c>
      <c r="H130" s="1057" t="s">
        <v>3684</v>
      </c>
      <c r="I130" s="1057" t="s">
        <v>5314</v>
      </c>
      <c r="J130" s="1180">
        <f t="shared" si="1"/>
        <v>2.1013800067239464E-3</v>
      </c>
      <c r="K130" s="1180">
        <f>SUM(J$2:J130)</f>
        <v>0.72014746765502113</v>
      </c>
    </row>
    <row r="131" spans="1:11">
      <c r="A131" s="1057" t="s">
        <v>5323</v>
      </c>
      <c r="B131" s="1057" t="s">
        <v>1575</v>
      </c>
      <c r="C131" s="1057" t="s">
        <v>5324</v>
      </c>
      <c r="D131" s="1057" t="s">
        <v>1120</v>
      </c>
      <c r="E131" s="1057" t="s">
        <v>188</v>
      </c>
      <c r="F131" s="1057" t="s">
        <v>23</v>
      </c>
      <c r="G131" s="1061">
        <v>11886200</v>
      </c>
      <c r="H131" s="1057" t="s">
        <v>5253</v>
      </c>
      <c r="I131" s="1057" t="s">
        <v>5325</v>
      </c>
      <c r="J131" s="1180">
        <f t="shared" ref="J131:J194" si="2">G131/SUM(G:G)</f>
        <v>2.0977267832871841E-3</v>
      </c>
      <c r="K131" s="1180">
        <f>SUM(J$2:J131)</f>
        <v>0.72224519443830837</v>
      </c>
    </row>
    <row r="132" spans="1:11">
      <c r="A132" s="1057" t="s">
        <v>2128</v>
      </c>
      <c r="B132" s="1057" t="s">
        <v>1575</v>
      </c>
      <c r="C132" s="1057" t="s">
        <v>2129</v>
      </c>
      <c r="D132" s="1057" t="s">
        <v>1120</v>
      </c>
      <c r="E132" s="1057" t="s">
        <v>188</v>
      </c>
      <c r="F132" s="1057" t="s">
        <v>23</v>
      </c>
      <c r="G132" s="1061">
        <v>11614923</v>
      </c>
      <c r="H132" s="1057" t="s">
        <v>2114</v>
      </c>
      <c r="I132" s="1057" t="s">
        <v>3599</v>
      </c>
      <c r="J132" s="1180">
        <f t="shared" si="2"/>
        <v>2.0498506724536294E-3</v>
      </c>
      <c r="K132" s="1180">
        <f>SUM(J$2:J132)</f>
        <v>0.72429504511076204</v>
      </c>
    </row>
    <row r="133" spans="1:11">
      <c r="A133" s="1057" t="s">
        <v>5326</v>
      </c>
      <c r="B133" s="1057" t="s">
        <v>1575</v>
      </c>
      <c r="C133" s="1057" t="s">
        <v>5327</v>
      </c>
      <c r="D133" s="1057" t="s">
        <v>1120</v>
      </c>
      <c r="E133" s="1057" t="s">
        <v>188</v>
      </c>
      <c r="F133" s="1057" t="s">
        <v>23</v>
      </c>
      <c r="G133" s="1061">
        <v>11538554</v>
      </c>
      <c r="H133" s="1057" t="s">
        <v>5652</v>
      </c>
      <c r="I133" s="1057" t="s">
        <v>5328</v>
      </c>
      <c r="J133" s="1180">
        <f t="shared" si="2"/>
        <v>2.0363727487511126E-3</v>
      </c>
      <c r="K133" s="1180">
        <f>SUM(J$2:J133)</f>
        <v>0.72633141785951316</v>
      </c>
    </row>
    <row r="134" spans="1:11">
      <c r="A134" s="1057" t="s">
        <v>2813</v>
      </c>
      <c r="B134" s="1057" t="s">
        <v>1575</v>
      </c>
      <c r="C134" s="1057" t="s">
        <v>1582</v>
      </c>
      <c r="D134" s="1057" t="s">
        <v>1120</v>
      </c>
      <c r="E134" s="1057" t="s">
        <v>188</v>
      </c>
      <c r="F134" s="1057" t="s">
        <v>23</v>
      </c>
      <c r="G134" s="1061">
        <v>11500000</v>
      </c>
      <c r="H134" s="1057" t="s">
        <v>1138</v>
      </c>
      <c r="I134" s="1057" t="s">
        <v>3600</v>
      </c>
      <c r="J134" s="1180">
        <f t="shared" si="2"/>
        <v>2.0295685759790867E-3</v>
      </c>
      <c r="K134" s="1180">
        <f>SUM(J$2:J134)</f>
        <v>0.7283609864354923</v>
      </c>
    </row>
    <row r="135" spans="1:11">
      <c r="A135" s="1057" t="s">
        <v>3371</v>
      </c>
      <c r="B135" s="1057" t="s">
        <v>187</v>
      </c>
      <c r="C135" s="1057" t="s">
        <v>3372</v>
      </c>
      <c r="D135" s="1057" t="s">
        <v>3373</v>
      </c>
      <c r="E135" s="1057" t="s">
        <v>5663</v>
      </c>
      <c r="F135" s="1057" t="s">
        <v>23</v>
      </c>
      <c r="G135" s="1060">
        <v>11500000</v>
      </c>
      <c r="H135" s="1057" t="s">
        <v>3335</v>
      </c>
      <c r="I135" s="1057" t="s">
        <v>3601</v>
      </c>
      <c r="J135" s="1180">
        <f t="shared" si="2"/>
        <v>2.0295685759790867E-3</v>
      </c>
      <c r="K135" s="1180">
        <f>SUM(J$2:J135)</f>
        <v>0.73039055501147143</v>
      </c>
    </row>
    <row r="136" spans="1:11">
      <c r="A136" s="1057" t="s">
        <v>5671</v>
      </c>
      <c r="B136" s="1057" t="s">
        <v>2661</v>
      </c>
      <c r="C136" s="1057" t="s">
        <v>5672</v>
      </c>
      <c r="D136" s="1057" t="s">
        <v>3049</v>
      </c>
      <c r="E136" s="1057" t="s">
        <v>5663</v>
      </c>
      <c r="F136" s="1057" t="s">
        <v>22</v>
      </c>
      <c r="G136" s="1061">
        <v>11500000</v>
      </c>
      <c r="H136" s="1057" t="s">
        <v>5639</v>
      </c>
      <c r="I136" s="1057" t="s">
        <v>5673</v>
      </c>
      <c r="J136" s="1180">
        <f t="shared" si="2"/>
        <v>2.0295685759790867E-3</v>
      </c>
      <c r="K136" s="1180">
        <f>SUM(J$2:J136)</f>
        <v>0.73242012358745057</v>
      </c>
    </row>
    <row r="137" spans="1:11">
      <c r="A137" s="1057" t="s">
        <v>1925</v>
      </c>
      <c r="B137" s="1057" t="s">
        <v>1575</v>
      </c>
      <c r="C137" s="1057" t="s">
        <v>1926</v>
      </c>
      <c r="D137" s="1057" t="s">
        <v>1120</v>
      </c>
      <c r="E137" s="1057" t="s">
        <v>188</v>
      </c>
      <c r="F137" s="1057" t="s">
        <v>23</v>
      </c>
      <c r="G137" s="1060">
        <v>11071049</v>
      </c>
      <c r="H137" s="1057" t="s">
        <v>2022</v>
      </c>
      <c r="I137" s="1057" t="s">
        <v>3596</v>
      </c>
      <c r="J137" s="1180">
        <f t="shared" si="2"/>
        <v>1.9538654916108427E-3</v>
      </c>
      <c r="K137" s="1180">
        <f>SUM(J$2:J137)</f>
        <v>0.73437398907906137</v>
      </c>
    </row>
    <row r="138" spans="1:11">
      <c r="A138" s="1057" t="s">
        <v>1583</v>
      </c>
      <c r="B138" s="1057" t="s">
        <v>1575</v>
      </c>
      <c r="C138" s="1057" t="s">
        <v>1584</v>
      </c>
      <c r="D138" s="1057" t="s">
        <v>1120</v>
      </c>
      <c r="E138" s="1057" t="s">
        <v>188</v>
      </c>
      <c r="F138" s="1057" t="s">
        <v>23</v>
      </c>
      <c r="G138" s="1060">
        <v>11000000</v>
      </c>
      <c r="H138" s="1057" t="s">
        <v>1138</v>
      </c>
      <c r="I138" s="1057" t="s">
        <v>3600</v>
      </c>
      <c r="J138" s="1180">
        <f t="shared" si="2"/>
        <v>1.9413264639799959E-3</v>
      </c>
      <c r="K138" s="1180">
        <f>SUM(J$2:J138)</f>
        <v>0.73631531554304142</v>
      </c>
    </row>
    <row r="139" spans="1:11">
      <c r="A139" s="1057" t="s">
        <v>1585</v>
      </c>
      <c r="B139" s="1057" t="s">
        <v>1575</v>
      </c>
      <c r="C139" s="1057" t="s">
        <v>1586</v>
      </c>
      <c r="D139" s="1057" t="s">
        <v>1120</v>
      </c>
      <c r="E139" s="1057" t="s">
        <v>188</v>
      </c>
      <c r="F139" s="1057" t="s">
        <v>23</v>
      </c>
      <c r="G139" s="1061">
        <v>11000000</v>
      </c>
      <c r="H139" s="1057" t="s">
        <v>1138</v>
      </c>
      <c r="I139" s="1057" t="s">
        <v>3545</v>
      </c>
      <c r="J139" s="1180">
        <f t="shared" si="2"/>
        <v>1.9413264639799959E-3</v>
      </c>
      <c r="K139" s="1180">
        <f>SUM(J$2:J139)</f>
        <v>0.73825664200702146</v>
      </c>
    </row>
    <row r="140" spans="1:11">
      <c r="A140" s="1057" t="s">
        <v>5309</v>
      </c>
      <c r="B140" s="1057" t="s">
        <v>1575</v>
      </c>
      <c r="C140" s="1057" t="s">
        <v>5310</v>
      </c>
      <c r="D140" s="1057" t="s">
        <v>1120</v>
      </c>
      <c r="E140" s="1057" t="s">
        <v>188</v>
      </c>
      <c r="F140" s="1057" t="s">
        <v>23</v>
      </c>
      <c r="G140" s="1060">
        <v>10839100</v>
      </c>
      <c r="H140" s="1057" t="s">
        <v>3542</v>
      </c>
      <c r="I140" s="1057" t="s">
        <v>5311</v>
      </c>
      <c r="J140" s="1180">
        <f t="shared" si="2"/>
        <v>1.9129301523386885E-3</v>
      </c>
      <c r="K140" s="1180">
        <f>SUM(J$2:J140)</f>
        <v>0.74016957215936019</v>
      </c>
    </row>
    <row r="141" spans="1:11">
      <c r="A141" s="1057" t="s">
        <v>2023</v>
      </c>
      <c r="B141" s="1057" t="s">
        <v>1575</v>
      </c>
      <c r="C141" s="1057" t="s">
        <v>2024</v>
      </c>
      <c r="D141" s="1057" t="s">
        <v>1120</v>
      </c>
      <c r="E141" s="1057" t="s">
        <v>188</v>
      </c>
      <c r="F141" s="1057" t="s">
        <v>23</v>
      </c>
      <c r="G141" s="1061">
        <v>10777000</v>
      </c>
      <c r="H141" s="1057" t="s">
        <v>2022</v>
      </c>
      <c r="I141" s="1057" t="s">
        <v>3603</v>
      </c>
      <c r="J141" s="1180">
        <f t="shared" si="2"/>
        <v>1.9019704820284014E-3</v>
      </c>
      <c r="K141" s="1180">
        <f>SUM(J$2:J141)</f>
        <v>0.74207154264138864</v>
      </c>
    </row>
    <row r="142" spans="1:11">
      <c r="A142" s="1057" t="s">
        <v>3097</v>
      </c>
      <c r="B142" s="1057" t="s">
        <v>1575</v>
      </c>
      <c r="C142" s="1057" t="s">
        <v>3098</v>
      </c>
      <c r="D142" s="1057" t="s">
        <v>1120</v>
      </c>
      <c r="E142" s="1057" t="s">
        <v>188</v>
      </c>
      <c r="F142" s="1057" t="s">
        <v>23</v>
      </c>
      <c r="G142" s="1061">
        <v>10776600</v>
      </c>
      <c r="H142" s="1057" t="s">
        <v>3154</v>
      </c>
      <c r="I142" s="1057" t="s">
        <v>3579</v>
      </c>
      <c r="J142" s="1180">
        <f t="shared" si="2"/>
        <v>1.9018998883388021E-3</v>
      </c>
      <c r="K142" s="1180">
        <f>SUM(J$2:J142)</f>
        <v>0.74397344252972741</v>
      </c>
    </row>
    <row r="143" spans="1:11">
      <c r="A143" s="1057" t="s">
        <v>1887</v>
      </c>
      <c r="B143" s="1057" t="s">
        <v>1575</v>
      </c>
      <c r="C143" s="1057" t="s">
        <v>1888</v>
      </c>
      <c r="D143" s="1057" t="s">
        <v>1120</v>
      </c>
      <c r="E143" s="1057" t="s">
        <v>188</v>
      </c>
      <c r="F143" s="1057" t="s">
        <v>23</v>
      </c>
      <c r="G143" s="1061">
        <v>10712718</v>
      </c>
      <c r="H143" s="1057" t="s">
        <v>2022</v>
      </c>
      <c r="I143" s="1057" t="s">
        <v>3604</v>
      </c>
      <c r="J143" s="1180">
        <f t="shared" si="2"/>
        <v>1.8906257231413503E-3</v>
      </c>
      <c r="K143" s="1180">
        <f>SUM(J$2:J143)</f>
        <v>0.74586406825286877</v>
      </c>
    </row>
    <row r="144" spans="1:11">
      <c r="A144" s="1057" t="s">
        <v>5831</v>
      </c>
      <c r="B144" s="1057" t="s">
        <v>2661</v>
      </c>
      <c r="C144" s="1057" t="s">
        <v>5832</v>
      </c>
      <c r="D144" s="1057" t="s">
        <v>3705</v>
      </c>
      <c r="E144" s="1057" t="s">
        <v>5663</v>
      </c>
      <c r="F144" s="1057" t="s">
        <v>23</v>
      </c>
      <c r="G144" s="1061">
        <v>10600000</v>
      </c>
      <c r="H144" s="1057" t="s">
        <v>5793</v>
      </c>
      <c r="I144" s="1057" t="s">
        <v>5691</v>
      </c>
      <c r="J144" s="1180">
        <f t="shared" si="2"/>
        <v>1.8707327743807233E-3</v>
      </c>
      <c r="K144" s="1180">
        <f>SUM(J$2:J144)</f>
        <v>0.74773480102724954</v>
      </c>
    </row>
    <row r="145" spans="1:11">
      <c r="A145" s="1057" t="s">
        <v>2025</v>
      </c>
      <c r="B145" s="1057" t="s">
        <v>1575</v>
      </c>
      <c r="C145" s="1057" t="s">
        <v>2026</v>
      </c>
      <c r="D145" s="1057" t="s">
        <v>1120</v>
      </c>
      <c r="E145" s="1057" t="s">
        <v>188</v>
      </c>
      <c r="F145" s="1057" t="s">
        <v>23</v>
      </c>
      <c r="G145" s="1061">
        <v>10500000</v>
      </c>
      <c r="H145" s="1057" t="s">
        <v>2011</v>
      </c>
      <c r="I145" s="1057" t="s">
        <v>3605</v>
      </c>
      <c r="J145" s="1180">
        <f t="shared" si="2"/>
        <v>1.8530843519809052E-3</v>
      </c>
      <c r="K145" s="1180">
        <f>SUM(J$2:J145)</f>
        <v>0.74958788537923049</v>
      </c>
    </row>
    <row r="146" spans="1:11">
      <c r="A146" s="1057" t="s">
        <v>2836</v>
      </c>
      <c r="B146" s="1057" t="s">
        <v>1575</v>
      </c>
      <c r="C146" s="1057" t="s">
        <v>2083</v>
      </c>
      <c r="D146" s="1057" t="s">
        <v>1120</v>
      </c>
      <c r="E146" s="1057" t="s">
        <v>188</v>
      </c>
      <c r="F146" s="1057" t="s">
        <v>23</v>
      </c>
      <c r="G146" s="1061">
        <v>10184536</v>
      </c>
      <c r="H146" s="1057" t="s">
        <v>2072</v>
      </c>
      <c r="I146" s="1057" t="s">
        <v>3598</v>
      </c>
      <c r="J146" s="1180">
        <f t="shared" si="2"/>
        <v>1.7974099327415429E-3</v>
      </c>
      <c r="K146" s="1180">
        <f>SUM(J$2:J146)</f>
        <v>0.75138529531197207</v>
      </c>
    </row>
    <row r="147" spans="1:11">
      <c r="A147" s="1057" t="s">
        <v>2837</v>
      </c>
      <c r="B147" s="1057" t="s">
        <v>1575</v>
      </c>
      <c r="C147" s="1057" t="s">
        <v>2094</v>
      </c>
      <c r="D147" s="1057" t="s">
        <v>1120</v>
      </c>
      <c r="E147" s="1057" t="s">
        <v>188</v>
      </c>
      <c r="F147" s="1057" t="s">
        <v>23</v>
      </c>
      <c r="G147" s="1060">
        <v>10150000</v>
      </c>
      <c r="H147" s="1057" t="s">
        <v>2326</v>
      </c>
      <c r="I147" s="1057" t="s">
        <v>3607</v>
      </c>
      <c r="J147" s="1180">
        <f t="shared" si="2"/>
        <v>1.7913148735815415E-3</v>
      </c>
      <c r="K147" s="1180">
        <f>SUM(J$2:J147)</f>
        <v>0.7531766101855536</v>
      </c>
    </row>
    <row r="148" spans="1:11">
      <c r="A148" s="1057" t="s">
        <v>2886</v>
      </c>
      <c r="B148" s="1057" t="s">
        <v>1575</v>
      </c>
      <c r="C148" s="1057" t="s">
        <v>2887</v>
      </c>
      <c r="D148" s="1057" t="s">
        <v>1120</v>
      </c>
      <c r="E148" s="1057" t="s">
        <v>188</v>
      </c>
      <c r="F148" s="1057" t="s">
        <v>23</v>
      </c>
      <c r="G148" s="1061">
        <v>10046400</v>
      </c>
      <c r="H148" s="1057" t="s">
        <v>2927</v>
      </c>
      <c r="I148" s="1057" t="s">
        <v>3551</v>
      </c>
      <c r="J148" s="1180">
        <f t="shared" si="2"/>
        <v>1.7730311079753301E-3</v>
      </c>
      <c r="K148" s="1180">
        <f>SUM(J$2:J148)</f>
        <v>0.75494964129352893</v>
      </c>
    </row>
    <row r="149" spans="1:11">
      <c r="A149" s="1057" t="s">
        <v>2837</v>
      </c>
      <c r="B149" s="1057" t="s">
        <v>1575</v>
      </c>
      <c r="C149" s="1057" t="s">
        <v>2094</v>
      </c>
      <c r="D149" s="1057" t="s">
        <v>1120</v>
      </c>
      <c r="E149" s="1057" t="s">
        <v>188</v>
      </c>
      <c r="F149" s="1057" t="s">
        <v>23</v>
      </c>
      <c r="G149" s="1061">
        <v>10005000</v>
      </c>
      <c r="H149" s="1057" t="s">
        <v>2324</v>
      </c>
      <c r="I149" s="1057" t="s">
        <v>3607</v>
      </c>
      <c r="J149" s="1180">
        <f t="shared" si="2"/>
        <v>1.7657246611018052E-3</v>
      </c>
      <c r="K149" s="1180">
        <f>SUM(J$2:J149)</f>
        <v>0.75671536595463074</v>
      </c>
    </row>
    <row r="150" spans="1:11">
      <c r="A150" s="1057" t="s">
        <v>1481</v>
      </c>
      <c r="B150" s="1057" t="s">
        <v>181</v>
      </c>
      <c r="C150" s="1057" t="s">
        <v>1482</v>
      </c>
      <c r="D150" s="1057" t="s">
        <v>1120</v>
      </c>
      <c r="E150" s="1057" t="s">
        <v>188</v>
      </c>
      <c r="F150" s="1057" t="s">
        <v>23</v>
      </c>
      <c r="G150" s="1060">
        <v>10000000</v>
      </c>
      <c r="H150" s="1057" t="s">
        <v>1466</v>
      </c>
      <c r="I150" s="1057" t="s">
        <v>3611</v>
      </c>
      <c r="J150" s="1180">
        <f t="shared" si="2"/>
        <v>1.7648422399818143E-3</v>
      </c>
      <c r="K150" s="1180">
        <f>SUM(J$2:J150)</f>
        <v>0.75848020819461259</v>
      </c>
    </row>
    <row r="151" spans="1:11">
      <c r="A151" s="1057" t="s">
        <v>2802</v>
      </c>
      <c r="B151" s="1057" t="s">
        <v>181</v>
      </c>
      <c r="C151" s="1057" t="s">
        <v>1511</v>
      </c>
      <c r="D151" s="1057" t="s">
        <v>1120</v>
      </c>
      <c r="E151" s="1057" t="s">
        <v>188</v>
      </c>
      <c r="F151" s="1057" t="s">
        <v>23</v>
      </c>
      <c r="G151" s="1061">
        <v>10000000</v>
      </c>
      <c r="H151" s="1057" t="s">
        <v>1499</v>
      </c>
      <c r="I151" s="1057" t="s">
        <v>3560</v>
      </c>
      <c r="J151" s="1180">
        <f t="shared" si="2"/>
        <v>1.7648422399818143E-3</v>
      </c>
      <c r="K151" s="1180">
        <f>SUM(J$2:J151)</f>
        <v>0.76024505043459445</v>
      </c>
    </row>
    <row r="152" spans="1:11">
      <c r="A152" s="1057" t="s">
        <v>1512</v>
      </c>
      <c r="B152" s="1057" t="s">
        <v>181</v>
      </c>
      <c r="C152" s="1057" t="s">
        <v>1513</v>
      </c>
      <c r="D152" s="1057" t="s">
        <v>1120</v>
      </c>
      <c r="E152" s="1057" t="s">
        <v>188</v>
      </c>
      <c r="F152" s="1057" t="s">
        <v>23</v>
      </c>
      <c r="G152" s="1061">
        <v>10000000</v>
      </c>
      <c r="H152" s="1057" t="s">
        <v>1499</v>
      </c>
      <c r="I152" s="1057" t="s">
        <v>3560</v>
      </c>
      <c r="J152" s="1180">
        <f t="shared" si="2"/>
        <v>1.7648422399818143E-3</v>
      </c>
      <c r="K152" s="1180">
        <f>SUM(J$2:J152)</f>
        <v>0.76200989267457631</v>
      </c>
    </row>
    <row r="153" spans="1:11">
      <c r="A153" s="1057" t="s">
        <v>2803</v>
      </c>
      <c r="B153" s="1057" t="s">
        <v>181</v>
      </c>
      <c r="C153" s="1057" t="s">
        <v>1514</v>
      </c>
      <c r="D153" s="1057" t="s">
        <v>1120</v>
      </c>
      <c r="E153" s="1057" t="s">
        <v>188</v>
      </c>
      <c r="F153" s="1057" t="s">
        <v>23</v>
      </c>
      <c r="G153" s="1061">
        <v>10000000</v>
      </c>
      <c r="H153" s="1057" t="s">
        <v>1499</v>
      </c>
      <c r="I153" s="1057" t="s">
        <v>3560</v>
      </c>
      <c r="J153" s="1180">
        <f t="shared" si="2"/>
        <v>1.7648422399818143E-3</v>
      </c>
      <c r="K153" s="1180">
        <f>SUM(J$2:J153)</f>
        <v>0.76377473491455816</v>
      </c>
    </row>
    <row r="154" spans="1:11">
      <c r="A154" s="1057" t="s">
        <v>1563</v>
      </c>
      <c r="B154" s="1057" t="s">
        <v>181</v>
      </c>
      <c r="C154" s="1057" t="s">
        <v>1564</v>
      </c>
      <c r="D154" s="1057" t="s">
        <v>1120</v>
      </c>
      <c r="E154" s="1057" t="s">
        <v>188</v>
      </c>
      <c r="F154" s="1057" t="s">
        <v>23</v>
      </c>
      <c r="G154" s="1061">
        <v>10000000</v>
      </c>
      <c r="H154" s="1057" t="s">
        <v>1523</v>
      </c>
      <c r="I154" s="1057" t="s">
        <v>3588</v>
      </c>
      <c r="J154" s="1180">
        <f t="shared" si="2"/>
        <v>1.7648422399818143E-3</v>
      </c>
      <c r="K154" s="1180">
        <f>SUM(J$2:J154)</f>
        <v>0.76553957715454002</v>
      </c>
    </row>
    <row r="155" spans="1:11">
      <c r="A155" s="1057" t="s">
        <v>1565</v>
      </c>
      <c r="B155" s="1057" t="s">
        <v>181</v>
      </c>
      <c r="C155" s="1057" t="s">
        <v>1566</v>
      </c>
      <c r="D155" s="1057" t="s">
        <v>1120</v>
      </c>
      <c r="E155" s="1057" t="s">
        <v>188</v>
      </c>
      <c r="F155" s="1057" t="s">
        <v>23</v>
      </c>
      <c r="G155" s="1061">
        <v>10000000</v>
      </c>
      <c r="H155" s="1057" t="s">
        <v>1523</v>
      </c>
      <c r="I155" s="1057" t="s">
        <v>3588</v>
      </c>
      <c r="J155" s="1180">
        <f t="shared" si="2"/>
        <v>1.7648422399818143E-3</v>
      </c>
      <c r="K155" s="1180">
        <f>SUM(J$2:J155)</f>
        <v>0.76730441939452187</v>
      </c>
    </row>
    <row r="156" spans="1:11">
      <c r="A156" s="1057" t="s">
        <v>1587</v>
      </c>
      <c r="B156" s="1057" t="s">
        <v>1575</v>
      </c>
      <c r="C156" s="1057" t="s">
        <v>1588</v>
      </c>
      <c r="D156" s="1057" t="s">
        <v>1120</v>
      </c>
      <c r="E156" s="1057" t="s">
        <v>188</v>
      </c>
      <c r="F156" s="1057" t="s">
        <v>23</v>
      </c>
      <c r="G156" s="1061">
        <v>10000000</v>
      </c>
      <c r="H156" s="1057" t="s">
        <v>1138</v>
      </c>
      <c r="I156" s="1057" t="s">
        <v>3600</v>
      </c>
      <c r="J156" s="1180">
        <f t="shared" si="2"/>
        <v>1.7648422399818143E-3</v>
      </c>
      <c r="K156" s="1180">
        <f>SUM(J$2:J156)</f>
        <v>0.76906926163450373</v>
      </c>
    </row>
    <row r="157" spans="1:11">
      <c r="A157" s="1057" t="s">
        <v>1589</v>
      </c>
      <c r="B157" s="1057" t="s">
        <v>1575</v>
      </c>
      <c r="C157" s="1057" t="s">
        <v>1590</v>
      </c>
      <c r="D157" s="1057" t="s">
        <v>1120</v>
      </c>
      <c r="E157" s="1057" t="s">
        <v>188</v>
      </c>
      <c r="F157" s="1057" t="s">
        <v>23</v>
      </c>
      <c r="G157" s="1061">
        <v>10000000</v>
      </c>
      <c r="H157" s="1057" t="s">
        <v>1138</v>
      </c>
      <c r="I157" s="1057" t="s">
        <v>3545</v>
      </c>
      <c r="J157" s="1180">
        <f t="shared" si="2"/>
        <v>1.7648422399818143E-3</v>
      </c>
      <c r="K157" s="1180">
        <f>SUM(J$2:J157)</f>
        <v>0.77083410387448559</v>
      </c>
    </row>
    <row r="158" spans="1:11">
      <c r="A158" s="1057" t="s">
        <v>2818</v>
      </c>
      <c r="B158" s="1057" t="s">
        <v>187</v>
      </c>
      <c r="C158" s="1057" t="s">
        <v>1884</v>
      </c>
      <c r="D158" s="1057" t="s">
        <v>1885</v>
      </c>
      <c r="E158" s="1057" t="s">
        <v>5663</v>
      </c>
      <c r="F158" s="1057" t="s">
        <v>22</v>
      </c>
      <c r="G158" s="1061">
        <v>10000000</v>
      </c>
      <c r="H158" s="1057" t="s">
        <v>1861</v>
      </c>
      <c r="I158" s="1057" t="s">
        <v>3614</v>
      </c>
      <c r="J158" s="1180">
        <f t="shared" si="2"/>
        <v>1.7648422399818143E-3</v>
      </c>
      <c r="K158" s="1180">
        <f>SUM(J$2:J158)</f>
        <v>0.77259894611446744</v>
      </c>
    </row>
    <row r="159" spans="1:11">
      <c r="A159" s="1057" t="s">
        <v>2824</v>
      </c>
      <c r="B159" s="1057" t="s">
        <v>185</v>
      </c>
      <c r="C159" s="1057" t="s">
        <v>1962</v>
      </c>
      <c r="D159" s="1057" t="s">
        <v>1121</v>
      </c>
      <c r="E159" s="1057" t="s">
        <v>5663</v>
      </c>
      <c r="F159" s="1057" t="s">
        <v>167</v>
      </c>
      <c r="G159" s="1060">
        <v>10000000</v>
      </c>
      <c r="H159" s="1057" t="s">
        <v>1949</v>
      </c>
      <c r="I159" s="1057" t="s">
        <v>3612</v>
      </c>
      <c r="J159" s="1180">
        <f t="shared" si="2"/>
        <v>1.7648422399818143E-3</v>
      </c>
      <c r="K159" s="1180">
        <f>SUM(J$2:J159)</f>
        <v>0.7743637883544493</v>
      </c>
    </row>
    <row r="160" spans="1:11">
      <c r="A160" s="1057" t="s">
        <v>2825</v>
      </c>
      <c r="B160" s="1057" t="s">
        <v>185</v>
      </c>
      <c r="C160" s="1057" t="s">
        <v>1963</v>
      </c>
      <c r="D160" s="1057" t="s">
        <v>1121</v>
      </c>
      <c r="E160" s="1057" t="s">
        <v>5663</v>
      </c>
      <c r="F160" s="1057" t="s">
        <v>167</v>
      </c>
      <c r="G160" s="1061">
        <v>10000000</v>
      </c>
      <c r="H160" s="1057" t="s">
        <v>1949</v>
      </c>
      <c r="I160" s="1057" t="s">
        <v>3612</v>
      </c>
      <c r="J160" s="1180">
        <f t="shared" si="2"/>
        <v>1.7648422399818143E-3</v>
      </c>
      <c r="K160" s="1180">
        <f>SUM(J$2:J160)</f>
        <v>0.77612863059443116</v>
      </c>
    </row>
    <row r="161" spans="1:11">
      <c r="A161" s="1057" t="s">
        <v>2027</v>
      </c>
      <c r="B161" s="1057" t="s">
        <v>1575</v>
      </c>
      <c r="C161" s="1057" t="s">
        <v>2028</v>
      </c>
      <c r="D161" s="1057" t="s">
        <v>1120</v>
      </c>
      <c r="E161" s="1057" t="s">
        <v>188</v>
      </c>
      <c r="F161" s="1057" t="s">
        <v>23</v>
      </c>
      <c r="G161" s="1061">
        <v>10000000</v>
      </c>
      <c r="H161" s="1057" t="s">
        <v>2014</v>
      </c>
      <c r="I161" s="1057" t="s">
        <v>3622</v>
      </c>
      <c r="J161" s="1180">
        <f t="shared" si="2"/>
        <v>1.7648422399818143E-3</v>
      </c>
      <c r="K161" s="1180">
        <f>SUM(J$2:J161)</f>
        <v>0.77789347283441301</v>
      </c>
    </row>
    <row r="162" spans="1:11">
      <c r="A162" s="1057" t="s">
        <v>2834</v>
      </c>
      <c r="B162" s="1057" t="s">
        <v>187</v>
      </c>
      <c r="C162" s="1057" t="s">
        <v>2029</v>
      </c>
      <c r="D162" s="1057" t="s">
        <v>2030</v>
      </c>
      <c r="E162" s="1057" t="s">
        <v>5663</v>
      </c>
      <c r="F162" s="1057" t="s">
        <v>23</v>
      </c>
      <c r="G162" s="1061">
        <v>10000000</v>
      </c>
      <c r="H162" s="1057" t="s">
        <v>2031</v>
      </c>
      <c r="I162" s="1057" t="s">
        <v>3623</v>
      </c>
      <c r="J162" s="1180">
        <f t="shared" si="2"/>
        <v>1.7648422399818143E-3</v>
      </c>
      <c r="K162" s="1180">
        <f>SUM(J$2:J162)</f>
        <v>0.77965831507439487</v>
      </c>
    </row>
    <row r="163" spans="1:11">
      <c r="A163" s="1057" t="s">
        <v>2032</v>
      </c>
      <c r="B163" s="1057" t="s">
        <v>1575</v>
      </c>
      <c r="C163" s="1057" t="s">
        <v>2033</v>
      </c>
      <c r="D163" s="1057" t="s">
        <v>1120</v>
      </c>
      <c r="E163" s="1057" t="s">
        <v>188</v>
      </c>
      <c r="F163" s="1057" t="s">
        <v>23</v>
      </c>
      <c r="G163" s="1061">
        <v>10000000</v>
      </c>
      <c r="H163" s="1057" t="s">
        <v>2019</v>
      </c>
      <c r="I163" s="1057" t="s">
        <v>3589</v>
      </c>
      <c r="J163" s="1180">
        <f t="shared" si="2"/>
        <v>1.7648422399818143E-3</v>
      </c>
      <c r="K163" s="1180">
        <f>SUM(J$2:J163)</f>
        <v>0.78142315731437673</v>
      </c>
    </row>
    <row r="164" spans="1:11">
      <c r="A164" s="1057" t="s">
        <v>2034</v>
      </c>
      <c r="B164" s="1057" t="s">
        <v>1575</v>
      </c>
      <c r="C164" s="1057" t="s">
        <v>2035</v>
      </c>
      <c r="D164" s="1057" t="s">
        <v>1120</v>
      </c>
      <c r="E164" s="1057" t="s">
        <v>188</v>
      </c>
      <c r="F164" s="1057" t="s">
        <v>23</v>
      </c>
      <c r="G164" s="1061">
        <v>10000000</v>
      </c>
      <c r="H164" s="1057" t="s">
        <v>2019</v>
      </c>
      <c r="I164" s="1057" t="s">
        <v>3589</v>
      </c>
      <c r="J164" s="1180">
        <f t="shared" si="2"/>
        <v>1.7648422399818143E-3</v>
      </c>
      <c r="K164" s="1180">
        <f>SUM(J$2:J164)</f>
        <v>0.78318799955435858</v>
      </c>
    </row>
    <row r="165" spans="1:11">
      <c r="A165" s="1057" t="s">
        <v>2084</v>
      </c>
      <c r="B165" s="1057" t="s">
        <v>1575</v>
      </c>
      <c r="C165" s="1057" t="s">
        <v>2085</v>
      </c>
      <c r="D165" s="1057" t="s">
        <v>1120</v>
      </c>
      <c r="E165" s="1057" t="s">
        <v>188</v>
      </c>
      <c r="F165" s="1057" t="s">
        <v>23</v>
      </c>
      <c r="G165" s="1061">
        <v>10000000</v>
      </c>
      <c r="H165" s="1057" t="s">
        <v>2069</v>
      </c>
      <c r="I165" s="1057" t="s">
        <v>3624</v>
      </c>
      <c r="J165" s="1180">
        <f t="shared" si="2"/>
        <v>1.7648422399818143E-3</v>
      </c>
      <c r="K165" s="1180">
        <f>SUM(J$2:J165)</f>
        <v>0.78495284179434044</v>
      </c>
    </row>
    <row r="166" spans="1:11">
      <c r="A166" s="1057" t="s">
        <v>2086</v>
      </c>
      <c r="B166" s="1057" t="s">
        <v>1575</v>
      </c>
      <c r="C166" s="1057" t="s">
        <v>2087</v>
      </c>
      <c r="D166" s="1057" t="s">
        <v>1120</v>
      </c>
      <c r="E166" s="1057" t="s">
        <v>188</v>
      </c>
      <c r="F166" s="1057" t="s">
        <v>23</v>
      </c>
      <c r="G166" s="1061">
        <v>10000000</v>
      </c>
      <c r="H166" s="1057" t="s">
        <v>2069</v>
      </c>
      <c r="I166" s="1057" t="s">
        <v>3624</v>
      </c>
      <c r="J166" s="1180">
        <f t="shared" si="2"/>
        <v>1.7648422399818143E-3</v>
      </c>
      <c r="K166" s="1180">
        <f>SUM(J$2:J166)</f>
        <v>0.7867176840343223</v>
      </c>
    </row>
    <row r="167" spans="1:11">
      <c r="A167" s="1057" t="s">
        <v>2130</v>
      </c>
      <c r="B167" s="1057" t="s">
        <v>1575</v>
      </c>
      <c r="C167" s="1057" t="s">
        <v>2131</v>
      </c>
      <c r="D167" s="1057" t="s">
        <v>1120</v>
      </c>
      <c r="E167" s="1057" t="s">
        <v>188</v>
      </c>
      <c r="F167" s="1057" t="s">
        <v>23</v>
      </c>
      <c r="G167" s="1061">
        <v>10000000</v>
      </c>
      <c r="H167" s="1057" t="s">
        <v>2119</v>
      </c>
      <c r="I167" s="1057" t="s">
        <v>3626</v>
      </c>
      <c r="J167" s="1180">
        <f t="shared" si="2"/>
        <v>1.7648422399818143E-3</v>
      </c>
      <c r="K167" s="1180">
        <f>SUM(J$2:J167)</f>
        <v>0.78848252627430415</v>
      </c>
    </row>
    <row r="168" spans="1:11">
      <c r="A168" s="1057" t="s">
        <v>2132</v>
      </c>
      <c r="B168" s="1057" t="s">
        <v>1575</v>
      </c>
      <c r="C168" s="1057" t="s">
        <v>2133</v>
      </c>
      <c r="D168" s="1057" t="s">
        <v>1120</v>
      </c>
      <c r="E168" s="1057" t="s">
        <v>188</v>
      </c>
      <c r="F168" s="1057" t="s">
        <v>23</v>
      </c>
      <c r="G168" s="1060">
        <v>10000000</v>
      </c>
      <c r="H168" s="1057" t="s">
        <v>2119</v>
      </c>
      <c r="I168" s="1057" t="s">
        <v>3626</v>
      </c>
      <c r="J168" s="1180">
        <f t="shared" si="2"/>
        <v>1.7648422399818143E-3</v>
      </c>
      <c r="K168" s="1180">
        <f>SUM(J$2:J168)</f>
        <v>0.79024736851428601</v>
      </c>
    </row>
    <row r="169" spans="1:11">
      <c r="A169" s="1057" t="s">
        <v>2845</v>
      </c>
      <c r="B169" s="1057" t="s">
        <v>185</v>
      </c>
      <c r="C169" s="1057" t="s">
        <v>2364</v>
      </c>
      <c r="D169" s="1057" t="s">
        <v>2365</v>
      </c>
      <c r="E169" s="1057" t="s">
        <v>5663</v>
      </c>
      <c r="F169" s="1057" t="s">
        <v>167</v>
      </c>
      <c r="G169" s="1060">
        <v>10000000</v>
      </c>
      <c r="H169" s="1057" t="s">
        <v>2328</v>
      </c>
      <c r="I169" s="1057" t="s">
        <v>3613</v>
      </c>
      <c r="J169" s="1180">
        <f t="shared" si="2"/>
        <v>1.7648422399818143E-3</v>
      </c>
      <c r="K169" s="1180">
        <f>SUM(J$2:J169)</f>
        <v>0.79201221075426786</v>
      </c>
    </row>
    <row r="170" spans="1:11">
      <c r="A170" s="1057" t="s">
        <v>2852</v>
      </c>
      <c r="B170" s="1057" t="s">
        <v>181</v>
      </c>
      <c r="C170" s="1057" t="s">
        <v>2366</v>
      </c>
      <c r="D170" s="1057" t="s">
        <v>1924</v>
      </c>
      <c r="E170" s="1057" t="s">
        <v>188</v>
      </c>
      <c r="F170" s="1057" t="s">
        <v>22</v>
      </c>
      <c r="G170" s="1061">
        <v>10000000</v>
      </c>
      <c r="H170" s="1057" t="s">
        <v>2333</v>
      </c>
      <c r="I170" s="1057" t="s">
        <v>3548</v>
      </c>
      <c r="J170" s="1180">
        <f t="shared" si="2"/>
        <v>1.7648422399818143E-3</v>
      </c>
      <c r="K170" s="1180">
        <f>SUM(J$2:J170)</f>
        <v>0.79377705299424972</v>
      </c>
    </row>
    <row r="171" spans="1:11">
      <c r="A171" s="1057" t="s">
        <v>2853</v>
      </c>
      <c r="B171" s="1057" t="s">
        <v>181</v>
      </c>
      <c r="C171" s="1057" t="s">
        <v>2367</v>
      </c>
      <c r="D171" s="1057" t="s">
        <v>1924</v>
      </c>
      <c r="E171" s="1057" t="s">
        <v>188</v>
      </c>
      <c r="F171" s="1057" t="s">
        <v>22</v>
      </c>
      <c r="G171" s="1060">
        <v>10000000</v>
      </c>
      <c r="H171" s="1057" t="s">
        <v>2333</v>
      </c>
      <c r="I171" s="1057" t="s">
        <v>3548</v>
      </c>
      <c r="J171" s="1180">
        <f t="shared" si="2"/>
        <v>1.7648422399818143E-3</v>
      </c>
      <c r="K171" s="1180">
        <f>SUM(J$2:J171)</f>
        <v>0.79554189523423158</v>
      </c>
    </row>
    <row r="172" spans="1:11">
      <c r="A172" s="1057" t="s">
        <v>2855</v>
      </c>
      <c r="B172" s="1057" t="s">
        <v>185</v>
      </c>
      <c r="C172" s="1057" t="s">
        <v>2368</v>
      </c>
      <c r="D172" s="1057" t="s">
        <v>1121</v>
      </c>
      <c r="E172" s="1057" t="s">
        <v>5663</v>
      </c>
      <c r="F172" s="1057" t="s">
        <v>167</v>
      </c>
      <c r="G172" s="1061">
        <v>10000000</v>
      </c>
      <c r="H172" s="1057" t="s">
        <v>2334</v>
      </c>
      <c r="I172" s="1057" t="s">
        <v>3577</v>
      </c>
      <c r="J172" s="1180">
        <f t="shared" si="2"/>
        <v>1.7648422399818143E-3</v>
      </c>
      <c r="K172" s="1180">
        <f>SUM(J$2:J172)</f>
        <v>0.79730673747421343</v>
      </c>
    </row>
    <row r="173" spans="1:11">
      <c r="A173" s="1057" t="s">
        <v>2856</v>
      </c>
      <c r="B173" s="1057" t="s">
        <v>185</v>
      </c>
      <c r="C173" s="1057" t="s">
        <v>2369</v>
      </c>
      <c r="D173" s="1057" t="s">
        <v>1121</v>
      </c>
      <c r="E173" s="1057" t="s">
        <v>5663</v>
      </c>
      <c r="F173" s="1057" t="s">
        <v>167</v>
      </c>
      <c r="G173" s="1061">
        <v>10000000</v>
      </c>
      <c r="H173" s="1057" t="s">
        <v>2334</v>
      </c>
      <c r="I173" s="1057" t="s">
        <v>3577</v>
      </c>
      <c r="J173" s="1180">
        <f t="shared" si="2"/>
        <v>1.7648422399818143E-3</v>
      </c>
      <c r="K173" s="1180">
        <f>SUM(J$2:J173)</f>
        <v>0.79907157971419529</v>
      </c>
    </row>
    <row r="174" spans="1:11">
      <c r="A174" s="1057" t="s">
        <v>2860</v>
      </c>
      <c r="B174" s="1057" t="s">
        <v>187</v>
      </c>
      <c r="C174" s="1057" t="s">
        <v>2429</v>
      </c>
      <c r="D174" s="1057" t="s">
        <v>2430</v>
      </c>
      <c r="E174" s="1057" t="s">
        <v>5663</v>
      </c>
      <c r="F174" s="1057" t="s">
        <v>23</v>
      </c>
      <c r="G174" s="1060">
        <v>10000000</v>
      </c>
      <c r="H174" s="1057" t="s">
        <v>2402</v>
      </c>
      <c r="I174" s="1057" t="s">
        <v>3625</v>
      </c>
      <c r="J174" s="1180">
        <f t="shared" si="2"/>
        <v>1.7648422399818143E-3</v>
      </c>
      <c r="K174" s="1180">
        <f>SUM(J$2:J174)</f>
        <v>0.80083642195417715</v>
      </c>
    </row>
    <row r="175" spans="1:11">
      <c r="A175" s="1057" t="s">
        <v>2875</v>
      </c>
      <c r="B175" s="1057" t="s">
        <v>187</v>
      </c>
      <c r="C175" s="1057" t="s">
        <v>2674</v>
      </c>
      <c r="D175" s="1057" t="s">
        <v>2675</v>
      </c>
      <c r="E175" s="1057" t="s">
        <v>5663</v>
      </c>
      <c r="F175" s="1057" t="s">
        <v>23</v>
      </c>
      <c r="G175" s="1061">
        <v>10000000</v>
      </c>
      <c r="H175" s="1057" t="s">
        <v>2636</v>
      </c>
      <c r="I175" s="1057" t="s">
        <v>3627</v>
      </c>
      <c r="J175" s="1180">
        <f t="shared" si="2"/>
        <v>1.7648422399818143E-3</v>
      </c>
      <c r="K175" s="1180">
        <f>SUM(J$2:J175)</f>
        <v>0.802601264194159</v>
      </c>
    </row>
    <row r="176" spans="1:11">
      <c r="A176" s="1057" t="s">
        <v>2975</v>
      </c>
      <c r="B176" s="1057" t="s">
        <v>184</v>
      </c>
      <c r="C176" s="1057" t="s">
        <v>2976</v>
      </c>
      <c r="D176" s="1057" t="s">
        <v>1678</v>
      </c>
      <c r="E176" s="1057" t="s">
        <v>5663</v>
      </c>
      <c r="F176" s="1057" t="s">
        <v>23</v>
      </c>
      <c r="G176" s="1060">
        <v>10000000</v>
      </c>
      <c r="H176" s="1057" t="s">
        <v>2919</v>
      </c>
      <c r="I176" s="1057" t="s">
        <v>3623</v>
      </c>
      <c r="J176" s="1180">
        <f t="shared" si="2"/>
        <v>1.7648422399818143E-3</v>
      </c>
      <c r="K176" s="1180">
        <f>SUM(J$2:J176)</f>
        <v>0.80436610643414086</v>
      </c>
    </row>
    <row r="177" spans="1:11">
      <c r="A177" s="1057" t="s">
        <v>3089</v>
      </c>
      <c r="B177" s="1057" t="s">
        <v>187</v>
      </c>
      <c r="C177" s="1057" t="s">
        <v>3090</v>
      </c>
      <c r="D177" s="1057" t="s">
        <v>1581</v>
      </c>
      <c r="E177" s="1057" t="s">
        <v>5663</v>
      </c>
      <c r="F177" s="1057" t="s">
        <v>23</v>
      </c>
      <c r="G177" s="1061">
        <v>10000000</v>
      </c>
      <c r="H177" s="1057" t="s">
        <v>3030</v>
      </c>
      <c r="I177" s="1057" t="s">
        <v>3576</v>
      </c>
      <c r="J177" s="1180">
        <f t="shared" si="2"/>
        <v>1.7648422399818143E-3</v>
      </c>
      <c r="K177" s="1180">
        <f>SUM(J$2:J177)</f>
        <v>0.80613094867412272</v>
      </c>
    </row>
    <row r="178" spans="1:11">
      <c r="A178" s="1057" t="s">
        <v>3091</v>
      </c>
      <c r="B178" s="1057" t="s">
        <v>187</v>
      </c>
      <c r="C178" s="1057" t="s">
        <v>3092</v>
      </c>
      <c r="D178" s="1057" t="s">
        <v>1581</v>
      </c>
      <c r="E178" s="1057" t="s">
        <v>5663</v>
      </c>
      <c r="F178" s="1057" t="s">
        <v>23</v>
      </c>
      <c r="G178" s="1061">
        <v>10000000</v>
      </c>
      <c r="H178" s="1057" t="s">
        <v>3030</v>
      </c>
      <c r="I178" s="1057" t="s">
        <v>3576</v>
      </c>
      <c r="J178" s="1180">
        <f t="shared" si="2"/>
        <v>1.7648422399818143E-3</v>
      </c>
      <c r="K178" s="1180">
        <f>SUM(J$2:J178)</f>
        <v>0.80789579091410457</v>
      </c>
    </row>
    <row r="179" spans="1:11">
      <c r="A179" s="1057" t="s">
        <v>3099</v>
      </c>
      <c r="B179" s="1057" t="s">
        <v>185</v>
      </c>
      <c r="C179" s="1057" t="s">
        <v>3100</v>
      </c>
      <c r="D179" s="1057" t="s">
        <v>2365</v>
      </c>
      <c r="E179" s="1057" t="s">
        <v>5663</v>
      </c>
      <c r="F179" s="1057" t="s">
        <v>167</v>
      </c>
      <c r="G179" s="1061">
        <v>10000000</v>
      </c>
      <c r="H179" s="1057" t="s">
        <v>3042</v>
      </c>
      <c r="I179" s="1057" t="s">
        <v>3615</v>
      </c>
      <c r="J179" s="1180">
        <f t="shared" si="2"/>
        <v>1.7648422399818143E-3</v>
      </c>
      <c r="K179" s="1180">
        <f>SUM(J$2:J179)</f>
        <v>0.80966063315408643</v>
      </c>
    </row>
    <row r="180" spans="1:11">
      <c r="A180" s="1057" t="s">
        <v>3185</v>
      </c>
      <c r="B180" s="1057" t="s">
        <v>185</v>
      </c>
      <c r="C180" s="1057" t="s">
        <v>3186</v>
      </c>
      <c r="D180" s="1057" t="s">
        <v>2365</v>
      </c>
      <c r="E180" s="1057" t="s">
        <v>5663</v>
      </c>
      <c r="F180" s="1057" t="s">
        <v>167</v>
      </c>
      <c r="G180" s="1060">
        <v>10000000</v>
      </c>
      <c r="H180" s="1057" t="s">
        <v>3152</v>
      </c>
      <c r="I180" s="1057" t="s">
        <v>3616</v>
      </c>
      <c r="J180" s="1180">
        <f t="shared" si="2"/>
        <v>1.7648422399818143E-3</v>
      </c>
      <c r="K180" s="1180">
        <f>SUM(J$2:J180)</f>
        <v>0.81142547539406829</v>
      </c>
    </row>
    <row r="181" spans="1:11">
      <c r="A181" s="1057" t="s">
        <v>3278</v>
      </c>
      <c r="B181" s="1057" t="s">
        <v>185</v>
      </c>
      <c r="C181" s="1057" t="s">
        <v>3279</v>
      </c>
      <c r="D181" s="1057" t="s">
        <v>2365</v>
      </c>
      <c r="E181" s="1057" t="s">
        <v>5663</v>
      </c>
      <c r="F181" s="1057" t="s">
        <v>167</v>
      </c>
      <c r="G181" s="1061">
        <v>10000000</v>
      </c>
      <c r="H181" s="1057" t="s">
        <v>3244</v>
      </c>
      <c r="I181" s="1057" t="s">
        <v>3617</v>
      </c>
      <c r="J181" s="1180">
        <f t="shared" si="2"/>
        <v>1.7648422399818143E-3</v>
      </c>
      <c r="K181" s="1180">
        <f>SUM(J$2:J181)</f>
        <v>0.81319031763405014</v>
      </c>
    </row>
    <row r="182" spans="1:11">
      <c r="A182" s="1057" t="s">
        <v>3618</v>
      </c>
      <c r="B182" s="1057" t="s">
        <v>184</v>
      </c>
      <c r="C182" s="1057" t="s">
        <v>3619</v>
      </c>
      <c r="D182" s="1057" t="s">
        <v>3620</v>
      </c>
      <c r="E182" s="1057" t="s">
        <v>5663</v>
      </c>
      <c r="F182" s="1057" t="s">
        <v>22</v>
      </c>
      <c r="G182" s="1060">
        <v>10000000</v>
      </c>
      <c r="H182" s="1057" t="s">
        <v>3378</v>
      </c>
      <c r="I182" s="1057" t="s">
        <v>3621</v>
      </c>
      <c r="J182" s="1180">
        <f t="shared" si="2"/>
        <v>1.7648422399818143E-3</v>
      </c>
      <c r="K182" s="1180">
        <f>SUM(J$2:J182)</f>
        <v>0.814955159874032</v>
      </c>
    </row>
    <row r="183" spans="1:11">
      <c r="A183" s="1057" t="s">
        <v>5404</v>
      </c>
      <c r="B183" s="1057" t="s">
        <v>184</v>
      </c>
      <c r="C183" s="1057" t="s">
        <v>5405</v>
      </c>
      <c r="D183" s="1057" t="s">
        <v>5406</v>
      </c>
      <c r="E183" s="1057" t="s">
        <v>5663</v>
      </c>
      <c r="F183" s="1057" t="s">
        <v>22</v>
      </c>
      <c r="G183" s="1061">
        <v>10000000</v>
      </c>
      <c r="H183" s="1057" t="s">
        <v>5365</v>
      </c>
      <c r="I183" s="1057" t="s">
        <v>5407</v>
      </c>
      <c r="J183" s="1180">
        <f t="shared" si="2"/>
        <v>1.7648422399818143E-3</v>
      </c>
      <c r="K183" s="1180">
        <f>SUM(J$2:J183)</f>
        <v>0.81672000211401385</v>
      </c>
    </row>
    <row r="184" spans="1:11">
      <c r="A184" s="1057" t="s">
        <v>5408</v>
      </c>
      <c r="B184" s="1057" t="s">
        <v>185</v>
      </c>
      <c r="C184" s="1057" t="s">
        <v>5409</v>
      </c>
      <c r="D184" s="1057" t="s">
        <v>2988</v>
      </c>
      <c r="E184" s="1057" t="s">
        <v>5663</v>
      </c>
      <c r="F184" s="1057" t="s">
        <v>167</v>
      </c>
      <c r="G184" s="1060">
        <v>10000000</v>
      </c>
      <c r="H184" s="1057" t="s">
        <v>5369</v>
      </c>
      <c r="I184" s="1057" t="s">
        <v>5410</v>
      </c>
      <c r="J184" s="1180">
        <f t="shared" si="2"/>
        <v>1.7648422399818143E-3</v>
      </c>
      <c r="K184" s="1180">
        <f>SUM(J$2:J184)</f>
        <v>0.81848484435399571</v>
      </c>
    </row>
    <row r="185" spans="1:11">
      <c r="A185" s="1057" t="s">
        <v>5521</v>
      </c>
      <c r="B185" s="1057" t="s">
        <v>2661</v>
      </c>
      <c r="C185" s="1057" t="s">
        <v>5522</v>
      </c>
      <c r="D185" s="1057" t="s">
        <v>3705</v>
      </c>
      <c r="E185" s="1057" t="s">
        <v>5663</v>
      </c>
      <c r="F185" s="1057" t="s">
        <v>23</v>
      </c>
      <c r="G185" s="1061">
        <v>10000000</v>
      </c>
      <c r="H185" s="1057" t="s">
        <v>5465</v>
      </c>
      <c r="I185" s="1057" t="s">
        <v>5523</v>
      </c>
      <c r="J185" s="1180">
        <f t="shared" si="2"/>
        <v>1.7648422399818143E-3</v>
      </c>
      <c r="K185" s="1180">
        <f>SUM(J$2:J185)</f>
        <v>0.82024968659397757</v>
      </c>
    </row>
    <row r="186" spans="1:11">
      <c r="A186" s="1057" t="s">
        <v>5666</v>
      </c>
      <c r="B186" s="1057" t="s">
        <v>184</v>
      </c>
      <c r="C186" s="1057" t="s">
        <v>5667</v>
      </c>
      <c r="D186" s="1057" t="s">
        <v>1678</v>
      </c>
      <c r="E186" s="1057" t="s">
        <v>5663</v>
      </c>
      <c r="F186" s="1057" t="s">
        <v>23</v>
      </c>
      <c r="G186" s="1061">
        <v>10000000</v>
      </c>
      <c r="H186" s="1057" t="s">
        <v>5639</v>
      </c>
      <c r="I186" s="1057" t="s">
        <v>5668</v>
      </c>
      <c r="J186" s="1180">
        <f t="shared" si="2"/>
        <v>1.7648422399818143E-3</v>
      </c>
      <c r="K186" s="1180">
        <f>SUM(J$2:J186)</f>
        <v>0.82201452883395942</v>
      </c>
    </row>
    <row r="187" spans="1:11">
      <c r="A187" s="1057" t="s">
        <v>5669</v>
      </c>
      <c r="B187" s="1057" t="s">
        <v>184</v>
      </c>
      <c r="C187" s="1057" t="s">
        <v>5670</v>
      </c>
      <c r="D187" s="1057" t="s">
        <v>1678</v>
      </c>
      <c r="E187" s="1057" t="s">
        <v>5663</v>
      </c>
      <c r="F187" s="1057" t="s">
        <v>23</v>
      </c>
      <c r="G187" s="1060">
        <v>10000000</v>
      </c>
      <c r="H187" s="1057" t="s">
        <v>5639</v>
      </c>
      <c r="I187" s="1057" t="s">
        <v>5668</v>
      </c>
      <c r="J187" s="1180">
        <f t="shared" si="2"/>
        <v>1.7648422399818143E-3</v>
      </c>
      <c r="K187" s="1180">
        <f>SUM(J$2:J187)</f>
        <v>0.82377937107394128</v>
      </c>
    </row>
    <row r="188" spans="1:11">
      <c r="A188" s="1057" t="s">
        <v>5814</v>
      </c>
      <c r="B188" s="1057" t="s">
        <v>184</v>
      </c>
      <c r="C188" s="1057" t="s">
        <v>5815</v>
      </c>
      <c r="D188" s="1057" t="s">
        <v>2537</v>
      </c>
      <c r="E188" s="1057" t="s">
        <v>5663</v>
      </c>
      <c r="F188" s="1057" t="s">
        <v>23</v>
      </c>
      <c r="G188" s="1061">
        <v>10000000</v>
      </c>
      <c r="H188" s="1057" t="s">
        <v>5781</v>
      </c>
      <c r="I188" s="1057" t="s">
        <v>5816</v>
      </c>
      <c r="J188" s="1180">
        <f t="shared" si="2"/>
        <v>1.7648422399818143E-3</v>
      </c>
      <c r="K188" s="1180">
        <f>SUM(J$2:J188)</f>
        <v>0.82554421331392314</v>
      </c>
    </row>
    <row r="189" spans="1:11">
      <c r="A189" s="1057" t="s">
        <v>5833</v>
      </c>
      <c r="B189" s="1057" t="s">
        <v>2661</v>
      </c>
      <c r="C189" s="1057" t="s">
        <v>5834</v>
      </c>
      <c r="D189" s="1057" t="s">
        <v>5835</v>
      </c>
      <c r="E189" s="1057" t="s">
        <v>5663</v>
      </c>
      <c r="F189" s="1057" t="s">
        <v>22</v>
      </c>
      <c r="G189" s="1061">
        <v>10000000</v>
      </c>
      <c r="H189" s="1057" t="s">
        <v>5793</v>
      </c>
      <c r="I189" s="1057" t="s">
        <v>5520</v>
      </c>
      <c r="J189" s="1180">
        <f t="shared" si="2"/>
        <v>1.7648422399818143E-3</v>
      </c>
      <c r="K189" s="1180">
        <f>SUM(J$2:J189)</f>
        <v>0.82730905555390499</v>
      </c>
    </row>
    <row r="190" spans="1:11">
      <c r="A190" s="1057" t="s">
        <v>5854</v>
      </c>
      <c r="B190" s="1057" t="s">
        <v>187</v>
      </c>
      <c r="C190" s="1057" t="s">
        <v>5855</v>
      </c>
      <c r="D190" s="1057" t="s">
        <v>5856</v>
      </c>
      <c r="E190" s="1057" t="s">
        <v>5663</v>
      </c>
      <c r="F190" s="1057" t="s">
        <v>23</v>
      </c>
      <c r="G190" s="1061">
        <v>10000000</v>
      </c>
      <c r="H190" s="1057" t="s">
        <v>3584</v>
      </c>
      <c r="I190" s="1057" t="s">
        <v>5853</v>
      </c>
      <c r="J190" s="1180">
        <f t="shared" si="2"/>
        <v>1.7648422399818143E-3</v>
      </c>
      <c r="K190" s="1180">
        <f>SUM(J$2:J190)</f>
        <v>0.82907389779388685</v>
      </c>
    </row>
    <row r="191" spans="1:11">
      <c r="A191" s="1057" t="s">
        <v>6346</v>
      </c>
      <c r="B191" s="1057" t="s">
        <v>92</v>
      </c>
      <c r="C191" s="1057" t="s">
        <v>6347</v>
      </c>
      <c r="D191" s="1057" t="s">
        <v>1120</v>
      </c>
      <c r="E191" s="1057" t="s">
        <v>188</v>
      </c>
      <c r="F191" s="1057" t="s">
        <v>23</v>
      </c>
      <c r="G191" s="1061">
        <v>10000000</v>
      </c>
      <c r="H191" s="1057" t="s">
        <v>5982</v>
      </c>
      <c r="I191" s="1057" t="s">
        <v>6348</v>
      </c>
      <c r="J191" s="1180">
        <f t="shared" si="2"/>
        <v>1.7648422399818143E-3</v>
      </c>
      <c r="K191" s="1180">
        <f>SUM(J$2:J191)</f>
        <v>0.83083874003386871</v>
      </c>
    </row>
    <row r="192" spans="1:11">
      <c r="A192" s="1057" t="s">
        <v>6389</v>
      </c>
      <c r="B192" s="1057" t="s">
        <v>1575</v>
      </c>
      <c r="C192" s="1057" t="s">
        <v>6390</v>
      </c>
      <c r="D192" s="1057" t="s">
        <v>1120</v>
      </c>
      <c r="E192" s="1057" t="s">
        <v>188</v>
      </c>
      <c r="F192" s="1057" t="s">
        <v>23</v>
      </c>
      <c r="G192" s="1061">
        <v>10000000</v>
      </c>
      <c r="H192" s="1057" t="s">
        <v>6002</v>
      </c>
      <c r="I192" s="1057" t="s">
        <v>6391</v>
      </c>
      <c r="J192" s="1180">
        <f t="shared" si="2"/>
        <v>1.7648422399818143E-3</v>
      </c>
      <c r="K192" s="1180">
        <f>SUM(J$2:J192)</f>
        <v>0.83260358227385056</v>
      </c>
    </row>
    <row r="193" spans="1:11">
      <c r="A193" s="1057" t="s">
        <v>2836</v>
      </c>
      <c r="B193" s="1057" t="s">
        <v>1575</v>
      </c>
      <c r="C193" s="1057" t="s">
        <v>2083</v>
      </c>
      <c r="D193" s="1057" t="s">
        <v>1120</v>
      </c>
      <c r="E193" s="1057" t="s">
        <v>188</v>
      </c>
      <c r="F193" s="1057" t="s">
        <v>23</v>
      </c>
      <c r="G193" s="1061">
        <v>9613260</v>
      </c>
      <c r="H193" s="1057" t="s">
        <v>2109</v>
      </c>
      <c r="I193" s="1057" t="s">
        <v>3598</v>
      </c>
      <c r="J193" s="1180">
        <f t="shared" si="2"/>
        <v>1.6965887311927578E-3</v>
      </c>
      <c r="K193" s="1180">
        <f>SUM(J$2:J193)</f>
        <v>0.83430017100504328</v>
      </c>
    </row>
    <row r="194" spans="1:11">
      <c r="A194" s="1057" t="s">
        <v>2619</v>
      </c>
      <c r="B194" s="1057" t="s">
        <v>1575</v>
      </c>
      <c r="C194" s="1057" t="s">
        <v>2568</v>
      </c>
      <c r="D194" s="1057" t="s">
        <v>1120</v>
      </c>
      <c r="E194" s="1057" t="s">
        <v>188</v>
      </c>
      <c r="F194" s="1057" t="s">
        <v>23</v>
      </c>
      <c r="G194" s="1060">
        <v>8880000</v>
      </c>
      <c r="H194" s="1057" t="s">
        <v>2580</v>
      </c>
      <c r="I194" s="1057" t="s">
        <v>3509</v>
      </c>
      <c r="J194" s="1180">
        <f t="shared" si="2"/>
        <v>1.5671799091038512E-3</v>
      </c>
      <c r="K194" s="1180">
        <f>SUM(J$2:J194)</f>
        <v>0.8358673509141471</v>
      </c>
    </row>
    <row r="195" spans="1:11">
      <c r="A195" s="1057" t="s">
        <v>5678</v>
      </c>
      <c r="B195" s="1057" t="s">
        <v>1575</v>
      </c>
      <c r="C195" s="1057" t="s">
        <v>5679</v>
      </c>
      <c r="D195" s="1057" t="s">
        <v>1120</v>
      </c>
      <c r="E195" s="1057" t="s">
        <v>188</v>
      </c>
      <c r="F195" s="1057" t="s">
        <v>23</v>
      </c>
      <c r="G195" s="1061">
        <v>8855000</v>
      </c>
      <c r="H195" s="1057" t="s">
        <v>5646</v>
      </c>
      <c r="I195" s="1057" t="s">
        <v>5680</v>
      </c>
      <c r="J195" s="1180">
        <f t="shared" ref="J195:J258" si="3">G195/SUM(G:G)</f>
        <v>1.5627678035038967E-3</v>
      </c>
      <c r="K195" s="1180">
        <f>SUM(J$2:J195)</f>
        <v>0.83743011871765105</v>
      </c>
    </row>
    <row r="196" spans="1:11">
      <c r="A196" s="1057" t="s">
        <v>3097</v>
      </c>
      <c r="B196" s="1057" t="s">
        <v>1575</v>
      </c>
      <c r="C196" s="1057" t="s">
        <v>3098</v>
      </c>
      <c r="D196" s="1057" t="s">
        <v>1120</v>
      </c>
      <c r="E196" s="1057" t="s">
        <v>188</v>
      </c>
      <c r="F196" s="1057" t="s">
        <v>23</v>
      </c>
      <c r="G196" s="1061">
        <v>8310000</v>
      </c>
      <c r="H196" s="1057" t="s">
        <v>3036</v>
      </c>
      <c r="I196" s="1057" t="s">
        <v>3579</v>
      </c>
      <c r="J196" s="1180">
        <f t="shared" si="3"/>
        <v>1.4665839014248877E-3</v>
      </c>
      <c r="K196" s="1180">
        <f>SUM(J$2:J196)</f>
        <v>0.8388967026190759</v>
      </c>
    </row>
    <row r="197" spans="1:11">
      <c r="A197" s="1057" t="s">
        <v>2134</v>
      </c>
      <c r="B197" s="1057" t="s">
        <v>1575</v>
      </c>
      <c r="C197" s="1057" t="s">
        <v>2135</v>
      </c>
      <c r="D197" s="1057" t="s">
        <v>1120</v>
      </c>
      <c r="E197" s="1057" t="s">
        <v>188</v>
      </c>
      <c r="F197" s="1057" t="s">
        <v>23</v>
      </c>
      <c r="G197" s="1061">
        <v>8000000</v>
      </c>
      <c r="H197" s="1057" t="s">
        <v>2113</v>
      </c>
      <c r="I197" s="1057" t="s">
        <v>3629</v>
      </c>
      <c r="J197" s="1180">
        <f t="shared" si="3"/>
        <v>1.4118737919854515E-3</v>
      </c>
      <c r="K197" s="1180">
        <f>SUM(J$2:J197)</f>
        <v>0.84030857641106138</v>
      </c>
    </row>
    <row r="198" spans="1:11">
      <c r="A198" s="1057" t="s">
        <v>2136</v>
      </c>
      <c r="B198" s="1057" t="s">
        <v>1575</v>
      </c>
      <c r="C198" s="1057" t="s">
        <v>2137</v>
      </c>
      <c r="D198" s="1057" t="s">
        <v>1120</v>
      </c>
      <c r="E198" s="1057" t="s">
        <v>188</v>
      </c>
      <c r="F198" s="1057" t="s">
        <v>23</v>
      </c>
      <c r="G198" s="1061">
        <v>8000000</v>
      </c>
      <c r="H198" s="1057" t="s">
        <v>2115</v>
      </c>
      <c r="I198" s="1057" t="s">
        <v>3630</v>
      </c>
      <c r="J198" s="1180">
        <f t="shared" si="3"/>
        <v>1.4118737919854515E-3</v>
      </c>
      <c r="K198" s="1180">
        <f>SUM(J$2:J198)</f>
        <v>0.84172045020304687</v>
      </c>
    </row>
    <row r="199" spans="1:11">
      <c r="A199" s="1057" t="s">
        <v>3631</v>
      </c>
      <c r="B199" s="1057" t="s">
        <v>187</v>
      </c>
      <c r="C199" s="1057" t="s">
        <v>3632</v>
      </c>
      <c r="D199" s="1057" t="s">
        <v>3270</v>
      </c>
      <c r="E199" s="1057" t="s">
        <v>5663</v>
      </c>
      <c r="F199" s="1057" t="s">
        <v>22</v>
      </c>
      <c r="G199" s="1061">
        <v>8000000</v>
      </c>
      <c r="H199" s="1057" t="s">
        <v>3419</v>
      </c>
      <c r="I199" s="1057" t="s">
        <v>3633</v>
      </c>
      <c r="J199" s="1180">
        <f t="shared" si="3"/>
        <v>1.4118737919854515E-3</v>
      </c>
      <c r="K199" s="1180">
        <f>SUM(J$2:J199)</f>
        <v>0.84313232399503235</v>
      </c>
    </row>
    <row r="200" spans="1:11">
      <c r="A200" s="1057" t="s">
        <v>2837</v>
      </c>
      <c r="B200" s="1057" t="s">
        <v>1575</v>
      </c>
      <c r="C200" s="1057" t="s">
        <v>2094</v>
      </c>
      <c r="D200" s="1057" t="s">
        <v>1120</v>
      </c>
      <c r="E200" s="1057" t="s">
        <v>188</v>
      </c>
      <c r="F200" s="1057" t="s">
        <v>23</v>
      </c>
      <c r="G200" s="1061">
        <v>7957041</v>
      </c>
      <c r="H200" s="1057" t="s">
        <v>2116</v>
      </c>
      <c r="I200" s="1057" t="s">
        <v>3607</v>
      </c>
      <c r="J200" s="1180">
        <f t="shared" si="3"/>
        <v>1.4042922062067137E-3</v>
      </c>
      <c r="K200" s="1180">
        <f>SUM(J$2:J200)</f>
        <v>0.8445366162012391</v>
      </c>
    </row>
    <row r="201" spans="1:11">
      <c r="A201" s="1057" t="s">
        <v>5509</v>
      </c>
      <c r="B201" s="1057" t="s">
        <v>1575</v>
      </c>
      <c r="C201" s="1057" t="s">
        <v>5510</v>
      </c>
      <c r="D201" s="1057" t="s">
        <v>1120</v>
      </c>
      <c r="E201" s="1057" t="s">
        <v>188</v>
      </c>
      <c r="F201" s="1057" t="s">
        <v>23</v>
      </c>
      <c r="G201" s="1061">
        <v>7876128</v>
      </c>
      <c r="H201" s="1057" t="s">
        <v>3583</v>
      </c>
      <c r="I201" s="1057" t="s">
        <v>5511</v>
      </c>
      <c r="J201" s="1180">
        <f t="shared" si="3"/>
        <v>1.3900123381903487E-3</v>
      </c>
      <c r="K201" s="1180">
        <f>SUM(J$2:J201)</f>
        <v>0.84592662853942946</v>
      </c>
    </row>
    <row r="202" spans="1:11">
      <c r="A202" s="1057" t="s">
        <v>5674</v>
      </c>
      <c r="B202" s="1057" t="s">
        <v>2661</v>
      </c>
      <c r="C202" s="1057" t="s">
        <v>5675</v>
      </c>
      <c r="D202" s="1057" t="s">
        <v>5676</v>
      </c>
      <c r="E202" s="1057" t="s">
        <v>5663</v>
      </c>
      <c r="F202" s="1057" t="s">
        <v>22</v>
      </c>
      <c r="G202" s="1061">
        <v>7527364</v>
      </c>
      <c r="H202" s="1057" t="s">
        <v>5639</v>
      </c>
      <c r="I202" s="1057" t="s">
        <v>5677</v>
      </c>
      <c r="J202" s="1180">
        <f t="shared" si="3"/>
        <v>1.328460994291847E-3</v>
      </c>
      <c r="K202" s="1180">
        <f>SUM(J$2:J202)</f>
        <v>0.84725508953372131</v>
      </c>
    </row>
    <row r="203" spans="1:11">
      <c r="A203" s="1057" t="s">
        <v>2848</v>
      </c>
      <c r="B203" s="1057" t="s">
        <v>185</v>
      </c>
      <c r="C203" s="1057" t="s">
        <v>2370</v>
      </c>
      <c r="D203" s="1057" t="s">
        <v>1121</v>
      </c>
      <c r="E203" s="1057" t="s">
        <v>5663</v>
      </c>
      <c r="F203" s="1057" t="s">
        <v>167</v>
      </c>
      <c r="G203" s="1061">
        <v>7500000</v>
      </c>
      <c r="H203" s="1057" t="s">
        <v>2332</v>
      </c>
      <c r="I203" s="1057" t="s">
        <v>3634</v>
      </c>
      <c r="J203" s="1180">
        <f t="shared" si="3"/>
        <v>1.3236316799863609E-3</v>
      </c>
      <c r="K203" s="1180">
        <f>SUM(J$2:J203)</f>
        <v>0.8485787212137077</v>
      </c>
    </row>
    <row r="204" spans="1:11">
      <c r="A204" s="1057" t="s">
        <v>2849</v>
      </c>
      <c r="B204" s="1057" t="s">
        <v>185</v>
      </c>
      <c r="C204" s="1057" t="s">
        <v>2371</v>
      </c>
      <c r="D204" s="1057" t="s">
        <v>1121</v>
      </c>
      <c r="E204" s="1057" t="s">
        <v>5663</v>
      </c>
      <c r="F204" s="1057" t="s">
        <v>167</v>
      </c>
      <c r="G204" s="1061">
        <v>7500000</v>
      </c>
      <c r="H204" s="1057" t="s">
        <v>2332</v>
      </c>
      <c r="I204" s="1057" t="s">
        <v>3634</v>
      </c>
      <c r="J204" s="1180">
        <f t="shared" si="3"/>
        <v>1.3236316799863609E-3</v>
      </c>
      <c r="K204" s="1180">
        <f>SUM(J$2:J204)</f>
        <v>0.84990235289369409</v>
      </c>
    </row>
    <row r="205" spans="1:11">
      <c r="A205" s="1057" t="s">
        <v>2982</v>
      </c>
      <c r="B205" s="1057" t="s">
        <v>184</v>
      </c>
      <c r="C205" s="1057" t="s">
        <v>2983</v>
      </c>
      <c r="D205" s="1057" t="s">
        <v>1123</v>
      </c>
      <c r="E205" s="1057" t="s">
        <v>5663</v>
      </c>
      <c r="F205" s="1057" t="s">
        <v>22</v>
      </c>
      <c r="G205" s="1061">
        <v>7500000</v>
      </c>
      <c r="H205" s="1057" t="s">
        <v>2928</v>
      </c>
      <c r="I205" s="1057" t="s">
        <v>3635</v>
      </c>
      <c r="J205" s="1180">
        <f t="shared" si="3"/>
        <v>1.3236316799863609E-3</v>
      </c>
      <c r="K205" s="1180">
        <f>SUM(J$2:J205)</f>
        <v>0.85122598457368048</v>
      </c>
    </row>
    <row r="206" spans="1:11">
      <c r="A206" s="1057" t="s">
        <v>5681</v>
      </c>
      <c r="B206" s="1057" t="s">
        <v>1575</v>
      </c>
      <c r="C206" s="1057" t="s">
        <v>5682</v>
      </c>
      <c r="D206" s="1057" t="s">
        <v>1120</v>
      </c>
      <c r="E206" s="1057" t="s">
        <v>188</v>
      </c>
      <c r="F206" s="1057" t="s">
        <v>23</v>
      </c>
      <c r="G206" s="1060">
        <v>7493044</v>
      </c>
      <c r="H206" s="1057" t="s">
        <v>5652</v>
      </c>
      <c r="I206" s="1057" t="s">
        <v>5683</v>
      </c>
      <c r="J206" s="1180">
        <f t="shared" si="3"/>
        <v>1.3224040557242294E-3</v>
      </c>
      <c r="K206" s="1180">
        <f>SUM(J$2:J206)</f>
        <v>0.85254838862940474</v>
      </c>
    </row>
    <row r="207" spans="1:11">
      <c r="A207" s="1057" t="s">
        <v>2025</v>
      </c>
      <c r="B207" s="1057" t="s">
        <v>1575</v>
      </c>
      <c r="C207" s="1057" t="s">
        <v>2026</v>
      </c>
      <c r="D207" s="1057" t="s">
        <v>1120</v>
      </c>
      <c r="E207" s="1057" t="s">
        <v>188</v>
      </c>
      <c r="F207" s="1057" t="s">
        <v>23</v>
      </c>
      <c r="G207" s="1061">
        <v>7301384</v>
      </c>
      <c r="H207" s="1057" t="s">
        <v>2058</v>
      </c>
      <c r="I207" s="1057" t="s">
        <v>3605</v>
      </c>
      <c r="J207" s="1180">
        <f t="shared" si="3"/>
        <v>1.2885790893527381E-3</v>
      </c>
      <c r="K207" s="1180">
        <f>SUM(J$2:J207)</f>
        <v>0.8538369677187575</v>
      </c>
    </row>
    <row r="208" spans="1:11">
      <c r="A208" s="1057" t="s">
        <v>5524</v>
      </c>
      <c r="B208" s="1057" t="s">
        <v>187</v>
      </c>
      <c r="C208" s="1057" t="s">
        <v>5525</v>
      </c>
      <c r="D208" s="1057" t="s">
        <v>5526</v>
      </c>
      <c r="E208" s="1057" t="s">
        <v>5663</v>
      </c>
      <c r="F208" s="1057" t="s">
        <v>23</v>
      </c>
      <c r="G208" s="1061">
        <v>7200000</v>
      </c>
      <c r="H208" s="1057" t="s">
        <v>5460</v>
      </c>
      <c r="I208" s="1057" t="s">
        <v>5527</v>
      </c>
      <c r="J208" s="1180">
        <f t="shared" si="3"/>
        <v>1.2706864127869063E-3</v>
      </c>
      <c r="K208" s="1180">
        <f>SUM(J$2:J208)</f>
        <v>0.85510765413154444</v>
      </c>
    </row>
    <row r="209" spans="1:11">
      <c r="A209" s="1057" t="s">
        <v>5326</v>
      </c>
      <c r="B209" s="1057" t="s">
        <v>1575</v>
      </c>
      <c r="C209" s="1057" t="s">
        <v>5327</v>
      </c>
      <c r="D209" s="1057" t="s">
        <v>1120</v>
      </c>
      <c r="E209" s="1057" t="s">
        <v>188</v>
      </c>
      <c r="F209" s="1057" t="s">
        <v>23</v>
      </c>
      <c r="G209" s="1060">
        <v>7162500</v>
      </c>
      <c r="H209" s="1057" t="s">
        <v>3674</v>
      </c>
      <c r="I209" s="1057" t="s">
        <v>5328</v>
      </c>
      <c r="J209" s="1180">
        <f t="shared" si="3"/>
        <v>1.2640682543869745E-3</v>
      </c>
      <c r="K209" s="1180">
        <f>SUM(J$2:J209)</f>
        <v>0.8563717223859314</v>
      </c>
    </row>
    <row r="210" spans="1:11">
      <c r="A210" s="1057" t="s">
        <v>2836</v>
      </c>
      <c r="B210" s="1057" t="s">
        <v>1575</v>
      </c>
      <c r="C210" s="1057" t="s">
        <v>2083</v>
      </c>
      <c r="D210" s="1057" t="s">
        <v>1120</v>
      </c>
      <c r="E210" s="1057" t="s">
        <v>188</v>
      </c>
      <c r="F210" s="1057" t="s">
        <v>23</v>
      </c>
      <c r="G210" s="1061">
        <v>7100000</v>
      </c>
      <c r="H210" s="1057" t="s">
        <v>2107</v>
      </c>
      <c r="I210" s="1057" t="s">
        <v>3598</v>
      </c>
      <c r="J210" s="1180">
        <f t="shared" si="3"/>
        <v>1.2530379903870881E-3</v>
      </c>
      <c r="K210" s="1180">
        <f>SUM(J$2:J210)</f>
        <v>0.85762476037631852</v>
      </c>
    </row>
    <row r="211" spans="1:11">
      <c r="A211" s="1057" t="s">
        <v>2844</v>
      </c>
      <c r="B211" s="1057" t="s">
        <v>185</v>
      </c>
      <c r="C211" s="1057" t="s">
        <v>2372</v>
      </c>
      <c r="D211" s="1057" t="s">
        <v>2089</v>
      </c>
      <c r="E211" s="1057" t="s">
        <v>188</v>
      </c>
      <c r="F211" s="1057" t="s">
        <v>167</v>
      </c>
      <c r="G211" s="1061">
        <v>7000000</v>
      </c>
      <c r="H211" s="1057" t="s">
        <v>2325</v>
      </c>
      <c r="I211" s="1057" t="s">
        <v>3636</v>
      </c>
      <c r="J211" s="1180">
        <f t="shared" si="3"/>
        <v>1.23538956798727E-3</v>
      </c>
      <c r="K211" s="1180">
        <f>SUM(J$2:J211)</f>
        <v>0.85886014994430582</v>
      </c>
    </row>
    <row r="212" spans="1:11">
      <c r="A212" s="1057" t="s">
        <v>2874</v>
      </c>
      <c r="B212" s="1057" t="s">
        <v>187</v>
      </c>
      <c r="C212" s="1057" t="s">
        <v>2622</v>
      </c>
      <c r="D212" s="1057" t="s">
        <v>2623</v>
      </c>
      <c r="E212" s="1057" t="s">
        <v>5663</v>
      </c>
      <c r="F212" s="1057" t="s">
        <v>22</v>
      </c>
      <c r="G212" s="1061">
        <v>7000000</v>
      </c>
      <c r="H212" s="1057" t="s">
        <v>2585</v>
      </c>
      <c r="I212" s="1057" t="s">
        <v>3638</v>
      </c>
      <c r="J212" s="1180">
        <f t="shared" si="3"/>
        <v>1.23538956798727E-3</v>
      </c>
      <c r="K212" s="1180">
        <f>SUM(J$2:J212)</f>
        <v>0.86009553951229312</v>
      </c>
    </row>
    <row r="213" spans="1:11">
      <c r="A213" s="1057" t="s">
        <v>2879</v>
      </c>
      <c r="B213" s="1057" t="s">
        <v>187</v>
      </c>
      <c r="C213" s="1057" t="s">
        <v>2718</v>
      </c>
      <c r="D213" s="1057" t="s">
        <v>2719</v>
      </c>
      <c r="E213" s="1057" t="s">
        <v>5663</v>
      </c>
      <c r="F213" s="1057" t="s">
        <v>22</v>
      </c>
      <c r="G213" s="1061">
        <v>7000000</v>
      </c>
      <c r="H213" s="1057" t="s">
        <v>1446</v>
      </c>
      <c r="I213" s="1057" t="s">
        <v>3639</v>
      </c>
      <c r="J213" s="1180">
        <f t="shared" si="3"/>
        <v>1.23538956798727E-3</v>
      </c>
      <c r="K213" s="1180">
        <f>SUM(J$2:J213)</f>
        <v>0.86133092908028042</v>
      </c>
    </row>
    <row r="214" spans="1:11">
      <c r="A214" s="1057" t="s">
        <v>3095</v>
      </c>
      <c r="B214" s="1057" t="s">
        <v>1352</v>
      </c>
      <c r="C214" s="1057" t="s">
        <v>3096</v>
      </c>
      <c r="D214" s="1057" t="s">
        <v>1353</v>
      </c>
      <c r="E214" s="1057" t="s">
        <v>5805</v>
      </c>
      <c r="F214" s="1057" t="s">
        <v>22</v>
      </c>
      <c r="G214" s="1061">
        <v>7000000</v>
      </c>
      <c r="H214" s="1057" t="s">
        <v>3034</v>
      </c>
      <c r="I214" s="1057" t="s">
        <v>3637</v>
      </c>
      <c r="J214" s="1180">
        <f t="shared" si="3"/>
        <v>1.23538956798727E-3</v>
      </c>
      <c r="K214" s="1180">
        <f>SUM(J$2:J214)</f>
        <v>0.86256631864826772</v>
      </c>
    </row>
    <row r="215" spans="1:11">
      <c r="A215" s="1057" t="s">
        <v>3256</v>
      </c>
      <c r="B215" s="1057" t="s">
        <v>185</v>
      </c>
      <c r="C215" s="1057" t="s">
        <v>3257</v>
      </c>
      <c r="D215" s="1057" t="s">
        <v>2089</v>
      </c>
      <c r="E215" s="1057" t="s">
        <v>188</v>
      </c>
      <c r="F215" s="1057" t="s">
        <v>167</v>
      </c>
      <c r="G215" s="1061">
        <v>7000000</v>
      </c>
      <c r="H215" s="1057" t="s">
        <v>3230</v>
      </c>
      <c r="I215" s="1057" t="s">
        <v>3581</v>
      </c>
      <c r="J215" s="1180">
        <f t="shared" si="3"/>
        <v>1.23538956798727E-3</v>
      </c>
      <c r="K215" s="1180">
        <f>SUM(J$2:J215)</f>
        <v>0.86380170821625502</v>
      </c>
    </row>
    <row r="216" spans="1:11">
      <c r="A216" s="1057" t="s">
        <v>3640</v>
      </c>
      <c r="B216" s="1057" t="s">
        <v>184</v>
      </c>
      <c r="C216" s="1057" t="s">
        <v>3641</v>
      </c>
      <c r="D216" s="1057" t="s">
        <v>2573</v>
      </c>
      <c r="E216" s="1057" t="s">
        <v>5663</v>
      </c>
      <c r="F216" s="1057" t="s">
        <v>22</v>
      </c>
      <c r="G216" s="1061">
        <v>7000000</v>
      </c>
      <c r="H216" s="1057" t="s">
        <v>3426</v>
      </c>
      <c r="I216" s="1057" t="s">
        <v>3550</v>
      </c>
      <c r="J216" s="1180">
        <f t="shared" si="3"/>
        <v>1.23538956798727E-3</v>
      </c>
      <c r="K216" s="1180">
        <f>SUM(J$2:J216)</f>
        <v>0.86503709778424231</v>
      </c>
    </row>
    <row r="217" spans="1:11">
      <c r="A217" s="1057" t="s">
        <v>5319</v>
      </c>
      <c r="B217" s="1057" t="s">
        <v>184</v>
      </c>
      <c r="C217" s="1057" t="s">
        <v>5320</v>
      </c>
      <c r="D217" s="1057" t="s">
        <v>5321</v>
      </c>
      <c r="E217" s="1057" t="s">
        <v>5663</v>
      </c>
      <c r="F217" s="1057" t="s">
        <v>22</v>
      </c>
      <c r="G217" s="1060">
        <v>7000000</v>
      </c>
      <c r="H217" s="1057" t="s">
        <v>5289</v>
      </c>
      <c r="I217" s="1057" t="s">
        <v>5322</v>
      </c>
      <c r="J217" s="1180">
        <f t="shared" si="3"/>
        <v>1.23538956798727E-3</v>
      </c>
      <c r="K217" s="1180">
        <f>SUM(J$2:J217)</f>
        <v>0.86627248735222961</v>
      </c>
    </row>
    <row r="218" spans="1:11">
      <c r="A218" s="1057" t="s">
        <v>1850</v>
      </c>
      <c r="B218" s="1057" t="s">
        <v>1575</v>
      </c>
      <c r="C218" s="1057" t="s">
        <v>1851</v>
      </c>
      <c r="D218" s="1057" t="s">
        <v>1120</v>
      </c>
      <c r="E218" s="1057" t="s">
        <v>188</v>
      </c>
      <c r="F218" s="1057" t="s">
        <v>23</v>
      </c>
      <c r="G218" s="1061">
        <v>6760000</v>
      </c>
      <c r="H218" s="1057" t="s">
        <v>1171</v>
      </c>
      <c r="I218" s="1057" t="s">
        <v>3642</v>
      </c>
      <c r="J218" s="1180">
        <f t="shared" si="3"/>
        <v>1.1930333542277064E-3</v>
      </c>
      <c r="K218" s="1180">
        <f>SUM(J$2:J218)</f>
        <v>0.86746552070645733</v>
      </c>
    </row>
    <row r="219" spans="1:11">
      <c r="A219" s="1057" t="s">
        <v>1806</v>
      </c>
      <c r="B219" s="1057" t="s">
        <v>1575</v>
      </c>
      <c r="C219" s="1057" t="s">
        <v>1769</v>
      </c>
      <c r="D219" s="1057" t="s">
        <v>1120</v>
      </c>
      <c r="E219" s="1057" t="s">
        <v>188</v>
      </c>
      <c r="F219" s="1057" t="s">
        <v>23</v>
      </c>
      <c r="G219" s="1061">
        <v>6600000</v>
      </c>
      <c r="H219" s="1057" t="s">
        <v>1790</v>
      </c>
      <c r="I219" s="1057" t="s">
        <v>3559</v>
      </c>
      <c r="J219" s="1180">
        <f t="shared" si="3"/>
        <v>1.1647958783879975E-3</v>
      </c>
      <c r="K219" s="1180">
        <f>SUM(J$2:J219)</f>
        <v>0.86863031658484535</v>
      </c>
    </row>
    <row r="220" spans="1:11">
      <c r="A220" s="1057" t="s">
        <v>2838</v>
      </c>
      <c r="B220" s="1057" t="s">
        <v>185</v>
      </c>
      <c r="C220" s="1057" t="s">
        <v>2088</v>
      </c>
      <c r="D220" s="1057" t="s">
        <v>2089</v>
      </c>
      <c r="E220" s="1057" t="s">
        <v>188</v>
      </c>
      <c r="F220" s="1057" t="s">
        <v>167</v>
      </c>
      <c r="G220" s="1061">
        <v>6579000</v>
      </c>
      <c r="H220" s="1057" t="s">
        <v>2072</v>
      </c>
      <c r="I220" s="1057" t="s">
        <v>3643</v>
      </c>
      <c r="J220" s="1180">
        <f t="shared" si="3"/>
        <v>1.1610897096840356E-3</v>
      </c>
      <c r="K220" s="1180">
        <f>SUM(J$2:J220)</f>
        <v>0.86979140629452933</v>
      </c>
    </row>
    <row r="221" spans="1:11">
      <c r="A221" s="1057" t="s">
        <v>2784</v>
      </c>
      <c r="B221" s="1057" t="s">
        <v>1352</v>
      </c>
      <c r="C221" s="1057" t="s">
        <v>2785</v>
      </c>
      <c r="D221" s="1057" t="s">
        <v>1299</v>
      </c>
      <c r="E221" s="1057" t="s">
        <v>5805</v>
      </c>
      <c r="F221" s="1057" t="s">
        <v>22</v>
      </c>
      <c r="G221" s="1060">
        <v>6500000</v>
      </c>
      <c r="H221" s="1057" t="s">
        <v>1285</v>
      </c>
      <c r="I221" s="1057" t="s">
        <v>3644</v>
      </c>
      <c r="J221" s="1180">
        <f t="shared" si="3"/>
        <v>1.1471474559881793E-3</v>
      </c>
      <c r="K221" s="1180">
        <f>SUM(J$2:J221)</f>
        <v>0.87093855375051754</v>
      </c>
    </row>
    <row r="222" spans="1:11">
      <c r="A222" s="1057" t="s">
        <v>2128</v>
      </c>
      <c r="B222" s="1057" t="s">
        <v>1575</v>
      </c>
      <c r="C222" s="1057" t="s">
        <v>2129</v>
      </c>
      <c r="D222" s="1057" t="s">
        <v>1120</v>
      </c>
      <c r="E222" s="1057" t="s">
        <v>188</v>
      </c>
      <c r="F222" s="1057" t="s">
        <v>23</v>
      </c>
      <c r="G222" s="1060">
        <v>6500000</v>
      </c>
      <c r="H222" s="1057" t="s">
        <v>2325</v>
      </c>
      <c r="I222" s="1057" t="s">
        <v>3599</v>
      </c>
      <c r="J222" s="1180">
        <f t="shared" si="3"/>
        <v>1.1471474559881793E-3</v>
      </c>
      <c r="K222" s="1180">
        <f>SUM(J$2:J222)</f>
        <v>0.87208570120650575</v>
      </c>
    </row>
    <row r="223" spans="1:11">
      <c r="A223" s="1057" t="s">
        <v>3271</v>
      </c>
      <c r="B223" s="1057" t="s">
        <v>187</v>
      </c>
      <c r="C223" s="1057" t="s">
        <v>3272</v>
      </c>
      <c r="D223" s="1057" t="s">
        <v>2623</v>
      </c>
      <c r="E223" s="1057" t="s">
        <v>5663</v>
      </c>
      <c r="F223" s="1057" t="s">
        <v>22</v>
      </c>
      <c r="G223" s="1060">
        <v>6500000</v>
      </c>
      <c r="H223" s="1057" t="s">
        <v>3243</v>
      </c>
      <c r="I223" s="1057" t="s">
        <v>3552</v>
      </c>
      <c r="J223" s="1180">
        <f t="shared" si="3"/>
        <v>1.1471474559881793E-3</v>
      </c>
      <c r="K223" s="1180">
        <f>SUM(J$2:J223)</f>
        <v>0.87323284866249395</v>
      </c>
    </row>
    <row r="224" spans="1:11">
      <c r="A224" s="1057" t="s">
        <v>5678</v>
      </c>
      <c r="B224" s="1057" t="s">
        <v>1575</v>
      </c>
      <c r="C224" s="1057" t="s">
        <v>5679</v>
      </c>
      <c r="D224" s="1057" t="s">
        <v>1120</v>
      </c>
      <c r="E224" s="1057" t="s">
        <v>188</v>
      </c>
      <c r="F224" s="1057" t="s">
        <v>23</v>
      </c>
      <c r="G224" s="1061">
        <v>6207087</v>
      </c>
      <c r="H224" s="1057" t="s">
        <v>3583</v>
      </c>
      <c r="I224" s="1057" t="s">
        <v>5680</v>
      </c>
      <c r="J224" s="1180">
        <f t="shared" si="3"/>
        <v>1.0954529324842001E-3</v>
      </c>
      <c r="K224" s="1180">
        <f>SUM(J$2:J224)</f>
        <v>0.87432830159497821</v>
      </c>
    </row>
    <row r="225" spans="1:11">
      <c r="A225" s="1057" t="s">
        <v>2025</v>
      </c>
      <c r="B225" s="1057" t="s">
        <v>1575</v>
      </c>
      <c r="C225" s="1057" t="s">
        <v>2026</v>
      </c>
      <c r="D225" s="1057" t="s">
        <v>1120</v>
      </c>
      <c r="E225" s="1057" t="s">
        <v>188</v>
      </c>
      <c r="F225" s="1057" t="s">
        <v>23</v>
      </c>
      <c r="G225" s="1061">
        <v>6200000</v>
      </c>
      <c r="H225" s="1057" t="s">
        <v>2036</v>
      </c>
      <c r="I225" s="1057" t="s">
        <v>3605</v>
      </c>
      <c r="J225" s="1180">
        <f t="shared" si="3"/>
        <v>1.094202188788725E-3</v>
      </c>
      <c r="K225" s="1180">
        <f>SUM(J$2:J225)</f>
        <v>0.87542250378376696</v>
      </c>
    </row>
    <row r="226" spans="1:11">
      <c r="A226" s="1057" t="s">
        <v>2786</v>
      </c>
      <c r="B226" s="1057" t="s">
        <v>1352</v>
      </c>
      <c r="C226" s="1057" t="s">
        <v>2787</v>
      </c>
      <c r="D226" s="1057" t="s">
        <v>1300</v>
      </c>
      <c r="E226" s="1057" t="s">
        <v>5805</v>
      </c>
      <c r="F226" s="1057" t="s">
        <v>22</v>
      </c>
      <c r="G226" s="1061">
        <v>6000000</v>
      </c>
      <c r="H226" s="1057" t="s">
        <v>1158</v>
      </c>
      <c r="I226" s="1057" t="s">
        <v>3645</v>
      </c>
      <c r="J226" s="1180">
        <f t="shared" si="3"/>
        <v>1.0589053439890887E-3</v>
      </c>
      <c r="K226" s="1180">
        <f>SUM(J$2:J226)</f>
        <v>0.87648140912775607</v>
      </c>
    </row>
    <row r="227" spans="1:11">
      <c r="A227" s="1057" t="s">
        <v>2820</v>
      </c>
      <c r="B227" s="1057" t="s">
        <v>187</v>
      </c>
      <c r="C227" s="1057" t="s">
        <v>2373</v>
      </c>
      <c r="D227" s="1057" t="s">
        <v>1920</v>
      </c>
      <c r="E227" s="1057" t="s">
        <v>5663</v>
      </c>
      <c r="F227" s="1057" t="s">
        <v>22</v>
      </c>
      <c r="G227" s="1060">
        <v>6000000</v>
      </c>
      <c r="H227" s="1057" t="s">
        <v>1355</v>
      </c>
      <c r="I227" s="1057" t="s">
        <v>3595</v>
      </c>
      <c r="J227" s="1180">
        <f t="shared" si="3"/>
        <v>1.0589053439890887E-3</v>
      </c>
      <c r="K227" s="1180">
        <f>SUM(J$2:J227)</f>
        <v>0.87754031447174519</v>
      </c>
    </row>
    <row r="228" spans="1:11">
      <c r="A228" s="1057" t="s">
        <v>2831</v>
      </c>
      <c r="B228" s="1057" t="s">
        <v>187</v>
      </c>
      <c r="C228" s="1057" t="s">
        <v>2037</v>
      </c>
      <c r="D228" s="1057" t="s">
        <v>2038</v>
      </c>
      <c r="E228" s="1057" t="s">
        <v>5663</v>
      </c>
      <c r="F228" s="1057" t="s">
        <v>22</v>
      </c>
      <c r="G228" s="1061">
        <v>6000000</v>
      </c>
      <c r="H228" s="1057" t="s">
        <v>2039</v>
      </c>
      <c r="I228" s="1057" t="s">
        <v>3646</v>
      </c>
      <c r="J228" s="1180">
        <f t="shared" si="3"/>
        <v>1.0589053439890887E-3</v>
      </c>
      <c r="K228" s="1180">
        <f>SUM(J$2:J228)</f>
        <v>0.8785992198157343</v>
      </c>
    </row>
    <row r="229" spans="1:11">
      <c r="A229" s="1057" t="s">
        <v>2832</v>
      </c>
      <c r="B229" s="1057" t="s">
        <v>187</v>
      </c>
      <c r="C229" s="1057" t="s">
        <v>2040</v>
      </c>
      <c r="D229" s="1057" t="s">
        <v>2038</v>
      </c>
      <c r="E229" s="1057" t="s">
        <v>5663</v>
      </c>
      <c r="F229" s="1057" t="s">
        <v>22</v>
      </c>
      <c r="G229" s="1061">
        <v>6000000</v>
      </c>
      <c r="H229" s="1057" t="s">
        <v>2039</v>
      </c>
      <c r="I229" s="1057" t="s">
        <v>3646</v>
      </c>
      <c r="J229" s="1180">
        <f t="shared" si="3"/>
        <v>1.0589053439890887E-3</v>
      </c>
      <c r="K229" s="1180">
        <f>SUM(J$2:J229)</f>
        <v>0.87965812515972341</v>
      </c>
    </row>
    <row r="230" spans="1:11">
      <c r="A230" s="1057" t="s">
        <v>2836</v>
      </c>
      <c r="B230" s="1057" t="s">
        <v>1575</v>
      </c>
      <c r="C230" s="1057" t="s">
        <v>2083</v>
      </c>
      <c r="D230" s="1057" t="s">
        <v>1120</v>
      </c>
      <c r="E230" s="1057" t="s">
        <v>188</v>
      </c>
      <c r="F230" s="1057" t="s">
        <v>23</v>
      </c>
      <c r="G230" s="1061">
        <v>6000000</v>
      </c>
      <c r="H230" s="1057" t="s">
        <v>2063</v>
      </c>
      <c r="I230" s="1057" t="s">
        <v>3598</v>
      </c>
      <c r="J230" s="1180">
        <f t="shared" si="3"/>
        <v>1.0589053439890887E-3</v>
      </c>
      <c r="K230" s="1180">
        <f>SUM(J$2:J230)</f>
        <v>0.88071703050371253</v>
      </c>
    </row>
    <row r="231" spans="1:11">
      <c r="A231" s="1057" t="s">
        <v>2090</v>
      </c>
      <c r="B231" s="1057" t="s">
        <v>1575</v>
      </c>
      <c r="C231" s="1057" t="s">
        <v>2091</v>
      </c>
      <c r="D231" s="1057" t="s">
        <v>1120</v>
      </c>
      <c r="E231" s="1057" t="s">
        <v>188</v>
      </c>
      <c r="F231" s="1057" t="s">
        <v>23</v>
      </c>
      <c r="G231" s="1061">
        <v>6000000</v>
      </c>
      <c r="H231" s="1057" t="s">
        <v>2069</v>
      </c>
      <c r="I231" s="1057" t="s">
        <v>3624</v>
      </c>
      <c r="J231" s="1180">
        <f t="shared" si="3"/>
        <v>1.0589053439890887E-3</v>
      </c>
      <c r="K231" s="1180">
        <f>SUM(J$2:J231)</f>
        <v>0.88177593584770164</v>
      </c>
    </row>
    <row r="232" spans="1:11">
      <c r="A232" s="1057" t="s">
        <v>2128</v>
      </c>
      <c r="B232" s="1057" t="s">
        <v>1575</v>
      </c>
      <c r="C232" s="1057" t="s">
        <v>2129</v>
      </c>
      <c r="D232" s="1057" t="s">
        <v>1120</v>
      </c>
      <c r="E232" s="1057" t="s">
        <v>188</v>
      </c>
      <c r="F232" s="1057" t="s">
        <v>23</v>
      </c>
      <c r="G232" s="1061">
        <v>6000000</v>
      </c>
      <c r="H232" s="1057" t="s">
        <v>1141</v>
      </c>
      <c r="I232" s="1057" t="s">
        <v>3599</v>
      </c>
      <c r="J232" s="1180">
        <f t="shared" si="3"/>
        <v>1.0589053439890887E-3</v>
      </c>
      <c r="K232" s="1180">
        <f>SUM(J$2:J232)</f>
        <v>0.88283484119169076</v>
      </c>
    </row>
    <row r="233" spans="1:11">
      <c r="A233" s="1057" t="s">
        <v>5528</v>
      </c>
      <c r="B233" s="1057" t="s">
        <v>184</v>
      </c>
      <c r="C233" s="1057" t="s">
        <v>5529</v>
      </c>
      <c r="D233" s="1057" t="s">
        <v>5530</v>
      </c>
      <c r="E233" s="1057" t="s">
        <v>5663</v>
      </c>
      <c r="F233" s="1057" t="s">
        <v>22</v>
      </c>
      <c r="G233" s="1061">
        <v>6000000</v>
      </c>
      <c r="H233" s="1057" t="s">
        <v>5469</v>
      </c>
      <c r="I233" s="1057" t="s">
        <v>5531</v>
      </c>
      <c r="J233" s="1180">
        <f t="shared" si="3"/>
        <v>1.0589053439890887E-3</v>
      </c>
      <c r="K233" s="1180">
        <f>SUM(J$2:J233)</f>
        <v>0.88389374653567987</v>
      </c>
    </row>
    <row r="234" spans="1:11">
      <c r="A234" s="1057" t="s">
        <v>5326</v>
      </c>
      <c r="B234" s="1057" t="s">
        <v>1575</v>
      </c>
      <c r="C234" s="1057" t="s">
        <v>5327</v>
      </c>
      <c r="D234" s="1057" t="s">
        <v>1120</v>
      </c>
      <c r="E234" s="1057" t="s">
        <v>188</v>
      </c>
      <c r="F234" s="1057" t="s">
        <v>23</v>
      </c>
      <c r="G234" s="1060">
        <v>5787010</v>
      </c>
      <c r="H234" s="1057" t="s">
        <v>3583</v>
      </c>
      <c r="I234" s="1057" t="s">
        <v>5328</v>
      </c>
      <c r="J234" s="1180">
        <f t="shared" si="3"/>
        <v>1.021315969119716E-3</v>
      </c>
      <c r="K234" s="1180">
        <f>SUM(J$2:J234)</f>
        <v>0.88491506250479957</v>
      </c>
    </row>
    <row r="235" spans="1:11">
      <c r="A235" s="1057" t="s">
        <v>1850</v>
      </c>
      <c r="B235" s="1057" t="s">
        <v>1575</v>
      </c>
      <c r="C235" s="1057" t="s">
        <v>1851</v>
      </c>
      <c r="D235" s="1057" t="s">
        <v>1120</v>
      </c>
      <c r="E235" s="1057" t="s">
        <v>188</v>
      </c>
      <c r="F235" s="1057" t="s">
        <v>23</v>
      </c>
      <c r="G235" s="1061">
        <v>5746423</v>
      </c>
      <c r="H235" s="1057" t="s">
        <v>1860</v>
      </c>
      <c r="I235" s="1057" t="s">
        <v>3642</v>
      </c>
      <c r="J235" s="1180">
        <f t="shared" si="3"/>
        <v>1.0141530039203019E-3</v>
      </c>
      <c r="K235" s="1180">
        <f>SUM(J$2:J235)</f>
        <v>0.88592921550871984</v>
      </c>
    </row>
    <row r="236" spans="1:11">
      <c r="A236" s="1057" t="s">
        <v>5681</v>
      </c>
      <c r="B236" s="1057" t="s">
        <v>1575</v>
      </c>
      <c r="C236" s="1057" t="s">
        <v>5682</v>
      </c>
      <c r="D236" s="1057" t="s">
        <v>1120</v>
      </c>
      <c r="E236" s="1057" t="s">
        <v>188</v>
      </c>
      <c r="F236" s="1057" t="s">
        <v>23</v>
      </c>
      <c r="G236" s="1060">
        <v>5726006</v>
      </c>
      <c r="H236" s="1057" t="s">
        <v>5984</v>
      </c>
      <c r="I236" s="1057" t="s">
        <v>5683</v>
      </c>
      <c r="J236" s="1180">
        <f t="shared" si="3"/>
        <v>1.0105497255189309E-3</v>
      </c>
      <c r="K236" s="1180">
        <f>SUM(J$2:J236)</f>
        <v>0.88693976523423879</v>
      </c>
    </row>
    <row r="237" spans="1:11">
      <c r="A237" s="1057" t="s">
        <v>1887</v>
      </c>
      <c r="B237" s="1057" t="s">
        <v>1575</v>
      </c>
      <c r="C237" s="1057" t="s">
        <v>1888</v>
      </c>
      <c r="D237" s="1057" t="s">
        <v>1120</v>
      </c>
      <c r="E237" s="1057" t="s">
        <v>188</v>
      </c>
      <c r="F237" s="1057" t="s">
        <v>23</v>
      </c>
      <c r="G237" s="1060">
        <v>5720000</v>
      </c>
      <c r="H237" s="1057" t="s">
        <v>1867</v>
      </c>
      <c r="I237" s="1057" t="s">
        <v>3604</v>
      </c>
      <c r="J237" s="1180">
        <f t="shared" si="3"/>
        <v>1.0094897612695978E-3</v>
      </c>
      <c r="K237" s="1180">
        <f>SUM(J$2:J237)</f>
        <v>0.88794925499550836</v>
      </c>
    </row>
    <row r="238" spans="1:11">
      <c r="A238" s="1057" t="s">
        <v>5509</v>
      </c>
      <c r="B238" s="1057" t="s">
        <v>1575</v>
      </c>
      <c r="C238" s="1057" t="s">
        <v>5510</v>
      </c>
      <c r="D238" s="1057" t="s">
        <v>1120</v>
      </c>
      <c r="E238" s="1057" t="s">
        <v>188</v>
      </c>
      <c r="F238" s="1057" t="s">
        <v>23</v>
      </c>
      <c r="G238" s="1061">
        <v>5700006</v>
      </c>
      <c r="H238" s="1057" t="s">
        <v>5476</v>
      </c>
      <c r="I238" s="1057" t="s">
        <v>5511</v>
      </c>
      <c r="J238" s="1180">
        <f t="shared" si="3"/>
        <v>1.0059611356949781E-3</v>
      </c>
      <c r="K238" s="1180">
        <f>SUM(J$2:J238)</f>
        <v>0.88895521613120332</v>
      </c>
    </row>
    <row r="239" spans="1:11">
      <c r="A239" s="1057" t="s">
        <v>2615</v>
      </c>
      <c r="B239" s="1057" t="s">
        <v>1575</v>
      </c>
      <c r="C239" s="1057" t="s">
        <v>2616</v>
      </c>
      <c r="D239" s="1057" t="s">
        <v>1120</v>
      </c>
      <c r="E239" s="1057" t="s">
        <v>188</v>
      </c>
      <c r="F239" s="1057" t="s">
        <v>23</v>
      </c>
      <c r="G239" s="1061">
        <v>5659000</v>
      </c>
      <c r="H239" s="1057" t="s">
        <v>2643</v>
      </c>
      <c r="I239" s="1057" t="s">
        <v>3534</v>
      </c>
      <c r="J239" s="1180">
        <f t="shared" si="3"/>
        <v>9.987242236057087E-4</v>
      </c>
      <c r="K239" s="1180">
        <f>SUM(J$2:J239)</f>
        <v>0.88995394035480901</v>
      </c>
    </row>
    <row r="240" spans="1:11">
      <c r="A240" s="1057" t="s">
        <v>6375</v>
      </c>
      <c r="B240" s="1057" t="s">
        <v>184</v>
      </c>
      <c r="C240" s="1057" t="s">
        <v>6376</v>
      </c>
      <c r="D240" s="1057" t="s">
        <v>6377</v>
      </c>
      <c r="E240" s="1057" t="s">
        <v>5663</v>
      </c>
      <c r="F240" s="1057" t="s">
        <v>23</v>
      </c>
      <c r="G240" s="1061">
        <v>5600000</v>
      </c>
      <c r="H240" s="1057" t="s">
        <v>5993</v>
      </c>
      <c r="I240" s="1057" t="s">
        <v>6378</v>
      </c>
      <c r="J240" s="1180">
        <f t="shared" si="3"/>
        <v>9.8831165438981595E-4</v>
      </c>
      <c r="K240" s="1180">
        <f>SUM(J$2:J240)</f>
        <v>0.89094225200919885</v>
      </c>
    </row>
    <row r="241" spans="1:11">
      <c r="A241" s="1057" t="s">
        <v>2977</v>
      </c>
      <c r="B241" s="1057" t="s">
        <v>1575</v>
      </c>
      <c r="C241" s="1057" t="s">
        <v>2978</v>
      </c>
      <c r="D241" s="1057" t="s">
        <v>1120</v>
      </c>
      <c r="E241" s="1057" t="s">
        <v>188</v>
      </c>
      <c r="F241" s="1057" t="s">
        <v>23</v>
      </c>
      <c r="G241" s="1060">
        <v>5586000</v>
      </c>
      <c r="H241" s="1057" t="s">
        <v>3036</v>
      </c>
      <c r="I241" s="1057" t="s">
        <v>3564</v>
      </c>
      <c r="J241" s="1180">
        <f t="shared" si="3"/>
        <v>9.8584087525384161E-4</v>
      </c>
      <c r="K241" s="1180">
        <f>SUM(J$2:J241)</f>
        <v>0.89192809288445274</v>
      </c>
    </row>
    <row r="242" spans="1:11">
      <c r="A242" s="1057" t="s">
        <v>2794</v>
      </c>
      <c r="B242" s="1057" t="s">
        <v>1352</v>
      </c>
      <c r="C242" s="1057" t="s">
        <v>1359</v>
      </c>
      <c r="D242" s="1057" t="s">
        <v>1353</v>
      </c>
      <c r="E242" s="1057" t="s">
        <v>5805</v>
      </c>
      <c r="F242" s="1057" t="s">
        <v>22</v>
      </c>
      <c r="G242" s="1061">
        <v>5500000</v>
      </c>
      <c r="H242" s="1057" t="s">
        <v>1348</v>
      </c>
      <c r="I242" s="1057" t="s">
        <v>3645</v>
      </c>
      <c r="J242" s="1180">
        <f t="shared" si="3"/>
        <v>9.7066323198999793E-4</v>
      </c>
      <c r="K242" s="1180">
        <f>SUM(J$2:J242)</f>
        <v>0.89289875611644276</v>
      </c>
    </row>
    <row r="243" spans="1:11">
      <c r="A243" s="1057" t="s">
        <v>1889</v>
      </c>
      <c r="B243" s="1057" t="s">
        <v>1575</v>
      </c>
      <c r="C243" s="1057" t="s">
        <v>1890</v>
      </c>
      <c r="D243" s="1057" t="s">
        <v>1120</v>
      </c>
      <c r="E243" s="1057" t="s">
        <v>188</v>
      </c>
      <c r="F243" s="1057" t="s">
        <v>23</v>
      </c>
      <c r="G243" s="1061">
        <v>5454200</v>
      </c>
      <c r="H243" s="1057" t="s">
        <v>1170</v>
      </c>
      <c r="I243" s="1057" t="s">
        <v>3570</v>
      </c>
      <c r="J243" s="1180">
        <f t="shared" si="3"/>
        <v>9.6258025453088117E-4</v>
      </c>
      <c r="K243" s="1180">
        <f>SUM(J$2:J243)</f>
        <v>0.89386133637097365</v>
      </c>
    </row>
    <row r="244" spans="1:11">
      <c r="A244" s="1057" t="s">
        <v>1850</v>
      </c>
      <c r="B244" s="1057" t="s">
        <v>1575</v>
      </c>
      <c r="C244" s="1057" t="s">
        <v>1851</v>
      </c>
      <c r="D244" s="1057" t="s">
        <v>1120</v>
      </c>
      <c r="E244" s="1057" t="s">
        <v>188</v>
      </c>
      <c r="F244" s="1057" t="s">
        <v>23</v>
      </c>
      <c r="G244" s="1061">
        <v>5452577</v>
      </c>
      <c r="H244" s="1057" t="s">
        <v>1832</v>
      </c>
      <c r="I244" s="1057" t="s">
        <v>3642</v>
      </c>
      <c r="J244" s="1180">
        <f t="shared" si="3"/>
        <v>9.6229382063533217E-4</v>
      </c>
      <c r="K244" s="1180">
        <f>SUM(J$2:J244)</f>
        <v>0.89482363019160893</v>
      </c>
    </row>
    <row r="245" spans="1:11">
      <c r="A245" s="1057" t="s">
        <v>2835</v>
      </c>
      <c r="B245" s="1057" t="s">
        <v>1575</v>
      </c>
      <c r="C245" s="1057" t="s">
        <v>2043</v>
      </c>
      <c r="D245" s="1057" t="s">
        <v>1120</v>
      </c>
      <c r="E245" s="1057" t="s">
        <v>188</v>
      </c>
      <c r="F245" s="1057" t="s">
        <v>23</v>
      </c>
      <c r="G245" s="1060">
        <v>5450000</v>
      </c>
      <c r="H245" s="1057" t="s">
        <v>2114</v>
      </c>
      <c r="I245" s="1057" t="s">
        <v>3522</v>
      </c>
      <c r="J245" s="1180">
        <f t="shared" si="3"/>
        <v>9.6183902079008887E-4</v>
      </c>
      <c r="K245" s="1180">
        <f>SUM(J$2:J245)</f>
        <v>0.89578546921239899</v>
      </c>
    </row>
    <row r="246" spans="1:11">
      <c r="A246" s="1057" t="s">
        <v>3187</v>
      </c>
      <c r="B246" s="1057" t="s">
        <v>1575</v>
      </c>
      <c r="C246" s="1057" t="s">
        <v>3188</v>
      </c>
      <c r="D246" s="1057" t="s">
        <v>1120</v>
      </c>
      <c r="E246" s="1057" t="s">
        <v>188</v>
      </c>
      <c r="F246" s="1057" t="s">
        <v>23</v>
      </c>
      <c r="G246" s="1061">
        <v>5440100</v>
      </c>
      <c r="H246" s="1057" t="s">
        <v>3245</v>
      </c>
      <c r="I246" s="1057" t="s">
        <v>3533</v>
      </c>
      <c r="J246" s="1180">
        <f t="shared" si="3"/>
        <v>9.600918269725068E-4</v>
      </c>
      <c r="K246" s="1180">
        <f>SUM(J$2:J246)</f>
        <v>0.89674556103937153</v>
      </c>
    </row>
    <row r="247" spans="1:11">
      <c r="A247" s="1057" t="s">
        <v>2615</v>
      </c>
      <c r="B247" s="1057" t="s">
        <v>1575</v>
      </c>
      <c r="C247" s="1057" t="s">
        <v>2616</v>
      </c>
      <c r="D247" s="1057" t="s">
        <v>1120</v>
      </c>
      <c r="E247" s="1057" t="s">
        <v>188</v>
      </c>
      <c r="F247" s="1057" t="s">
        <v>23</v>
      </c>
      <c r="G247" s="1061">
        <v>5400000</v>
      </c>
      <c r="H247" s="1057" t="s">
        <v>1447</v>
      </c>
      <c r="I247" s="1057" t="s">
        <v>3534</v>
      </c>
      <c r="J247" s="1180">
        <f t="shared" si="3"/>
        <v>9.530148095901798E-4</v>
      </c>
      <c r="K247" s="1180">
        <f>SUM(J$2:J247)</f>
        <v>0.89769857584896173</v>
      </c>
    </row>
    <row r="248" spans="1:11">
      <c r="A248" s="1057" t="s">
        <v>2837</v>
      </c>
      <c r="B248" s="1057" t="s">
        <v>1575</v>
      </c>
      <c r="C248" s="1057" t="s">
        <v>2094</v>
      </c>
      <c r="D248" s="1057" t="s">
        <v>1120</v>
      </c>
      <c r="E248" s="1057" t="s">
        <v>188</v>
      </c>
      <c r="F248" s="1057" t="s">
        <v>23</v>
      </c>
      <c r="G248" s="1060">
        <v>5330277</v>
      </c>
      <c r="H248" s="1057" t="s">
        <v>1452</v>
      </c>
      <c r="I248" s="1057" t="s">
        <v>3607</v>
      </c>
      <c r="J248" s="1180">
        <f t="shared" si="3"/>
        <v>9.4070980004035457E-4</v>
      </c>
      <c r="K248" s="1180">
        <f>SUM(J$2:J248)</f>
        <v>0.89863928564900208</v>
      </c>
    </row>
    <row r="249" spans="1:11">
      <c r="A249" s="1057" t="s">
        <v>1887</v>
      </c>
      <c r="B249" s="1057" t="s">
        <v>1575</v>
      </c>
      <c r="C249" s="1057" t="s">
        <v>1888</v>
      </c>
      <c r="D249" s="1057" t="s">
        <v>1120</v>
      </c>
      <c r="E249" s="1057" t="s">
        <v>188</v>
      </c>
      <c r="F249" s="1057" t="s">
        <v>23</v>
      </c>
      <c r="G249" s="1060">
        <v>5066500</v>
      </c>
      <c r="H249" s="1057" t="s">
        <v>1900</v>
      </c>
      <c r="I249" s="1057" t="s">
        <v>3604</v>
      </c>
      <c r="J249" s="1180">
        <f t="shared" si="3"/>
        <v>8.9415732088678624E-4</v>
      </c>
      <c r="K249" s="1180">
        <f>SUM(J$2:J249)</f>
        <v>0.89953344296988891</v>
      </c>
    </row>
    <row r="250" spans="1:11">
      <c r="A250" s="1057" t="s">
        <v>2835</v>
      </c>
      <c r="B250" s="1057" t="s">
        <v>1575</v>
      </c>
      <c r="C250" s="1057" t="s">
        <v>2043</v>
      </c>
      <c r="D250" s="1057" t="s">
        <v>1120</v>
      </c>
      <c r="E250" s="1057" t="s">
        <v>188</v>
      </c>
      <c r="F250" s="1057" t="s">
        <v>23</v>
      </c>
      <c r="G250" s="1060">
        <v>5010200</v>
      </c>
      <c r="H250" s="1057" t="s">
        <v>2069</v>
      </c>
      <c r="I250" s="1057" t="s">
        <v>3522</v>
      </c>
      <c r="J250" s="1180">
        <f t="shared" si="3"/>
        <v>8.8422125907568867E-4</v>
      </c>
      <c r="K250" s="1180">
        <f>SUM(J$2:J250)</f>
        <v>0.90041766422896463</v>
      </c>
    </row>
    <row r="251" spans="1:11">
      <c r="A251" s="1057" t="s">
        <v>2804</v>
      </c>
      <c r="B251" s="1057" t="s">
        <v>1352</v>
      </c>
      <c r="C251" s="1057" t="s">
        <v>1515</v>
      </c>
      <c r="D251" s="1057" t="s">
        <v>1483</v>
      </c>
      <c r="E251" s="1057" t="s">
        <v>5805</v>
      </c>
      <c r="F251" s="1057" t="s">
        <v>22</v>
      </c>
      <c r="G251" s="1061">
        <v>5000000</v>
      </c>
      <c r="H251" s="1057" t="s">
        <v>1508</v>
      </c>
      <c r="I251" s="1057" t="s">
        <v>3645</v>
      </c>
      <c r="J251" s="1180">
        <f t="shared" si="3"/>
        <v>8.8242111999090717E-4</v>
      </c>
      <c r="K251" s="1180">
        <f>SUM(J$2:J251)</f>
        <v>0.90130008534895556</v>
      </c>
    </row>
    <row r="252" spans="1:11">
      <c r="A252" s="1057" t="s">
        <v>1768</v>
      </c>
      <c r="B252" s="1057" t="s">
        <v>1575</v>
      </c>
      <c r="C252" s="1057" t="s">
        <v>1769</v>
      </c>
      <c r="D252" s="1057" t="s">
        <v>1120</v>
      </c>
      <c r="E252" s="1057" t="s">
        <v>188</v>
      </c>
      <c r="F252" s="1057" t="s">
        <v>23</v>
      </c>
      <c r="G252" s="1061">
        <v>5000000</v>
      </c>
      <c r="H252" s="1057" t="s">
        <v>1760</v>
      </c>
      <c r="I252" s="1057" t="s">
        <v>3559</v>
      </c>
      <c r="J252" s="1180">
        <f t="shared" si="3"/>
        <v>8.8242111999090717E-4</v>
      </c>
      <c r="K252" s="1180">
        <f>SUM(J$2:J252)</f>
        <v>0.90218250646894649</v>
      </c>
    </row>
    <row r="253" spans="1:11">
      <c r="A253" s="1057" t="s">
        <v>1964</v>
      </c>
      <c r="B253" s="1057" t="s">
        <v>1575</v>
      </c>
      <c r="C253" s="1057" t="s">
        <v>1965</v>
      </c>
      <c r="D253" s="1057" t="s">
        <v>1120</v>
      </c>
      <c r="E253" s="1057" t="s">
        <v>188</v>
      </c>
      <c r="F253" s="1057" t="s">
        <v>23</v>
      </c>
      <c r="G253" s="1061">
        <v>5000000</v>
      </c>
      <c r="H253" s="1057" t="s">
        <v>1954</v>
      </c>
      <c r="I253" s="1057" t="s">
        <v>3650</v>
      </c>
      <c r="J253" s="1180">
        <f t="shared" si="3"/>
        <v>8.8242111999090717E-4</v>
      </c>
      <c r="K253" s="1180">
        <f>SUM(J$2:J253)</f>
        <v>0.90306492758893742</v>
      </c>
    </row>
    <row r="254" spans="1:11">
      <c r="A254" s="1057" t="s">
        <v>2025</v>
      </c>
      <c r="B254" s="1057" t="s">
        <v>1575</v>
      </c>
      <c r="C254" s="1057" t="s">
        <v>2026</v>
      </c>
      <c r="D254" s="1057" t="s">
        <v>1120</v>
      </c>
      <c r="E254" s="1057" t="s">
        <v>188</v>
      </c>
      <c r="F254" s="1057" t="s">
        <v>23</v>
      </c>
      <c r="G254" s="1061">
        <v>5000000</v>
      </c>
      <c r="H254" s="1057" t="s">
        <v>1255</v>
      </c>
      <c r="I254" s="1057" t="s">
        <v>3605</v>
      </c>
      <c r="J254" s="1180">
        <f t="shared" si="3"/>
        <v>8.8242111999090717E-4</v>
      </c>
      <c r="K254" s="1180">
        <f>SUM(J$2:J254)</f>
        <v>0.90394734870892834</v>
      </c>
    </row>
    <row r="255" spans="1:11">
      <c r="A255" s="1057" t="s">
        <v>2092</v>
      </c>
      <c r="B255" s="1057" t="s">
        <v>1575</v>
      </c>
      <c r="C255" s="1057" t="s">
        <v>2093</v>
      </c>
      <c r="D255" s="1057" t="s">
        <v>1120</v>
      </c>
      <c r="E255" s="1057" t="s">
        <v>188</v>
      </c>
      <c r="F255" s="1057" t="s">
        <v>23</v>
      </c>
      <c r="G255" s="1060">
        <v>5000000</v>
      </c>
      <c r="H255" s="1057" t="s">
        <v>2071</v>
      </c>
      <c r="I255" s="1057" t="s">
        <v>3651</v>
      </c>
      <c r="J255" s="1180">
        <f t="shared" si="3"/>
        <v>8.8242111999090717E-4</v>
      </c>
      <c r="K255" s="1180">
        <f>SUM(J$2:J255)</f>
        <v>0.90482976982891927</v>
      </c>
    </row>
    <row r="256" spans="1:11">
      <c r="A256" s="1057" t="s">
        <v>2138</v>
      </c>
      <c r="B256" s="1057" t="s">
        <v>1575</v>
      </c>
      <c r="C256" s="1057" t="s">
        <v>2139</v>
      </c>
      <c r="D256" s="1057" t="s">
        <v>1120</v>
      </c>
      <c r="E256" s="1057" t="s">
        <v>188</v>
      </c>
      <c r="F256" s="1057" t="s">
        <v>23</v>
      </c>
      <c r="G256" s="1061">
        <v>5000000</v>
      </c>
      <c r="H256" s="1057" t="s">
        <v>2110</v>
      </c>
      <c r="I256" s="1057" t="s">
        <v>3652</v>
      </c>
      <c r="J256" s="1180">
        <f t="shared" si="3"/>
        <v>8.8242111999090717E-4</v>
      </c>
      <c r="K256" s="1180">
        <f>SUM(J$2:J256)</f>
        <v>0.9057121909489102</v>
      </c>
    </row>
    <row r="257" spans="1:11">
      <c r="A257" s="1057" t="s">
        <v>2839</v>
      </c>
      <c r="B257" s="1057" t="s">
        <v>187</v>
      </c>
      <c r="C257" s="1057" t="s">
        <v>2140</v>
      </c>
      <c r="D257" s="1057" t="s">
        <v>2141</v>
      </c>
      <c r="E257" s="1057" t="s">
        <v>5663</v>
      </c>
      <c r="F257" s="1057" t="s">
        <v>23</v>
      </c>
      <c r="G257" s="1060">
        <v>5000000</v>
      </c>
      <c r="H257" s="1057" t="s">
        <v>2113</v>
      </c>
      <c r="I257" s="1057" t="s">
        <v>3629</v>
      </c>
      <c r="J257" s="1180">
        <f t="shared" si="3"/>
        <v>8.8242111999090717E-4</v>
      </c>
      <c r="K257" s="1180">
        <f>SUM(J$2:J257)</f>
        <v>0.90659461206890113</v>
      </c>
    </row>
    <row r="258" spans="1:11">
      <c r="A258" s="1057" t="s">
        <v>2425</v>
      </c>
      <c r="B258" s="1057" t="s">
        <v>184</v>
      </c>
      <c r="C258" s="1057" t="s">
        <v>2426</v>
      </c>
      <c r="D258" s="1057" t="s">
        <v>2971</v>
      </c>
      <c r="E258" s="1057" t="s">
        <v>5663</v>
      </c>
      <c r="F258" s="1057" t="s">
        <v>22</v>
      </c>
      <c r="G258" s="1060">
        <v>5000000</v>
      </c>
      <c r="H258" s="1057" t="s">
        <v>2392</v>
      </c>
      <c r="I258" s="1057" t="s">
        <v>3653</v>
      </c>
      <c r="J258" s="1180">
        <f t="shared" si="3"/>
        <v>8.8242111999090717E-4</v>
      </c>
      <c r="K258" s="1180">
        <f>SUM(J$2:J258)</f>
        <v>0.90747703318889206</v>
      </c>
    </row>
    <row r="259" spans="1:11">
      <c r="A259" s="1057" t="s">
        <v>2427</v>
      </c>
      <c r="B259" s="1057" t="s">
        <v>184</v>
      </c>
      <c r="C259" s="1057" t="s">
        <v>2428</v>
      </c>
      <c r="D259" s="1057" t="s">
        <v>2971</v>
      </c>
      <c r="E259" s="1057" t="s">
        <v>5663</v>
      </c>
      <c r="F259" s="1057" t="s">
        <v>22</v>
      </c>
      <c r="G259" s="1060">
        <v>5000000</v>
      </c>
      <c r="H259" s="1057" t="s">
        <v>2392</v>
      </c>
      <c r="I259" s="1057" t="s">
        <v>3653</v>
      </c>
      <c r="J259" s="1180">
        <f t="shared" ref="J259:J322" si="4">G259/SUM(G:G)</f>
        <v>8.8242111999090717E-4</v>
      </c>
      <c r="K259" s="1180">
        <f>SUM(J$2:J259)</f>
        <v>0.90835945430888299</v>
      </c>
    </row>
    <row r="260" spans="1:11">
      <c r="A260" s="1057" t="s">
        <v>2867</v>
      </c>
      <c r="B260" s="1057" t="s">
        <v>184</v>
      </c>
      <c r="C260" s="1057" t="s">
        <v>2536</v>
      </c>
      <c r="D260" s="1057" t="s">
        <v>2537</v>
      </c>
      <c r="E260" s="1057" t="s">
        <v>5663</v>
      </c>
      <c r="F260" s="1057" t="s">
        <v>23</v>
      </c>
      <c r="G260" s="1061">
        <v>5000000</v>
      </c>
      <c r="H260" s="1057" t="s">
        <v>2491</v>
      </c>
      <c r="I260" s="1057" t="s">
        <v>3654</v>
      </c>
      <c r="J260" s="1180">
        <f t="shared" si="4"/>
        <v>8.8242111999090717E-4</v>
      </c>
      <c r="K260" s="1180">
        <f>SUM(J$2:J260)</f>
        <v>0.90924187542887391</v>
      </c>
    </row>
    <row r="261" spans="1:11">
      <c r="A261" s="1057" t="s">
        <v>2871</v>
      </c>
      <c r="B261" s="1057" t="s">
        <v>184</v>
      </c>
      <c r="C261" s="1057" t="s">
        <v>2572</v>
      </c>
      <c r="D261" s="1057" t="s">
        <v>2573</v>
      </c>
      <c r="E261" s="1057" t="s">
        <v>5663</v>
      </c>
      <c r="F261" s="1057" t="s">
        <v>22</v>
      </c>
      <c r="G261" s="1060">
        <v>5000000</v>
      </c>
      <c r="H261" s="1057" t="s">
        <v>2552</v>
      </c>
      <c r="I261" s="1057" t="s">
        <v>3655</v>
      </c>
      <c r="J261" s="1180">
        <f t="shared" si="4"/>
        <v>8.8242111999090717E-4</v>
      </c>
      <c r="K261" s="1180">
        <f>SUM(J$2:J261)</f>
        <v>0.91012429654886484</v>
      </c>
    </row>
    <row r="262" spans="1:11">
      <c r="A262" s="1057" t="s">
        <v>2986</v>
      </c>
      <c r="B262" s="1057" t="s">
        <v>185</v>
      </c>
      <c r="C262" s="1057" t="s">
        <v>2987</v>
      </c>
      <c r="D262" s="1057" t="s">
        <v>2988</v>
      </c>
      <c r="E262" s="1057" t="s">
        <v>5663</v>
      </c>
      <c r="F262" s="1057" t="s">
        <v>167</v>
      </c>
      <c r="G262" s="1060">
        <v>5000000</v>
      </c>
      <c r="H262" s="1057" t="s">
        <v>2901</v>
      </c>
      <c r="I262" s="1057" t="s">
        <v>3648</v>
      </c>
      <c r="J262" s="1180">
        <f t="shared" si="4"/>
        <v>8.8242111999090717E-4</v>
      </c>
      <c r="K262" s="1180">
        <f>SUM(J$2:J262)</f>
        <v>0.91100671766885577</v>
      </c>
    </row>
    <row r="263" spans="1:11">
      <c r="A263" s="1057" t="s">
        <v>3072</v>
      </c>
      <c r="B263" s="1057" t="s">
        <v>185</v>
      </c>
      <c r="C263" s="1057" t="s">
        <v>3073</v>
      </c>
      <c r="D263" s="1057" t="s">
        <v>2988</v>
      </c>
      <c r="E263" s="1057" t="s">
        <v>5663</v>
      </c>
      <c r="F263" s="1057" t="s">
        <v>167</v>
      </c>
      <c r="G263" s="1060">
        <v>5000000</v>
      </c>
      <c r="H263" s="1057" t="s">
        <v>2935</v>
      </c>
      <c r="I263" s="1057" t="s">
        <v>3649</v>
      </c>
      <c r="J263" s="1180">
        <f t="shared" si="4"/>
        <v>8.8242111999090717E-4</v>
      </c>
      <c r="K263" s="1180">
        <f>SUM(J$2:J263)</f>
        <v>0.9118891387888467</v>
      </c>
    </row>
    <row r="264" spans="1:11">
      <c r="A264" s="1057" t="s">
        <v>3160</v>
      </c>
      <c r="B264" s="1057" t="s">
        <v>184</v>
      </c>
      <c r="C264" s="1057" t="s">
        <v>3161</v>
      </c>
      <c r="D264" s="1057" t="s">
        <v>2971</v>
      </c>
      <c r="E264" s="1057" t="s">
        <v>5663</v>
      </c>
      <c r="F264" s="1057" t="s">
        <v>22</v>
      </c>
      <c r="G264" s="1061">
        <v>5000000</v>
      </c>
      <c r="H264" s="1057" t="s">
        <v>3133</v>
      </c>
      <c r="I264" s="1057" t="s">
        <v>3656</v>
      </c>
      <c r="J264" s="1180">
        <f t="shared" si="4"/>
        <v>8.8242111999090717E-4</v>
      </c>
      <c r="K264" s="1180">
        <f>SUM(J$2:J264)</f>
        <v>0.91277155990883763</v>
      </c>
    </row>
    <row r="265" spans="1:11">
      <c r="A265" s="1057" t="s">
        <v>3162</v>
      </c>
      <c r="B265" s="1057" t="s">
        <v>1352</v>
      </c>
      <c r="C265" s="1057" t="s">
        <v>3163</v>
      </c>
      <c r="D265" s="1057" t="s">
        <v>1300</v>
      </c>
      <c r="E265" s="1057" t="s">
        <v>5805</v>
      </c>
      <c r="F265" s="1057" t="s">
        <v>22</v>
      </c>
      <c r="G265" s="1061">
        <v>5000000</v>
      </c>
      <c r="H265" s="1057" t="s">
        <v>3061</v>
      </c>
      <c r="I265" s="1057" t="s">
        <v>3637</v>
      </c>
      <c r="J265" s="1180">
        <f t="shared" si="4"/>
        <v>8.8242111999090717E-4</v>
      </c>
      <c r="K265" s="1180">
        <f>SUM(J$2:J265)</f>
        <v>0.91365398102882855</v>
      </c>
    </row>
    <row r="266" spans="1:11">
      <c r="A266" s="1057" t="s">
        <v>3374</v>
      </c>
      <c r="B266" s="1057" t="s">
        <v>1352</v>
      </c>
      <c r="C266" s="1057" t="s">
        <v>3375</v>
      </c>
      <c r="D266" s="1057" t="s">
        <v>1299</v>
      </c>
      <c r="E266" s="1057" t="s">
        <v>5805</v>
      </c>
      <c r="F266" s="1057" t="s">
        <v>22</v>
      </c>
      <c r="G266" s="1061">
        <v>5000000</v>
      </c>
      <c r="H266" s="1057" t="s">
        <v>3344</v>
      </c>
      <c r="I266" s="1057" t="s">
        <v>3637</v>
      </c>
      <c r="J266" s="1180">
        <f t="shared" si="4"/>
        <v>8.8242111999090717E-4</v>
      </c>
      <c r="K266" s="1180">
        <f>SUM(J$2:J266)</f>
        <v>0.91453640214881948</v>
      </c>
    </row>
    <row r="267" spans="1:11">
      <c r="A267" s="1057" t="s">
        <v>5532</v>
      </c>
      <c r="B267" s="1057" t="s">
        <v>187</v>
      </c>
      <c r="C267" s="1057" t="s">
        <v>5533</v>
      </c>
      <c r="D267" s="1057" t="s">
        <v>5534</v>
      </c>
      <c r="E267" s="1057" t="s">
        <v>5663</v>
      </c>
      <c r="F267" s="1057" t="s">
        <v>23</v>
      </c>
      <c r="G267" s="1061">
        <v>5000000</v>
      </c>
      <c r="H267" s="1057" t="s">
        <v>5459</v>
      </c>
      <c r="I267" s="1057" t="s">
        <v>5535</v>
      </c>
      <c r="J267" s="1180">
        <f t="shared" si="4"/>
        <v>8.8242111999090717E-4</v>
      </c>
      <c r="K267" s="1180">
        <f>SUM(J$2:J267)</f>
        <v>0.91541882326881041</v>
      </c>
    </row>
    <row r="268" spans="1:11">
      <c r="A268" s="1057" t="s">
        <v>5536</v>
      </c>
      <c r="B268" s="1057" t="s">
        <v>2661</v>
      </c>
      <c r="C268" s="1057" t="s">
        <v>5537</v>
      </c>
      <c r="D268" s="1057" t="s">
        <v>5519</v>
      </c>
      <c r="E268" s="1057" t="s">
        <v>5663</v>
      </c>
      <c r="F268" s="1057" t="s">
        <v>23</v>
      </c>
      <c r="G268" s="1061">
        <v>5000000</v>
      </c>
      <c r="H268" s="1057" t="s">
        <v>5459</v>
      </c>
      <c r="I268" s="1057" t="s">
        <v>5538</v>
      </c>
      <c r="J268" s="1180">
        <f t="shared" si="4"/>
        <v>8.8242111999090717E-4</v>
      </c>
      <c r="K268" s="1180">
        <f>SUM(J$2:J268)</f>
        <v>0.91630124438880134</v>
      </c>
    </row>
    <row r="269" spans="1:11">
      <c r="A269" s="1057" t="s">
        <v>5688</v>
      </c>
      <c r="B269" s="1057" t="s">
        <v>2661</v>
      </c>
      <c r="C269" s="1057" t="s">
        <v>5689</v>
      </c>
      <c r="D269" s="1057" t="s">
        <v>5690</v>
      </c>
      <c r="E269" s="1057" t="s">
        <v>5663</v>
      </c>
      <c r="F269" s="1057" t="s">
        <v>23</v>
      </c>
      <c r="G269" s="1061">
        <v>5000000</v>
      </c>
      <c r="H269" s="1057" t="s">
        <v>5647</v>
      </c>
      <c r="I269" s="1057" t="s">
        <v>5691</v>
      </c>
      <c r="J269" s="1180">
        <f t="shared" si="4"/>
        <v>8.8242111999090717E-4</v>
      </c>
      <c r="K269" s="1180">
        <f>SUM(J$2:J269)</f>
        <v>0.91718366550879227</v>
      </c>
    </row>
    <row r="270" spans="1:11">
      <c r="A270" s="1057" t="s">
        <v>5809</v>
      </c>
      <c r="B270" s="1057" t="s">
        <v>184</v>
      </c>
      <c r="C270" s="1057" t="s">
        <v>5810</v>
      </c>
      <c r="D270" s="1057" t="s">
        <v>3168</v>
      </c>
      <c r="E270" s="1057" t="s">
        <v>5663</v>
      </c>
      <c r="F270" s="1057" t="s">
        <v>23</v>
      </c>
      <c r="G270" s="1061">
        <v>5000000</v>
      </c>
      <c r="H270" s="1057" t="s">
        <v>3580</v>
      </c>
      <c r="I270" s="1057" t="s">
        <v>5811</v>
      </c>
      <c r="J270" s="1180">
        <f t="shared" si="4"/>
        <v>8.8242111999090717E-4</v>
      </c>
      <c r="K270" s="1180">
        <f>SUM(J$2:J270)</f>
        <v>0.9180660866287832</v>
      </c>
    </row>
    <row r="271" spans="1:11">
      <c r="A271" s="1057" t="s">
        <v>5823</v>
      </c>
      <c r="B271" s="1057" t="s">
        <v>184</v>
      </c>
      <c r="C271" s="1057" t="s">
        <v>5824</v>
      </c>
      <c r="D271" s="1057" t="s">
        <v>5825</v>
      </c>
      <c r="E271" s="1057" t="s">
        <v>5663</v>
      </c>
      <c r="F271" s="1057" t="s">
        <v>23</v>
      </c>
      <c r="G271" s="1061">
        <v>5000000</v>
      </c>
      <c r="H271" s="1057" t="s">
        <v>5791</v>
      </c>
      <c r="I271" s="1057" t="s">
        <v>5826</v>
      </c>
      <c r="J271" s="1180">
        <f t="shared" si="4"/>
        <v>8.8242111999090717E-4</v>
      </c>
      <c r="K271" s="1180">
        <f>SUM(J$2:J271)</f>
        <v>0.91894850774877412</v>
      </c>
    </row>
    <row r="272" spans="1:11">
      <c r="A272" s="1057" t="s">
        <v>5836</v>
      </c>
      <c r="B272" s="1057" t="s">
        <v>1352</v>
      </c>
      <c r="C272" s="1057" t="s">
        <v>5837</v>
      </c>
      <c r="D272" s="1057" t="s">
        <v>1299</v>
      </c>
      <c r="E272" s="1057" t="s">
        <v>5805</v>
      </c>
      <c r="F272" s="1057" t="s">
        <v>22</v>
      </c>
      <c r="G272" s="1061">
        <v>5000000</v>
      </c>
      <c r="H272" s="1057" t="s">
        <v>5794</v>
      </c>
      <c r="I272" s="1057" t="s">
        <v>5838</v>
      </c>
      <c r="J272" s="1180">
        <f t="shared" si="4"/>
        <v>8.8242111999090717E-4</v>
      </c>
      <c r="K272" s="1180">
        <f>SUM(J$2:J272)</f>
        <v>0.91983092886876505</v>
      </c>
    </row>
    <row r="273" spans="1:11">
      <c r="A273" s="1057" t="s">
        <v>5839</v>
      </c>
      <c r="B273" s="1057" t="s">
        <v>184</v>
      </c>
      <c r="C273" s="1057" t="s">
        <v>5840</v>
      </c>
      <c r="D273" s="1057" t="s">
        <v>2863</v>
      </c>
      <c r="E273" s="1057" t="s">
        <v>5663</v>
      </c>
      <c r="F273" s="1057" t="s">
        <v>23</v>
      </c>
      <c r="G273" s="1060">
        <v>5000000</v>
      </c>
      <c r="H273" s="1057" t="s">
        <v>5796</v>
      </c>
      <c r="I273" s="1057" t="s">
        <v>5841</v>
      </c>
      <c r="J273" s="1180">
        <f t="shared" si="4"/>
        <v>8.8242111999090717E-4</v>
      </c>
      <c r="K273" s="1180">
        <f>SUM(J$2:J273)</f>
        <v>0.92071334998875598</v>
      </c>
    </row>
    <row r="274" spans="1:11">
      <c r="A274" s="1057" t="s">
        <v>5857</v>
      </c>
      <c r="B274" s="1057" t="s">
        <v>187</v>
      </c>
      <c r="C274" s="1057" t="s">
        <v>5858</v>
      </c>
      <c r="D274" s="1057" t="s">
        <v>5856</v>
      </c>
      <c r="E274" s="1057" t="s">
        <v>5663</v>
      </c>
      <c r="F274" s="1057" t="s">
        <v>23</v>
      </c>
      <c r="G274" s="1061">
        <v>5000000</v>
      </c>
      <c r="H274" s="1057" t="s">
        <v>3584</v>
      </c>
      <c r="I274" s="1057" t="s">
        <v>5853</v>
      </c>
      <c r="J274" s="1180">
        <f t="shared" si="4"/>
        <v>8.8242111999090717E-4</v>
      </c>
      <c r="K274" s="1180">
        <f>SUM(J$2:J274)</f>
        <v>0.92159577110874691</v>
      </c>
    </row>
    <row r="275" spans="1:11">
      <c r="A275" s="1057" t="s">
        <v>5859</v>
      </c>
      <c r="B275" s="1057" t="s">
        <v>187</v>
      </c>
      <c r="C275" s="1057" t="s">
        <v>5860</v>
      </c>
      <c r="D275" s="1057" t="s">
        <v>5856</v>
      </c>
      <c r="E275" s="1057" t="s">
        <v>5663</v>
      </c>
      <c r="F275" s="1057" t="s">
        <v>23</v>
      </c>
      <c r="G275" s="1061">
        <v>5000000</v>
      </c>
      <c r="H275" s="1057" t="s">
        <v>3584</v>
      </c>
      <c r="I275" s="1057" t="s">
        <v>5853</v>
      </c>
      <c r="J275" s="1180">
        <f t="shared" si="4"/>
        <v>8.8242111999090717E-4</v>
      </c>
      <c r="K275" s="1180">
        <f>SUM(J$2:J275)</f>
        <v>0.92247819222873784</v>
      </c>
    </row>
    <row r="276" spans="1:11">
      <c r="A276" s="1057" t="s">
        <v>6351</v>
      </c>
      <c r="B276" s="1057" t="s">
        <v>2661</v>
      </c>
      <c r="C276" s="1057" t="s">
        <v>6352</v>
      </c>
      <c r="D276" s="1057" t="s">
        <v>5690</v>
      </c>
      <c r="E276" s="1057" t="s">
        <v>5663</v>
      </c>
      <c r="F276" s="1057" t="s">
        <v>23</v>
      </c>
      <c r="G276" s="1061">
        <v>5000000</v>
      </c>
      <c r="H276" s="1057" t="s">
        <v>5984</v>
      </c>
      <c r="I276" s="1057" t="s">
        <v>5808</v>
      </c>
      <c r="J276" s="1180">
        <f t="shared" si="4"/>
        <v>8.8242111999090717E-4</v>
      </c>
      <c r="K276" s="1180">
        <f>SUM(J$2:J276)</f>
        <v>0.92336061334872876</v>
      </c>
    </row>
    <row r="277" spans="1:11">
      <c r="A277" s="1057" t="s">
        <v>6395</v>
      </c>
      <c r="B277" s="1057" t="s">
        <v>2661</v>
      </c>
      <c r="C277" s="1057" t="s">
        <v>6396</v>
      </c>
      <c r="D277" s="1057" t="s">
        <v>3705</v>
      </c>
      <c r="E277" s="1057" t="s">
        <v>5663</v>
      </c>
      <c r="F277" s="1057" t="s">
        <v>23</v>
      </c>
      <c r="G277" s="1061">
        <v>5000000</v>
      </c>
      <c r="H277" s="1057" t="s">
        <v>3593</v>
      </c>
      <c r="I277" s="1057" t="s">
        <v>5808</v>
      </c>
      <c r="J277" s="1180">
        <f t="shared" si="4"/>
        <v>8.8242111999090717E-4</v>
      </c>
      <c r="K277" s="1180">
        <f>SUM(J$2:J277)</f>
        <v>0.92424303446871969</v>
      </c>
    </row>
    <row r="278" spans="1:11">
      <c r="A278" s="1057" t="s">
        <v>5678</v>
      </c>
      <c r="B278" s="1057" t="s">
        <v>1575</v>
      </c>
      <c r="C278" s="1057" t="s">
        <v>5679</v>
      </c>
      <c r="D278" s="1057" t="s">
        <v>1120</v>
      </c>
      <c r="E278" s="1057" t="s">
        <v>188</v>
      </c>
      <c r="F278" s="1057" t="s">
        <v>23</v>
      </c>
      <c r="G278" s="1060">
        <v>4937913</v>
      </c>
      <c r="H278" s="1057" t="s">
        <v>5652</v>
      </c>
      <c r="I278" s="1057" t="s">
        <v>5680</v>
      </c>
      <c r="J278" s="1180">
        <f t="shared" si="4"/>
        <v>8.7146374397553206E-4</v>
      </c>
      <c r="K278" s="1180">
        <f>SUM(J$2:J278)</f>
        <v>0.9251144982126952</v>
      </c>
    </row>
    <row r="279" spans="1:11">
      <c r="A279" s="1057" t="s">
        <v>3276</v>
      </c>
      <c r="B279" s="1057" t="s">
        <v>1352</v>
      </c>
      <c r="C279" s="1057" t="s">
        <v>3277</v>
      </c>
      <c r="D279" s="1057" t="s">
        <v>1301</v>
      </c>
      <c r="E279" s="1057" t="s">
        <v>5805</v>
      </c>
      <c r="F279" s="1057" t="s">
        <v>22</v>
      </c>
      <c r="G279" s="1061">
        <v>4800000</v>
      </c>
      <c r="H279" s="1057" t="s">
        <v>3244</v>
      </c>
      <c r="I279" s="1057" t="s">
        <v>3637</v>
      </c>
      <c r="J279" s="1180">
        <f t="shared" si="4"/>
        <v>8.4712427519127091E-4</v>
      </c>
      <c r="K279" s="1180">
        <f>SUM(J$2:J279)</f>
        <v>0.92596162248788649</v>
      </c>
    </row>
    <row r="280" spans="1:11">
      <c r="A280" s="1057" t="s">
        <v>1802</v>
      </c>
      <c r="B280" s="1057" t="s">
        <v>1575</v>
      </c>
      <c r="C280" s="1057" t="s">
        <v>1803</v>
      </c>
      <c r="D280" s="1057" t="s">
        <v>1120</v>
      </c>
      <c r="E280" s="1057" t="s">
        <v>188</v>
      </c>
      <c r="F280" s="1057" t="s">
        <v>23</v>
      </c>
      <c r="G280" s="1060">
        <v>4750000</v>
      </c>
      <c r="H280" s="1057" t="s">
        <v>1828</v>
      </c>
      <c r="I280" s="1057" t="s">
        <v>3540</v>
      </c>
      <c r="J280" s="1180">
        <f t="shared" si="4"/>
        <v>8.3830006399136184E-4</v>
      </c>
      <c r="K280" s="1180">
        <f>SUM(J$2:J280)</f>
        <v>0.92679992255187782</v>
      </c>
    </row>
    <row r="281" spans="1:11">
      <c r="A281" s="1057" t="s">
        <v>2023</v>
      </c>
      <c r="B281" s="1057" t="s">
        <v>1575</v>
      </c>
      <c r="C281" s="1057" t="s">
        <v>2024</v>
      </c>
      <c r="D281" s="1057" t="s">
        <v>1120</v>
      </c>
      <c r="E281" s="1057" t="s">
        <v>188</v>
      </c>
      <c r="F281" s="1057" t="s">
        <v>23</v>
      </c>
      <c r="G281" s="1061">
        <v>4633561</v>
      </c>
      <c r="H281" s="1057" t="s">
        <v>2072</v>
      </c>
      <c r="I281" s="1057" t="s">
        <v>3603</v>
      </c>
      <c r="J281" s="1180">
        <f t="shared" si="4"/>
        <v>8.1775041743323762E-4</v>
      </c>
      <c r="K281" s="1180">
        <f>SUM(J$2:J281)</f>
        <v>0.92761767296931108</v>
      </c>
    </row>
    <row r="282" spans="1:11">
      <c r="A282" s="1057" t="s">
        <v>1850</v>
      </c>
      <c r="B282" s="1057" t="s">
        <v>1575</v>
      </c>
      <c r="C282" s="1057" t="s">
        <v>1851</v>
      </c>
      <c r="D282" s="1057" t="s">
        <v>1120</v>
      </c>
      <c r="E282" s="1057" t="s">
        <v>188</v>
      </c>
      <c r="F282" s="1057" t="s">
        <v>23</v>
      </c>
      <c r="G282" s="1061">
        <v>4501000</v>
      </c>
      <c r="H282" s="1057" t="s">
        <v>1828</v>
      </c>
      <c r="I282" s="1057" t="s">
        <v>3642</v>
      </c>
      <c r="J282" s="1180">
        <f t="shared" si="4"/>
        <v>7.9435549221581461E-4</v>
      </c>
      <c r="K282" s="1180">
        <f>SUM(J$2:J282)</f>
        <v>0.92841202846152693</v>
      </c>
    </row>
    <row r="283" spans="1:11">
      <c r="A283" s="1057" t="s">
        <v>2811</v>
      </c>
      <c r="B283" s="1057" t="s">
        <v>187</v>
      </c>
      <c r="C283" s="1057" t="s">
        <v>1591</v>
      </c>
      <c r="D283" s="1057" t="s">
        <v>1592</v>
      </c>
      <c r="E283" s="1057" t="s">
        <v>5663</v>
      </c>
      <c r="F283" s="1057" t="s">
        <v>22</v>
      </c>
      <c r="G283" s="1061">
        <v>4500000</v>
      </c>
      <c r="H283" s="1057" t="s">
        <v>1552</v>
      </c>
      <c r="I283" s="1057" t="s">
        <v>3657</v>
      </c>
      <c r="J283" s="1180">
        <f t="shared" si="4"/>
        <v>7.9417900799181652E-4</v>
      </c>
      <c r="K283" s="1180">
        <f>SUM(J$2:J283)</f>
        <v>0.92920620746951876</v>
      </c>
    </row>
    <row r="284" spans="1:11">
      <c r="A284" s="1057" t="s">
        <v>1770</v>
      </c>
      <c r="B284" s="1057" t="s">
        <v>1575</v>
      </c>
      <c r="C284" s="1057" t="s">
        <v>1771</v>
      </c>
      <c r="D284" s="1057" t="s">
        <v>1120</v>
      </c>
      <c r="E284" s="1057" t="s">
        <v>188</v>
      </c>
      <c r="F284" s="1057" t="s">
        <v>23</v>
      </c>
      <c r="G284" s="1061">
        <v>4500000</v>
      </c>
      <c r="H284" s="1057" t="s">
        <v>1760</v>
      </c>
      <c r="I284" s="1057" t="s">
        <v>3541</v>
      </c>
      <c r="J284" s="1180">
        <f t="shared" si="4"/>
        <v>7.9417900799181652E-4</v>
      </c>
      <c r="K284" s="1180">
        <f>SUM(J$2:J284)</f>
        <v>0.9300003864775106</v>
      </c>
    </row>
    <row r="285" spans="1:11">
      <c r="A285" s="1057" t="s">
        <v>2847</v>
      </c>
      <c r="B285" s="1057" t="s">
        <v>185</v>
      </c>
      <c r="C285" s="1057" t="s">
        <v>2374</v>
      </c>
      <c r="D285" s="1057" t="s">
        <v>1121</v>
      </c>
      <c r="E285" s="1057" t="s">
        <v>5663</v>
      </c>
      <c r="F285" s="1057" t="s">
        <v>167</v>
      </c>
      <c r="G285" s="1061">
        <v>4500000</v>
      </c>
      <c r="H285" s="1057" t="s">
        <v>2332</v>
      </c>
      <c r="I285" s="1057" t="s">
        <v>3634</v>
      </c>
      <c r="J285" s="1180">
        <f t="shared" si="4"/>
        <v>7.9417900799181652E-4</v>
      </c>
      <c r="K285" s="1180">
        <f>SUM(J$2:J285)</f>
        <v>0.93079456548550243</v>
      </c>
    </row>
    <row r="286" spans="1:11">
      <c r="A286" s="1057" t="s">
        <v>3365</v>
      </c>
      <c r="B286" s="1057" t="s">
        <v>1352</v>
      </c>
      <c r="C286" s="1057" t="s">
        <v>3366</v>
      </c>
      <c r="D286" s="1057" t="s">
        <v>2531</v>
      </c>
      <c r="E286" s="1057" t="s">
        <v>5805</v>
      </c>
      <c r="F286" s="1057" t="s">
        <v>22</v>
      </c>
      <c r="G286" s="1061">
        <v>4500000</v>
      </c>
      <c r="H286" s="1057" t="s">
        <v>3332</v>
      </c>
      <c r="I286" s="1057" t="s">
        <v>3637</v>
      </c>
      <c r="J286" s="1180">
        <f t="shared" si="4"/>
        <v>7.9417900799181652E-4</v>
      </c>
      <c r="K286" s="1180">
        <f>SUM(J$2:J286)</f>
        <v>0.93158874449349427</v>
      </c>
    </row>
    <row r="287" spans="1:11">
      <c r="A287" s="1057" t="s">
        <v>2886</v>
      </c>
      <c r="B287" s="1057" t="s">
        <v>1575</v>
      </c>
      <c r="C287" s="1057" t="s">
        <v>2887</v>
      </c>
      <c r="D287" s="1057" t="s">
        <v>1120</v>
      </c>
      <c r="E287" s="1057" t="s">
        <v>188</v>
      </c>
      <c r="F287" s="1057" t="s">
        <v>23</v>
      </c>
      <c r="G287" s="1060">
        <v>4427300</v>
      </c>
      <c r="H287" s="1057" t="s">
        <v>2906</v>
      </c>
      <c r="I287" s="1057" t="s">
        <v>3551</v>
      </c>
      <c r="J287" s="1180">
        <f t="shared" si="4"/>
        <v>7.8134860490714864E-4</v>
      </c>
      <c r="K287" s="1180">
        <f>SUM(J$2:J287)</f>
        <v>0.93237009309840146</v>
      </c>
    </row>
    <row r="288" spans="1:11">
      <c r="A288" s="1057" t="s">
        <v>2835</v>
      </c>
      <c r="B288" s="1057" t="s">
        <v>1575</v>
      </c>
      <c r="C288" s="1057" t="s">
        <v>2043</v>
      </c>
      <c r="D288" s="1057" t="s">
        <v>1120</v>
      </c>
      <c r="E288" s="1057" t="s">
        <v>188</v>
      </c>
      <c r="F288" s="1057" t="s">
        <v>23</v>
      </c>
      <c r="G288" s="1060">
        <v>4405200</v>
      </c>
      <c r="H288" s="1057" t="s">
        <v>2075</v>
      </c>
      <c r="I288" s="1057" t="s">
        <v>3522</v>
      </c>
      <c r="J288" s="1180">
        <f t="shared" si="4"/>
        <v>7.7744830355678889E-4</v>
      </c>
      <c r="K288" s="1180">
        <f>SUM(J$2:J288)</f>
        <v>0.93314754140195821</v>
      </c>
    </row>
    <row r="289" spans="1:11">
      <c r="A289" s="1057" t="s">
        <v>2023</v>
      </c>
      <c r="B289" s="1057" t="s">
        <v>1575</v>
      </c>
      <c r="C289" s="1057" t="s">
        <v>2024</v>
      </c>
      <c r="D289" s="1057" t="s">
        <v>1120</v>
      </c>
      <c r="E289" s="1057" t="s">
        <v>188</v>
      </c>
      <c r="F289" s="1057" t="s">
        <v>23</v>
      </c>
      <c r="G289" s="1060">
        <v>4380019</v>
      </c>
      <c r="H289" s="1057" t="s">
        <v>2058</v>
      </c>
      <c r="I289" s="1057" t="s">
        <v>3603</v>
      </c>
      <c r="J289" s="1180">
        <f t="shared" si="4"/>
        <v>7.7300425431229061E-4</v>
      </c>
      <c r="K289" s="1180">
        <f>SUM(J$2:J289)</f>
        <v>0.93392054565627047</v>
      </c>
    </row>
    <row r="290" spans="1:11">
      <c r="A290" s="1057" t="s">
        <v>2815</v>
      </c>
      <c r="B290" s="1057" t="s">
        <v>187</v>
      </c>
      <c r="C290" s="1057" t="s">
        <v>1593</v>
      </c>
      <c r="D290" s="1057" t="s">
        <v>1122</v>
      </c>
      <c r="E290" s="1057" t="s">
        <v>5663</v>
      </c>
      <c r="F290" s="1057" t="s">
        <v>22</v>
      </c>
      <c r="G290" s="1060">
        <v>4300000</v>
      </c>
      <c r="H290" s="1057" t="s">
        <v>1138</v>
      </c>
      <c r="I290" s="1057" t="s">
        <v>3658</v>
      </c>
      <c r="J290" s="1180">
        <f t="shared" si="4"/>
        <v>7.5888216319218015E-4</v>
      </c>
      <c r="K290" s="1180">
        <f>SUM(J$2:J290)</f>
        <v>0.93467942781946267</v>
      </c>
    </row>
    <row r="291" spans="1:11">
      <c r="A291" s="1057" t="s">
        <v>2880</v>
      </c>
      <c r="B291" s="1057" t="s">
        <v>1352</v>
      </c>
      <c r="C291" s="1057" t="s">
        <v>2881</v>
      </c>
      <c r="D291" s="1057" t="s">
        <v>1483</v>
      </c>
      <c r="E291" s="1057" t="s">
        <v>5805</v>
      </c>
      <c r="F291" s="1057" t="s">
        <v>22</v>
      </c>
      <c r="G291" s="1061">
        <v>4300000</v>
      </c>
      <c r="H291" s="1057" t="s">
        <v>2745</v>
      </c>
      <c r="I291" s="1057" t="s">
        <v>3659</v>
      </c>
      <c r="J291" s="1180">
        <f t="shared" si="4"/>
        <v>7.5888216319218015E-4</v>
      </c>
      <c r="K291" s="1180">
        <f>SUM(J$2:J291)</f>
        <v>0.93543830998265487</v>
      </c>
    </row>
    <row r="292" spans="1:11">
      <c r="A292" s="1057" t="s">
        <v>2886</v>
      </c>
      <c r="B292" s="1057" t="s">
        <v>1575</v>
      </c>
      <c r="C292" s="1057" t="s">
        <v>2887</v>
      </c>
      <c r="D292" s="1057" t="s">
        <v>1120</v>
      </c>
      <c r="E292" s="1057" t="s">
        <v>188</v>
      </c>
      <c r="F292" s="1057" t="s">
        <v>23</v>
      </c>
      <c r="G292" s="1061">
        <v>4300000</v>
      </c>
      <c r="H292" s="1057" t="s">
        <v>2913</v>
      </c>
      <c r="I292" s="1057" t="s">
        <v>3551</v>
      </c>
      <c r="J292" s="1180">
        <f t="shared" si="4"/>
        <v>7.5888216319218015E-4</v>
      </c>
      <c r="K292" s="1180">
        <f>SUM(J$2:J292)</f>
        <v>0.93619719214584707</v>
      </c>
    </row>
    <row r="293" spans="1:11">
      <c r="A293" s="1057" t="s">
        <v>5312</v>
      </c>
      <c r="B293" s="1057" t="s">
        <v>1575</v>
      </c>
      <c r="C293" s="1057" t="s">
        <v>5313</v>
      </c>
      <c r="D293" s="1057" t="s">
        <v>1120</v>
      </c>
      <c r="E293" s="1057" t="s">
        <v>188</v>
      </c>
      <c r="F293" s="1057" t="s">
        <v>23</v>
      </c>
      <c r="G293" s="1061">
        <v>4213700</v>
      </c>
      <c r="H293" s="1057" t="s">
        <v>5253</v>
      </c>
      <c r="I293" s="1057" t="s">
        <v>5314</v>
      </c>
      <c r="J293" s="1180">
        <f t="shared" si="4"/>
        <v>7.4365157466113716E-4</v>
      </c>
      <c r="K293" s="1180">
        <f>SUM(J$2:J293)</f>
        <v>0.93694084372050823</v>
      </c>
    </row>
    <row r="294" spans="1:11">
      <c r="A294" s="1057" t="s">
        <v>5326</v>
      </c>
      <c r="B294" s="1057" t="s">
        <v>1575</v>
      </c>
      <c r="C294" s="1057" t="s">
        <v>5327</v>
      </c>
      <c r="D294" s="1057" t="s">
        <v>1120</v>
      </c>
      <c r="E294" s="1057" t="s">
        <v>188</v>
      </c>
      <c r="F294" s="1057" t="s">
        <v>23</v>
      </c>
      <c r="G294" s="1061">
        <v>4170000</v>
      </c>
      <c r="H294" s="1057" t="s">
        <v>5253</v>
      </c>
      <c r="I294" s="1057" t="s">
        <v>5328</v>
      </c>
      <c r="J294" s="1180">
        <f t="shared" si="4"/>
        <v>7.359392140724166E-4</v>
      </c>
      <c r="K294" s="1180">
        <f>SUM(J$2:J294)</f>
        <v>0.93767678293458068</v>
      </c>
    </row>
    <row r="295" spans="1:11">
      <c r="A295" s="1057" t="s">
        <v>2023</v>
      </c>
      <c r="B295" s="1057" t="s">
        <v>1575</v>
      </c>
      <c r="C295" s="1057" t="s">
        <v>2024</v>
      </c>
      <c r="D295" s="1057" t="s">
        <v>1120</v>
      </c>
      <c r="E295" s="1057" t="s">
        <v>188</v>
      </c>
      <c r="F295" s="1057" t="s">
        <v>23</v>
      </c>
      <c r="G295" s="1061">
        <v>4162116</v>
      </c>
      <c r="H295" s="1057" t="s">
        <v>2036</v>
      </c>
      <c r="I295" s="1057" t="s">
        <v>3603</v>
      </c>
      <c r="J295" s="1180">
        <f t="shared" si="4"/>
        <v>7.3454781245041489E-4</v>
      </c>
      <c r="K295" s="1180">
        <f>SUM(J$2:J295)</f>
        <v>0.93841133074703109</v>
      </c>
    </row>
    <row r="296" spans="1:11">
      <c r="A296" s="1057" t="s">
        <v>5326</v>
      </c>
      <c r="B296" s="1057" t="s">
        <v>1575</v>
      </c>
      <c r="C296" s="1057" t="s">
        <v>5327</v>
      </c>
      <c r="D296" s="1057" t="s">
        <v>1120</v>
      </c>
      <c r="E296" s="1057" t="s">
        <v>188</v>
      </c>
      <c r="F296" s="1057" t="s">
        <v>23</v>
      </c>
      <c r="G296" s="1061">
        <v>4005000</v>
      </c>
      <c r="H296" s="1057" t="s">
        <v>5454</v>
      </c>
      <c r="I296" s="1057" t="s">
        <v>5328</v>
      </c>
      <c r="J296" s="1180">
        <f t="shared" si="4"/>
        <v>7.0681931711271664E-4</v>
      </c>
      <c r="K296" s="1180">
        <f>SUM(J$2:J296)</f>
        <v>0.93911815006414379</v>
      </c>
    </row>
    <row r="297" spans="1:11">
      <c r="A297" s="1057" t="s">
        <v>5681</v>
      </c>
      <c r="B297" s="1057" t="s">
        <v>1575</v>
      </c>
      <c r="C297" s="1057" t="s">
        <v>5682</v>
      </c>
      <c r="D297" s="1057" t="s">
        <v>1120</v>
      </c>
      <c r="E297" s="1057" t="s">
        <v>188</v>
      </c>
      <c r="F297" s="1057" t="s">
        <v>23</v>
      </c>
      <c r="G297" s="1061">
        <v>4002330</v>
      </c>
      <c r="H297" s="1057" t="s">
        <v>3583</v>
      </c>
      <c r="I297" s="1057" t="s">
        <v>5683</v>
      </c>
      <c r="J297" s="1180">
        <f t="shared" si="4"/>
        <v>7.0634810423464151E-4</v>
      </c>
      <c r="K297" s="1180">
        <f>SUM(J$2:J297)</f>
        <v>0.93982449816837843</v>
      </c>
    </row>
    <row r="298" spans="1:11">
      <c r="A298" s="1057" t="s">
        <v>2783</v>
      </c>
      <c r="B298" s="1057" t="s">
        <v>184</v>
      </c>
      <c r="C298" s="1057" t="s">
        <v>1254</v>
      </c>
      <c r="D298" s="1057" t="s">
        <v>1123</v>
      </c>
      <c r="E298" s="1057" t="s">
        <v>5663</v>
      </c>
      <c r="F298" s="1057" t="s">
        <v>22</v>
      </c>
      <c r="G298" s="1061">
        <v>4000000</v>
      </c>
      <c r="H298" s="1057" t="s">
        <v>1156</v>
      </c>
      <c r="I298" s="1057" t="s">
        <v>3661</v>
      </c>
      <c r="J298" s="1180">
        <f t="shared" si="4"/>
        <v>7.0593689599272576E-4</v>
      </c>
      <c r="K298" s="1180">
        <f>SUM(J$2:J298)</f>
        <v>0.94053043506437117</v>
      </c>
    </row>
    <row r="299" spans="1:11">
      <c r="A299" s="1057" t="s">
        <v>2808</v>
      </c>
      <c r="B299" s="1057" t="s">
        <v>1352</v>
      </c>
      <c r="C299" s="1057" t="s">
        <v>1567</v>
      </c>
      <c r="D299" s="1057" t="s">
        <v>1568</v>
      </c>
      <c r="E299" s="1057" t="s">
        <v>5805</v>
      </c>
      <c r="F299" s="1057" t="s">
        <v>22</v>
      </c>
      <c r="G299" s="1061">
        <v>4000000</v>
      </c>
      <c r="H299" s="1057" t="s">
        <v>1538</v>
      </c>
      <c r="I299" s="1057" t="s">
        <v>3645</v>
      </c>
      <c r="J299" s="1180">
        <f t="shared" si="4"/>
        <v>7.0593689599272576E-4</v>
      </c>
      <c r="K299" s="1180">
        <f>SUM(J$2:J299)</f>
        <v>0.94123637196036392</v>
      </c>
    </row>
    <row r="300" spans="1:11">
      <c r="A300" s="1057" t="s">
        <v>1594</v>
      </c>
      <c r="B300" s="1057" t="s">
        <v>187</v>
      </c>
      <c r="C300" s="1057" t="s">
        <v>1595</v>
      </c>
      <c r="D300" s="1057" t="s">
        <v>1581</v>
      </c>
      <c r="E300" s="1057" t="s">
        <v>5663</v>
      </c>
      <c r="F300" s="1057" t="s">
        <v>23</v>
      </c>
      <c r="G300" s="1061">
        <v>4000000</v>
      </c>
      <c r="H300" s="1057" t="s">
        <v>1546</v>
      </c>
      <c r="I300" s="1057" t="s">
        <v>3597</v>
      </c>
      <c r="J300" s="1180">
        <f t="shared" si="4"/>
        <v>7.0593689599272576E-4</v>
      </c>
      <c r="K300" s="1180">
        <f>SUM(J$2:J300)</f>
        <v>0.94194230885635666</v>
      </c>
    </row>
    <row r="301" spans="1:11">
      <c r="A301" s="1057" t="s">
        <v>1596</v>
      </c>
      <c r="B301" s="1057" t="s">
        <v>187</v>
      </c>
      <c r="C301" s="1057" t="s">
        <v>1597</v>
      </c>
      <c r="D301" s="1057" t="s">
        <v>1581</v>
      </c>
      <c r="E301" s="1057" t="s">
        <v>5663</v>
      </c>
      <c r="F301" s="1057" t="s">
        <v>23</v>
      </c>
      <c r="G301" s="1061">
        <v>4000000</v>
      </c>
      <c r="H301" s="1057" t="s">
        <v>1546</v>
      </c>
      <c r="I301" s="1057" t="s">
        <v>3597</v>
      </c>
      <c r="J301" s="1180">
        <f t="shared" si="4"/>
        <v>7.0593689599272576E-4</v>
      </c>
      <c r="K301" s="1180">
        <f>SUM(J$2:J301)</f>
        <v>0.9426482457523494</v>
      </c>
    </row>
    <row r="302" spans="1:11">
      <c r="A302" s="1057" t="s">
        <v>2826</v>
      </c>
      <c r="B302" s="1057" t="s">
        <v>184</v>
      </c>
      <c r="C302" s="1057" t="s">
        <v>1966</v>
      </c>
      <c r="D302" s="1057" t="s">
        <v>1967</v>
      </c>
      <c r="E302" s="1057" t="s">
        <v>5663</v>
      </c>
      <c r="F302" s="1057" t="s">
        <v>22</v>
      </c>
      <c r="G302" s="1061">
        <v>4000000</v>
      </c>
      <c r="H302" s="1057" t="s">
        <v>1950</v>
      </c>
      <c r="I302" s="1057" t="s">
        <v>3507</v>
      </c>
      <c r="J302" s="1180">
        <f t="shared" si="4"/>
        <v>7.0593689599272576E-4</v>
      </c>
      <c r="K302" s="1180">
        <f>SUM(J$2:J302)</f>
        <v>0.94335418264834214</v>
      </c>
    </row>
    <row r="303" spans="1:11">
      <c r="A303" s="1057" t="s">
        <v>2827</v>
      </c>
      <c r="B303" s="1057" t="s">
        <v>184</v>
      </c>
      <c r="C303" s="1057" t="s">
        <v>1968</v>
      </c>
      <c r="D303" s="1057" t="s">
        <v>1967</v>
      </c>
      <c r="E303" s="1057" t="s">
        <v>5663</v>
      </c>
      <c r="F303" s="1057" t="s">
        <v>22</v>
      </c>
      <c r="G303" s="1061">
        <v>4000000</v>
      </c>
      <c r="H303" s="1057" t="s">
        <v>1950</v>
      </c>
      <c r="I303" s="1057" t="s">
        <v>3507</v>
      </c>
      <c r="J303" s="1180">
        <f t="shared" si="4"/>
        <v>7.0593689599272576E-4</v>
      </c>
      <c r="K303" s="1180">
        <f>SUM(J$2:J303)</f>
        <v>0.94406011954433489</v>
      </c>
    </row>
    <row r="304" spans="1:11">
      <c r="A304" s="1057" t="s">
        <v>2375</v>
      </c>
      <c r="B304" s="1057" t="s">
        <v>1575</v>
      </c>
      <c r="C304" s="1057" t="s">
        <v>2376</v>
      </c>
      <c r="D304" s="1057" t="s">
        <v>1120</v>
      </c>
      <c r="E304" s="1057" t="s">
        <v>188</v>
      </c>
      <c r="F304" s="1057" t="s">
        <v>23</v>
      </c>
      <c r="G304" s="1060">
        <v>4000000</v>
      </c>
      <c r="H304" s="1057" t="s">
        <v>1154</v>
      </c>
      <c r="I304" s="1057" t="s">
        <v>3660</v>
      </c>
      <c r="J304" s="1180">
        <f t="shared" si="4"/>
        <v>7.0593689599272576E-4</v>
      </c>
      <c r="K304" s="1180">
        <f>SUM(J$2:J304)</f>
        <v>0.94476605644032763</v>
      </c>
    </row>
    <row r="305" spans="1:11">
      <c r="A305" s="1057" t="s">
        <v>2979</v>
      </c>
      <c r="B305" s="1057" t="s">
        <v>184</v>
      </c>
      <c r="C305" s="1057" t="s">
        <v>2980</v>
      </c>
      <c r="D305" s="1057" t="s">
        <v>2981</v>
      </c>
      <c r="E305" s="1057" t="s">
        <v>5663</v>
      </c>
      <c r="F305" s="1057" t="s">
        <v>23</v>
      </c>
      <c r="G305" s="1061">
        <v>4000000</v>
      </c>
      <c r="H305" s="1057" t="s">
        <v>2921</v>
      </c>
      <c r="I305" s="1057" t="s">
        <v>3662</v>
      </c>
      <c r="J305" s="1180">
        <f t="shared" si="4"/>
        <v>7.0593689599272576E-4</v>
      </c>
      <c r="K305" s="1180">
        <f>SUM(J$2:J305)</f>
        <v>0.94547199333632037</v>
      </c>
    </row>
    <row r="306" spans="1:11">
      <c r="A306" s="1057" t="s">
        <v>5817</v>
      </c>
      <c r="B306" s="1057" t="s">
        <v>184</v>
      </c>
      <c r="C306" s="1057" t="s">
        <v>5818</v>
      </c>
      <c r="D306" s="1057" t="s">
        <v>5819</v>
      </c>
      <c r="E306" s="1057" t="s">
        <v>5663</v>
      </c>
      <c r="F306" s="1057" t="s">
        <v>22</v>
      </c>
      <c r="G306" s="1061">
        <v>4000000</v>
      </c>
      <c r="H306" s="1057" t="s">
        <v>5784</v>
      </c>
      <c r="I306" s="1057" t="s">
        <v>5820</v>
      </c>
      <c r="J306" s="1180">
        <f t="shared" si="4"/>
        <v>7.0593689599272576E-4</v>
      </c>
      <c r="K306" s="1180">
        <f>SUM(J$2:J306)</f>
        <v>0.94617793023231311</v>
      </c>
    </row>
    <row r="307" spans="1:11">
      <c r="A307" s="1057" t="s">
        <v>2809</v>
      </c>
      <c r="B307" s="1057" t="s">
        <v>1352</v>
      </c>
      <c r="C307" s="1057" t="s">
        <v>1569</v>
      </c>
      <c r="D307" s="1057" t="s">
        <v>1568</v>
      </c>
      <c r="E307" s="1057" t="s">
        <v>5805</v>
      </c>
      <c r="F307" s="1057" t="s">
        <v>22</v>
      </c>
      <c r="G307" s="1061">
        <v>3900000</v>
      </c>
      <c r="H307" s="1057" t="s">
        <v>1546</v>
      </c>
      <c r="I307" s="1057" t="s">
        <v>3645</v>
      </c>
      <c r="J307" s="1180">
        <f t="shared" si="4"/>
        <v>6.8828847359290763E-4</v>
      </c>
      <c r="K307" s="1180">
        <f>SUM(J$2:J307)</f>
        <v>0.94686621870590604</v>
      </c>
    </row>
    <row r="308" spans="1:11">
      <c r="A308" s="1057" t="s">
        <v>2023</v>
      </c>
      <c r="B308" s="1057" t="s">
        <v>1575</v>
      </c>
      <c r="C308" s="1057" t="s">
        <v>2024</v>
      </c>
      <c r="D308" s="1057" t="s">
        <v>1120</v>
      </c>
      <c r="E308" s="1057" t="s">
        <v>188</v>
      </c>
      <c r="F308" s="1057" t="s">
        <v>23</v>
      </c>
      <c r="G308" s="1061">
        <v>3836400</v>
      </c>
      <c r="H308" s="1057" t="s">
        <v>2059</v>
      </c>
      <c r="I308" s="1057" t="s">
        <v>3603</v>
      </c>
      <c r="J308" s="1180">
        <f t="shared" si="4"/>
        <v>6.7706407694662323E-4</v>
      </c>
      <c r="K308" s="1180">
        <f>SUM(J$2:J308)</f>
        <v>0.94754328278285271</v>
      </c>
    </row>
    <row r="309" spans="1:11">
      <c r="A309" s="1057" t="s">
        <v>1850</v>
      </c>
      <c r="B309" s="1057" t="s">
        <v>1575</v>
      </c>
      <c r="C309" s="1057" t="s">
        <v>1851</v>
      </c>
      <c r="D309" s="1057" t="s">
        <v>1120</v>
      </c>
      <c r="E309" s="1057" t="s">
        <v>188</v>
      </c>
      <c r="F309" s="1057" t="s">
        <v>23</v>
      </c>
      <c r="G309" s="1060">
        <v>3830000</v>
      </c>
      <c r="H309" s="1057" t="s">
        <v>1448</v>
      </c>
      <c r="I309" s="1057" t="s">
        <v>3642</v>
      </c>
      <c r="J309" s="1180">
        <f t="shared" si="4"/>
        <v>6.7593457791303492E-4</v>
      </c>
      <c r="K309" s="1180">
        <f>SUM(J$2:J309)</f>
        <v>0.94821921736076575</v>
      </c>
    </row>
    <row r="310" spans="1:11">
      <c r="A310" s="1057" t="s">
        <v>2837</v>
      </c>
      <c r="B310" s="1057" t="s">
        <v>1575</v>
      </c>
      <c r="C310" s="1057" t="s">
        <v>2094</v>
      </c>
      <c r="D310" s="1057" t="s">
        <v>1120</v>
      </c>
      <c r="E310" s="1057" t="s">
        <v>188</v>
      </c>
      <c r="F310" s="1057" t="s">
        <v>23</v>
      </c>
      <c r="G310" s="1061">
        <v>3747610</v>
      </c>
      <c r="H310" s="1057" t="s">
        <v>2331</v>
      </c>
      <c r="I310" s="1057" t="s">
        <v>3607</v>
      </c>
      <c r="J310" s="1180">
        <f t="shared" si="4"/>
        <v>6.613940426978247E-4</v>
      </c>
      <c r="K310" s="1180">
        <f>SUM(J$2:J310)</f>
        <v>0.94888061140346358</v>
      </c>
    </row>
    <row r="311" spans="1:11">
      <c r="A311" s="1057" t="s">
        <v>1850</v>
      </c>
      <c r="B311" s="1057" t="s">
        <v>1575</v>
      </c>
      <c r="C311" s="1057" t="s">
        <v>1851</v>
      </c>
      <c r="D311" s="1057" t="s">
        <v>1120</v>
      </c>
      <c r="E311" s="1057" t="s">
        <v>188</v>
      </c>
      <c r="F311" s="1057" t="s">
        <v>23</v>
      </c>
      <c r="G311" s="1061">
        <v>3710000</v>
      </c>
      <c r="H311" s="1057" t="s">
        <v>1859</v>
      </c>
      <c r="I311" s="1057" t="s">
        <v>3642</v>
      </c>
      <c r="J311" s="1180">
        <f t="shared" si="4"/>
        <v>6.5475647103325314E-4</v>
      </c>
      <c r="K311" s="1180">
        <f>SUM(J$2:J311)</f>
        <v>0.94953536787449688</v>
      </c>
    </row>
    <row r="312" spans="1:11">
      <c r="A312" s="1057" t="s">
        <v>2835</v>
      </c>
      <c r="B312" s="1057" t="s">
        <v>1575</v>
      </c>
      <c r="C312" s="1057" t="s">
        <v>2043</v>
      </c>
      <c r="D312" s="1057" t="s">
        <v>1120</v>
      </c>
      <c r="E312" s="1057" t="s">
        <v>188</v>
      </c>
      <c r="F312" s="1057" t="s">
        <v>23</v>
      </c>
      <c r="G312" s="1060">
        <v>3510000</v>
      </c>
      <c r="H312" s="1057" t="s">
        <v>2059</v>
      </c>
      <c r="I312" s="1057" t="s">
        <v>3522</v>
      </c>
      <c r="J312" s="1180">
        <f t="shared" si="4"/>
        <v>6.1945962623361688E-4</v>
      </c>
      <c r="K312" s="1180">
        <f>SUM(J$2:J312)</f>
        <v>0.95015482750073055</v>
      </c>
    </row>
    <row r="313" spans="1:11">
      <c r="A313" s="1057" t="s">
        <v>2777</v>
      </c>
      <c r="B313" s="1057" t="s">
        <v>184</v>
      </c>
      <c r="C313" s="1057" t="s">
        <v>2778</v>
      </c>
      <c r="D313" s="1057" t="s">
        <v>1123</v>
      </c>
      <c r="E313" s="1057" t="s">
        <v>5663</v>
      </c>
      <c r="F313" s="1057" t="s">
        <v>22</v>
      </c>
      <c r="G313" s="1061">
        <v>3500000</v>
      </c>
      <c r="H313" s="1057" t="s">
        <v>1111</v>
      </c>
      <c r="I313" s="1057" t="s">
        <v>3663</v>
      </c>
      <c r="J313" s="1180">
        <f t="shared" si="4"/>
        <v>6.17694783993635E-4</v>
      </c>
      <c r="K313" s="1180">
        <f>SUM(J$2:J313)</f>
        <v>0.9507725222847242</v>
      </c>
    </row>
    <row r="314" spans="1:11">
      <c r="A314" s="1057" t="s">
        <v>2876</v>
      </c>
      <c r="B314" s="1057" t="s">
        <v>184</v>
      </c>
      <c r="C314" s="1057" t="s">
        <v>2667</v>
      </c>
      <c r="D314" s="1057" t="s">
        <v>1678</v>
      </c>
      <c r="E314" s="1057" t="s">
        <v>5663</v>
      </c>
      <c r="F314" s="1057" t="s">
        <v>23</v>
      </c>
      <c r="G314" s="1060">
        <v>3500000</v>
      </c>
      <c r="H314" s="1057" t="s">
        <v>2642</v>
      </c>
      <c r="I314" s="1057" t="s">
        <v>3664</v>
      </c>
      <c r="J314" s="1180">
        <f t="shared" si="4"/>
        <v>6.17694783993635E-4</v>
      </c>
      <c r="K314" s="1180">
        <f>SUM(J$2:J314)</f>
        <v>0.95139021706871785</v>
      </c>
    </row>
    <row r="315" spans="1:11">
      <c r="A315" s="1057" t="s">
        <v>2835</v>
      </c>
      <c r="B315" s="1057" t="s">
        <v>1575</v>
      </c>
      <c r="C315" s="1057" t="s">
        <v>2043</v>
      </c>
      <c r="D315" s="1057" t="s">
        <v>1120</v>
      </c>
      <c r="E315" s="1057" t="s">
        <v>188</v>
      </c>
      <c r="F315" s="1057" t="s">
        <v>23</v>
      </c>
      <c r="G315" s="1061">
        <v>3281000</v>
      </c>
      <c r="H315" s="1057" t="s">
        <v>2072</v>
      </c>
      <c r="I315" s="1057" t="s">
        <v>3522</v>
      </c>
      <c r="J315" s="1180">
        <f t="shared" si="4"/>
        <v>5.7904473893803329E-4</v>
      </c>
      <c r="K315" s="1180">
        <f>SUM(J$2:J315)</f>
        <v>0.95196926180765584</v>
      </c>
    </row>
    <row r="316" spans="1:11">
      <c r="A316" s="1057" t="s">
        <v>5539</v>
      </c>
      <c r="B316" s="1057" t="s">
        <v>1352</v>
      </c>
      <c r="C316" s="1057" t="s">
        <v>5540</v>
      </c>
      <c r="D316" s="1057" t="s">
        <v>1353</v>
      </c>
      <c r="E316" s="1057" t="s">
        <v>5805</v>
      </c>
      <c r="F316" s="1057" t="s">
        <v>22</v>
      </c>
      <c r="G316" s="1061">
        <v>3270000</v>
      </c>
      <c r="H316" s="1057" t="s">
        <v>3513</v>
      </c>
      <c r="I316" s="1057" t="s">
        <v>3667</v>
      </c>
      <c r="J316" s="1180">
        <f t="shared" si="4"/>
        <v>5.7710341247405332E-4</v>
      </c>
      <c r="K316" s="1180">
        <f>SUM(J$2:J316)</f>
        <v>0.95254636522012992</v>
      </c>
    </row>
    <row r="317" spans="1:11">
      <c r="A317" s="1057" t="s">
        <v>2837</v>
      </c>
      <c r="B317" s="1057" t="s">
        <v>1575</v>
      </c>
      <c r="C317" s="1057" t="s">
        <v>2094</v>
      </c>
      <c r="D317" s="1057" t="s">
        <v>1120</v>
      </c>
      <c r="E317" s="1057" t="s">
        <v>188</v>
      </c>
      <c r="F317" s="1057" t="s">
        <v>23</v>
      </c>
      <c r="G317" s="1060">
        <v>3235000</v>
      </c>
      <c r="H317" s="1057" t="s">
        <v>2117</v>
      </c>
      <c r="I317" s="1057" t="s">
        <v>3607</v>
      </c>
      <c r="J317" s="1180">
        <f t="shared" si="4"/>
        <v>5.7092646463411691E-4</v>
      </c>
      <c r="K317" s="1180">
        <f>SUM(J$2:J317)</f>
        <v>0.953117291684764</v>
      </c>
    </row>
    <row r="318" spans="1:11">
      <c r="A318" s="1057" t="s">
        <v>5326</v>
      </c>
      <c r="B318" s="1057" t="s">
        <v>1575</v>
      </c>
      <c r="C318" s="1057" t="s">
        <v>5327</v>
      </c>
      <c r="D318" s="1057" t="s">
        <v>1120</v>
      </c>
      <c r="E318" s="1057" t="s">
        <v>188</v>
      </c>
      <c r="F318" s="1057" t="s">
        <v>23</v>
      </c>
      <c r="G318" s="1061">
        <v>3216400</v>
      </c>
      <c r="H318" s="1057" t="s">
        <v>5378</v>
      </c>
      <c r="I318" s="1057" t="s">
        <v>5328</v>
      </c>
      <c r="J318" s="1180">
        <f t="shared" si="4"/>
        <v>5.676438580677508E-4</v>
      </c>
      <c r="K318" s="1180">
        <f>SUM(J$2:J318)</f>
        <v>0.95368493554283174</v>
      </c>
    </row>
    <row r="319" spans="1:11">
      <c r="A319" s="1057" t="s">
        <v>2836</v>
      </c>
      <c r="B319" s="1057" t="s">
        <v>1575</v>
      </c>
      <c r="C319" s="1057" t="s">
        <v>2083</v>
      </c>
      <c r="D319" s="1057" t="s">
        <v>1120</v>
      </c>
      <c r="E319" s="1057" t="s">
        <v>188</v>
      </c>
      <c r="F319" s="1057" t="s">
        <v>23</v>
      </c>
      <c r="G319" s="1061">
        <v>3150691</v>
      </c>
      <c r="H319" s="1057" t="s">
        <v>2053</v>
      </c>
      <c r="I319" s="1057" t="s">
        <v>3598</v>
      </c>
      <c r="J319" s="1180">
        <f t="shared" si="4"/>
        <v>5.5604725619305424E-4</v>
      </c>
      <c r="K319" s="1180">
        <f>SUM(J$2:J319)</f>
        <v>0.95424098279902481</v>
      </c>
    </row>
    <row r="320" spans="1:11">
      <c r="A320" s="1057" t="s">
        <v>5681</v>
      </c>
      <c r="B320" s="1057" t="s">
        <v>1575</v>
      </c>
      <c r="C320" s="1057" t="s">
        <v>5682</v>
      </c>
      <c r="D320" s="1057" t="s">
        <v>1120</v>
      </c>
      <c r="E320" s="1057" t="s">
        <v>188</v>
      </c>
      <c r="F320" s="1057" t="s">
        <v>23</v>
      </c>
      <c r="G320" s="1060">
        <v>3113429</v>
      </c>
      <c r="H320" s="1057" t="s">
        <v>5646</v>
      </c>
      <c r="I320" s="1057" t="s">
        <v>5683</v>
      </c>
      <c r="J320" s="1180">
        <f t="shared" si="4"/>
        <v>5.4947110103843407E-4</v>
      </c>
      <c r="K320" s="1180">
        <f>SUM(J$2:J320)</f>
        <v>0.95479045390006323</v>
      </c>
    </row>
    <row r="321" spans="1:11">
      <c r="A321" s="1057" t="s">
        <v>2807</v>
      </c>
      <c r="B321" s="1057" t="s">
        <v>1352</v>
      </c>
      <c r="C321" s="1057" t="s">
        <v>1570</v>
      </c>
      <c r="D321" s="1057" t="s">
        <v>1568</v>
      </c>
      <c r="E321" s="1057" t="s">
        <v>5805</v>
      </c>
      <c r="F321" s="1057" t="s">
        <v>22</v>
      </c>
      <c r="G321" s="1060">
        <v>3100000</v>
      </c>
      <c r="H321" s="1057" t="s">
        <v>1538</v>
      </c>
      <c r="I321" s="1057" t="s">
        <v>3645</v>
      </c>
      <c r="J321" s="1180">
        <f t="shared" si="4"/>
        <v>5.4710109439436248E-4</v>
      </c>
      <c r="K321" s="1180">
        <f>SUM(J$2:J321)</f>
        <v>0.95533755499445761</v>
      </c>
    </row>
    <row r="322" spans="1:11">
      <c r="A322" s="1057" t="s">
        <v>2765</v>
      </c>
      <c r="B322" s="1057" t="s">
        <v>187</v>
      </c>
      <c r="C322" s="1057" t="s">
        <v>2766</v>
      </c>
      <c r="D322" s="1057" t="s">
        <v>1677</v>
      </c>
      <c r="E322" s="1057" t="s">
        <v>5663</v>
      </c>
      <c r="F322" s="1057" t="s">
        <v>23</v>
      </c>
      <c r="G322" s="1060">
        <v>3000000</v>
      </c>
      <c r="H322" s="1057" t="s">
        <v>401</v>
      </c>
      <c r="I322" s="1057" t="s">
        <v>3514</v>
      </c>
      <c r="J322" s="1180">
        <f t="shared" si="4"/>
        <v>5.2945267199454435E-4</v>
      </c>
      <c r="K322" s="1180">
        <f>SUM(J$2:J322)</f>
        <v>0.95586700766645216</v>
      </c>
    </row>
    <row r="323" spans="1:11">
      <c r="A323" s="1057" t="s">
        <v>2797</v>
      </c>
      <c r="B323" s="1057" t="s">
        <v>187</v>
      </c>
      <c r="C323" s="1057" t="s">
        <v>2798</v>
      </c>
      <c r="D323" s="1057" t="s">
        <v>2799</v>
      </c>
      <c r="E323" s="1057" t="s">
        <v>5663</v>
      </c>
      <c r="F323" s="1057" t="s">
        <v>23</v>
      </c>
      <c r="G323" s="1061">
        <v>3000000</v>
      </c>
      <c r="H323" s="1057" t="s">
        <v>1164</v>
      </c>
      <c r="I323" s="1057" t="s">
        <v>3665</v>
      </c>
      <c r="J323" s="1180">
        <f t="shared" ref="J323:J386" si="5">G323/SUM(G:G)</f>
        <v>5.2945267199454435E-4</v>
      </c>
      <c r="K323" s="1180">
        <f>SUM(J$2:J323)</f>
        <v>0.95639646033844672</v>
      </c>
    </row>
    <row r="324" spans="1:11">
      <c r="A324" s="1057" t="s">
        <v>2812</v>
      </c>
      <c r="B324" s="1057" t="s">
        <v>187</v>
      </c>
      <c r="C324" s="1057" t="s">
        <v>1598</v>
      </c>
      <c r="D324" s="1057" t="s">
        <v>1592</v>
      </c>
      <c r="E324" s="1057" t="s">
        <v>5663</v>
      </c>
      <c r="F324" s="1057" t="s">
        <v>22</v>
      </c>
      <c r="G324" s="1061">
        <v>3000000</v>
      </c>
      <c r="H324" s="1057" t="s">
        <v>1552</v>
      </c>
      <c r="I324" s="1057" t="s">
        <v>3657</v>
      </c>
      <c r="J324" s="1180">
        <f t="shared" si="5"/>
        <v>5.2945267199454435E-4</v>
      </c>
      <c r="K324" s="1180">
        <f>SUM(J$2:J324)</f>
        <v>0.95692591301044128</v>
      </c>
    </row>
    <row r="325" spans="1:11">
      <c r="A325" s="1057" t="s">
        <v>2830</v>
      </c>
      <c r="B325" s="1057" t="s">
        <v>1352</v>
      </c>
      <c r="C325" s="1057" t="s">
        <v>2041</v>
      </c>
      <c r="D325" s="1057" t="s">
        <v>1353</v>
      </c>
      <c r="E325" s="1057" t="s">
        <v>5805</v>
      </c>
      <c r="F325" s="1057" t="s">
        <v>22</v>
      </c>
      <c r="G325" s="1060">
        <v>3000000</v>
      </c>
      <c r="H325" s="1057" t="s">
        <v>2015</v>
      </c>
      <c r="I325" s="1057" t="s">
        <v>3666</v>
      </c>
      <c r="J325" s="1180">
        <f t="shared" si="5"/>
        <v>5.2945267199454435E-4</v>
      </c>
      <c r="K325" s="1180">
        <f>SUM(J$2:J325)</f>
        <v>0.95745536568243583</v>
      </c>
    </row>
    <row r="326" spans="1:11">
      <c r="A326" s="1057" t="s">
        <v>2859</v>
      </c>
      <c r="B326" s="1057" t="s">
        <v>1352</v>
      </c>
      <c r="C326" s="1057" t="s">
        <v>2377</v>
      </c>
      <c r="D326" s="1057" t="s">
        <v>1353</v>
      </c>
      <c r="E326" s="1057" t="s">
        <v>5805</v>
      </c>
      <c r="F326" s="1057" t="s">
        <v>22</v>
      </c>
      <c r="G326" s="1061">
        <v>3000000</v>
      </c>
      <c r="H326" s="1057" t="s">
        <v>2338</v>
      </c>
      <c r="I326" s="1057" t="s">
        <v>3666</v>
      </c>
      <c r="J326" s="1180">
        <f t="shared" si="5"/>
        <v>5.2945267199454435E-4</v>
      </c>
      <c r="K326" s="1180">
        <f>SUM(J$2:J326)</f>
        <v>0.95798481835443039</v>
      </c>
    </row>
    <row r="327" spans="1:11">
      <c r="A327" s="1057" t="s">
        <v>2866</v>
      </c>
      <c r="B327" s="1057" t="s">
        <v>1352</v>
      </c>
      <c r="C327" s="1057" t="s">
        <v>2530</v>
      </c>
      <c r="D327" s="1057" t="s">
        <v>2531</v>
      </c>
      <c r="E327" s="1057" t="s">
        <v>5805</v>
      </c>
      <c r="F327" s="1057" t="s">
        <v>22</v>
      </c>
      <c r="G327" s="1061">
        <v>3000000</v>
      </c>
      <c r="H327" s="1057" t="s">
        <v>2507</v>
      </c>
      <c r="I327" s="1057" t="s">
        <v>3667</v>
      </c>
      <c r="J327" s="1180">
        <f t="shared" si="5"/>
        <v>5.2945267199454435E-4</v>
      </c>
      <c r="K327" s="1180">
        <f>SUM(J$2:J327)</f>
        <v>0.95851427102642495</v>
      </c>
    </row>
    <row r="328" spans="1:11">
      <c r="A328" s="1057" t="s">
        <v>2615</v>
      </c>
      <c r="B328" s="1057" t="s">
        <v>1575</v>
      </c>
      <c r="C328" s="1057" t="s">
        <v>2616</v>
      </c>
      <c r="D328" s="1057" t="s">
        <v>1120</v>
      </c>
      <c r="E328" s="1057" t="s">
        <v>188</v>
      </c>
      <c r="F328" s="1057" t="s">
        <v>23</v>
      </c>
      <c r="G328" s="1061">
        <v>3000000</v>
      </c>
      <c r="H328" s="1057" t="s">
        <v>2586</v>
      </c>
      <c r="I328" s="1057" t="s">
        <v>3534</v>
      </c>
      <c r="J328" s="1180">
        <f t="shared" si="5"/>
        <v>5.2945267199454435E-4</v>
      </c>
      <c r="K328" s="1180">
        <f>SUM(J$2:J328)</f>
        <v>0.9590437236984195</v>
      </c>
    </row>
    <row r="329" spans="1:11">
      <c r="A329" s="1057" t="s">
        <v>2619</v>
      </c>
      <c r="B329" s="1057" t="s">
        <v>1575</v>
      </c>
      <c r="C329" s="1057" t="s">
        <v>2568</v>
      </c>
      <c r="D329" s="1057" t="s">
        <v>1120</v>
      </c>
      <c r="E329" s="1057" t="s">
        <v>188</v>
      </c>
      <c r="F329" s="1057" t="s">
        <v>23</v>
      </c>
      <c r="G329" s="1061">
        <v>3000000</v>
      </c>
      <c r="H329" s="1057" t="s">
        <v>2633</v>
      </c>
      <c r="I329" s="1057" t="s">
        <v>3509</v>
      </c>
      <c r="J329" s="1180">
        <f t="shared" si="5"/>
        <v>5.2945267199454435E-4</v>
      </c>
      <c r="K329" s="1180">
        <f>SUM(J$2:J329)</f>
        <v>0.95957317637041406</v>
      </c>
    </row>
    <row r="330" spans="1:11">
      <c r="A330" s="1057" t="s">
        <v>2884</v>
      </c>
      <c r="B330" s="1057" t="s">
        <v>1352</v>
      </c>
      <c r="C330" s="1057" t="s">
        <v>2885</v>
      </c>
      <c r="D330" s="1057" t="s">
        <v>1299</v>
      </c>
      <c r="E330" s="1057" t="s">
        <v>5805</v>
      </c>
      <c r="F330" s="1057" t="s">
        <v>22</v>
      </c>
      <c r="G330" s="1061">
        <v>3000000</v>
      </c>
      <c r="H330" s="1057" t="s">
        <v>2745</v>
      </c>
      <c r="I330" s="1057" t="s">
        <v>3667</v>
      </c>
      <c r="J330" s="1180">
        <f t="shared" si="5"/>
        <v>5.2945267199454435E-4</v>
      </c>
      <c r="K330" s="1180">
        <f>SUM(J$2:J330)</f>
        <v>0.96010262904240862</v>
      </c>
    </row>
    <row r="331" spans="1:11">
      <c r="A331" s="1057" t="s">
        <v>2977</v>
      </c>
      <c r="B331" s="1057" t="s">
        <v>1575</v>
      </c>
      <c r="C331" s="1057" t="s">
        <v>2978</v>
      </c>
      <c r="D331" s="1057" t="s">
        <v>1120</v>
      </c>
      <c r="E331" s="1057" t="s">
        <v>188</v>
      </c>
      <c r="F331" s="1057" t="s">
        <v>23</v>
      </c>
      <c r="G331" s="1061">
        <v>3000000</v>
      </c>
      <c r="H331" s="1057" t="s">
        <v>2901</v>
      </c>
      <c r="I331" s="1057" t="s">
        <v>3564</v>
      </c>
      <c r="J331" s="1180">
        <f t="shared" si="5"/>
        <v>5.2945267199454435E-4</v>
      </c>
      <c r="K331" s="1180">
        <f>SUM(J$2:J331)</f>
        <v>0.96063208171440317</v>
      </c>
    </row>
    <row r="332" spans="1:11">
      <c r="A332" s="1057" t="s">
        <v>3093</v>
      </c>
      <c r="B332" s="1057" t="s">
        <v>1352</v>
      </c>
      <c r="C332" s="1057" t="s">
        <v>3094</v>
      </c>
      <c r="D332" s="1057" t="s">
        <v>1353</v>
      </c>
      <c r="E332" s="1057" t="s">
        <v>5805</v>
      </c>
      <c r="F332" s="1057" t="s">
        <v>22</v>
      </c>
      <c r="G332" s="1060">
        <v>3000000</v>
      </c>
      <c r="H332" s="1057" t="s">
        <v>3034</v>
      </c>
      <c r="I332" s="1057" t="s">
        <v>3637</v>
      </c>
      <c r="J332" s="1180">
        <f t="shared" si="5"/>
        <v>5.2945267199454435E-4</v>
      </c>
      <c r="K332" s="1180">
        <f>SUM(J$2:J332)</f>
        <v>0.96116153438639773</v>
      </c>
    </row>
    <row r="333" spans="1:11">
      <c r="A333" s="1057" t="s">
        <v>3280</v>
      </c>
      <c r="B333" s="1057" t="s">
        <v>184</v>
      </c>
      <c r="C333" s="1057" t="s">
        <v>3281</v>
      </c>
      <c r="D333" s="1057" t="s">
        <v>2381</v>
      </c>
      <c r="E333" s="1057" t="s">
        <v>5663</v>
      </c>
      <c r="F333" s="1057" t="s">
        <v>22</v>
      </c>
      <c r="G333" s="1061">
        <v>3000000</v>
      </c>
      <c r="H333" s="1057" t="s">
        <v>3245</v>
      </c>
      <c r="I333" s="1057" t="s">
        <v>3668</v>
      </c>
      <c r="J333" s="1180">
        <f t="shared" si="5"/>
        <v>5.2945267199454435E-4</v>
      </c>
      <c r="K333" s="1180">
        <f>SUM(J$2:J333)</f>
        <v>0.96169098705839229</v>
      </c>
    </row>
    <row r="334" spans="1:11">
      <c r="A334" s="1057" t="s">
        <v>3369</v>
      </c>
      <c r="B334" s="1057" t="s">
        <v>1352</v>
      </c>
      <c r="C334" s="1057" t="s">
        <v>3370</v>
      </c>
      <c r="D334" s="1057" t="s">
        <v>1300</v>
      </c>
      <c r="E334" s="1057" t="s">
        <v>5805</v>
      </c>
      <c r="F334" s="1057" t="s">
        <v>22</v>
      </c>
      <c r="G334" s="1061">
        <v>3000000</v>
      </c>
      <c r="H334" s="1057" t="s">
        <v>3332</v>
      </c>
      <c r="I334" s="1057" t="s">
        <v>3667</v>
      </c>
      <c r="J334" s="1180">
        <f t="shared" si="5"/>
        <v>5.2945267199454435E-4</v>
      </c>
      <c r="K334" s="1180">
        <f>SUM(J$2:J334)</f>
        <v>0.96222043973038685</v>
      </c>
    </row>
    <row r="335" spans="1:11">
      <c r="A335" s="1057" t="s">
        <v>3669</v>
      </c>
      <c r="B335" s="1057" t="s">
        <v>184</v>
      </c>
      <c r="C335" s="1057" t="s">
        <v>3670</v>
      </c>
      <c r="D335" s="1057" t="s">
        <v>2573</v>
      </c>
      <c r="E335" s="1057" t="s">
        <v>5663</v>
      </c>
      <c r="F335" s="1057" t="s">
        <v>22</v>
      </c>
      <c r="G335" s="1061">
        <v>3000000</v>
      </c>
      <c r="H335" s="1057" t="s">
        <v>3426</v>
      </c>
      <c r="I335" s="1057" t="s">
        <v>3550</v>
      </c>
      <c r="J335" s="1180">
        <f t="shared" si="5"/>
        <v>5.2945267199454435E-4</v>
      </c>
      <c r="K335" s="1180">
        <f>SUM(J$2:J335)</f>
        <v>0.9627498924023814</v>
      </c>
    </row>
    <row r="336" spans="1:11">
      <c r="A336" s="1057" t="s">
        <v>5315</v>
      </c>
      <c r="B336" s="1057" t="s">
        <v>184</v>
      </c>
      <c r="C336" s="1057" t="s">
        <v>5316</v>
      </c>
      <c r="D336" s="1057" t="s">
        <v>5317</v>
      </c>
      <c r="E336" s="1057" t="s">
        <v>5663</v>
      </c>
      <c r="F336" s="1057" t="s">
        <v>22</v>
      </c>
      <c r="G336" s="1061">
        <v>3000000</v>
      </c>
      <c r="H336" s="1057" t="s">
        <v>3542</v>
      </c>
      <c r="I336" s="1057" t="s">
        <v>5318</v>
      </c>
      <c r="J336" s="1180">
        <f t="shared" si="5"/>
        <v>5.2945267199454435E-4</v>
      </c>
      <c r="K336" s="1180">
        <f>SUM(J$2:J336)</f>
        <v>0.96327934507437596</v>
      </c>
    </row>
    <row r="337" spans="1:11">
      <c r="A337" s="1057" t="s">
        <v>6397</v>
      </c>
      <c r="B337" s="1057" t="s">
        <v>2661</v>
      </c>
      <c r="C337" s="1057" t="s">
        <v>6398</v>
      </c>
      <c r="D337" s="1057" t="s">
        <v>3705</v>
      </c>
      <c r="E337" s="1057" t="s">
        <v>5663</v>
      </c>
      <c r="F337" s="1057" t="s">
        <v>23</v>
      </c>
      <c r="G337" s="1060">
        <v>3000000</v>
      </c>
      <c r="H337" s="1057" t="s">
        <v>3593</v>
      </c>
      <c r="I337" s="1057" t="s">
        <v>6394</v>
      </c>
      <c r="J337" s="1180">
        <f t="shared" si="5"/>
        <v>5.2945267199454435E-4</v>
      </c>
      <c r="K337" s="1180">
        <f>SUM(J$2:J337)</f>
        <v>0.96380879774637052</v>
      </c>
    </row>
    <row r="338" spans="1:11">
      <c r="A338" s="1057" t="s">
        <v>1887</v>
      </c>
      <c r="B338" s="1057" t="s">
        <v>1575</v>
      </c>
      <c r="C338" s="1057" t="s">
        <v>1888</v>
      </c>
      <c r="D338" s="1057" t="s">
        <v>1120</v>
      </c>
      <c r="E338" s="1057" t="s">
        <v>188</v>
      </c>
      <c r="F338" s="1057" t="s">
        <v>23</v>
      </c>
      <c r="G338" s="1061">
        <v>2830000</v>
      </c>
      <c r="H338" s="1057" t="s">
        <v>1863</v>
      </c>
      <c r="I338" s="1057" t="s">
        <v>3604</v>
      </c>
      <c r="J338" s="1180">
        <f t="shared" si="5"/>
        <v>4.994503539148535E-4</v>
      </c>
      <c r="K338" s="1180">
        <f>SUM(J$2:J338)</f>
        <v>0.96430824810028537</v>
      </c>
    </row>
    <row r="339" spans="1:11">
      <c r="A339" s="1057" t="s">
        <v>3260</v>
      </c>
      <c r="B339" s="1057" t="s">
        <v>1575</v>
      </c>
      <c r="C339" s="1057" t="s">
        <v>3261</v>
      </c>
      <c r="D339" s="1057" t="s">
        <v>1120</v>
      </c>
      <c r="E339" s="1057" t="s">
        <v>188</v>
      </c>
      <c r="F339" s="1057" t="s">
        <v>23</v>
      </c>
      <c r="G339" s="1061">
        <v>2726000</v>
      </c>
      <c r="H339" s="1057" t="s">
        <v>3239</v>
      </c>
      <c r="I339" s="1057" t="s">
        <v>3538</v>
      </c>
      <c r="J339" s="1180">
        <f t="shared" si="5"/>
        <v>4.8109599461904258E-4</v>
      </c>
      <c r="K339" s="1180">
        <f>SUM(J$2:J339)</f>
        <v>0.96478934409490447</v>
      </c>
    </row>
    <row r="340" spans="1:11">
      <c r="A340" s="1057" t="s">
        <v>3363</v>
      </c>
      <c r="B340" s="1057" t="s">
        <v>1352</v>
      </c>
      <c r="C340" s="1057" t="s">
        <v>3364</v>
      </c>
      <c r="D340" s="1057" t="s">
        <v>1483</v>
      </c>
      <c r="E340" s="1057" t="s">
        <v>5805</v>
      </c>
      <c r="F340" s="1057" t="s">
        <v>22</v>
      </c>
      <c r="G340" s="1061">
        <v>2700000</v>
      </c>
      <c r="H340" s="1057" t="s">
        <v>3330</v>
      </c>
      <c r="I340" s="1057" t="s">
        <v>3637</v>
      </c>
      <c r="J340" s="1180">
        <f t="shared" si="5"/>
        <v>4.765074047950899E-4</v>
      </c>
      <c r="K340" s="1180">
        <f>SUM(J$2:J340)</f>
        <v>0.96526585149969957</v>
      </c>
    </row>
    <row r="341" spans="1:11">
      <c r="A341" s="1057" t="s">
        <v>2837</v>
      </c>
      <c r="B341" s="1057" t="s">
        <v>1575</v>
      </c>
      <c r="C341" s="1057" t="s">
        <v>2094</v>
      </c>
      <c r="D341" s="1057" t="s">
        <v>1120</v>
      </c>
      <c r="E341" s="1057" t="s">
        <v>188</v>
      </c>
      <c r="F341" s="1057" t="s">
        <v>23</v>
      </c>
      <c r="G341" s="1061">
        <v>2595500</v>
      </c>
      <c r="H341" s="1057" t="s">
        <v>2119</v>
      </c>
      <c r="I341" s="1057" t="s">
        <v>3607</v>
      </c>
      <c r="J341" s="1180">
        <f t="shared" si="5"/>
        <v>4.5806480338727993E-4</v>
      </c>
      <c r="K341" s="1180">
        <f>SUM(J$2:J341)</f>
        <v>0.96572391630308685</v>
      </c>
    </row>
    <row r="342" spans="1:11">
      <c r="A342" s="1057" t="s">
        <v>5812</v>
      </c>
      <c r="B342" s="1057" t="s">
        <v>1575</v>
      </c>
      <c r="C342" s="1057" t="s">
        <v>5813</v>
      </c>
      <c r="D342" s="1057" t="s">
        <v>1120</v>
      </c>
      <c r="E342" s="1057" t="s">
        <v>188</v>
      </c>
      <c r="F342" s="1057" t="s">
        <v>23</v>
      </c>
      <c r="G342" s="1060">
        <v>2560010</v>
      </c>
      <c r="H342" s="1057" t="s">
        <v>5984</v>
      </c>
      <c r="I342" s="1057" t="s">
        <v>3562</v>
      </c>
      <c r="J342" s="1180">
        <f t="shared" si="5"/>
        <v>4.5180137827758449E-4</v>
      </c>
      <c r="K342" s="1180">
        <f>SUM(J$2:J342)</f>
        <v>0.96617571768136445</v>
      </c>
    </row>
    <row r="343" spans="1:11">
      <c r="A343" s="1057" t="s">
        <v>2615</v>
      </c>
      <c r="B343" s="1057" t="s">
        <v>1575</v>
      </c>
      <c r="C343" s="1057" t="s">
        <v>2616</v>
      </c>
      <c r="D343" s="1057" t="s">
        <v>1120</v>
      </c>
      <c r="E343" s="1057" t="s">
        <v>188</v>
      </c>
      <c r="F343" s="1057" t="s">
        <v>23</v>
      </c>
      <c r="G343" s="1061">
        <v>2550000</v>
      </c>
      <c r="H343" s="1057" t="s">
        <v>2590</v>
      </c>
      <c r="I343" s="1057" t="s">
        <v>3534</v>
      </c>
      <c r="J343" s="1180">
        <f t="shared" si="5"/>
        <v>4.5003477119536265E-4</v>
      </c>
      <c r="K343" s="1180">
        <f>SUM(J$2:J343)</f>
        <v>0.96662575245255977</v>
      </c>
    </row>
    <row r="344" spans="1:11">
      <c r="A344" s="1057" t="s">
        <v>2779</v>
      </c>
      <c r="B344" s="1057" t="s">
        <v>184</v>
      </c>
      <c r="C344" s="1057" t="s">
        <v>2780</v>
      </c>
      <c r="D344" s="1057" t="s">
        <v>1123</v>
      </c>
      <c r="E344" s="1057" t="s">
        <v>5663</v>
      </c>
      <c r="F344" s="1057" t="s">
        <v>22</v>
      </c>
      <c r="G344" s="1060">
        <v>2500000</v>
      </c>
      <c r="H344" s="1057" t="s">
        <v>1111</v>
      </c>
      <c r="I344" s="1057" t="s">
        <v>3663</v>
      </c>
      <c r="J344" s="1180">
        <f t="shared" si="5"/>
        <v>4.4121055999545359E-4</v>
      </c>
      <c r="K344" s="1180">
        <f>SUM(J$2:J344)</f>
        <v>0.96706696301255524</v>
      </c>
    </row>
    <row r="345" spans="1:11">
      <c r="A345" s="1057" t="s">
        <v>2788</v>
      </c>
      <c r="B345" s="1057" t="s">
        <v>1352</v>
      </c>
      <c r="C345" s="1057" t="s">
        <v>2789</v>
      </c>
      <c r="D345" s="1057" t="s">
        <v>1301</v>
      </c>
      <c r="E345" s="1057" t="s">
        <v>5805</v>
      </c>
      <c r="F345" s="1057" t="s">
        <v>22</v>
      </c>
      <c r="G345" s="1061">
        <v>2500000</v>
      </c>
      <c r="H345" s="1057" t="s">
        <v>1282</v>
      </c>
      <c r="I345" s="1057" t="s">
        <v>3672</v>
      </c>
      <c r="J345" s="1180">
        <f t="shared" si="5"/>
        <v>4.4121055999545359E-4</v>
      </c>
      <c r="K345" s="1180">
        <f>SUM(J$2:J345)</f>
        <v>0.9675081735725507</v>
      </c>
    </row>
    <row r="346" spans="1:11">
      <c r="A346" s="1057" t="s">
        <v>2864</v>
      </c>
      <c r="B346" s="1057" t="s">
        <v>1352</v>
      </c>
      <c r="C346" s="1057" t="s">
        <v>2528</v>
      </c>
      <c r="D346" s="1057" t="s">
        <v>1301</v>
      </c>
      <c r="E346" s="1057" t="s">
        <v>5805</v>
      </c>
      <c r="F346" s="1057" t="s">
        <v>22</v>
      </c>
      <c r="G346" s="1060">
        <v>2500000</v>
      </c>
      <c r="H346" s="1057" t="s">
        <v>2506</v>
      </c>
      <c r="I346" s="1057" t="s">
        <v>3667</v>
      </c>
      <c r="J346" s="1180">
        <f t="shared" si="5"/>
        <v>4.4121055999545359E-4</v>
      </c>
      <c r="K346" s="1180">
        <f>SUM(J$2:J346)</f>
        <v>0.96794938413254616</v>
      </c>
    </row>
    <row r="347" spans="1:11">
      <c r="A347" s="1057" t="s">
        <v>2984</v>
      </c>
      <c r="B347" s="1057" t="s">
        <v>184</v>
      </c>
      <c r="C347" s="1057" t="s">
        <v>2985</v>
      </c>
      <c r="D347" s="1057" t="s">
        <v>1123</v>
      </c>
      <c r="E347" s="1057" t="s">
        <v>5663</v>
      </c>
      <c r="F347" s="1057" t="s">
        <v>22</v>
      </c>
      <c r="G347" s="1061">
        <v>2500000</v>
      </c>
      <c r="H347" s="1057" t="s">
        <v>2928</v>
      </c>
      <c r="I347" s="1057" t="s">
        <v>3635</v>
      </c>
      <c r="J347" s="1180">
        <f t="shared" si="5"/>
        <v>4.4121055999545359E-4</v>
      </c>
      <c r="K347" s="1180">
        <f>SUM(J$2:J347)</f>
        <v>0.96839059469254163</v>
      </c>
    </row>
    <row r="348" spans="1:11">
      <c r="A348" s="1057" t="s">
        <v>2023</v>
      </c>
      <c r="B348" s="1057" t="s">
        <v>1575</v>
      </c>
      <c r="C348" s="1057" t="s">
        <v>2024</v>
      </c>
      <c r="D348" s="1057" t="s">
        <v>1120</v>
      </c>
      <c r="E348" s="1057" t="s">
        <v>188</v>
      </c>
      <c r="F348" s="1057" t="s">
        <v>23</v>
      </c>
      <c r="G348" s="1061">
        <v>2450000</v>
      </c>
      <c r="H348" s="1057" t="s">
        <v>2016</v>
      </c>
      <c r="I348" s="1057" t="s">
        <v>3603</v>
      </c>
      <c r="J348" s="1180">
        <f t="shared" si="5"/>
        <v>4.3238634879554452E-4</v>
      </c>
      <c r="K348" s="1180">
        <f>SUM(J$2:J348)</f>
        <v>0.96882298104133713</v>
      </c>
    </row>
    <row r="349" spans="1:11">
      <c r="A349" s="1057" t="s">
        <v>5681</v>
      </c>
      <c r="B349" s="1057" t="s">
        <v>1575</v>
      </c>
      <c r="C349" s="1057" t="s">
        <v>5682</v>
      </c>
      <c r="D349" s="1057" t="s">
        <v>1120</v>
      </c>
      <c r="E349" s="1057" t="s">
        <v>188</v>
      </c>
      <c r="F349" s="1057" t="s">
        <v>23</v>
      </c>
      <c r="G349" s="1060">
        <v>2442400</v>
      </c>
      <c r="H349" s="1057" t="s">
        <v>5786</v>
      </c>
      <c r="I349" s="1057" t="s">
        <v>5683</v>
      </c>
      <c r="J349" s="1180">
        <f t="shared" si="5"/>
        <v>4.3104506869315833E-4</v>
      </c>
      <c r="K349" s="1180">
        <f>SUM(J$2:J349)</f>
        <v>0.96925402611003031</v>
      </c>
    </row>
    <row r="350" spans="1:11">
      <c r="A350" s="1057" t="s">
        <v>5312</v>
      </c>
      <c r="B350" s="1057" t="s">
        <v>1575</v>
      </c>
      <c r="C350" s="1057" t="s">
        <v>5313</v>
      </c>
      <c r="D350" s="1057" t="s">
        <v>1120</v>
      </c>
      <c r="E350" s="1057" t="s">
        <v>188</v>
      </c>
      <c r="F350" s="1057" t="s">
        <v>23</v>
      </c>
      <c r="G350" s="1061">
        <v>2429800</v>
      </c>
      <c r="H350" s="1057" t="s">
        <v>5291</v>
      </c>
      <c r="I350" s="1057" t="s">
        <v>5314</v>
      </c>
      <c r="J350" s="1180">
        <f t="shared" si="5"/>
        <v>4.2882136747078125E-4</v>
      </c>
      <c r="K350" s="1180">
        <f>SUM(J$2:J350)</f>
        <v>0.96968284747750111</v>
      </c>
    </row>
    <row r="351" spans="1:11">
      <c r="A351" s="1057" t="s">
        <v>3282</v>
      </c>
      <c r="B351" s="1057" t="s">
        <v>185</v>
      </c>
      <c r="C351" s="1057" t="s">
        <v>3283</v>
      </c>
      <c r="D351" s="1057" t="s">
        <v>3284</v>
      </c>
      <c r="E351" s="1057" t="s">
        <v>188</v>
      </c>
      <c r="F351" s="1057" t="s">
        <v>167</v>
      </c>
      <c r="G351" s="1060">
        <v>2300000</v>
      </c>
      <c r="H351" s="1057" t="s">
        <v>3069</v>
      </c>
      <c r="I351" s="1057" t="s">
        <v>3673</v>
      </c>
      <c r="J351" s="1180">
        <f t="shared" si="5"/>
        <v>4.0591371519581732E-4</v>
      </c>
      <c r="K351" s="1180">
        <f>SUM(J$2:J351)</f>
        <v>0.97008876119269694</v>
      </c>
    </row>
    <row r="352" spans="1:11">
      <c r="A352" s="1057" t="s">
        <v>5416</v>
      </c>
      <c r="B352" s="1057" t="s">
        <v>1352</v>
      </c>
      <c r="C352" s="1057" t="s">
        <v>5417</v>
      </c>
      <c r="D352" s="1057" t="s">
        <v>1353</v>
      </c>
      <c r="E352" s="1057" t="s">
        <v>5805</v>
      </c>
      <c r="F352" s="1057" t="s">
        <v>22</v>
      </c>
      <c r="G352" s="1061">
        <v>2300000</v>
      </c>
      <c r="H352" s="1057" t="s">
        <v>5377</v>
      </c>
      <c r="I352" s="1057" t="s">
        <v>3704</v>
      </c>
      <c r="J352" s="1180">
        <f t="shared" si="5"/>
        <v>4.0591371519581732E-4</v>
      </c>
      <c r="K352" s="1180">
        <f>SUM(J$2:J352)</f>
        <v>0.97049467490789276</v>
      </c>
    </row>
    <row r="353" spans="1:11">
      <c r="A353" s="1057" t="s">
        <v>5400</v>
      </c>
      <c r="B353" s="1057" t="s">
        <v>187</v>
      </c>
      <c r="C353" s="1057" t="s">
        <v>5401</v>
      </c>
      <c r="D353" s="1057" t="s">
        <v>5402</v>
      </c>
      <c r="E353" s="1057" t="s">
        <v>5663</v>
      </c>
      <c r="F353" s="1057" t="s">
        <v>23</v>
      </c>
      <c r="G353" s="1060">
        <v>2290000</v>
      </c>
      <c r="H353" s="1057" t="s">
        <v>5364</v>
      </c>
      <c r="I353" s="1057" t="s">
        <v>5403</v>
      </c>
      <c r="J353" s="1180">
        <f t="shared" si="5"/>
        <v>4.041488729558355E-4</v>
      </c>
      <c r="K353" s="1180">
        <f>SUM(J$2:J353)</f>
        <v>0.97089882378084857</v>
      </c>
    </row>
    <row r="354" spans="1:11">
      <c r="A354" s="1057" t="s">
        <v>2023</v>
      </c>
      <c r="B354" s="1057" t="s">
        <v>1575</v>
      </c>
      <c r="C354" s="1057" t="s">
        <v>2024</v>
      </c>
      <c r="D354" s="1057" t="s">
        <v>1120</v>
      </c>
      <c r="E354" s="1057" t="s">
        <v>188</v>
      </c>
      <c r="F354" s="1057" t="s">
        <v>23</v>
      </c>
      <c r="G354" s="1061">
        <v>2235000</v>
      </c>
      <c r="H354" s="1057" t="s">
        <v>2042</v>
      </c>
      <c r="I354" s="1057" t="s">
        <v>3603</v>
      </c>
      <c r="J354" s="1180">
        <f t="shared" si="5"/>
        <v>3.944422406359355E-4</v>
      </c>
      <c r="K354" s="1180">
        <f>SUM(J$2:J354)</f>
        <v>0.97129326602148447</v>
      </c>
    </row>
    <row r="355" spans="1:11">
      <c r="A355" s="1057" t="s">
        <v>2619</v>
      </c>
      <c r="B355" s="1057" t="s">
        <v>1575</v>
      </c>
      <c r="C355" s="1057" t="s">
        <v>2568</v>
      </c>
      <c r="D355" s="1057" t="s">
        <v>1120</v>
      </c>
      <c r="E355" s="1057" t="s">
        <v>188</v>
      </c>
      <c r="F355" s="1057" t="s">
        <v>23</v>
      </c>
      <c r="G355" s="1061">
        <v>2200000</v>
      </c>
      <c r="H355" s="1057" t="s">
        <v>2542</v>
      </c>
      <c r="I355" s="1057" t="s">
        <v>3509</v>
      </c>
      <c r="J355" s="1180">
        <f t="shared" si="5"/>
        <v>3.8826529279599914E-4</v>
      </c>
      <c r="K355" s="1180">
        <f>SUM(J$2:J355)</f>
        <v>0.97168153131428048</v>
      </c>
    </row>
    <row r="356" spans="1:11">
      <c r="A356" s="1057" t="s">
        <v>2886</v>
      </c>
      <c r="B356" s="1057" t="s">
        <v>1575</v>
      </c>
      <c r="C356" s="1057" t="s">
        <v>2887</v>
      </c>
      <c r="D356" s="1057" t="s">
        <v>1120</v>
      </c>
      <c r="E356" s="1057" t="s">
        <v>188</v>
      </c>
      <c r="F356" s="1057" t="s">
        <v>23</v>
      </c>
      <c r="G356" s="1060">
        <v>2172000</v>
      </c>
      <c r="H356" s="1057" t="s">
        <v>2920</v>
      </c>
      <c r="I356" s="1057" t="s">
        <v>3551</v>
      </c>
      <c r="J356" s="1180">
        <f t="shared" si="5"/>
        <v>3.8332373452405007E-4</v>
      </c>
      <c r="K356" s="1180">
        <f>SUM(J$2:J356)</f>
        <v>0.97206485504880458</v>
      </c>
    </row>
    <row r="357" spans="1:11">
      <c r="A357" s="1057" t="s">
        <v>2619</v>
      </c>
      <c r="B357" s="1057" t="s">
        <v>1575</v>
      </c>
      <c r="C357" s="1057" t="s">
        <v>2568</v>
      </c>
      <c r="D357" s="1057" t="s">
        <v>1120</v>
      </c>
      <c r="E357" s="1057" t="s">
        <v>188</v>
      </c>
      <c r="F357" s="1057" t="s">
        <v>23</v>
      </c>
      <c r="G357" s="1061">
        <v>2158000</v>
      </c>
      <c r="H357" s="1057" t="s">
        <v>2643</v>
      </c>
      <c r="I357" s="1057" t="s">
        <v>3509</v>
      </c>
      <c r="J357" s="1180">
        <f t="shared" si="5"/>
        <v>3.8085295538807556E-4</v>
      </c>
      <c r="K357" s="1180">
        <f>SUM(J$2:J357)</f>
        <v>0.97244570800419261</v>
      </c>
    </row>
    <row r="358" spans="1:11">
      <c r="A358" s="1057" t="s">
        <v>2977</v>
      </c>
      <c r="B358" s="1057" t="s">
        <v>1575</v>
      </c>
      <c r="C358" s="1057" t="s">
        <v>2978</v>
      </c>
      <c r="D358" s="1057" t="s">
        <v>1120</v>
      </c>
      <c r="E358" s="1057" t="s">
        <v>188</v>
      </c>
      <c r="F358" s="1057" t="s">
        <v>23</v>
      </c>
      <c r="G358" s="1061">
        <v>2150000</v>
      </c>
      <c r="H358" s="1057" t="s">
        <v>2920</v>
      </c>
      <c r="I358" s="1057" t="s">
        <v>3564</v>
      </c>
      <c r="J358" s="1180">
        <f t="shared" si="5"/>
        <v>3.7944108159609007E-4</v>
      </c>
      <c r="K358" s="1180">
        <f>SUM(J$2:J358)</f>
        <v>0.97282514908578865</v>
      </c>
    </row>
    <row r="359" spans="1:11">
      <c r="A359" s="1057" t="s">
        <v>6383</v>
      </c>
      <c r="B359" s="1057" t="s">
        <v>1575</v>
      </c>
      <c r="C359" s="1057" t="s">
        <v>6384</v>
      </c>
      <c r="D359" s="1057" t="s">
        <v>1120</v>
      </c>
      <c r="E359" s="1057" t="s">
        <v>188</v>
      </c>
      <c r="F359" s="1057" t="s">
        <v>23</v>
      </c>
      <c r="G359" s="1060">
        <v>2127377</v>
      </c>
      <c r="H359" s="1057" t="s">
        <v>5996</v>
      </c>
      <c r="I359" s="1057" t="s">
        <v>6385</v>
      </c>
      <c r="J359" s="1180">
        <f t="shared" si="5"/>
        <v>3.7544847899657923E-4</v>
      </c>
      <c r="K359" s="1180">
        <f>SUM(J$2:J359)</f>
        <v>0.97320059756478527</v>
      </c>
    </row>
    <row r="360" spans="1:11">
      <c r="A360" s="1057" t="s">
        <v>2835</v>
      </c>
      <c r="B360" s="1057" t="s">
        <v>1575</v>
      </c>
      <c r="C360" s="1057" t="s">
        <v>2043</v>
      </c>
      <c r="D360" s="1057" t="s">
        <v>1120</v>
      </c>
      <c r="E360" s="1057" t="s">
        <v>188</v>
      </c>
      <c r="F360" s="1057" t="s">
        <v>23</v>
      </c>
      <c r="G360" s="1061">
        <v>2120000</v>
      </c>
      <c r="H360" s="1057" t="s">
        <v>2109</v>
      </c>
      <c r="I360" s="1057" t="s">
        <v>3522</v>
      </c>
      <c r="J360" s="1180">
        <f t="shared" si="5"/>
        <v>3.7414655487614466E-4</v>
      </c>
      <c r="K360" s="1180">
        <f>SUM(J$2:J360)</f>
        <v>0.97357474411966138</v>
      </c>
    </row>
    <row r="361" spans="1:11">
      <c r="A361" s="1057" t="s">
        <v>1925</v>
      </c>
      <c r="B361" s="1057" t="s">
        <v>1575</v>
      </c>
      <c r="C361" s="1057" t="s">
        <v>1926</v>
      </c>
      <c r="D361" s="1057" t="s">
        <v>1120</v>
      </c>
      <c r="E361" s="1057" t="s">
        <v>188</v>
      </c>
      <c r="F361" s="1057" t="s">
        <v>23</v>
      </c>
      <c r="G361" s="1061">
        <v>2060000</v>
      </c>
      <c r="H361" s="1057" t="s">
        <v>1900</v>
      </c>
      <c r="I361" s="1057" t="s">
        <v>3596</v>
      </c>
      <c r="J361" s="1180">
        <f t="shared" si="5"/>
        <v>3.6355750143625377E-4</v>
      </c>
      <c r="K361" s="1180">
        <f>SUM(J$2:J361)</f>
        <v>0.97393830162109762</v>
      </c>
    </row>
    <row r="362" spans="1:11">
      <c r="A362" s="1057" t="s">
        <v>2836</v>
      </c>
      <c r="B362" s="1057" t="s">
        <v>1575</v>
      </c>
      <c r="C362" s="1057" t="s">
        <v>2083</v>
      </c>
      <c r="D362" s="1057" t="s">
        <v>1120</v>
      </c>
      <c r="E362" s="1057" t="s">
        <v>188</v>
      </c>
      <c r="F362" s="1057" t="s">
        <v>23</v>
      </c>
      <c r="G362" s="1061">
        <v>2021051</v>
      </c>
      <c r="H362" s="1057" t="s">
        <v>1141</v>
      </c>
      <c r="I362" s="1057" t="s">
        <v>3598</v>
      </c>
      <c r="J362" s="1180">
        <f t="shared" si="5"/>
        <v>3.5668361739574862E-4</v>
      </c>
      <c r="K362" s="1180">
        <f>SUM(J$2:J362)</f>
        <v>0.97429498523849334</v>
      </c>
    </row>
    <row r="363" spans="1:11">
      <c r="A363" s="1057" t="s">
        <v>2792</v>
      </c>
      <c r="B363" s="1057" t="s">
        <v>1352</v>
      </c>
      <c r="C363" s="1057" t="s">
        <v>1356</v>
      </c>
      <c r="D363" s="1057" t="s">
        <v>2793</v>
      </c>
      <c r="E363" s="1057" t="s">
        <v>5663</v>
      </c>
      <c r="F363" s="1057" t="s">
        <v>23</v>
      </c>
      <c r="G363" s="1061">
        <v>2000000</v>
      </c>
      <c r="H363" s="1057" t="s">
        <v>1337</v>
      </c>
      <c r="I363" s="1057" t="s">
        <v>3677</v>
      </c>
      <c r="J363" s="1180">
        <f t="shared" si="5"/>
        <v>3.5296844799636288E-4</v>
      </c>
      <c r="K363" s="1180">
        <f>SUM(J$2:J363)</f>
        <v>0.97464795368648971</v>
      </c>
    </row>
    <row r="364" spans="1:11">
      <c r="A364" s="1057" t="s">
        <v>2800</v>
      </c>
      <c r="B364" s="1057" t="s">
        <v>1352</v>
      </c>
      <c r="C364" s="1057" t="s">
        <v>1484</v>
      </c>
      <c r="D364" s="1057" t="s">
        <v>1483</v>
      </c>
      <c r="E364" s="1057" t="s">
        <v>5805</v>
      </c>
      <c r="F364" s="1057" t="s">
        <v>22</v>
      </c>
      <c r="G364" s="1061">
        <v>2000000</v>
      </c>
      <c r="H364" s="1057" t="s">
        <v>1461</v>
      </c>
      <c r="I364" s="1057" t="s">
        <v>3675</v>
      </c>
      <c r="J364" s="1180">
        <f t="shared" si="5"/>
        <v>3.5296844799636288E-4</v>
      </c>
      <c r="K364" s="1180">
        <f>SUM(J$2:J364)</f>
        <v>0.97500092213448608</v>
      </c>
    </row>
    <row r="365" spans="1:11">
      <c r="A365" s="1057" t="s">
        <v>2810</v>
      </c>
      <c r="B365" s="1057" t="s">
        <v>1352</v>
      </c>
      <c r="C365" s="1057" t="s">
        <v>1599</v>
      </c>
      <c r="D365" s="1057" t="s">
        <v>1568</v>
      </c>
      <c r="E365" s="1057" t="s">
        <v>5805</v>
      </c>
      <c r="F365" s="1057" t="s">
        <v>22</v>
      </c>
      <c r="G365" s="1061">
        <v>2000000</v>
      </c>
      <c r="H365" s="1057" t="s">
        <v>1551</v>
      </c>
      <c r="I365" s="1057" t="s">
        <v>3645</v>
      </c>
      <c r="J365" s="1180">
        <f t="shared" si="5"/>
        <v>3.5296844799636288E-4</v>
      </c>
      <c r="K365" s="1180">
        <f>SUM(J$2:J365)</f>
        <v>0.97535389058248245</v>
      </c>
    </row>
    <row r="366" spans="1:11">
      <c r="A366" s="1057" t="s">
        <v>2816</v>
      </c>
      <c r="B366" s="1057" t="s">
        <v>187</v>
      </c>
      <c r="C366" s="1057" t="s">
        <v>1737</v>
      </c>
      <c r="D366" s="1057" t="s">
        <v>1738</v>
      </c>
      <c r="E366" s="1057" t="s">
        <v>5663</v>
      </c>
      <c r="F366" s="1057" t="s">
        <v>23</v>
      </c>
      <c r="G366" s="1061">
        <v>2000000</v>
      </c>
      <c r="H366" s="1057" t="s">
        <v>1703</v>
      </c>
      <c r="I366" s="1057" t="s">
        <v>3679</v>
      </c>
      <c r="J366" s="1180">
        <f t="shared" si="5"/>
        <v>3.5296844799636288E-4</v>
      </c>
      <c r="K366" s="1180">
        <f>SUM(J$2:J366)</f>
        <v>0.97570685903047882</v>
      </c>
    </row>
    <row r="367" spans="1:11">
      <c r="A367" s="1057" t="s">
        <v>2817</v>
      </c>
      <c r="B367" s="1057" t="s">
        <v>184</v>
      </c>
      <c r="C367" s="1057" t="s">
        <v>1772</v>
      </c>
      <c r="D367" s="1057" t="s">
        <v>1678</v>
      </c>
      <c r="E367" s="1057" t="s">
        <v>5663</v>
      </c>
      <c r="F367" s="1057" t="s">
        <v>23</v>
      </c>
      <c r="G367" s="1060">
        <v>2000000</v>
      </c>
      <c r="H367" s="1057" t="s">
        <v>1748</v>
      </c>
      <c r="I367" s="1057" t="s">
        <v>3676</v>
      </c>
      <c r="J367" s="1180">
        <f t="shared" si="5"/>
        <v>3.5296844799636288E-4</v>
      </c>
      <c r="K367" s="1180">
        <f>SUM(J$2:J367)</f>
        <v>0.97605982747847519</v>
      </c>
    </row>
    <row r="368" spans="1:11">
      <c r="A368" s="1057" t="s">
        <v>1927</v>
      </c>
      <c r="B368" s="1057" t="s">
        <v>181</v>
      </c>
      <c r="C368" s="1057" t="s">
        <v>1928</v>
      </c>
      <c r="D368" s="1057" t="s">
        <v>1929</v>
      </c>
      <c r="E368" s="1057" t="s">
        <v>5663</v>
      </c>
      <c r="F368" s="1057" t="s">
        <v>23</v>
      </c>
      <c r="G368" s="1060">
        <v>2000000</v>
      </c>
      <c r="H368" s="1057" t="s">
        <v>1902</v>
      </c>
      <c r="I368" s="1057" t="s">
        <v>3678</v>
      </c>
      <c r="J368" s="1180">
        <f t="shared" si="5"/>
        <v>3.5296844799636288E-4</v>
      </c>
      <c r="K368" s="1180">
        <f>SUM(J$2:J368)</f>
        <v>0.97641279592647157</v>
      </c>
    </row>
    <row r="369" spans="1:11">
      <c r="A369" s="1057" t="s">
        <v>1925</v>
      </c>
      <c r="B369" s="1057" t="s">
        <v>1575</v>
      </c>
      <c r="C369" s="1057" t="s">
        <v>1926</v>
      </c>
      <c r="D369" s="1057" t="s">
        <v>1120</v>
      </c>
      <c r="E369" s="1057" t="s">
        <v>188</v>
      </c>
      <c r="F369" s="1057" t="s">
        <v>23</v>
      </c>
      <c r="G369" s="1060">
        <v>2000000</v>
      </c>
      <c r="H369" s="1057" t="s">
        <v>1907</v>
      </c>
      <c r="I369" s="1057" t="s">
        <v>3596</v>
      </c>
      <c r="J369" s="1180">
        <f t="shared" si="5"/>
        <v>3.5296844799636288E-4</v>
      </c>
      <c r="K369" s="1180">
        <f>SUM(J$2:J369)</f>
        <v>0.97676576437446794</v>
      </c>
    </row>
    <row r="370" spans="1:11">
      <c r="A370" s="1057" t="s">
        <v>2835</v>
      </c>
      <c r="B370" s="1057" t="s">
        <v>1575</v>
      </c>
      <c r="C370" s="1057" t="s">
        <v>2043</v>
      </c>
      <c r="D370" s="1057" t="s">
        <v>1120</v>
      </c>
      <c r="E370" s="1057" t="s">
        <v>188</v>
      </c>
      <c r="F370" s="1057" t="s">
        <v>23</v>
      </c>
      <c r="G370" s="1061">
        <v>2000000</v>
      </c>
      <c r="H370" s="1057" t="s">
        <v>2011</v>
      </c>
      <c r="I370" s="1057" t="s">
        <v>3522</v>
      </c>
      <c r="J370" s="1180">
        <f t="shared" si="5"/>
        <v>3.5296844799636288E-4</v>
      </c>
      <c r="K370" s="1180">
        <f>SUM(J$2:J370)</f>
        <v>0.97711873282246431</v>
      </c>
    </row>
    <row r="371" spans="1:11">
      <c r="A371" s="1057" t="s">
        <v>2840</v>
      </c>
      <c r="B371" s="1057" t="s">
        <v>187</v>
      </c>
      <c r="C371" s="1057" t="s">
        <v>2142</v>
      </c>
      <c r="D371" s="1057" t="s">
        <v>2141</v>
      </c>
      <c r="E371" s="1057" t="s">
        <v>5663</v>
      </c>
      <c r="F371" s="1057" t="s">
        <v>23</v>
      </c>
      <c r="G371" s="1061">
        <v>2000000</v>
      </c>
      <c r="H371" s="1057" t="s">
        <v>2113</v>
      </c>
      <c r="I371" s="1057" t="s">
        <v>3629</v>
      </c>
      <c r="J371" s="1180">
        <f t="shared" si="5"/>
        <v>3.5296844799636288E-4</v>
      </c>
      <c r="K371" s="1180">
        <f>SUM(J$2:J371)</f>
        <v>0.97747170127046068</v>
      </c>
    </row>
    <row r="372" spans="1:11">
      <c r="A372" s="1057" t="s">
        <v>2128</v>
      </c>
      <c r="B372" s="1057" t="s">
        <v>1575</v>
      </c>
      <c r="C372" s="1057" t="s">
        <v>2129</v>
      </c>
      <c r="D372" s="1057" t="s">
        <v>1120</v>
      </c>
      <c r="E372" s="1057" t="s">
        <v>188</v>
      </c>
      <c r="F372" s="1057" t="s">
        <v>23</v>
      </c>
      <c r="G372" s="1061">
        <v>2000000</v>
      </c>
      <c r="H372" s="1057" t="s">
        <v>2116</v>
      </c>
      <c r="I372" s="1057" t="s">
        <v>3599</v>
      </c>
      <c r="J372" s="1180">
        <f t="shared" si="5"/>
        <v>3.5296844799636288E-4</v>
      </c>
      <c r="K372" s="1180">
        <f>SUM(J$2:J372)</f>
        <v>0.97782466971845705</v>
      </c>
    </row>
    <row r="373" spans="1:11">
      <c r="A373" s="1057" t="s">
        <v>3164</v>
      </c>
      <c r="B373" s="1057" t="s">
        <v>1352</v>
      </c>
      <c r="C373" s="1057" t="s">
        <v>3165</v>
      </c>
      <c r="D373" s="1057" t="s">
        <v>1300</v>
      </c>
      <c r="E373" s="1057" t="s">
        <v>5805</v>
      </c>
      <c r="F373" s="1057" t="s">
        <v>22</v>
      </c>
      <c r="G373" s="1060">
        <v>2000000</v>
      </c>
      <c r="H373" s="1057" t="s">
        <v>3064</v>
      </c>
      <c r="I373" s="1057" t="s">
        <v>3667</v>
      </c>
      <c r="J373" s="1180">
        <f t="shared" si="5"/>
        <v>3.5296844799636288E-4</v>
      </c>
      <c r="K373" s="1180">
        <f>SUM(J$2:J373)</f>
        <v>0.97817763816645342</v>
      </c>
    </row>
    <row r="374" spans="1:11">
      <c r="A374" s="1057" t="s">
        <v>3166</v>
      </c>
      <c r="B374" s="1057" t="s">
        <v>184</v>
      </c>
      <c r="C374" s="1057" t="s">
        <v>3167</v>
      </c>
      <c r="D374" s="1057" t="s">
        <v>3168</v>
      </c>
      <c r="E374" s="1057" t="s">
        <v>5663</v>
      </c>
      <c r="F374" s="1057" t="s">
        <v>23</v>
      </c>
      <c r="G374" s="1060">
        <v>2000000</v>
      </c>
      <c r="H374" s="1057" t="s">
        <v>3143</v>
      </c>
      <c r="I374" s="1057" t="s">
        <v>3681</v>
      </c>
      <c r="J374" s="1180">
        <f t="shared" si="5"/>
        <v>3.5296844799636288E-4</v>
      </c>
      <c r="K374" s="1180">
        <f>SUM(J$2:J374)</f>
        <v>0.97853060661444979</v>
      </c>
    </row>
    <row r="375" spans="1:11">
      <c r="A375" s="1057" t="s">
        <v>3169</v>
      </c>
      <c r="B375" s="1057" t="s">
        <v>187</v>
      </c>
      <c r="C375" s="1057" t="s">
        <v>3170</v>
      </c>
      <c r="D375" s="1057" t="s">
        <v>3171</v>
      </c>
      <c r="E375" s="1057" t="s">
        <v>5663</v>
      </c>
      <c r="F375" s="1057" t="s">
        <v>22</v>
      </c>
      <c r="G375" s="1061">
        <v>2000000</v>
      </c>
      <c r="H375" s="1057" t="s">
        <v>3145</v>
      </c>
      <c r="I375" s="1057" t="s">
        <v>3680</v>
      </c>
      <c r="J375" s="1180">
        <f t="shared" si="5"/>
        <v>3.5296844799636288E-4</v>
      </c>
      <c r="K375" s="1180">
        <f>SUM(J$2:J375)</f>
        <v>0.97888357506244617</v>
      </c>
    </row>
    <row r="376" spans="1:11">
      <c r="A376" s="1057" t="s">
        <v>3172</v>
      </c>
      <c r="B376" s="1057" t="s">
        <v>187</v>
      </c>
      <c r="C376" s="1057" t="s">
        <v>3173</v>
      </c>
      <c r="D376" s="1057" t="s">
        <v>3171</v>
      </c>
      <c r="E376" s="1057" t="s">
        <v>5663</v>
      </c>
      <c r="F376" s="1057" t="s">
        <v>22</v>
      </c>
      <c r="G376" s="1060">
        <v>2000000</v>
      </c>
      <c r="H376" s="1057" t="s">
        <v>3145</v>
      </c>
      <c r="I376" s="1057" t="s">
        <v>3680</v>
      </c>
      <c r="J376" s="1180">
        <f t="shared" si="5"/>
        <v>3.5296844799636288E-4</v>
      </c>
      <c r="K376" s="1180">
        <f>SUM(J$2:J376)</f>
        <v>0.97923654351044254</v>
      </c>
    </row>
    <row r="377" spans="1:11">
      <c r="A377" s="1057" t="s">
        <v>3176</v>
      </c>
      <c r="B377" s="1057" t="s">
        <v>184</v>
      </c>
      <c r="C377" s="1057" t="s">
        <v>3177</v>
      </c>
      <c r="D377" s="1057" t="s">
        <v>3178</v>
      </c>
      <c r="E377" s="1057" t="s">
        <v>5663</v>
      </c>
      <c r="F377" s="1057" t="s">
        <v>22</v>
      </c>
      <c r="G377" s="1061">
        <v>2000000</v>
      </c>
      <c r="H377" s="1057" t="s">
        <v>3150</v>
      </c>
      <c r="I377" s="1057" t="s">
        <v>3682</v>
      </c>
      <c r="J377" s="1180">
        <f t="shared" si="5"/>
        <v>3.5296844799636288E-4</v>
      </c>
      <c r="K377" s="1180">
        <f>SUM(J$2:J377)</f>
        <v>0.97958951195843891</v>
      </c>
    </row>
    <row r="378" spans="1:11">
      <c r="A378" s="1057" t="s">
        <v>3274</v>
      </c>
      <c r="B378" s="1057" t="s">
        <v>1352</v>
      </c>
      <c r="C378" s="1057" t="s">
        <v>3275</v>
      </c>
      <c r="D378" s="1057" t="s">
        <v>1301</v>
      </c>
      <c r="E378" s="1057" t="s">
        <v>5805</v>
      </c>
      <c r="F378" s="1057" t="s">
        <v>22</v>
      </c>
      <c r="G378" s="1061">
        <v>2000000</v>
      </c>
      <c r="H378" s="1057" t="s">
        <v>3244</v>
      </c>
      <c r="I378" s="1057" t="s">
        <v>3637</v>
      </c>
      <c r="J378" s="1180">
        <f t="shared" si="5"/>
        <v>3.5296844799636288E-4</v>
      </c>
      <c r="K378" s="1180">
        <f>SUM(J$2:J378)</f>
        <v>0.97994248040643528</v>
      </c>
    </row>
    <row r="379" spans="1:11">
      <c r="A379" s="1057" t="s">
        <v>3367</v>
      </c>
      <c r="B379" s="1057" t="s">
        <v>1352</v>
      </c>
      <c r="C379" s="1057" t="s">
        <v>3368</v>
      </c>
      <c r="D379" s="1057" t="s">
        <v>2531</v>
      </c>
      <c r="E379" s="1057" t="s">
        <v>5805</v>
      </c>
      <c r="F379" s="1057" t="s">
        <v>22</v>
      </c>
      <c r="G379" s="1061">
        <v>2000000</v>
      </c>
      <c r="H379" s="1057" t="s">
        <v>3332</v>
      </c>
      <c r="I379" s="1057" t="s">
        <v>3637</v>
      </c>
      <c r="J379" s="1180">
        <f t="shared" si="5"/>
        <v>3.5296844799636288E-4</v>
      </c>
      <c r="K379" s="1180">
        <f>SUM(J$2:J379)</f>
        <v>0.98029544885443165</v>
      </c>
    </row>
    <row r="380" spans="1:11">
      <c r="A380" s="1057" t="s">
        <v>5845</v>
      </c>
      <c r="B380" s="1057" t="s">
        <v>1352</v>
      </c>
      <c r="C380" s="1057" t="s">
        <v>5846</v>
      </c>
      <c r="D380" s="1057" t="s">
        <v>1299</v>
      </c>
      <c r="E380" s="1057" t="s">
        <v>5805</v>
      </c>
      <c r="F380" s="1057" t="s">
        <v>22</v>
      </c>
      <c r="G380" s="1061">
        <v>2000000</v>
      </c>
      <c r="H380" s="1057" t="s">
        <v>5797</v>
      </c>
      <c r="I380" s="1057" t="s">
        <v>5838</v>
      </c>
      <c r="J380" s="1180">
        <f t="shared" si="5"/>
        <v>3.5296844799636288E-4</v>
      </c>
      <c r="K380" s="1180">
        <f>SUM(J$2:J380)</f>
        <v>0.98064841730242802</v>
      </c>
    </row>
    <row r="381" spans="1:11">
      <c r="A381" s="1057" t="s">
        <v>5827</v>
      </c>
      <c r="B381" s="1057" t="s">
        <v>187</v>
      </c>
      <c r="C381" s="1057" t="s">
        <v>5828</v>
      </c>
      <c r="D381" s="1057" t="s">
        <v>5829</v>
      </c>
      <c r="E381" s="1057" t="s">
        <v>5663</v>
      </c>
      <c r="F381" s="1057" t="s">
        <v>23</v>
      </c>
      <c r="G381" s="1061">
        <v>1990000</v>
      </c>
      <c r="H381" s="1057" t="s">
        <v>5791</v>
      </c>
      <c r="I381" s="1057" t="s">
        <v>5830</v>
      </c>
      <c r="J381" s="1180">
        <f t="shared" si="5"/>
        <v>3.5120360575638106E-4</v>
      </c>
      <c r="K381" s="1180">
        <f>SUM(J$2:J381)</f>
        <v>0.98099962090818438</v>
      </c>
    </row>
    <row r="382" spans="1:11">
      <c r="A382" s="1057" t="s">
        <v>1925</v>
      </c>
      <c r="B382" s="1057" t="s">
        <v>1575</v>
      </c>
      <c r="C382" s="1057" t="s">
        <v>1926</v>
      </c>
      <c r="D382" s="1057" t="s">
        <v>1120</v>
      </c>
      <c r="E382" s="1057" t="s">
        <v>188</v>
      </c>
      <c r="F382" s="1057" t="s">
        <v>23</v>
      </c>
      <c r="G382" s="1061">
        <v>1863222</v>
      </c>
      <c r="H382" s="1057" t="s">
        <v>1255</v>
      </c>
      <c r="I382" s="1057" t="s">
        <v>3596</v>
      </c>
      <c r="J382" s="1180">
        <f t="shared" si="5"/>
        <v>3.2882928880633962E-4</v>
      </c>
      <c r="K382" s="1180">
        <f>SUM(J$2:J382)</f>
        <v>0.98132845019699066</v>
      </c>
    </row>
    <row r="383" spans="1:11">
      <c r="A383" s="1057" t="s">
        <v>5323</v>
      </c>
      <c r="B383" s="1057" t="s">
        <v>1575</v>
      </c>
      <c r="C383" s="1057" t="s">
        <v>5324</v>
      </c>
      <c r="D383" s="1057" t="s">
        <v>1120</v>
      </c>
      <c r="E383" s="1057" t="s">
        <v>188</v>
      </c>
      <c r="F383" s="1057" t="s">
        <v>23</v>
      </c>
      <c r="G383" s="1061">
        <v>1855000</v>
      </c>
      <c r="H383" s="1057" t="s">
        <v>5378</v>
      </c>
      <c r="I383" s="1057" t="s">
        <v>5325</v>
      </c>
      <c r="J383" s="1180">
        <f t="shared" si="5"/>
        <v>3.2737823551662657E-4</v>
      </c>
      <c r="K383" s="1180">
        <f>SUM(J$2:J383)</f>
        <v>0.98165582843250732</v>
      </c>
    </row>
    <row r="384" spans="1:11">
      <c r="A384" s="1057" t="s">
        <v>3266</v>
      </c>
      <c r="B384" s="1057" t="s">
        <v>187</v>
      </c>
      <c r="C384" s="1057" t="s">
        <v>3267</v>
      </c>
      <c r="D384" s="1057" t="s">
        <v>2578</v>
      </c>
      <c r="E384" s="1057" t="s">
        <v>5663</v>
      </c>
      <c r="F384" s="1057" t="s">
        <v>22</v>
      </c>
      <c r="G384" s="1061">
        <v>1800000</v>
      </c>
      <c r="H384" s="1057" t="s">
        <v>3242</v>
      </c>
      <c r="I384" s="1057" t="s">
        <v>3683</v>
      </c>
      <c r="J384" s="1180">
        <f t="shared" si="5"/>
        <v>3.1767160319672656E-4</v>
      </c>
      <c r="K384" s="1180">
        <f>SUM(J$2:J384)</f>
        <v>0.98197350003570405</v>
      </c>
    </row>
    <row r="385" spans="1:11">
      <c r="A385" s="1057" t="s">
        <v>5681</v>
      </c>
      <c r="B385" s="1057" t="s">
        <v>1575</v>
      </c>
      <c r="C385" s="1057" t="s">
        <v>5682</v>
      </c>
      <c r="D385" s="1057" t="s">
        <v>1120</v>
      </c>
      <c r="E385" s="1057" t="s">
        <v>188</v>
      </c>
      <c r="F385" s="1057" t="s">
        <v>23</v>
      </c>
      <c r="G385" s="1060">
        <v>1700630</v>
      </c>
      <c r="H385" s="1057" t="s">
        <v>5798</v>
      </c>
      <c r="I385" s="1057" t="s">
        <v>5683</v>
      </c>
      <c r="J385" s="1180">
        <f t="shared" si="5"/>
        <v>3.0013436585802727E-4</v>
      </c>
      <c r="K385" s="1180">
        <f>SUM(J$2:J385)</f>
        <v>0.98227363440156212</v>
      </c>
    </row>
    <row r="386" spans="1:11">
      <c r="A386" s="1057" t="s">
        <v>2023</v>
      </c>
      <c r="B386" s="1057" t="s">
        <v>1575</v>
      </c>
      <c r="C386" s="1057" t="s">
        <v>2024</v>
      </c>
      <c r="D386" s="1057" t="s">
        <v>1120</v>
      </c>
      <c r="E386" s="1057" t="s">
        <v>188</v>
      </c>
      <c r="F386" s="1057" t="s">
        <v>23</v>
      </c>
      <c r="G386" s="1060">
        <v>1619276</v>
      </c>
      <c r="H386" s="1057" t="s">
        <v>2063</v>
      </c>
      <c r="I386" s="1057" t="s">
        <v>3603</v>
      </c>
      <c r="J386" s="1180">
        <f t="shared" si="5"/>
        <v>2.8577666829887924E-4</v>
      </c>
      <c r="K386" s="1180">
        <f>SUM(J$2:J386)</f>
        <v>0.982559411069861</v>
      </c>
    </row>
    <row r="387" spans="1:11">
      <c r="A387" s="1057" t="s">
        <v>1887</v>
      </c>
      <c r="B387" s="1057" t="s">
        <v>1575</v>
      </c>
      <c r="C387" s="1057" t="s">
        <v>1888</v>
      </c>
      <c r="D387" s="1057" t="s">
        <v>1120</v>
      </c>
      <c r="E387" s="1057" t="s">
        <v>188</v>
      </c>
      <c r="F387" s="1057" t="s">
        <v>23</v>
      </c>
      <c r="G387" s="1060">
        <v>1600000</v>
      </c>
      <c r="H387" s="1057" t="s">
        <v>1949</v>
      </c>
      <c r="I387" s="1057" t="s">
        <v>3604</v>
      </c>
      <c r="J387" s="1180">
        <f t="shared" ref="J387:J450" si="6">G387/SUM(G:G)</f>
        <v>2.823747583970903E-4</v>
      </c>
      <c r="K387" s="1180">
        <f>SUM(J$2:J387)</f>
        <v>0.9828417858282581</v>
      </c>
    </row>
    <row r="388" spans="1:11">
      <c r="A388" s="1057" t="s">
        <v>1889</v>
      </c>
      <c r="B388" s="1057" t="s">
        <v>1575</v>
      </c>
      <c r="C388" s="1057" t="s">
        <v>1890</v>
      </c>
      <c r="D388" s="1057" t="s">
        <v>1120</v>
      </c>
      <c r="E388" s="1057" t="s">
        <v>188</v>
      </c>
      <c r="F388" s="1057" t="s">
        <v>23</v>
      </c>
      <c r="G388" s="1061">
        <v>1600000</v>
      </c>
      <c r="H388" s="1057" t="s">
        <v>1949</v>
      </c>
      <c r="I388" s="1057" t="s">
        <v>3570</v>
      </c>
      <c r="J388" s="1180">
        <f t="shared" si="6"/>
        <v>2.823747583970903E-4</v>
      </c>
      <c r="K388" s="1180">
        <f>SUM(J$2:J388)</f>
        <v>0.98312416058665519</v>
      </c>
    </row>
    <row r="389" spans="1:11">
      <c r="A389" s="1057" t="s">
        <v>2375</v>
      </c>
      <c r="B389" s="1057" t="s">
        <v>1575</v>
      </c>
      <c r="C389" s="1057" t="s">
        <v>2376</v>
      </c>
      <c r="D389" s="1057" t="s">
        <v>1120</v>
      </c>
      <c r="E389" s="1057" t="s">
        <v>188</v>
      </c>
      <c r="F389" s="1057" t="s">
        <v>23</v>
      </c>
      <c r="G389" s="1061">
        <v>1600000</v>
      </c>
      <c r="H389" s="1057" t="s">
        <v>2331</v>
      </c>
      <c r="I389" s="1057" t="s">
        <v>3660</v>
      </c>
      <c r="J389" s="1180">
        <f t="shared" si="6"/>
        <v>2.823747583970903E-4</v>
      </c>
      <c r="K389" s="1180">
        <f>SUM(J$2:J389)</f>
        <v>0.98340653534505229</v>
      </c>
    </row>
    <row r="390" spans="1:11">
      <c r="A390" s="1057" t="s">
        <v>5326</v>
      </c>
      <c r="B390" s="1057" t="s">
        <v>1575</v>
      </c>
      <c r="C390" s="1057" t="s">
        <v>5327</v>
      </c>
      <c r="D390" s="1057" t="s">
        <v>1120</v>
      </c>
      <c r="E390" s="1057" t="s">
        <v>188</v>
      </c>
      <c r="F390" s="1057" t="s">
        <v>23</v>
      </c>
      <c r="G390" s="1061">
        <v>1577481</v>
      </c>
      <c r="H390" s="1057" t="s">
        <v>5460</v>
      </c>
      <c r="I390" s="1057" t="s">
        <v>5328</v>
      </c>
      <c r="J390" s="1180">
        <f t="shared" si="6"/>
        <v>2.7840051015687523E-4</v>
      </c>
      <c r="K390" s="1180">
        <f>SUM(J$2:J390)</f>
        <v>0.98368493585520922</v>
      </c>
    </row>
    <row r="391" spans="1:11">
      <c r="A391" s="1057" t="s">
        <v>5326</v>
      </c>
      <c r="B391" s="1057" t="s">
        <v>1575</v>
      </c>
      <c r="C391" s="1057" t="s">
        <v>5327</v>
      </c>
      <c r="D391" s="1057" t="s">
        <v>1120</v>
      </c>
      <c r="E391" s="1057" t="s">
        <v>188</v>
      </c>
      <c r="F391" s="1057" t="s">
        <v>23</v>
      </c>
      <c r="G391" s="1061">
        <v>1532500</v>
      </c>
      <c r="H391" s="1057" t="s">
        <v>5646</v>
      </c>
      <c r="I391" s="1057" t="s">
        <v>5328</v>
      </c>
      <c r="J391" s="1180">
        <f t="shared" si="6"/>
        <v>2.7046207327721303E-4</v>
      </c>
      <c r="K391" s="1180">
        <f>SUM(J$2:J391)</f>
        <v>0.98395539792848641</v>
      </c>
    </row>
    <row r="392" spans="1:11">
      <c r="A392" s="1057" t="s">
        <v>2023</v>
      </c>
      <c r="B392" s="1057" t="s">
        <v>1575</v>
      </c>
      <c r="C392" s="1057" t="s">
        <v>2024</v>
      </c>
      <c r="D392" s="1057" t="s">
        <v>1120</v>
      </c>
      <c r="E392" s="1057" t="s">
        <v>188</v>
      </c>
      <c r="F392" s="1057" t="s">
        <v>23</v>
      </c>
      <c r="G392" s="1060">
        <v>1532200</v>
      </c>
      <c r="H392" s="1057" t="s">
        <v>2044</v>
      </c>
      <c r="I392" s="1057" t="s">
        <v>3603</v>
      </c>
      <c r="J392" s="1180">
        <f t="shared" si="6"/>
        <v>2.7040912801001361E-4</v>
      </c>
      <c r="K392" s="1180">
        <f>SUM(J$2:J392)</f>
        <v>0.98422580705649643</v>
      </c>
    </row>
    <row r="393" spans="1:11">
      <c r="A393" s="1057" t="s">
        <v>5323</v>
      </c>
      <c r="B393" s="1057" t="s">
        <v>1575</v>
      </c>
      <c r="C393" s="1057" t="s">
        <v>5324</v>
      </c>
      <c r="D393" s="1057" t="s">
        <v>1120</v>
      </c>
      <c r="E393" s="1057" t="s">
        <v>188</v>
      </c>
      <c r="F393" s="1057" t="s">
        <v>23</v>
      </c>
      <c r="G393" s="1061">
        <v>1514000</v>
      </c>
      <c r="H393" s="1057" t="s">
        <v>3674</v>
      </c>
      <c r="I393" s="1057" t="s">
        <v>5325</v>
      </c>
      <c r="J393" s="1180">
        <f t="shared" si="6"/>
        <v>2.6719711513324668E-4</v>
      </c>
      <c r="K393" s="1180">
        <f>SUM(J$2:J393)</f>
        <v>0.98449300417162966</v>
      </c>
    </row>
    <row r="394" spans="1:11">
      <c r="A394" s="1057" t="s">
        <v>2795</v>
      </c>
      <c r="B394" s="1057" t="s">
        <v>1352</v>
      </c>
      <c r="C394" s="1057" t="s">
        <v>1354</v>
      </c>
      <c r="D394" s="1057" t="s">
        <v>1353</v>
      </c>
      <c r="E394" s="1057" t="s">
        <v>5805</v>
      </c>
      <c r="F394" s="1057" t="s">
        <v>22</v>
      </c>
      <c r="G394" s="1060">
        <v>1500000</v>
      </c>
      <c r="H394" s="1057" t="s">
        <v>3686</v>
      </c>
      <c r="I394" s="1057" t="s">
        <v>3645</v>
      </c>
      <c r="J394" s="1180">
        <f t="shared" si="6"/>
        <v>2.6472633599727217E-4</v>
      </c>
      <c r="K394" s="1180">
        <f>SUM(J$2:J394)</f>
        <v>0.98475773050762694</v>
      </c>
    </row>
    <row r="395" spans="1:11">
      <c r="A395" s="1057" t="s">
        <v>2796</v>
      </c>
      <c r="B395" s="1057" t="s">
        <v>1352</v>
      </c>
      <c r="C395" s="1057" t="s">
        <v>1453</v>
      </c>
      <c r="D395" s="1057" t="s">
        <v>1353</v>
      </c>
      <c r="E395" s="1057" t="s">
        <v>5805</v>
      </c>
      <c r="F395" s="1057" t="s">
        <v>22</v>
      </c>
      <c r="G395" s="1061">
        <v>1500000</v>
      </c>
      <c r="H395" s="1057" t="s">
        <v>1370</v>
      </c>
      <c r="I395" s="1057" t="s">
        <v>3645</v>
      </c>
      <c r="J395" s="1180">
        <f t="shared" si="6"/>
        <v>2.6472633599727217E-4</v>
      </c>
      <c r="K395" s="1180">
        <f>SUM(J$2:J395)</f>
        <v>0.98502245684362422</v>
      </c>
    </row>
    <row r="396" spans="1:11">
      <c r="A396" s="1057" t="s">
        <v>2828</v>
      </c>
      <c r="B396" s="1057" t="s">
        <v>184</v>
      </c>
      <c r="C396" s="1057" t="s">
        <v>1969</v>
      </c>
      <c r="D396" s="1057" t="s">
        <v>1970</v>
      </c>
      <c r="E396" s="1057" t="s">
        <v>5663</v>
      </c>
      <c r="F396" s="1057" t="s">
        <v>22</v>
      </c>
      <c r="G396" s="1061">
        <v>1500000</v>
      </c>
      <c r="H396" s="1057" t="s">
        <v>1950</v>
      </c>
      <c r="I396" s="1057" t="s">
        <v>3688</v>
      </c>
      <c r="J396" s="1180">
        <f t="shared" si="6"/>
        <v>2.6472633599727217E-4</v>
      </c>
      <c r="K396" s="1180">
        <f>SUM(J$2:J396)</f>
        <v>0.9852871831796215</v>
      </c>
    </row>
    <row r="397" spans="1:11">
      <c r="A397" s="1057" t="s">
        <v>2829</v>
      </c>
      <c r="B397" s="1057" t="s">
        <v>184</v>
      </c>
      <c r="C397" s="1057" t="s">
        <v>1971</v>
      </c>
      <c r="D397" s="1057" t="s">
        <v>1970</v>
      </c>
      <c r="E397" s="1057" t="s">
        <v>5663</v>
      </c>
      <c r="F397" s="1057" t="s">
        <v>22</v>
      </c>
      <c r="G397" s="1061">
        <v>1500000</v>
      </c>
      <c r="H397" s="1057" t="s">
        <v>1950</v>
      </c>
      <c r="I397" s="1057" t="s">
        <v>3688</v>
      </c>
      <c r="J397" s="1180">
        <f t="shared" si="6"/>
        <v>2.6472633599727217E-4</v>
      </c>
      <c r="K397" s="1180">
        <f>SUM(J$2:J397)</f>
        <v>0.98555190951561877</v>
      </c>
    </row>
    <row r="398" spans="1:11">
      <c r="A398" s="1057" t="s">
        <v>2868</v>
      </c>
      <c r="B398" s="1057" t="s">
        <v>184</v>
      </c>
      <c r="C398" s="1057" t="s">
        <v>2571</v>
      </c>
      <c r="D398" s="1057" t="s">
        <v>1127</v>
      </c>
      <c r="E398" s="1057" t="s">
        <v>5663</v>
      </c>
      <c r="F398" s="1057" t="s">
        <v>22</v>
      </c>
      <c r="G398" s="1061">
        <v>1500000</v>
      </c>
      <c r="H398" s="1057" t="s">
        <v>2542</v>
      </c>
      <c r="I398" s="1057" t="s">
        <v>3687</v>
      </c>
      <c r="J398" s="1180">
        <f t="shared" si="6"/>
        <v>2.6472633599727217E-4</v>
      </c>
      <c r="K398" s="1180">
        <f>SUM(J$2:J398)</f>
        <v>0.98581663585161605</v>
      </c>
    </row>
    <row r="399" spans="1:11">
      <c r="A399" s="1057" t="s">
        <v>2873</v>
      </c>
      <c r="B399" s="1057" t="s">
        <v>1352</v>
      </c>
      <c r="C399" s="1057" t="s">
        <v>2576</v>
      </c>
      <c r="D399" s="1057" t="s">
        <v>2575</v>
      </c>
      <c r="E399" s="1057" t="s">
        <v>5805</v>
      </c>
      <c r="F399" s="1057" t="s">
        <v>22</v>
      </c>
      <c r="G399" s="1060">
        <v>1500000</v>
      </c>
      <c r="H399" s="1057" t="s">
        <v>1808</v>
      </c>
      <c r="I399" s="1057" t="s">
        <v>3667</v>
      </c>
      <c r="J399" s="1180">
        <f t="shared" si="6"/>
        <v>2.6472633599727217E-4</v>
      </c>
      <c r="K399" s="1180">
        <f>SUM(J$2:J399)</f>
        <v>0.98608136218761333</v>
      </c>
    </row>
    <row r="400" spans="1:11">
      <c r="A400" s="1057" t="s">
        <v>3189</v>
      </c>
      <c r="B400" s="1057" t="s">
        <v>184</v>
      </c>
      <c r="C400" s="1057" t="s">
        <v>3190</v>
      </c>
      <c r="D400" s="1057" t="s">
        <v>3191</v>
      </c>
      <c r="E400" s="1057" t="s">
        <v>5663</v>
      </c>
      <c r="F400" s="1057" t="s">
        <v>22</v>
      </c>
      <c r="G400" s="1061">
        <v>1500000</v>
      </c>
      <c r="H400" s="1057" t="s">
        <v>3154</v>
      </c>
      <c r="I400" s="1057" t="s">
        <v>3689</v>
      </c>
      <c r="J400" s="1180">
        <f t="shared" si="6"/>
        <v>2.6472633599727217E-4</v>
      </c>
      <c r="K400" s="1180">
        <f>SUM(J$2:J400)</f>
        <v>0.98634608852361061</v>
      </c>
    </row>
    <row r="401" spans="1:11">
      <c r="A401" s="1057" t="s">
        <v>5305</v>
      </c>
      <c r="B401" s="1057" t="s">
        <v>187</v>
      </c>
      <c r="C401" s="1057" t="s">
        <v>5306</v>
      </c>
      <c r="D401" s="1057" t="s">
        <v>5307</v>
      </c>
      <c r="E401" s="1057" t="s">
        <v>5663</v>
      </c>
      <c r="F401" s="1057" t="s">
        <v>23</v>
      </c>
      <c r="G401" s="1061">
        <v>1500000</v>
      </c>
      <c r="H401" s="1057" t="s">
        <v>3442</v>
      </c>
      <c r="I401" s="1057" t="s">
        <v>5308</v>
      </c>
      <c r="J401" s="1180">
        <f t="shared" si="6"/>
        <v>2.6472633599727217E-4</v>
      </c>
      <c r="K401" s="1180">
        <f>SUM(J$2:J401)</f>
        <v>0.98661081485960789</v>
      </c>
    </row>
    <row r="402" spans="1:11">
      <c r="A402" s="1057" t="s">
        <v>5541</v>
      </c>
      <c r="B402" s="1057" t="s">
        <v>2661</v>
      </c>
      <c r="C402" s="1057" t="s">
        <v>5542</v>
      </c>
      <c r="D402" s="1057" t="s">
        <v>3705</v>
      </c>
      <c r="E402" s="1057" t="s">
        <v>5663</v>
      </c>
      <c r="F402" s="1057" t="s">
        <v>23</v>
      </c>
      <c r="G402" s="1061">
        <v>1500000</v>
      </c>
      <c r="H402" s="1057" t="s">
        <v>5465</v>
      </c>
      <c r="I402" s="1057" t="s">
        <v>5543</v>
      </c>
      <c r="J402" s="1180">
        <f t="shared" si="6"/>
        <v>2.6472633599727217E-4</v>
      </c>
      <c r="K402" s="1180">
        <f>SUM(J$2:J402)</f>
        <v>0.98687554119560517</v>
      </c>
    </row>
    <row r="403" spans="1:11">
      <c r="A403" s="1057" t="s">
        <v>5699</v>
      </c>
      <c r="B403" s="1057" t="s">
        <v>184</v>
      </c>
      <c r="C403" s="1057" t="s">
        <v>5700</v>
      </c>
      <c r="D403" s="1057" t="s">
        <v>5701</v>
      </c>
      <c r="E403" s="1057" t="s">
        <v>5663</v>
      </c>
      <c r="F403" s="1057" t="s">
        <v>23</v>
      </c>
      <c r="G403" s="1061">
        <v>1500000</v>
      </c>
      <c r="H403" s="1057" t="s">
        <v>5657</v>
      </c>
      <c r="I403" s="1057" t="s">
        <v>5702</v>
      </c>
      <c r="J403" s="1180">
        <f t="shared" si="6"/>
        <v>2.6472633599727217E-4</v>
      </c>
      <c r="K403" s="1180">
        <f>SUM(J$2:J403)</f>
        <v>0.98714026753160244</v>
      </c>
    </row>
    <row r="404" spans="1:11">
      <c r="A404" s="1057" t="s">
        <v>6373</v>
      </c>
      <c r="B404" s="1057" t="s">
        <v>2661</v>
      </c>
      <c r="C404" s="1057" t="s">
        <v>6374</v>
      </c>
      <c r="D404" s="1057" t="s">
        <v>3705</v>
      </c>
      <c r="E404" s="1057" t="s">
        <v>5663</v>
      </c>
      <c r="F404" s="1057" t="s">
        <v>23</v>
      </c>
      <c r="G404" s="1061">
        <v>1500000</v>
      </c>
      <c r="H404" s="1057" t="s">
        <v>5991</v>
      </c>
      <c r="I404" s="1057" t="s">
        <v>3645</v>
      </c>
      <c r="J404" s="1180">
        <f t="shared" si="6"/>
        <v>2.6472633599727217E-4</v>
      </c>
      <c r="K404" s="1180">
        <f>SUM(J$2:J404)</f>
        <v>0.98740499386759972</v>
      </c>
    </row>
    <row r="405" spans="1:11">
      <c r="A405" s="1057" t="s">
        <v>1887</v>
      </c>
      <c r="B405" s="1057" t="s">
        <v>1575</v>
      </c>
      <c r="C405" s="1057" t="s">
        <v>1888</v>
      </c>
      <c r="D405" s="1057" t="s">
        <v>1120</v>
      </c>
      <c r="E405" s="1057" t="s">
        <v>188</v>
      </c>
      <c r="F405" s="1057" t="s">
        <v>23</v>
      </c>
      <c r="G405" s="1060">
        <v>1464000</v>
      </c>
      <c r="H405" s="1057" t="s">
        <v>1907</v>
      </c>
      <c r="I405" s="1057" t="s">
        <v>3604</v>
      </c>
      <c r="J405" s="1180">
        <f t="shared" si="6"/>
        <v>2.5837290393333762E-4</v>
      </c>
      <c r="K405" s="1180">
        <f>SUM(J$2:J405)</f>
        <v>0.9876633667715331</v>
      </c>
    </row>
    <row r="406" spans="1:11">
      <c r="A406" s="1057" t="s">
        <v>2837</v>
      </c>
      <c r="B406" s="1057" t="s">
        <v>1575</v>
      </c>
      <c r="C406" s="1057" t="s">
        <v>2094</v>
      </c>
      <c r="D406" s="1057" t="s">
        <v>1120</v>
      </c>
      <c r="E406" s="1057" t="s">
        <v>188</v>
      </c>
      <c r="F406" s="1057" t="s">
        <v>23</v>
      </c>
      <c r="G406" s="1061">
        <v>1300000</v>
      </c>
      <c r="H406" s="1057" t="s">
        <v>2115</v>
      </c>
      <c r="I406" s="1057" t="s">
        <v>3607</v>
      </c>
      <c r="J406" s="1180">
        <f t="shared" si="6"/>
        <v>2.2942949119763586E-4</v>
      </c>
      <c r="K406" s="1180">
        <f>SUM(J$2:J406)</f>
        <v>0.98789279626273074</v>
      </c>
    </row>
    <row r="407" spans="1:11">
      <c r="A407" s="1057" t="s">
        <v>2025</v>
      </c>
      <c r="B407" s="1057" t="s">
        <v>1575</v>
      </c>
      <c r="C407" s="1057" t="s">
        <v>2026</v>
      </c>
      <c r="D407" s="1057" t="s">
        <v>1120</v>
      </c>
      <c r="E407" s="1057" t="s">
        <v>188</v>
      </c>
      <c r="F407" s="1057" t="s">
        <v>23</v>
      </c>
      <c r="G407" s="1061">
        <v>1238616</v>
      </c>
      <c r="H407" s="1057" t="s">
        <v>2066</v>
      </c>
      <c r="I407" s="1057" t="s">
        <v>3605</v>
      </c>
      <c r="J407" s="1180">
        <f t="shared" si="6"/>
        <v>2.1859618359173149E-4</v>
      </c>
      <c r="K407" s="1180">
        <f>SUM(J$2:J407)</f>
        <v>0.98811139244632251</v>
      </c>
    </row>
    <row r="408" spans="1:11">
      <c r="A408" s="1057" t="s">
        <v>2870</v>
      </c>
      <c r="B408" s="1057" t="s">
        <v>187</v>
      </c>
      <c r="C408" s="1057" t="s">
        <v>2577</v>
      </c>
      <c r="D408" s="1057" t="s">
        <v>2578</v>
      </c>
      <c r="E408" s="1057" t="s">
        <v>5663</v>
      </c>
      <c r="F408" s="1057" t="s">
        <v>22</v>
      </c>
      <c r="G408" s="1061">
        <v>1200000</v>
      </c>
      <c r="H408" s="1057" t="s">
        <v>2551</v>
      </c>
      <c r="I408" s="1057" t="s">
        <v>3690</v>
      </c>
      <c r="J408" s="1180">
        <f t="shared" si="6"/>
        <v>2.1178106879781773E-4</v>
      </c>
      <c r="K408" s="1180">
        <f>SUM(J$2:J408)</f>
        <v>0.98832317351512033</v>
      </c>
    </row>
    <row r="409" spans="1:11">
      <c r="A409" s="1057" t="s">
        <v>3187</v>
      </c>
      <c r="B409" s="1057" t="s">
        <v>1575</v>
      </c>
      <c r="C409" s="1057" t="s">
        <v>3188</v>
      </c>
      <c r="D409" s="1057" t="s">
        <v>1120</v>
      </c>
      <c r="E409" s="1057" t="s">
        <v>188</v>
      </c>
      <c r="F409" s="1057" t="s">
        <v>23</v>
      </c>
      <c r="G409" s="1061">
        <v>1181400</v>
      </c>
      <c r="H409" s="1057" t="s">
        <v>3154</v>
      </c>
      <c r="I409" s="1057" t="s">
        <v>3533</v>
      </c>
      <c r="J409" s="1180">
        <f t="shared" si="6"/>
        <v>2.0849846223145154E-4</v>
      </c>
      <c r="K409" s="1180">
        <f>SUM(J$2:J409)</f>
        <v>0.98853167197735181</v>
      </c>
    </row>
    <row r="410" spans="1:11">
      <c r="A410" s="1057" t="s">
        <v>2023</v>
      </c>
      <c r="B410" s="1057" t="s">
        <v>1575</v>
      </c>
      <c r="C410" s="1057" t="s">
        <v>2024</v>
      </c>
      <c r="D410" s="1057" t="s">
        <v>1120</v>
      </c>
      <c r="E410" s="1057" t="s">
        <v>188</v>
      </c>
      <c r="F410" s="1057" t="s">
        <v>23</v>
      </c>
      <c r="G410" s="1061">
        <v>1140528</v>
      </c>
      <c r="H410" s="1057" t="s">
        <v>2068</v>
      </c>
      <c r="I410" s="1057" t="s">
        <v>3603</v>
      </c>
      <c r="J410" s="1180">
        <f t="shared" si="6"/>
        <v>2.0128519902819789E-4</v>
      </c>
      <c r="K410" s="1180">
        <f>SUM(J$2:J410)</f>
        <v>0.98873295717637999</v>
      </c>
    </row>
    <row r="411" spans="1:11">
      <c r="A411" s="1057" t="s">
        <v>5681</v>
      </c>
      <c r="B411" s="1057" t="s">
        <v>1575</v>
      </c>
      <c r="C411" s="1057" t="s">
        <v>5682</v>
      </c>
      <c r="D411" s="1057" t="s">
        <v>1120</v>
      </c>
      <c r="E411" s="1057" t="s">
        <v>188</v>
      </c>
      <c r="F411" s="1057" t="s">
        <v>23</v>
      </c>
      <c r="G411" s="1061">
        <v>1122500</v>
      </c>
      <c r="H411" s="1057" t="s">
        <v>5657</v>
      </c>
      <c r="I411" s="1057" t="s">
        <v>5683</v>
      </c>
      <c r="J411" s="1180">
        <f t="shared" si="6"/>
        <v>1.9810354143795866E-4</v>
      </c>
      <c r="K411" s="1180">
        <f>SUM(J$2:J411)</f>
        <v>0.988931060717818</v>
      </c>
    </row>
    <row r="412" spans="1:11">
      <c r="A412" s="1057" t="s">
        <v>2128</v>
      </c>
      <c r="B412" s="1057" t="s">
        <v>1575</v>
      </c>
      <c r="C412" s="1057" t="s">
        <v>2129</v>
      </c>
      <c r="D412" s="1057" t="s">
        <v>1120</v>
      </c>
      <c r="E412" s="1057" t="s">
        <v>188</v>
      </c>
      <c r="F412" s="1057" t="s">
        <v>23</v>
      </c>
      <c r="G412" s="1061">
        <v>1100000</v>
      </c>
      <c r="H412" s="1057" t="s">
        <v>2115</v>
      </c>
      <c r="I412" s="1057" t="s">
        <v>3599</v>
      </c>
      <c r="J412" s="1180">
        <f t="shared" si="6"/>
        <v>1.9413264639799957E-4</v>
      </c>
      <c r="K412" s="1180">
        <f>SUM(J$2:J412)</f>
        <v>0.989125193364216</v>
      </c>
    </row>
    <row r="413" spans="1:11">
      <c r="A413" s="1057" t="s">
        <v>6383</v>
      </c>
      <c r="B413" s="1057" t="s">
        <v>1575</v>
      </c>
      <c r="C413" s="1057" t="s">
        <v>6384</v>
      </c>
      <c r="D413" s="1057" t="s">
        <v>1120</v>
      </c>
      <c r="E413" s="1057" t="s">
        <v>188</v>
      </c>
      <c r="F413" s="1057" t="s">
        <v>23</v>
      </c>
      <c r="G413" s="1060">
        <v>1100000</v>
      </c>
      <c r="H413" s="1057" t="s">
        <v>6002</v>
      </c>
      <c r="I413" s="1057" t="s">
        <v>6385</v>
      </c>
      <c r="J413" s="1180">
        <f t="shared" si="6"/>
        <v>1.9413264639799957E-4</v>
      </c>
      <c r="K413" s="1180">
        <f>SUM(J$2:J413)</f>
        <v>0.98931932601061401</v>
      </c>
    </row>
    <row r="414" spans="1:11">
      <c r="A414" s="1057" t="s">
        <v>2977</v>
      </c>
      <c r="B414" s="1057" t="s">
        <v>1575</v>
      </c>
      <c r="C414" s="1057" t="s">
        <v>2978</v>
      </c>
      <c r="D414" s="1057" t="s">
        <v>1120</v>
      </c>
      <c r="E414" s="1057" t="s">
        <v>188</v>
      </c>
      <c r="F414" s="1057" t="s">
        <v>23</v>
      </c>
      <c r="G414" s="1061">
        <v>1085000</v>
      </c>
      <c r="H414" s="1057" t="s">
        <v>3029</v>
      </c>
      <c r="I414" s="1057" t="s">
        <v>3564</v>
      </c>
      <c r="J414" s="1180">
        <f t="shared" si="6"/>
        <v>1.9148538303802686E-4</v>
      </c>
      <c r="K414" s="1180">
        <f>SUM(J$2:J414)</f>
        <v>0.98951081139365205</v>
      </c>
    </row>
    <row r="415" spans="1:11">
      <c r="A415" s="1057" t="s">
        <v>1889</v>
      </c>
      <c r="B415" s="1057" t="s">
        <v>1575</v>
      </c>
      <c r="C415" s="1057" t="s">
        <v>1890</v>
      </c>
      <c r="D415" s="1057" t="s">
        <v>1120</v>
      </c>
      <c r="E415" s="1057" t="s">
        <v>188</v>
      </c>
      <c r="F415" s="1057" t="s">
        <v>23</v>
      </c>
      <c r="G415" s="1060">
        <v>1072965</v>
      </c>
      <c r="H415" s="1057" t="s">
        <v>1953</v>
      </c>
      <c r="I415" s="1057" t="s">
        <v>3570</v>
      </c>
      <c r="J415" s="1180">
        <f t="shared" si="6"/>
        <v>1.8936139540220876E-4</v>
      </c>
      <c r="K415" s="1180">
        <f>SUM(J$2:J415)</f>
        <v>0.9897001727890542</v>
      </c>
    </row>
    <row r="416" spans="1:11">
      <c r="A416" s="1057" t="s">
        <v>1889</v>
      </c>
      <c r="B416" s="1057" t="s">
        <v>1575</v>
      </c>
      <c r="C416" s="1057" t="s">
        <v>1890</v>
      </c>
      <c r="D416" s="1057" t="s">
        <v>1120</v>
      </c>
      <c r="E416" s="1057" t="s">
        <v>188</v>
      </c>
      <c r="F416" s="1057" t="s">
        <v>23</v>
      </c>
      <c r="G416" s="1061">
        <v>1071100</v>
      </c>
      <c r="H416" s="1057" t="s">
        <v>1135</v>
      </c>
      <c r="I416" s="1057" t="s">
        <v>3570</v>
      </c>
      <c r="J416" s="1180">
        <f t="shared" si="6"/>
        <v>1.8903225232445213E-4</v>
      </c>
      <c r="K416" s="1180">
        <f>SUM(J$2:J416)</f>
        <v>0.98988920504137867</v>
      </c>
    </row>
    <row r="417" spans="1:11">
      <c r="A417" s="1057" t="s">
        <v>2837</v>
      </c>
      <c r="B417" s="1057" t="s">
        <v>1575</v>
      </c>
      <c r="C417" s="1057" t="s">
        <v>2094</v>
      </c>
      <c r="D417" s="1057" t="s">
        <v>1120</v>
      </c>
      <c r="E417" s="1057" t="s">
        <v>188</v>
      </c>
      <c r="F417" s="1057" t="s">
        <v>23</v>
      </c>
      <c r="G417" s="1061">
        <v>1070000</v>
      </c>
      <c r="H417" s="1057" t="s">
        <v>2323</v>
      </c>
      <c r="I417" s="1057" t="s">
        <v>3607</v>
      </c>
      <c r="J417" s="1180">
        <f t="shared" si="6"/>
        <v>1.8883811967805415E-4</v>
      </c>
      <c r="K417" s="1180">
        <f>SUM(J$2:J417)</f>
        <v>0.99007804316105674</v>
      </c>
    </row>
    <row r="418" spans="1:11">
      <c r="A418" s="1057" t="s">
        <v>3097</v>
      </c>
      <c r="B418" s="1057" t="s">
        <v>1575</v>
      </c>
      <c r="C418" s="1057" t="s">
        <v>3098</v>
      </c>
      <c r="D418" s="1057" t="s">
        <v>1120</v>
      </c>
      <c r="E418" s="1057" t="s">
        <v>188</v>
      </c>
      <c r="F418" s="1057" t="s">
        <v>23</v>
      </c>
      <c r="G418" s="1060">
        <v>1062800</v>
      </c>
      <c r="H418" s="1057" t="s">
        <v>3136</v>
      </c>
      <c r="I418" s="1057" t="s">
        <v>3579</v>
      </c>
      <c r="J418" s="1180">
        <f t="shared" si="6"/>
        <v>1.8756743326526723E-4</v>
      </c>
      <c r="K418" s="1180">
        <f>SUM(J$2:J418)</f>
        <v>0.99026561059432205</v>
      </c>
    </row>
    <row r="419" spans="1:11">
      <c r="A419" s="1057" t="s">
        <v>2764</v>
      </c>
      <c r="B419" s="1057" t="s">
        <v>187</v>
      </c>
      <c r="C419" s="1057" t="s">
        <v>1124</v>
      </c>
      <c r="D419" s="1057" t="s">
        <v>1125</v>
      </c>
      <c r="E419" s="1057" t="s">
        <v>5663</v>
      </c>
      <c r="F419" s="1057" t="s">
        <v>23</v>
      </c>
      <c r="G419" s="1060">
        <v>1050000</v>
      </c>
      <c r="H419" s="1057" t="s">
        <v>504</v>
      </c>
      <c r="I419" s="1057" t="s">
        <v>3517</v>
      </c>
      <c r="J419" s="1180">
        <f t="shared" si="6"/>
        <v>1.853084351980905E-4</v>
      </c>
      <c r="K419" s="1180">
        <f>SUM(J$2:J419)</f>
        <v>0.99045091902952009</v>
      </c>
    </row>
    <row r="420" spans="1:11">
      <c r="A420" s="1057" t="s">
        <v>2023</v>
      </c>
      <c r="B420" s="1057" t="s">
        <v>1575</v>
      </c>
      <c r="C420" s="1057" t="s">
        <v>2024</v>
      </c>
      <c r="D420" s="1057" t="s">
        <v>1120</v>
      </c>
      <c r="E420" s="1057" t="s">
        <v>188</v>
      </c>
      <c r="F420" s="1057" t="s">
        <v>23</v>
      </c>
      <c r="G420" s="1061">
        <v>1010000</v>
      </c>
      <c r="H420" s="1057" t="s">
        <v>2066</v>
      </c>
      <c r="I420" s="1057" t="s">
        <v>3603</v>
      </c>
      <c r="J420" s="1180">
        <f t="shared" si="6"/>
        <v>1.7824906623816326E-4</v>
      </c>
      <c r="K420" s="1180">
        <f>SUM(J$2:J420)</f>
        <v>0.99062916809575829</v>
      </c>
    </row>
    <row r="421" spans="1:11">
      <c r="A421" s="1057" t="s">
        <v>2023</v>
      </c>
      <c r="B421" s="1057" t="s">
        <v>1575</v>
      </c>
      <c r="C421" s="1057" t="s">
        <v>2024</v>
      </c>
      <c r="D421" s="1057" t="s">
        <v>1120</v>
      </c>
      <c r="E421" s="1057" t="s">
        <v>188</v>
      </c>
      <c r="F421" s="1057" t="s">
        <v>23</v>
      </c>
      <c r="G421" s="1061">
        <v>1003800</v>
      </c>
      <c r="H421" s="1057" t="s">
        <v>2045</v>
      </c>
      <c r="I421" s="1057" t="s">
        <v>3603</v>
      </c>
      <c r="J421" s="1180">
        <f t="shared" si="6"/>
        <v>1.7715486404937453E-4</v>
      </c>
      <c r="K421" s="1180">
        <f>SUM(J$2:J421)</f>
        <v>0.99080632295980764</v>
      </c>
    </row>
    <row r="422" spans="1:11">
      <c r="A422" s="1057" t="s">
        <v>2767</v>
      </c>
      <c r="B422" s="1057" t="s">
        <v>187</v>
      </c>
      <c r="C422" s="1057" t="s">
        <v>2768</v>
      </c>
      <c r="D422" s="1057" t="s">
        <v>1677</v>
      </c>
      <c r="E422" s="1057" t="s">
        <v>5663</v>
      </c>
      <c r="F422" s="1057" t="s">
        <v>23</v>
      </c>
      <c r="G422" s="1060">
        <v>1000000</v>
      </c>
      <c r="H422" s="1057" t="s">
        <v>401</v>
      </c>
      <c r="I422" s="1057" t="s">
        <v>3514</v>
      </c>
      <c r="J422" s="1180">
        <f t="shared" si="6"/>
        <v>1.7648422399818144E-4</v>
      </c>
      <c r="K422" s="1180">
        <f>SUM(J$2:J422)</f>
        <v>0.99098280718380582</v>
      </c>
    </row>
    <row r="423" spans="1:11">
      <c r="A423" s="1057" t="s">
        <v>2769</v>
      </c>
      <c r="B423" s="1057" t="s">
        <v>187</v>
      </c>
      <c r="C423" s="1057" t="s">
        <v>2770</v>
      </c>
      <c r="D423" s="1057" t="s">
        <v>1677</v>
      </c>
      <c r="E423" s="1057" t="s">
        <v>5663</v>
      </c>
      <c r="F423" s="1057" t="s">
        <v>23</v>
      </c>
      <c r="G423" s="1061">
        <v>1000000</v>
      </c>
      <c r="H423" s="1057" t="s">
        <v>401</v>
      </c>
      <c r="I423" s="1057" t="s">
        <v>3514</v>
      </c>
      <c r="J423" s="1180">
        <f t="shared" si="6"/>
        <v>1.7648422399818144E-4</v>
      </c>
      <c r="K423" s="1180">
        <f>SUM(J$2:J423)</f>
        <v>0.99115929140780401</v>
      </c>
    </row>
    <row r="424" spans="1:11">
      <c r="A424" s="1057" t="s">
        <v>2771</v>
      </c>
      <c r="B424" s="1057" t="s">
        <v>181</v>
      </c>
      <c r="C424" s="1057" t="s">
        <v>1126</v>
      </c>
      <c r="D424" s="1057" t="s">
        <v>2772</v>
      </c>
      <c r="E424" s="1057" t="s">
        <v>5663</v>
      </c>
      <c r="F424" s="1057" t="s">
        <v>23</v>
      </c>
      <c r="G424" s="1060">
        <v>1000000</v>
      </c>
      <c r="H424" s="1057" t="s">
        <v>1093</v>
      </c>
      <c r="I424" s="1057" t="s">
        <v>3692</v>
      </c>
      <c r="J424" s="1180">
        <f t="shared" si="6"/>
        <v>1.7648422399818144E-4</v>
      </c>
      <c r="K424" s="1180">
        <f>SUM(J$2:J424)</f>
        <v>0.9913357756318022</v>
      </c>
    </row>
    <row r="425" spans="1:11">
      <c r="A425" s="1057" t="s">
        <v>2773</v>
      </c>
      <c r="B425" s="1057" t="s">
        <v>187</v>
      </c>
      <c r="C425" s="1057" t="s">
        <v>2774</v>
      </c>
      <c r="D425" s="1057" t="s">
        <v>1679</v>
      </c>
      <c r="E425" s="1057" t="s">
        <v>5663</v>
      </c>
      <c r="F425" s="1057" t="s">
        <v>23</v>
      </c>
      <c r="G425" s="1061">
        <v>1000000</v>
      </c>
      <c r="H425" s="1057" t="s">
        <v>1105</v>
      </c>
      <c r="I425" s="1057" t="s">
        <v>3697</v>
      </c>
      <c r="J425" s="1180">
        <f t="shared" si="6"/>
        <v>1.7648422399818144E-4</v>
      </c>
      <c r="K425" s="1180">
        <f>SUM(J$2:J425)</f>
        <v>0.99151225985580038</v>
      </c>
    </row>
    <row r="426" spans="1:11">
      <c r="A426" s="1057" t="s">
        <v>2781</v>
      </c>
      <c r="B426" s="1057" t="s">
        <v>184</v>
      </c>
      <c r="C426" s="1057" t="s">
        <v>2782</v>
      </c>
      <c r="D426" s="1057" t="s">
        <v>1123</v>
      </c>
      <c r="E426" s="1057" t="s">
        <v>5663</v>
      </c>
      <c r="F426" s="1057" t="s">
        <v>22</v>
      </c>
      <c r="G426" s="1060">
        <v>1000000</v>
      </c>
      <c r="H426" s="1057" t="s">
        <v>1111</v>
      </c>
      <c r="I426" s="1057" t="s">
        <v>3663</v>
      </c>
      <c r="J426" s="1180">
        <f t="shared" si="6"/>
        <v>1.7648422399818144E-4</v>
      </c>
      <c r="K426" s="1180">
        <f>SUM(J$2:J426)</f>
        <v>0.99168874407979857</v>
      </c>
    </row>
    <row r="427" spans="1:11">
      <c r="A427" s="1057" t="s">
        <v>2790</v>
      </c>
      <c r="B427" s="1057" t="s">
        <v>181</v>
      </c>
      <c r="C427" s="1057" t="s">
        <v>2791</v>
      </c>
      <c r="D427" s="1057" t="s">
        <v>1309</v>
      </c>
      <c r="E427" s="1057" t="s">
        <v>5663</v>
      </c>
      <c r="F427" s="1057" t="s">
        <v>22</v>
      </c>
      <c r="G427" s="1061">
        <v>1000000</v>
      </c>
      <c r="H427" s="1057" t="s">
        <v>1310</v>
      </c>
      <c r="I427" s="1057" t="s">
        <v>3693</v>
      </c>
      <c r="J427" s="1180">
        <f t="shared" si="6"/>
        <v>1.7648422399818144E-4</v>
      </c>
      <c r="K427" s="1180">
        <f>SUM(J$2:J427)</f>
        <v>0.99186522830379675</v>
      </c>
    </row>
    <row r="428" spans="1:11">
      <c r="A428" s="1057" t="s">
        <v>2806</v>
      </c>
      <c r="B428" s="1057" t="s">
        <v>1352</v>
      </c>
      <c r="C428" s="1057" t="s">
        <v>1572</v>
      </c>
      <c r="D428" s="1057" t="s">
        <v>1573</v>
      </c>
      <c r="E428" s="1057" t="s">
        <v>5663</v>
      </c>
      <c r="F428" s="1057" t="s">
        <v>22</v>
      </c>
      <c r="G428" s="1060">
        <v>1000000</v>
      </c>
      <c r="H428" s="1057" t="s">
        <v>1523</v>
      </c>
      <c r="I428" s="1057" t="s">
        <v>3695</v>
      </c>
      <c r="J428" s="1180">
        <f t="shared" si="6"/>
        <v>1.7648422399818144E-4</v>
      </c>
      <c r="K428" s="1180">
        <f>SUM(J$2:J428)</f>
        <v>0.99204171252779494</v>
      </c>
    </row>
    <row r="429" spans="1:11">
      <c r="A429" s="1057" t="s">
        <v>2821</v>
      </c>
      <c r="B429" s="1057" t="s">
        <v>187</v>
      </c>
      <c r="C429" s="1057" t="s">
        <v>2379</v>
      </c>
      <c r="D429" s="1057" t="s">
        <v>1920</v>
      </c>
      <c r="E429" s="1057" t="s">
        <v>5663</v>
      </c>
      <c r="F429" s="1057" t="s">
        <v>22</v>
      </c>
      <c r="G429" s="1061">
        <v>1000000</v>
      </c>
      <c r="H429" s="1057" t="s">
        <v>1355</v>
      </c>
      <c r="I429" s="1057" t="s">
        <v>3595</v>
      </c>
      <c r="J429" s="1180">
        <f t="shared" si="6"/>
        <v>1.7648422399818144E-4</v>
      </c>
      <c r="K429" s="1180">
        <f>SUM(J$2:J429)</f>
        <v>0.99221819675179312</v>
      </c>
    </row>
    <row r="430" spans="1:11">
      <c r="A430" s="1057" t="s">
        <v>2025</v>
      </c>
      <c r="B430" s="1057" t="s">
        <v>1575</v>
      </c>
      <c r="C430" s="1057" t="s">
        <v>2026</v>
      </c>
      <c r="D430" s="1057" t="s">
        <v>1120</v>
      </c>
      <c r="E430" s="1057" t="s">
        <v>188</v>
      </c>
      <c r="F430" s="1057" t="s">
        <v>23</v>
      </c>
      <c r="G430" s="1061">
        <v>1000000</v>
      </c>
      <c r="H430" s="1057" t="s">
        <v>2064</v>
      </c>
      <c r="I430" s="1057" t="s">
        <v>3605</v>
      </c>
      <c r="J430" s="1180">
        <f t="shared" si="6"/>
        <v>1.7648422399818144E-4</v>
      </c>
      <c r="K430" s="1180">
        <f>SUM(J$2:J430)</f>
        <v>0.99239468097579131</v>
      </c>
    </row>
    <row r="431" spans="1:11">
      <c r="A431" s="1057" t="s">
        <v>2837</v>
      </c>
      <c r="B431" s="1057" t="s">
        <v>1575</v>
      </c>
      <c r="C431" s="1057" t="s">
        <v>2094</v>
      </c>
      <c r="D431" s="1057" t="s">
        <v>1120</v>
      </c>
      <c r="E431" s="1057" t="s">
        <v>188</v>
      </c>
      <c r="F431" s="1057" t="s">
        <v>23</v>
      </c>
      <c r="G431" s="1061">
        <v>1000000</v>
      </c>
      <c r="H431" s="1057" t="s">
        <v>2108</v>
      </c>
      <c r="I431" s="1057" t="s">
        <v>3607</v>
      </c>
      <c r="J431" s="1180">
        <f t="shared" si="6"/>
        <v>1.7648422399818144E-4</v>
      </c>
      <c r="K431" s="1180">
        <f>SUM(J$2:J431)</f>
        <v>0.9925711651997895</v>
      </c>
    </row>
    <row r="432" spans="1:11">
      <c r="A432" s="1057" t="s">
        <v>2128</v>
      </c>
      <c r="B432" s="1057" t="s">
        <v>1575</v>
      </c>
      <c r="C432" s="1057" t="s">
        <v>2129</v>
      </c>
      <c r="D432" s="1057" t="s">
        <v>1120</v>
      </c>
      <c r="E432" s="1057" t="s">
        <v>188</v>
      </c>
      <c r="F432" s="1057" t="s">
        <v>23</v>
      </c>
      <c r="G432" s="1061">
        <v>1000000</v>
      </c>
      <c r="H432" s="1057" t="s">
        <v>2109</v>
      </c>
      <c r="I432" s="1057" t="s">
        <v>3599</v>
      </c>
      <c r="J432" s="1180">
        <f t="shared" si="6"/>
        <v>1.7648422399818144E-4</v>
      </c>
      <c r="K432" s="1180">
        <f>SUM(J$2:J432)</f>
        <v>0.99274764942378768</v>
      </c>
    </row>
    <row r="433" spans="1:11">
      <c r="A433" s="1057" t="s">
        <v>2842</v>
      </c>
      <c r="B433" s="1057" t="s">
        <v>184</v>
      </c>
      <c r="C433" s="1057" t="s">
        <v>2143</v>
      </c>
      <c r="D433" s="1057" t="s">
        <v>2144</v>
      </c>
      <c r="E433" s="1057" t="s">
        <v>5663</v>
      </c>
      <c r="F433" s="1057" t="s">
        <v>22</v>
      </c>
      <c r="G433" s="1061">
        <v>1000000</v>
      </c>
      <c r="H433" s="1057" t="s">
        <v>2102</v>
      </c>
      <c r="I433" s="1057" t="s">
        <v>3698</v>
      </c>
      <c r="J433" s="1180">
        <f t="shared" si="6"/>
        <v>1.7648422399818144E-4</v>
      </c>
      <c r="K433" s="1180">
        <f>SUM(J$2:J433)</f>
        <v>0.99292413364778587</v>
      </c>
    </row>
    <row r="434" spans="1:11">
      <c r="A434" s="1057" t="s">
        <v>2128</v>
      </c>
      <c r="B434" s="1057" t="s">
        <v>1575</v>
      </c>
      <c r="C434" s="1057" t="s">
        <v>2129</v>
      </c>
      <c r="D434" s="1057" t="s">
        <v>1120</v>
      </c>
      <c r="E434" s="1057" t="s">
        <v>188</v>
      </c>
      <c r="F434" s="1057" t="s">
        <v>23</v>
      </c>
      <c r="G434" s="1060">
        <v>1000000</v>
      </c>
      <c r="H434" s="1057" t="s">
        <v>1450</v>
      </c>
      <c r="I434" s="1057" t="s">
        <v>3599</v>
      </c>
      <c r="J434" s="1180">
        <f t="shared" si="6"/>
        <v>1.7648422399818144E-4</v>
      </c>
      <c r="K434" s="1180">
        <f>SUM(J$2:J434)</f>
        <v>0.99310061787178405</v>
      </c>
    </row>
    <row r="435" spans="1:11">
      <c r="A435" s="1057" t="s">
        <v>2862</v>
      </c>
      <c r="B435" s="1057" t="s">
        <v>1247</v>
      </c>
      <c r="C435" s="1057" t="s">
        <v>2527</v>
      </c>
      <c r="D435" s="1057" t="s">
        <v>2863</v>
      </c>
      <c r="E435" s="1057" t="s">
        <v>5663</v>
      </c>
      <c r="F435" s="1057" t="s">
        <v>23</v>
      </c>
      <c r="G435" s="1061">
        <v>1000000</v>
      </c>
      <c r="H435" s="1057" t="s">
        <v>2501</v>
      </c>
      <c r="I435" s="1057" t="s">
        <v>3696</v>
      </c>
      <c r="J435" s="1180">
        <f t="shared" si="6"/>
        <v>1.7648422399818144E-4</v>
      </c>
      <c r="K435" s="1180">
        <f>SUM(J$2:J435)</f>
        <v>0.99327710209578224</v>
      </c>
    </row>
    <row r="436" spans="1:11">
      <c r="A436" s="1057" t="s">
        <v>2877</v>
      </c>
      <c r="B436" s="1057" t="s">
        <v>185</v>
      </c>
      <c r="C436" s="1057" t="s">
        <v>2665</v>
      </c>
      <c r="D436" s="1057" t="s">
        <v>2666</v>
      </c>
      <c r="E436" s="1057" t="s">
        <v>5663</v>
      </c>
      <c r="F436" s="1057" t="s">
        <v>167</v>
      </c>
      <c r="G436" s="1061">
        <v>1000000</v>
      </c>
      <c r="H436" s="1057" t="s">
        <v>2655</v>
      </c>
      <c r="I436" s="1057" t="s">
        <v>3694</v>
      </c>
      <c r="J436" s="1180">
        <f t="shared" si="6"/>
        <v>1.7648422399818144E-4</v>
      </c>
      <c r="K436" s="1180">
        <f>SUM(J$2:J436)</f>
        <v>0.99345358631978042</v>
      </c>
    </row>
    <row r="437" spans="1:11">
      <c r="A437" s="1057" t="s">
        <v>3074</v>
      </c>
      <c r="B437" s="1057" t="s">
        <v>185</v>
      </c>
      <c r="C437" s="1057" t="s">
        <v>3075</v>
      </c>
      <c r="D437" s="1057" t="s">
        <v>3076</v>
      </c>
      <c r="E437" s="1057" t="s">
        <v>5663</v>
      </c>
      <c r="F437" s="1057" t="s">
        <v>166</v>
      </c>
      <c r="G437" s="1061">
        <v>1000000</v>
      </c>
      <c r="H437" s="1057" t="s">
        <v>3027</v>
      </c>
      <c r="I437" s="1057" t="s">
        <v>3691</v>
      </c>
      <c r="J437" s="1180">
        <f t="shared" si="6"/>
        <v>1.7648422399818144E-4</v>
      </c>
      <c r="K437" s="1180">
        <f>SUM(J$2:J437)</f>
        <v>0.99363007054377861</v>
      </c>
    </row>
    <row r="438" spans="1:11">
      <c r="A438" s="1057" t="s">
        <v>3082</v>
      </c>
      <c r="B438" s="1057" t="s">
        <v>1352</v>
      </c>
      <c r="C438" s="1057" t="s">
        <v>3083</v>
      </c>
      <c r="D438" s="1057" t="s">
        <v>3084</v>
      </c>
      <c r="E438" s="1057" t="s">
        <v>5805</v>
      </c>
      <c r="F438" s="1057" t="s">
        <v>22</v>
      </c>
      <c r="G438" s="1061">
        <v>1000000</v>
      </c>
      <c r="H438" s="1057" t="s">
        <v>3030</v>
      </c>
      <c r="I438" s="1057" t="s">
        <v>3699</v>
      </c>
      <c r="J438" s="1180">
        <f t="shared" si="6"/>
        <v>1.7648422399818144E-4</v>
      </c>
      <c r="K438" s="1180">
        <f>SUM(J$2:J438)</f>
        <v>0.9938065547677768</v>
      </c>
    </row>
    <row r="439" spans="1:11">
      <c r="A439" s="1057" t="s">
        <v>3174</v>
      </c>
      <c r="B439" s="1057" t="s">
        <v>187</v>
      </c>
      <c r="C439" s="1057" t="s">
        <v>3175</v>
      </c>
      <c r="D439" s="1057" t="s">
        <v>3171</v>
      </c>
      <c r="E439" s="1057" t="s">
        <v>5663</v>
      </c>
      <c r="F439" s="1057" t="s">
        <v>22</v>
      </c>
      <c r="G439" s="1061">
        <v>1000000</v>
      </c>
      <c r="H439" s="1057" t="s">
        <v>3145</v>
      </c>
      <c r="I439" s="1057" t="s">
        <v>3680</v>
      </c>
      <c r="J439" s="1180">
        <f t="shared" si="6"/>
        <v>1.7648422399818144E-4</v>
      </c>
      <c r="K439" s="1180">
        <f>SUM(J$2:J439)</f>
        <v>0.99398303899177498</v>
      </c>
    </row>
    <row r="440" spans="1:11">
      <c r="A440" s="1057" t="s">
        <v>3376</v>
      </c>
      <c r="B440" s="1057" t="s">
        <v>1352</v>
      </c>
      <c r="C440" s="1057" t="s">
        <v>3377</v>
      </c>
      <c r="D440" s="1057" t="s">
        <v>1299</v>
      </c>
      <c r="E440" s="1057" t="s">
        <v>5805</v>
      </c>
      <c r="F440" s="1057" t="s">
        <v>22</v>
      </c>
      <c r="G440" s="1061">
        <v>1000000</v>
      </c>
      <c r="H440" s="1057" t="s">
        <v>3344</v>
      </c>
      <c r="I440" s="1057" t="s">
        <v>3637</v>
      </c>
      <c r="J440" s="1180">
        <f t="shared" si="6"/>
        <v>1.7648422399818144E-4</v>
      </c>
      <c r="K440" s="1180">
        <f>SUM(J$2:J440)</f>
        <v>0.99415952321577317</v>
      </c>
    </row>
    <row r="441" spans="1:11">
      <c r="A441" s="1057" t="s">
        <v>5509</v>
      </c>
      <c r="B441" s="1057" t="s">
        <v>1575</v>
      </c>
      <c r="C441" s="1057" t="s">
        <v>5510</v>
      </c>
      <c r="D441" s="1057" t="s">
        <v>1120</v>
      </c>
      <c r="E441" s="1057" t="s">
        <v>188</v>
      </c>
      <c r="F441" s="1057" t="s">
        <v>23</v>
      </c>
      <c r="G441" s="1061">
        <v>1000000</v>
      </c>
      <c r="H441" s="1057" t="s">
        <v>5466</v>
      </c>
      <c r="I441" s="1057" t="s">
        <v>5511</v>
      </c>
      <c r="J441" s="1180">
        <f t="shared" si="6"/>
        <v>1.7648422399818144E-4</v>
      </c>
      <c r="K441" s="1180">
        <f>SUM(J$2:J441)</f>
        <v>0.99433600743977135</v>
      </c>
    </row>
    <row r="442" spans="1:11">
      <c r="A442" s="1057" t="s">
        <v>5684</v>
      </c>
      <c r="B442" s="1057" t="s">
        <v>184</v>
      </c>
      <c r="C442" s="1057" t="s">
        <v>5685</v>
      </c>
      <c r="D442" s="1057" t="s">
        <v>5686</v>
      </c>
      <c r="E442" s="1057" t="s">
        <v>5663</v>
      </c>
      <c r="F442" s="1057" t="s">
        <v>22</v>
      </c>
      <c r="G442" s="1061">
        <v>1000000</v>
      </c>
      <c r="H442" s="1057" t="s">
        <v>5646</v>
      </c>
      <c r="I442" s="1057" t="s">
        <v>5687</v>
      </c>
      <c r="J442" s="1180">
        <f t="shared" si="6"/>
        <v>1.7648422399818144E-4</v>
      </c>
      <c r="K442" s="1180">
        <f>SUM(J$2:J442)</f>
        <v>0.99451249166376954</v>
      </c>
    </row>
    <row r="443" spans="1:11">
      <c r="A443" s="1057" t="s">
        <v>6362</v>
      </c>
      <c r="B443" s="1057" t="s">
        <v>1352</v>
      </c>
      <c r="C443" s="1057" t="s">
        <v>6363</v>
      </c>
      <c r="D443" s="1057" t="s">
        <v>2575</v>
      </c>
      <c r="E443" s="1057" t="s">
        <v>5805</v>
      </c>
      <c r="F443" s="1057" t="s">
        <v>22</v>
      </c>
      <c r="G443" s="1061">
        <v>1000000</v>
      </c>
      <c r="H443" s="1057" t="s">
        <v>5984</v>
      </c>
      <c r="I443" s="1057" t="s">
        <v>6364</v>
      </c>
      <c r="J443" s="1180">
        <f t="shared" si="6"/>
        <v>1.7648422399818144E-4</v>
      </c>
      <c r="K443" s="1180">
        <f>SUM(J$2:J443)</f>
        <v>0.99468897588776772</v>
      </c>
    </row>
    <row r="444" spans="1:11">
      <c r="A444" s="1057" t="s">
        <v>6368</v>
      </c>
      <c r="B444" s="1057" t="s">
        <v>187</v>
      </c>
      <c r="C444" s="1057" t="s">
        <v>6369</v>
      </c>
      <c r="D444" s="1057" t="s">
        <v>2430</v>
      </c>
      <c r="E444" s="1057" t="s">
        <v>5663</v>
      </c>
      <c r="F444" s="1057" t="s">
        <v>23</v>
      </c>
      <c r="G444" s="1060">
        <v>1000000</v>
      </c>
      <c r="H444" s="1057" t="s">
        <v>3532</v>
      </c>
      <c r="I444" s="1057" t="s">
        <v>6367</v>
      </c>
      <c r="J444" s="1180">
        <f t="shared" si="6"/>
        <v>1.7648422399818144E-4</v>
      </c>
      <c r="K444" s="1180">
        <f>SUM(J$2:J444)</f>
        <v>0.99486546011176591</v>
      </c>
    </row>
    <row r="445" spans="1:11">
      <c r="A445" s="1057" t="s">
        <v>6379</v>
      </c>
      <c r="B445" s="1057" t="s">
        <v>184</v>
      </c>
      <c r="C445" s="1057" t="s">
        <v>6380</v>
      </c>
      <c r="D445" s="1057" t="s">
        <v>6381</v>
      </c>
      <c r="E445" s="1057" t="s">
        <v>5663</v>
      </c>
      <c r="F445" s="1057" t="s">
        <v>23</v>
      </c>
      <c r="G445" s="1060">
        <v>1000000</v>
      </c>
      <c r="H445" s="1057" t="s">
        <v>5993</v>
      </c>
      <c r="I445" s="1057" t="s">
        <v>6382</v>
      </c>
      <c r="J445" s="1180">
        <f t="shared" si="6"/>
        <v>1.7648422399818144E-4</v>
      </c>
      <c r="K445" s="1180">
        <f>SUM(J$2:J445)</f>
        <v>0.99504194433576409</v>
      </c>
    </row>
    <row r="446" spans="1:11">
      <c r="A446" s="1057" t="s">
        <v>2835</v>
      </c>
      <c r="B446" s="1057" t="s">
        <v>1575</v>
      </c>
      <c r="C446" s="1057" t="s">
        <v>2043</v>
      </c>
      <c r="D446" s="1057" t="s">
        <v>1120</v>
      </c>
      <c r="E446" s="1057" t="s">
        <v>188</v>
      </c>
      <c r="F446" s="1057" t="s">
        <v>23</v>
      </c>
      <c r="G446" s="1061">
        <v>941000</v>
      </c>
      <c r="H446" s="1057" t="s">
        <v>2058</v>
      </c>
      <c r="I446" s="1057" t="s">
        <v>3522</v>
      </c>
      <c r="J446" s="1180">
        <f t="shared" si="6"/>
        <v>1.6607165478228872E-4</v>
      </c>
      <c r="K446" s="1180">
        <f>SUM(J$2:J446)</f>
        <v>0.99520801599054642</v>
      </c>
    </row>
    <row r="447" spans="1:11">
      <c r="A447" s="1057" t="s">
        <v>5323</v>
      </c>
      <c r="B447" s="1057" t="s">
        <v>1575</v>
      </c>
      <c r="C447" s="1057" t="s">
        <v>5324</v>
      </c>
      <c r="D447" s="1057" t="s">
        <v>1120</v>
      </c>
      <c r="E447" s="1057" t="s">
        <v>188</v>
      </c>
      <c r="F447" s="1057" t="s">
        <v>23</v>
      </c>
      <c r="G447" s="1061">
        <v>836700</v>
      </c>
      <c r="H447" s="1057" t="s">
        <v>5454</v>
      </c>
      <c r="I447" s="1057" t="s">
        <v>5325</v>
      </c>
      <c r="J447" s="1180">
        <f t="shared" si="6"/>
        <v>1.476643502192784E-4</v>
      </c>
      <c r="K447" s="1180">
        <f>SUM(J$2:J447)</f>
        <v>0.99535568034076571</v>
      </c>
    </row>
    <row r="448" spans="1:11">
      <c r="A448" s="1057" t="s">
        <v>2837</v>
      </c>
      <c r="B448" s="1057" t="s">
        <v>1575</v>
      </c>
      <c r="C448" s="1057" t="s">
        <v>2094</v>
      </c>
      <c r="D448" s="1057" t="s">
        <v>1120</v>
      </c>
      <c r="E448" s="1057" t="s">
        <v>188</v>
      </c>
      <c r="F448" s="1057" t="s">
        <v>23</v>
      </c>
      <c r="G448" s="1061">
        <v>780000</v>
      </c>
      <c r="H448" s="1057" t="s">
        <v>2118</v>
      </c>
      <c r="I448" s="1057" t="s">
        <v>3607</v>
      </c>
      <c r="J448" s="1180">
        <f t="shared" si="6"/>
        <v>1.3765769471858153E-4</v>
      </c>
      <c r="K448" s="1180">
        <f>SUM(J$2:J448)</f>
        <v>0.99549333803548434</v>
      </c>
    </row>
    <row r="449" spans="1:11">
      <c r="A449" s="1057" t="s">
        <v>1887</v>
      </c>
      <c r="B449" s="1057" t="s">
        <v>1575</v>
      </c>
      <c r="C449" s="1057" t="s">
        <v>1888</v>
      </c>
      <c r="D449" s="1057" t="s">
        <v>1120</v>
      </c>
      <c r="E449" s="1057" t="s">
        <v>188</v>
      </c>
      <c r="F449" s="1057" t="s">
        <v>23</v>
      </c>
      <c r="G449" s="1060">
        <v>750000</v>
      </c>
      <c r="H449" s="1057" t="s">
        <v>1940</v>
      </c>
      <c r="I449" s="1057" t="s">
        <v>3604</v>
      </c>
      <c r="J449" s="1180">
        <f t="shared" si="6"/>
        <v>1.3236316799863609E-4</v>
      </c>
      <c r="K449" s="1180">
        <f>SUM(J$2:J449)</f>
        <v>0.99562570120348293</v>
      </c>
    </row>
    <row r="450" spans="1:11">
      <c r="A450" s="1057" t="s">
        <v>2972</v>
      </c>
      <c r="B450" s="1057" t="s">
        <v>185</v>
      </c>
      <c r="C450" s="1057" t="s">
        <v>2973</v>
      </c>
      <c r="D450" s="1057" t="s">
        <v>2974</v>
      </c>
      <c r="E450" s="1057" t="s">
        <v>5663</v>
      </c>
      <c r="F450" s="1057" t="s">
        <v>167</v>
      </c>
      <c r="G450" s="1060">
        <v>750000</v>
      </c>
      <c r="H450" s="1057" t="s">
        <v>2917</v>
      </c>
      <c r="I450" s="1057" t="s">
        <v>3700</v>
      </c>
      <c r="J450" s="1180">
        <f t="shared" si="6"/>
        <v>1.3236316799863609E-4</v>
      </c>
      <c r="K450" s="1180">
        <f>SUM(J$2:J450)</f>
        <v>0.99575806437148151</v>
      </c>
    </row>
    <row r="451" spans="1:11">
      <c r="A451" s="1057" t="s">
        <v>1887</v>
      </c>
      <c r="B451" s="1057" t="s">
        <v>1575</v>
      </c>
      <c r="C451" s="1057" t="s">
        <v>1888</v>
      </c>
      <c r="D451" s="1057" t="s">
        <v>1120</v>
      </c>
      <c r="E451" s="1057" t="s">
        <v>188</v>
      </c>
      <c r="F451" s="1057" t="s">
        <v>23</v>
      </c>
      <c r="G451" s="1061">
        <v>748600</v>
      </c>
      <c r="H451" s="1057" t="s">
        <v>1135</v>
      </c>
      <c r="I451" s="1057" t="s">
        <v>3604</v>
      </c>
      <c r="J451" s="1180">
        <f t="shared" ref="J451:J514" si="7">G451/SUM(G:G)</f>
        <v>1.3211609008503862E-4</v>
      </c>
      <c r="K451" s="1180">
        <f>SUM(J$2:J451)</f>
        <v>0.99589018046156652</v>
      </c>
    </row>
    <row r="452" spans="1:11">
      <c r="A452" s="1057" t="s">
        <v>5821</v>
      </c>
      <c r="B452" s="1057" t="s">
        <v>2661</v>
      </c>
      <c r="C452" s="1057" t="s">
        <v>5822</v>
      </c>
      <c r="D452" s="1057" t="s">
        <v>3705</v>
      </c>
      <c r="E452" s="1057" t="s">
        <v>5663</v>
      </c>
      <c r="F452" s="1057" t="s">
        <v>23</v>
      </c>
      <c r="G452" s="1061">
        <v>740546</v>
      </c>
      <c r="H452" s="1057" t="s">
        <v>3671</v>
      </c>
      <c r="I452" s="1057" t="s">
        <v>5520</v>
      </c>
      <c r="J452" s="1180">
        <f t="shared" si="7"/>
        <v>1.3069468614495728E-4</v>
      </c>
      <c r="K452" s="1180">
        <f>SUM(J$2:J452)</f>
        <v>0.99602087514771143</v>
      </c>
    </row>
    <row r="453" spans="1:11">
      <c r="A453" s="1057" t="s">
        <v>5326</v>
      </c>
      <c r="B453" s="1057" t="s">
        <v>1575</v>
      </c>
      <c r="C453" s="1057" t="s">
        <v>5327</v>
      </c>
      <c r="D453" s="1057" t="s">
        <v>1120</v>
      </c>
      <c r="E453" s="1057" t="s">
        <v>188</v>
      </c>
      <c r="F453" s="1057" t="s">
        <v>23</v>
      </c>
      <c r="G453" s="1061">
        <v>725100</v>
      </c>
      <c r="H453" s="1057" t="s">
        <v>5466</v>
      </c>
      <c r="I453" s="1057" t="s">
        <v>5328</v>
      </c>
      <c r="J453" s="1180">
        <f t="shared" si="7"/>
        <v>1.2796871082108136E-4</v>
      </c>
      <c r="K453" s="1180">
        <f>SUM(J$2:J453)</f>
        <v>0.99614884385853253</v>
      </c>
    </row>
    <row r="454" spans="1:11">
      <c r="A454" s="1057" t="s">
        <v>2835</v>
      </c>
      <c r="B454" s="1057" t="s">
        <v>1575</v>
      </c>
      <c r="C454" s="1057" t="s">
        <v>2043</v>
      </c>
      <c r="D454" s="1057" t="s">
        <v>1120</v>
      </c>
      <c r="E454" s="1057" t="s">
        <v>188</v>
      </c>
      <c r="F454" s="1057" t="s">
        <v>23</v>
      </c>
      <c r="G454" s="1061">
        <v>700000</v>
      </c>
      <c r="H454" s="1057" t="s">
        <v>2061</v>
      </c>
      <c r="I454" s="1057" t="s">
        <v>3522</v>
      </c>
      <c r="J454" s="1180">
        <f t="shared" si="7"/>
        <v>1.2353895679872699E-4</v>
      </c>
      <c r="K454" s="1180">
        <f>SUM(J$2:J454)</f>
        <v>0.99627238281533126</v>
      </c>
    </row>
    <row r="455" spans="1:11">
      <c r="A455" s="1057" t="s">
        <v>2837</v>
      </c>
      <c r="B455" s="1057" t="s">
        <v>1575</v>
      </c>
      <c r="C455" s="1057" t="s">
        <v>2094</v>
      </c>
      <c r="D455" s="1057" t="s">
        <v>1120</v>
      </c>
      <c r="E455" s="1057" t="s">
        <v>188</v>
      </c>
      <c r="F455" s="1057" t="s">
        <v>23</v>
      </c>
      <c r="G455" s="1060">
        <v>700000</v>
      </c>
      <c r="H455" s="1057" t="s">
        <v>2109</v>
      </c>
      <c r="I455" s="1057" t="s">
        <v>3607</v>
      </c>
      <c r="J455" s="1180">
        <f t="shared" si="7"/>
        <v>1.2353895679872699E-4</v>
      </c>
      <c r="K455" s="1180">
        <f>SUM(J$2:J455)</f>
        <v>0.99639592177212999</v>
      </c>
    </row>
    <row r="456" spans="1:11">
      <c r="A456" s="1057" t="s">
        <v>2837</v>
      </c>
      <c r="B456" s="1057" t="s">
        <v>1575</v>
      </c>
      <c r="C456" s="1057" t="s">
        <v>2094</v>
      </c>
      <c r="D456" s="1057" t="s">
        <v>1120</v>
      </c>
      <c r="E456" s="1057" t="s">
        <v>188</v>
      </c>
      <c r="F456" s="1057" t="s">
        <v>23</v>
      </c>
      <c r="G456" s="1061">
        <v>650372</v>
      </c>
      <c r="H456" s="1057" t="s">
        <v>2053</v>
      </c>
      <c r="I456" s="1057" t="s">
        <v>3607</v>
      </c>
      <c r="J456" s="1180">
        <f t="shared" si="7"/>
        <v>1.1478039773014525E-4</v>
      </c>
      <c r="K456" s="1180">
        <f>SUM(J$2:J456)</f>
        <v>0.99651070216986015</v>
      </c>
    </row>
    <row r="457" spans="1:11">
      <c r="A457" s="1057" t="s">
        <v>2846</v>
      </c>
      <c r="B457" s="1057" t="s">
        <v>187</v>
      </c>
      <c r="C457" s="1057" t="s">
        <v>2380</v>
      </c>
      <c r="D457" s="1057" t="s">
        <v>2381</v>
      </c>
      <c r="E457" s="1057" t="s">
        <v>5663</v>
      </c>
      <c r="F457" s="1057" t="s">
        <v>22</v>
      </c>
      <c r="G457" s="1060">
        <v>639554</v>
      </c>
      <c r="H457" s="1057" t="s">
        <v>2332</v>
      </c>
      <c r="I457" s="1057" t="s">
        <v>3701</v>
      </c>
      <c r="J457" s="1180">
        <f t="shared" si="7"/>
        <v>1.1287119139493293E-4</v>
      </c>
      <c r="K457" s="1180">
        <f>SUM(J$2:J457)</f>
        <v>0.99662357336125507</v>
      </c>
    </row>
    <row r="458" spans="1:11">
      <c r="A458" s="1057" t="s">
        <v>2775</v>
      </c>
      <c r="B458" s="1057" t="s">
        <v>187</v>
      </c>
      <c r="C458" s="1057" t="s">
        <v>2776</v>
      </c>
      <c r="D458" s="1057" t="s">
        <v>1129</v>
      </c>
      <c r="E458" s="1057" t="s">
        <v>5663</v>
      </c>
      <c r="F458" s="1057" t="s">
        <v>23</v>
      </c>
      <c r="G458" s="1060">
        <v>600000</v>
      </c>
      <c r="H458" s="1057" t="s">
        <v>1106</v>
      </c>
      <c r="I458" s="1057" t="s">
        <v>3702</v>
      </c>
      <c r="J458" s="1180">
        <f t="shared" si="7"/>
        <v>1.0589053439890886E-4</v>
      </c>
      <c r="K458" s="1180">
        <f>SUM(J$2:J458)</f>
        <v>0.99672946389565398</v>
      </c>
    </row>
    <row r="459" spans="1:11">
      <c r="A459" s="1057" t="s">
        <v>2025</v>
      </c>
      <c r="B459" s="1057" t="s">
        <v>1575</v>
      </c>
      <c r="C459" s="1057" t="s">
        <v>2026</v>
      </c>
      <c r="D459" s="1057" t="s">
        <v>1120</v>
      </c>
      <c r="E459" s="1057" t="s">
        <v>188</v>
      </c>
      <c r="F459" s="1057" t="s">
        <v>23</v>
      </c>
      <c r="G459" s="1061">
        <v>600000</v>
      </c>
      <c r="H459" s="1057" t="s">
        <v>2059</v>
      </c>
      <c r="I459" s="1057" t="s">
        <v>3605</v>
      </c>
      <c r="J459" s="1180">
        <f t="shared" si="7"/>
        <v>1.0589053439890886E-4</v>
      </c>
      <c r="K459" s="1180">
        <f>SUM(J$2:J459)</f>
        <v>0.99683535443005289</v>
      </c>
    </row>
    <row r="460" spans="1:11">
      <c r="A460" s="1057" t="s">
        <v>2865</v>
      </c>
      <c r="B460" s="1057" t="s">
        <v>1352</v>
      </c>
      <c r="C460" s="1057" t="s">
        <v>2529</v>
      </c>
      <c r="D460" s="1057" t="s">
        <v>1301</v>
      </c>
      <c r="E460" s="1057" t="s">
        <v>5805</v>
      </c>
      <c r="F460" s="1057" t="s">
        <v>22</v>
      </c>
      <c r="G460" s="1061">
        <v>600000</v>
      </c>
      <c r="H460" s="1057" t="s">
        <v>2506</v>
      </c>
      <c r="I460" s="1057" t="s">
        <v>3667</v>
      </c>
      <c r="J460" s="1180">
        <f t="shared" si="7"/>
        <v>1.0589053439890886E-4</v>
      </c>
      <c r="K460" s="1180">
        <f>SUM(J$2:J460)</f>
        <v>0.9969412449644518</v>
      </c>
    </row>
    <row r="461" spans="1:11">
      <c r="A461" s="1057" t="s">
        <v>2869</v>
      </c>
      <c r="B461" s="1057" t="s">
        <v>1352</v>
      </c>
      <c r="C461" s="1057" t="s">
        <v>2569</v>
      </c>
      <c r="D461" s="1057" t="s">
        <v>2570</v>
      </c>
      <c r="E461" s="1057" t="s">
        <v>5805</v>
      </c>
      <c r="F461" s="1057" t="s">
        <v>22</v>
      </c>
      <c r="G461" s="1060">
        <v>600000</v>
      </c>
      <c r="H461" s="1057" t="s">
        <v>2543</v>
      </c>
      <c r="I461" s="1057" t="s">
        <v>3667</v>
      </c>
      <c r="J461" s="1180">
        <f t="shared" si="7"/>
        <v>1.0589053439890886E-4</v>
      </c>
      <c r="K461" s="1180">
        <f>SUM(J$2:J461)</f>
        <v>0.99704713549885071</v>
      </c>
    </row>
    <row r="462" spans="1:11">
      <c r="A462" s="1057" t="s">
        <v>5544</v>
      </c>
      <c r="B462" s="1057" t="s">
        <v>1352</v>
      </c>
      <c r="C462" s="1057" t="s">
        <v>5545</v>
      </c>
      <c r="D462" s="1057" t="s">
        <v>5546</v>
      </c>
      <c r="E462" s="1057" t="s">
        <v>5805</v>
      </c>
      <c r="F462" s="1057" t="s">
        <v>22</v>
      </c>
      <c r="G462" s="1061">
        <v>600000</v>
      </c>
      <c r="H462" s="1057" t="s">
        <v>5474</v>
      </c>
      <c r="I462" s="1057" t="s">
        <v>5547</v>
      </c>
      <c r="J462" s="1180">
        <f t="shared" si="7"/>
        <v>1.0589053439890886E-4</v>
      </c>
      <c r="K462" s="1180">
        <f>SUM(J$2:J462)</f>
        <v>0.99715302603324962</v>
      </c>
    </row>
    <row r="463" spans="1:11">
      <c r="A463" s="1057" t="s">
        <v>2837</v>
      </c>
      <c r="B463" s="1057" t="s">
        <v>1575</v>
      </c>
      <c r="C463" s="1057" t="s">
        <v>2094</v>
      </c>
      <c r="D463" s="1057" t="s">
        <v>1120</v>
      </c>
      <c r="E463" s="1057" t="s">
        <v>188</v>
      </c>
      <c r="F463" s="1057" t="s">
        <v>23</v>
      </c>
      <c r="G463" s="1060">
        <v>540000</v>
      </c>
      <c r="H463" s="1057" t="s">
        <v>2102</v>
      </c>
      <c r="I463" s="1057" t="s">
        <v>3607</v>
      </c>
      <c r="J463" s="1180">
        <f t="shared" si="7"/>
        <v>9.5301480959017975E-5</v>
      </c>
      <c r="K463" s="1180">
        <f>SUM(J$2:J463)</f>
        <v>0.99724832751420867</v>
      </c>
    </row>
    <row r="464" spans="1:11">
      <c r="A464" s="1057" t="s">
        <v>1889</v>
      </c>
      <c r="B464" s="1057" t="s">
        <v>1575</v>
      </c>
      <c r="C464" s="1057" t="s">
        <v>1890</v>
      </c>
      <c r="D464" s="1057" t="s">
        <v>1120</v>
      </c>
      <c r="E464" s="1057" t="s">
        <v>188</v>
      </c>
      <c r="F464" s="1057" t="s">
        <v>23</v>
      </c>
      <c r="G464" s="1060">
        <v>502735</v>
      </c>
      <c r="H464" s="1057" t="s">
        <v>2022</v>
      </c>
      <c r="I464" s="1057" t="s">
        <v>3570</v>
      </c>
      <c r="J464" s="1180">
        <f t="shared" si="7"/>
        <v>8.8724796351725746E-5</v>
      </c>
      <c r="K464" s="1180">
        <f>SUM(J$2:J464)</f>
        <v>0.99733705231056036</v>
      </c>
    </row>
    <row r="465" spans="1:11">
      <c r="A465" s="1057" t="s">
        <v>1887</v>
      </c>
      <c r="B465" s="1057" t="s">
        <v>1575</v>
      </c>
      <c r="C465" s="1057" t="s">
        <v>1888</v>
      </c>
      <c r="D465" s="1057" t="s">
        <v>1120</v>
      </c>
      <c r="E465" s="1057" t="s">
        <v>188</v>
      </c>
      <c r="F465" s="1057" t="s">
        <v>23</v>
      </c>
      <c r="G465" s="1061">
        <v>500000</v>
      </c>
      <c r="H465" s="1057" t="s">
        <v>1945</v>
      </c>
      <c r="I465" s="1057" t="s">
        <v>3604</v>
      </c>
      <c r="J465" s="1180">
        <f t="shared" si="7"/>
        <v>8.824211199909072E-5</v>
      </c>
      <c r="K465" s="1180">
        <f>SUM(J$2:J465)</f>
        <v>0.99742529442255945</v>
      </c>
    </row>
    <row r="466" spans="1:11">
      <c r="A466" s="1057" t="s">
        <v>1925</v>
      </c>
      <c r="B466" s="1057" t="s">
        <v>1575</v>
      </c>
      <c r="C466" s="1057" t="s">
        <v>1926</v>
      </c>
      <c r="D466" s="1057" t="s">
        <v>1120</v>
      </c>
      <c r="E466" s="1057" t="s">
        <v>188</v>
      </c>
      <c r="F466" s="1057" t="s">
        <v>23</v>
      </c>
      <c r="G466" s="1061">
        <v>500000</v>
      </c>
      <c r="H466" s="1057" t="s">
        <v>1949</v>
      </c>
      <c r="I466" s="1057" t="s">
        <v>3596</v>
      </c>
      <c r="J466" s="1180">
        <f t="shared" si="7"/>
        <v>8.824211199909072E-5</v>
      </c>
      <c r="K466" s="1180">
        <f>SUM(J$2:J466)</f>
        <v>0.99751353653455854</v>
      </c>
    </row>
    <row r="467" spans="1:11">
      <c r="A467" s="1057" t="s">
        <v>2025</v>
      </c>
      <c r="B467" s="1057" t="s">
        <v>1575</v>
      </c>
      <c r="C467" s="1057" t="s">
        <v>2026</v>
      </c>
      <c r="D467" s="1057" t="s">
        <v>1120</v>
      </c>
      <c r="E467" s="1057" t="s">
        <v>188</v>
      </c>
      <c r="F467" s="1057" t="s">
        <v>23</v>
      </c>
      <c r="G467" s="1061">
        <v>500000</v>
      </c>
      <c r="H467" s="1057" t="s">
        <v>2063</v>
      </c>
      <c r="I467" s="1057" t="s">
        <v>3605</v>
      </c>
      <c r="J467" s="1180">
        <f t="shared" si="7"/>
        <v>8.824211199909072E-5</v>
      </c>
      <c r="K467" s="1180">
        <f>SUM(J$2:J467)</f>
        <v>0.99760177864655764</v>
      </c>
    </row>
    <row r="468" spans="1:11">
      <c r="A468" s="1057" t="s">
        <v>2835</v>
      </c>
      <c r="B468" s="1057" t="s">
        <v>1575</v>
      </c>
      <c r="C468" s="1057" t="s">
        <v>2043</v>
      </c>
      <c r="D468" s="1057" t="s">
        <v>1120</v>
      </c>
      <c r="E468" s="1057" t="s">
        <v>188</v>
      </c>
      <c r="F468" s="1057" t="s">
        <v>23</v>
      </c>
      <c r="G468" s="1061">
        <v>500000</v>
      </c>
      <c r="H468" s="1057" t="s">
        <v>2063</v>
      </c>
      <c r="I468" s="1057" t="s">
        <v>3522</v>
      </c>
      <c r="J468" s="1180">
        <f t="shared" si="7"/>
        <v>8.824211199909072E-5</v>
      </c>
      <c r="K468" s="1180">
        <f>SUM(J$2:J468)</f>
        <v>0.99769002075855673</v>
      </c>
    </row>
    <row r="469" spans="1:11">
      <c r="A469" s="1057" t="s">
        <v>2023</v>
      </c>
      <c r="B469" s="1057" t="s">
        <v>1575</v>
      </c>
      <c r="C469" s="1057" t="s">
        <v>2024</v>
      </c>
      <c r="D469" s="1057" t="s">
        <v>1120</v>
      </c>
      <c r="E469" s="1057" t="s">
        <v>188</v>
      </c>
      <c r="F469" s="1057" t="s">
        <v>23</v>
      </c>
      <c r="G469" s="1061">
        <v>500000</v>
      </c>
      <c r="H469" s="1057" t="s">
        <v>2071</v>
      </c>
      <c r="I469" s="1057" t="s">
        <v>3603</v>
      </c>
      <c r="J469" s="1180">
        <f t="shared" si="7"/>
        <v>8.824211199909072E-5</v>
      </c>
      <c r="K469" s="1180">
        <f>SUM(J$2:J469)</f>
        <v>0.99777826287055582</v>
      </c>
    </row>
    <row r="470" spans="1:11">
      <c r="A470" s="1057" t="s">
        <v>2835</v>
      </c>
      <c r="B470" s="1057" t="s">
        <v>1575</v>
      </c>
      <c r="C470" s="1057" t="s">
        <v>2043</v>
      </c>
      <c r="D470" s="1057" t="s">
        <v>1120</v>
      </c>
      <c r="E470" s="1057" t="s">
        <v>188</v>
      </c>
      <c r="F470" s="1057" t="s">
        <v>23</v>
      </c>
      <c r="G470" s="1061">
        <v>500000</v>
      </c>
      <c r="H470" s="1057" t="s">
        <v>2071</v>
      </c>
      <c r="I470" s="1057" t="s">
        <v>3522</v>
      </c>
      <c r="J470" s="1180">
        <f t="shared" si="7"/>
        <v>8.824211199909072E-5</v>
      </c>
      <c r="K470" s="1180">
        <f>SUM(J$2:J470)</f>
        <v>0.99786650498255491</v>
      </c>
    </row>
    <row r="471" spans="1:11">
      <c r="A471" s="1057" t="s">
        <v>2837</v>
      </c>
      <c r="B471" s="1057" t="s">
        <v>1575</v>
      </c>
      <c r="C471" s="1057" t="s">
        <v>2094</v>
      </c>
      <c r="D471" s="1057" t="s">
        <v>1120</v>
      </c>
      <c r="E471" s="1057" t="s">
        <v>188</v>
      </c>
      <c r="F471" s="1057" t="s">
        <v>23</v>
      </c>
      <c r="G471" s="1060">
        <v>500000</v>
      </c>
      <c r="H471" s="1057" t="s">
        <v>2072</v>
      </c>
      <c r="I471" s="1057" t="s">
        <v>3607</v>
      </c>
      <c r="J471" s="1180">
        <f t="shared" si="7"/>
        <v>8.824211199909072E-5</v>
      </c>
      <c r="K471" s="1180">
        <f>SUM(J$2:J471)</f>
        <v>0.99795474709455401</v>
      </c>
    </row>
    <row r="472" spans="1:11">
      <c r="A472" s="1057" t="s">
        <v>2128</v>
      </c>
      <c r="B472" s="1057" t="s">
        <v>1575</v>
      </c>
      <c r="C472" s="1057" t="s">
        <v>2129</v>
      </c>
      <c r="D472" s="1057" t="s">
        <v>1120</v>
      </c>
      <c r="E472" s="1057" t="s">
        <v>188</v>
      </c>
      <c r="F472" s="1057" t="s">
        <v>23</v>
      </c>
      <c r="G472" s="1060">
        <v>500000</v>
      </c>
      <c r="H472" s="1057" t="s">
        <v>2117</v>
      </c>
      <c r="I472" s="1057" t="s">
        <v>3599</v>
      </c>
      <c r="J472" s="1180">
        <f t="shared" si="7"/>
        <v>8.824211199909072E-5</v>
      </c>
      <c r="K472" s="1180">
        <f>SUM(J$2:J472)</f>
        <v>0.9980429892065531</v>
      </c>
    </row>
    <row r="473" spans="1:11">
      <c r="A473" s="1057" t="s">
        <v>2843</v>
      </c>
      <c r="B473" s="1057" t="s">
        <v>185</v>
      </c>
      <c r="C473" s="1057" t="s">
        <v>2145</v>
      </c>
      <c r="D473" s="1057" t="s">
        <v>1128</v>
      </c>
      <c r="E473" s="1057" t="s">
        <v>5663</v>
      </c>
      <c r="F473" s="1057" t="s">
        <v>167</v>
      </c>
      <c r="G473" s="1061">
        <v>500000</v>
      </c>
      <c r="H473" s="1057" t="s">
        <v>2102</v>
      </c>
      <c r="I473" s="1057" t="s">
        <v>3703</v>
      </c>
      <c r="J473" s="1180">
        <f t="shared" si="7"/>
        <v>8.824211199909072E-5</v>
      </c>
      <c r="K473" s="1180">
        <f>SUM(J$2:J473)</f>
        <v>0.99813123131855219</v>
      </c>
    </row>
    <row r="474" spans="1:11">
      <c r="A474" s="1057" t="s">
        <v>2850</v>
      </c>
      <c r="B474" s="1057" t="s">
        <v>185</v>
      </c>
      <c r="C474" s="1057" t="s">
        <v>2382</v>
      </c>
      <c r="D474" s="1057" t="s">
        <v>1121</v>
      </c>
      <c r="E474" s="1057" t="s">
        <v>5663</v>
      </c>
      <c r="F474" s="1057" t="s">
        <v>167</v>
      </c>
      <c r="G474" s="1061">
        <v>500000</v>
      </c>
      <c r="H474" s="1057" t="s">
        <v>2332</v>
      </c>
      <c r="I474" s="1057" t="s">
        <v>3634</v>
      </c>
      <c r="J474" s="1180">
        <f t="shared" si="7"/>
        <v>8.824211199909072E-5</v>
      </c>
      <c r="K474" s="1180">
        <f>SUM(J$2:J474)</f>
        <v>0.99821947343055129</v>
      </c>
    </row>
    <row r="475" spans="1:11">
      <c r="A475" s="1057" t="s">
        <v>2854</v>
      </c>
      <c r="B475" s="1057" t="s">
        <v>185</v>
      </c>
      <c r="C475" s="1057" t="s">
        <v>2383</v>
      </c>
      <c r="D475" s="1057" t="s">
        <v>1121</v>
      </c>
      <c r="E475" s="1057" t="s">
        <v>5663</v>
      </c>
      <c r="F475" s="1057" t="s">
        <v>167</v>
      </c>
      <c r="G475" s="1061">
        <v>500000</v>
      </c>
      <c r="H475" s="1057" t="s">
        <v>2334</v>
      </c>
      <c r="I475" s="1057" t="s">
        <v>3577</v>
      </c>
      <c r="J475" s="1180">
        <f t="shared" si="7"/>
        <v>8.824211199909072E-5</v>
      </c>
      <c r="K475" s="1180">
        <f>SUM(J$2:J475)</f>
        <v>0.99830771554255038</v>
      </c>
    </row>
    <row r="476" spans="1:11">
      <c r="A476" s="1057" t="s">
        <v>2888</v>
      </c>
      <c r="B476" s="1057" t="s">
        <v>1352</v>
      </c>
      <c r="C476" s="1057" t="s">
        <v>2889</v>
      </c>
      <c r="D476" s="1057" t="s">
        <v>2890</v>
      </c>
      <c r="E476" s="1057" t="s">
        <v>5805</v>
      </c>
      <c r="F476" s="1057" t="s">
        <v>22</v>
      </c>
      <c r="G476" s="1061">
        <v>500000</v>
      </c>
      <c r="H476" s="1057" t="s">
        <v>2751</v>
      </c>
      <c r="I476" s="1057" t="s">
        <v>3667</v>
      </c>
      <c r="J476" s="1180">
        <f t="shared" si="7"/>
        <v>8.824211199909072E-5</v>
      </c>
      <c r="K476" s="1180">
        <f>SUM(J$2:J476)</f>
        <v>0.99839595765454947</v>
      </c>
    </row>
    <row r="477" spans="1:11">
      <c r="A477" s="1057" t="s">
        <v>3077</v>
      </c>
      <c r="B477" s="1057" t="s">
        <v>1352</v>
      </c>
      <c r="C477" s="1057" t="s">
        <v>3078</v>
      </c>
      <c r="D477" s="1057" t="s">
        <v>3079</v>
      </c>
      <c r="E477" s="1057" t="s">
        <v>5805</v>
      </c>
      <c r="F477" s="1057" t="s">
        <v>22</v>
      </c>
      <c r="G477" s="1061">
        <v>500000</v>
      </c>
      <c r="H477" s="1057" t="s">
        <v>3028</v>
      </c>
      <c r="I477" s="1057" t="s">
        <v>3704</v>
      </c>
      <c r="J477" s="1180">
        <f t="shared" si="7"/>
        <v>8.824211199909072E-5</v>
      </c>
      <c r="K477" s="1180">
        <f>SUM(J$2:J477)</f>
        <v>0.99848419976654856</v>
      </c>
    </row>
    <row r="478" spans="1:11">
      <c r="A478" s="1057" t="s">
        <v>2977</v>
      </c>
      <c r="B478" s="1057" t="s">
        <v>1575</v>
      </c>
      <c r="C478" s="1057" t="s">
        <v>2978</v>
      </c>
      <c r="D478" s="1057" t="s">
        <v>1120</v>
      </c>
      <c r="E478" s="1057" t="s">
        <v>188</v>
      </c>
      <c r="F478" s="1057" t="s">
        <v>23</v>
      </c>
      <c r="G478" s="1061">
        <v>500000</v>
      </c>
      <c r="H478" s="1057" t="s">
        <v>3043</v>
      </c>
      <c r="I478" s="1057" t="s">
        <v>3564</v>
      </c>
      <c r="J478" s="1180">
        <f t="shared" si="7"/>
        <v>8.824211199909072E-5</v>
      </c>
      <c r="K478" s="1180">
        <f>SUM(J$2:J478)</f>
        <v>0.99857244187854766</v>
      </c>
    </row>
    <row r="479" spans="1:11">
      <c r="A479" s="1057" t="s">
        <v>5842</v>
      </c>
      <c r="B479" s="1057" t="s">
        <v>1352</v>
      </c>
      <c r="C479" s="1057" t="s">
        <v>5843</v>
      </c>
      <c r="D479" s="1057" t="s">
        <v>5844</v>
      </c>
      <c r="E479" s="1057" t="s">
        <v>5805</v>
      </c>
      <c r="F479" s="1057" t="s">
        <v>22</v>
      </c>
      <c r="G479" s="1061">
        <v>500000</v>
      </c>
      <c r="H479" s="1057" t="s">
        <v>5796</v>
      </c>
      <c r="I479" s="1057" t="s">
        <v>3704</v>
      </c>
      <c r="J479" s="1180">
        <f t="shared" si="7"/>
        <v>8.824211199909072E-5</v>
      </c>
      <c r="K479" s="1180">
        <f>SUM(J$2:J479)</f>
        <v>0.99866068399054675</v>
      </c>
    </row>
    <row r="480" spans="1:11">
      <c r="A480" s="1057" t="s">
        <v>5850</v>
      </c>
      <c r="B480" s="1057" t="s">
        <v>184</v>
      </c>
      <c r="C480" s="1057" t="s">
        <v>5851</v>
      </c>
      <c r="D480" s="1057" t="s">
        <v>5852</v>
      </c>
      <c r="E480" s="1057" t="s">
        <v>5663</v>
      </c>
      <c r="F480" s="1057" t="s">
        <v>23</v>
      </c>
      <c r="G480" s="1061">
        <v>500000</v>
      </c>
      <c r="H480" s="1057" t="s">
        <v>3584</v>
      </c>
      <c r="I480" s="1057" t="s">
        <v>5853</v>
      </c>
      <c r="J480" s="1180">
        <f t="shared" si="7"/>
        <v>8.824211199909072E-5</v>
      </c>
      <c r="K480" s="1180">
        <f>SUM(J$2:J480)</f>
        <v>0.99874892610254584</v>
      </c>
    </row>
    <row r="481" spans="1:11">
      <c r="A481" s="1057" t="s">
        <v>2882</v>
      </c>
      <c r="B481" s="1057" t="s">
        <v>1352</v>
      </c>
      <c r="C481" s="1057" t="s">
        <v>2883</v>
      </c>
      <c r="D481" s="1057" t="s">
        <v>1299</v>
      </c>
      <c r="E481" s="1057" t="s">
        <v>5805</v>
      </c>
      <c r="F481" s="1057" t="s">
        <v>22</v>
      </c>
      <c r="G481" s="1061">
        <v>465000</v>
      </c>
      <c r="H481" s="1057" t="s">
        <v>2745</v>
      </c>
      <c r="I481" s="1057" t="s">
        <v>3667</v>
      </c>
      <c r="J481" s="1180">
        <f t="shared" si="7"/>
        <v>8.2065164159154363E-5</v>
      </c>
      <c r="K481" s="1180">
        <f>SUM(J$2:J481)</f>
        <v>0.99883099126670505</v>
      </c>
    </row>
    <row r="482" spans="1:11">
      <c r="A482" s="1057" t="s">
        <v>2023</v>
      </c>
      <c r="B482" s="1057" t="s">
        <v>1575</v>
      </c>
      <c r="C482" s="1057" t="s">
        <v>2024</v>
      </c>
      <c r="D482" s="1057" t="s">
        <v>1120</v>
      </c>
      <c r="E482" s="1057" t="s">
        <v>188</v>
      </c>
      <c r="F482" s="1057" t="s">
        <v>23</v>
      </c>
      <c r="G482" s="1061">
        <v>447000</v>
      </c>
      <c r="H482" s="1057" t="s">
        <v>1255</v>
      </c>
      <c r="I482" s="1057" t="s">
        <v>3603</v>
      </c>
      <c r="J482" s="1180">
        <f t="shared" si="7"/>
        <v>7.8888448127187099E-5</v>
      </c>
      <c r="K482" s="1180">
        <f>SUM(J$2:J482)</f>
        <v>0.99890987971483225</v>
      </c>
    </row>
    <row r="483" spans="1:11">
      <c r="A483" s="1057" t="s">
        <v>1925</v>
      </c>
      <c r="B483" s="1057" t="s">
        <v>1575</v>
      </c>
      <c r="C483" s="1057" t="s">
        <v>1926</v>
      </c>
      <c r="D483" s="1057" t="s">
        <v>1120</v>
      </c>
      <c r="E483" s="1057" t="s">
        <v>188</v>
      </c>
      <c r="F483" s="1057" t="s">
        <v>23</v>
      </c>
      <c r="G483" s="1061">
        <v>400000</v>
      </c>
      <c r="H483" s="1057" t="s">
        <v>1953</v>
      </c>
      <c r="I483" s="1057" t="s">
        <v>3596</v>
      </c>
      <c r="J483" s="1180">
        <f t="shared" si="7"/>
        <v>7.0593689599272576E-5</v>
      </c>
      <c r="K483" s="1180">
        <f>SUM(J$2:J483)</f>
        <v>0.99898047340443152</v>
      </c>
    </row>
    <row r="484" spans="1:11">
      <c r="A484" s="1057" t="s">
        <v>2872</v>
      </c>
      <c r="B484" s="1057" t="s">
        <v>1352</v>
      </c>
      <c r="C484" s="1057" t="s">
        <v>2574</v>
      </c>
      <c r="D484" s="1057" t="s">
        <v>2575</v>
      </c>
      <c r="E484" s="1057" t="s">
        <v>5805</v>
      </c>
      <c r="F484" s="1057" t="s">
        <v>22</v>
      </c>
      <c r="G484" s="1061">
        <v>400000</v>
      </c>
      <c r="H484" s="1057" t="s">
        <v>1808</v>
      </c>
      <c r="I484" s="1057" t="s">
        <v>3667</v>
      </c>
      <c r="J484" s="1180">
        <f t="shared" si="7"/>
        <v>7.0593689599272576E-5</v>
      </c>
      <c r="K484" s="1180">
        <f>SUM(J$2:J484)</f>
        <v>0.9990510670940308</v>
      </c>
    </row>
    <row r="485" spans="1:11">
      <c r="A485" s="1057" t="s">
        <v>2835</v>
      </c>
      <c r="B485" s="1057" t="s">
        <v>1575</v>
      </c>
      <c r="C485" s="1057" t="s">
        <v>2043</v>
      </c>
      <c r="D485" s="1057" t="s">
        <v>1120</v>
      </c>
      <c r="E485" s="1057" t="s">
        <v>188</v>
      </c>
      <c r="F485" s="1057" t="s">
        <v>23</v>
      </c>
      <c r="G485" s="1061">
        <v>336200</v>
      </c>
      <c r="H485" s="1057" t="s">
        <v>2074</v>
      </c>
      <c r="I485" s="1057" t="s">
        <v>3522</v>
      </c>
      <c r="J485" s="1180">
        <f t="shared" si="7"/>
        <v>5.9333996108188598E-5</v>
      </c>
      <c r="K485" s="1180">
        <f>SUM(J$2:J485)</f>
        <v>0.99911040109013893</v>
      </c>
    </row>
    <row r="486" spans="1:11">
      <c r="A486" s="1057" t="s">
        <v>1887</v>
      </c>
      <c r="B486" s="1057" t="s">
        <v>1575</v>
      </c>
      <c r="C486" s="1057" t="s">
        <v>1888</v>
      </c>
      <c r="D486" s="1057" t="s">
        <v>1120</v>
      </c>
      <c r="E486" s="1057" t="s">
        <v>188</v>
      </c>
      <c r="F486" s="1057" t="s">
        <v>23</v>
      </c>
      <c r="G486" s="1061">
        <v>313100</v>
      </c>
      <c r="H486" s="1057" t="s">
        <v>1911</v>
      </c>
      <c r="I486" s="1057" t="s">
        <v>3604</v>
      </c>
      <c r="J486" s="1180">
        <f t="shared" si="7"/>
        <v>5.5257210533830607E-5</v>
      </c>
      <c r="K486" s="1180">
        <f>SUM(J$2:J486)</f>
        <v>0.99916565830067272</v>
      </c>
    </row>
    <row r="487" spans="1:11">
      <c r="A487" s="1057" t="s">
        <v>2837</v>
      </c>
      <c r="B487" s="1057" t="s">
        <v>1575</v>
      </c>
      <c r="C487" s="1057" t="s">
        <v>2094</v>
      </c>
      <c r="D487" s="1057" t="s">
        <v>1120</v>
      </c>
      <c r="E487" s="1057" t="s">
        <v>188</v>
      </c>
      <c r="F487" s="1057" t="s">
        <v>23</v>
      </c>
      <c r="G487" s="1061">
        <v>309500</v>
      </c>
      <c r="H487" s="1057" t="s">
        <v>2120</v>
      </c>
      <c r="I487" s="1057" t="s">
        <v>3607</v>
      </c>
      <c r="J487" s="1180">
        <f t="shared" si="7"/>
        <v>5.4621867327437156E-5</v>
      </c>
      <c r="K487" s="1180">
        <f>SUM(J$2:J487)</f>
        <v>0.99922028016800013</v>
      </c>
    </row>
    <row r="488" spans="1:11">
      <c r="A488" s="1057" t="s">
        <v>5812</v>
      </c>
      <c r="B488" s="1057" t="s">
        <v>1575</v>
      </c>
      <c r="C488" s="1057" t="s">
        <v>5813</v>
      </c>
      <c r="D488" s="1057" t="s">
        <v>1120</v>
      </c>
      <c r="E488" s="1057" t="s">
        <v>188</v>
      </c>
      <c r="F488" s="1057" t="s">
        <v>23</v>
      </c>
      <c r="G488" s="1061">
        <v>300000</v>
      </c>
      <c r="H488" s="1057" t="s">
        <v>5798</v>
      </c>
      <c r="I488" s="1057" t="s">
        <v>3562</v>
      </c>
      <c r="J488" s="1180">
        <f t="shared" si="7"/>
        <v>5.2945267199454432E-5</v>
      </c>
      <c r="K488" s="1180">
        <f>SUM(J$2:J488)</f>
        <v>0.99927322543519959</v>
      </c>
    </row>
    <row r="489" spans="1:11">
      <c r="A489" s="1057" t="s">
        <v>2977</v>
      </c>
      <c r="B489" s="1057" t="s">
        <v>1575</v>
      </c>
      <c r="C489" s="1057" t="s">
        <v>2978</v>
      </c>
      <c r="D489" s="1057" t="s">
        <v>1120</v>
      </c>
      <c r="E489" s="1057" t="s">
        <v>188</v>
      </c>
      <c r="F489" s="1057" t="s">
        <v>23</v>
      </c>
      <c r="G489" s="1061">
        <v>299800</v>
      </c>
      <c r="H489" s="1057" t="s">
        <v>3154</v>
      </c>
      <c r="I489" s="1057" t="s">
        <v>3564</v>
      </c>
      <c r="J489" s="1180">
        <f t="shared" si="7"/>
        <v>5.2909970354654794E-5</v>
      </c>
      <c r="K489" s="1180">
        <f>SUM(J$2:J489)</f>
        <v>0.99932613540555426</v>
      </c>
    </row>
    <row r="490" spans="1:11">
      <c r="A490" s="1057" t="s">
        <v>1887</v>
      </c>
      <c r="B490" s="1057" t="s">
        <v>1575</v>
      </c>
      <c r="C490" s="1057" t="s">
        <v>1888</v>
      </c>
      <c r="D490" s="1057" t="s">
        <v>1120</v>
      </c>
      <c r="E490" s="1057" t="s">
        <v>188</v>
      </c>
      <c r="F490" s="1057" t="s">
        <v>23</v>
      </c>
      <c r="G490" s="1061">
        <v>282561</v>
      </c>
      <c r="H490" s="1057" t="s">
        <v>1183</v>
      </c>
      <c r="I490" s="1057" t="s">
        <v>3604</v>
      </c>
      <c r="J490" s="1180">
        <f t="shared" si="7"/>
        <v>4.9867558817150149E-5</v>
      </c>
      <c r="K490" s="1180">
        <f>SUM(J$2:J490)</f>
        <v>0.99937600296437146</v>
      </c>
    </row>
    <row r="491" spans="1:11">
      <c r="A491" s="1057" t="s">
        <v>5681</v>
      </c>
      <c r="B491" s="1057" t="s">
        <v>1575</v>
      </c>
      <c r="C491" s="1057" t="s">
        <v>5682</v>
      </c>
      <c r="D491" s="1057" t="s">
        <v>1120</v>
      </c>
      <c r="E491" s="1057" t="s">
        <v>188</v>
      </c>
      <c r="F491" s="1057" t="s">
        <v>23</v>
      </c>
      <c r="G491" s="1060">
        <v>250012</v>
      </c>
      <c r="H491" s="1057" t="s">
        <v>5781</v>
      </c>
      <c r="I491" s="1057" t="s">
        <v>5683</v>
      </c>
      <c r="J491" s="1180">
        <f t="shared" si="7"/>
        <v>4.4123173810233341E-5</v>
      </c>
      <c r="K491" s="1180">
        <f>SUM(J$2:J491)</f>
        <v>0.99942012613818165</v>
      </c>
    </row>
    <row r="492" spans="1:11">
      <c r="A492" s="1057" t="s">
        <v>2619</v>
      </c>
      <c r="B492" s="1057" t="s">
        <v>1575</v>
      </c>
      <c r="C492" s="1057" t="s">
        <v>2568</v>
      </c>
      <c r="D492" s="1057" t="s">
        <v>1120</v>
      </c>
      <c r="E492" s="1057" t="s">
        <v>188</v>
      </c>
      <c r="F492" s="1057" t="s">
        <v>23</v>
      </c>
      <c r="G492" s="1061">
        <v>250000</v>
      </c>
      <c r="H492" s="1057" t="s">
        <v>2553</v>
      </c>
      <c r="I492" s="1057" t="s">
        <v>3509</v>
      </c>
      <c r="J492" s="1180">
        <f t="shared" si="7"/>
        <v>4.412105599954536E-5</v>
      </c>
      <c r="K492" s="1180">
        <f>SUM(J$2:J492)</f>
        <v>0.99946424719418114</v>
      </c>
    </row>
    <row r="493" spans="1:11">
      <c r="A493" s="1057" t="s">
        <v>2835</v>
      </c>
      <c r="B493" s="1057" t="s">
        <v>1575</v>
      </c>
      <c r="C493" s="1057" t="s">
        <v>2043</v>
      </c>
      <c r="D493" s="1057" t="s">
        <v>1120</v>
      </c>
      <c r="E493" s="1057" t="s">
        <v>188</v>
      </c>
      <c r="F493" s="1057" t="s">
        <v>23</v>
      </c>
      <c r="G493" s="1061">
        <v>220400</v>
      </c>
      <c r="H493" s="1057" t="s">
        <v>1141</v>
      </c>
      <c r="I493" s="1057" t="s">
        <v>3522</v>
      </c>
      <c r="J493" s="1180">
        <f t="shared" si="7"/>
        <v>3.8897122969199192E-5</v>
      </c>
      <c r="K493" s="1180">
        <f>SUM(J$2:J493)</f>
        <v>0.99950314431715037</v>
      </c>
    </row>
    <row r="494" spans="1:11">
      <c r="A494" s="1057" t="s">
        <v>2023</v>
      </c>
      <c r="B494" s="1057" t="s">
        <v>1575</v>
      </c>
      <c r="C494" s="1057" t="s">
        <v>2024</v>
      </c>
      <c r="D494" s="1057" t="s">
        <v>1120</v>
      </c>
      <c r="E494" s="1057" t="s">
        <v>188</v>
      </c>
      <c r="F494" s="1057" t="s">
        <v>23</v>
      </c>
      <c r="G494" s="1061">
        <v>212600</v>
      </c>
      <c r="H494" s="1057" t="s">
        <v>1178</v>
      </c>
      <c r="I494" s="1057" t="s">
        <v>3603</v>
      </c>
      <c r="J494" s="1180">
        <f t="shared" si="7"/>
        <v>3.7520546022013377E-5</v>
      </c>
      <c r="K494" s="1180">
        <f>SUM(J$2:J494)</f>
        <v>0.99954066486317239</v>
      </c>
    </row>
    <row r="495" spans="1:11">
      <c r="A495" s="1057" t="s">
        <v>2835</v>
      </c>
      <c r="B495" s="1057" t="s">
        <v>1575</v>
      </c>
      <c r="C495" s="1057" t="s">
        <v>2043</v>
      </c>
      <c r="D495" s="1057" t="s">
        <v>1120</v>
      </c>
      <c r="E495" s="1057" t="s">
        <v>188</v>
      </c>
      <c r="F495" s="1057" t="s">
        <v>23</v>
      </c>
      <c r="G495" s="1061">
        <v>200000</v>
      </c>
      <c r="H495" s="1057" t="s">
        <v>2044</v>
      </c>
      <c r="I495" s="1057" t="s">
        <v>3522</v>
      </c>
      <c r="J495" s="1180">
        <f t="shared" si="7"/>
        <v>3.5296844799636288E-5</v>
      </c>
      <c r="K495" s="1180">
        <f>SUM(J$2:J495)</f>
        <v>0.99957596170797203</v>
      </c>
    </row>
    <row r="496" spans="1:11">
      <c r="A496" s="1057" t="s">
        <v>2835</v>
      </c>
      <c r="B496" s="1057" t="s">
        <v>1575</v>
      </c>
      <c r="C496" s="1057" t="s">
        <v>2043</v>
      </c>
      <c r="D496" s="1057" t="s">
        <v>1120</v>
      </c>
      <c r="E496" s="1057" t="s">
        <v>188</v>
      </c>
      <c r="F496" s="1057" t="s">
        <v>23</v>
      </c>
      <c r="G496" s="1061">
        <v>200000</v>
      </c>
      <c r="H496" s="1057" t="s">
        <v>2064</v>
      </c>
      <c r="I496" s="1057" t="s">
        <v>3522</v>
      </c>
      <c r="J496" s="1180">
        <f t="shared" si="7"/>
        <v>3.5296844799636288E-5</v>
      </c>
      <c r="K496" s="1180">
        <f>SUM(J$2:J496)</f>
        <v>0.99961125855277166</v>
      </c>
    </row>
    <row r="497" spans="1:11">
      <c r="A497" s="1057" t="s">
        <v>2128</v>
      </c>
      <c r="B497" s="1057" t="s">
        <v>1575</v>
      </c>
      <c r="C497" s="1057" t="s">
        <v>2129</v>
      </c>
      <c r="D497" s="1057" t="s">
        <v>1120</v>
      </c>
      <c r="E497" s="1057" t="s">
        <v>188</v>
      </c>
      <c r="F497" s="1057" t="s">
        <v>23</v>
      </c>
      <c r="G497" s="1061">
        <v>200000</v>
      </c>
      <c r="H497" s="1057" t="s">
        <v>2119</v>
      </c>
      <c r="I497" s="1057" t="s">
        <v>3599</v>
      </c>
      <c r="J497" s="1180">
        <f t="shared" si="7"/>
        <v>3.5296844799636288E-5</v>
      </c>
      <c r="K497" s="1180">
        <f>SUM(J$2:J497)</f>
        <v>0.9996465553975713</v>
      </c>
    </row>
    <row r="498" spans="1:11">
      <c r="A498" s="1057" t="s">
        <v>2025</v>
      </c>
      <c r="B498" s="1057" t="s">
        <v>1575</v>
      </c>
      <c r="C498" s="1057" t="s">
        <v>2026</v>
      </c>
      <c r="D498" s="1057" t="s">
        <v>1120</v>
      </c>
      <c r="E498" s="1057" t="s">
        <v>188</v>
      </c>
      <c r="F498" s="1057" t="s">
        <v>23</v>
      </c>
      <c r="G498" s="1061">
        <v>160000</v>
      </c>
      <c r="H498" s="1057" t="s">
        <v>2061</v>
      </c>
      <c r="I498" s="1057" t="s">
        <v>3605</v>
      </c>
      <c r="J498" s="1180">
        <f t="shared" si="7"/>
        <v>2.823747583970903E-5</v>
      </c>
      <c r="K498" s="1180">
        <f>SUM(J$2:J498)</f>
        <v>0.99967479287341099</v>
      </c>
    </row>
    <row r="499" spans="1:11">
      <c r="A499" s="1057" t="s">
        <v>2835</v>
      </c>
      <c r="B499" s="1057" t="s">
        <v>1575</v>
      </c>
      <c r="C499" s="1057" t="s">
        <v>2043</v>
      </c>
      <c r="D499" s="1057" t="s">
        <v>1120</v>
      </c>
      <c r="E499" s="1057" t="s">
        <v>188</v>
      </c>
      <c r="F499" s="1057" t="s">
        <v>23</v>
      </c>
      <c r="G499" s="1060">
        <v>150000</v>
      </c>
      <c r="H499" s="1057" t="s">
        <v>2062</v>
      </c>
      <c r="I499" s="1057" t="s">
        <v>3522</v>
      </c>
      <c r="J499" s="1180">
        <f t="shared" si="7"/>
        <v>2.6472633599727216E-5</v>
      </c>
      <c r="K499" s="1180">
        <f>SUM(J$2:J499)</f>
        <v>0.99970126550701066</v>
      </c>
    </row>
    <row r="500" spans="1:11">
      <c r="A500" s="1057" t="s">
        <v>2835</v>
      </c>
      <c r="B500" s="1057" t="s">
        <v>1575</v>
      </c>
      <c r="C500" s="1057" t="s">
        <v>2043</v>
      </c>
      <c r="D500" s="1057" t="s">
        <v>1120</v>
      </c>
      <c r="E500" s="1057" t="s">
        <v>188</v>
      </c>
      <c r="F500" s="1057" t="s">
        <v>23</v>
      </c>
      <c r="G500" s="1061">
        <v>150000</v>
      </c>
      <c r="H500" s="1057" t="s">
        <v>2073</v>
      </c>
      <c r="I500" s="1057" t="s">
        <v>3522</v>
      </c>
      <c r="J500" s="1180">
        <f t="shared" si="7"/>
        <v>2.6472633599727216E-5</v>
      </c>
      <c r="K500" s="1180">
        <f>SUM(J$2:J500)</f>
        <v>0.99972773814061033</v>
      </c>
    </row>
    <row r="501" spans="1:11">
      <c r="A501" s="1057" t="s">
        <v>2977</v>
      </c>
      <c r="B501" s="1057" t="s">
        <v>1575</v>
      </c>
      <c r="C501" s="1057" t="s">
        <v>2978</v>
      </c>
      <c r="D501" s="1057" t="s">
        <v>1120</v>
      </c>
      <c r="E501" s="1057" t="s">
        <v>188</v>
      </c>
      <c r="F501" s="1057" t="s">
        <v>23</v>
      </c>
      <c r="G501" s="1061">
        <v>125200</v>
      </c>
      <c r="H501" s="1057" t="s">
        <v>3071</v>
      </c>
      <c r="I501" s="1057" t="s">
        <v>3564</v>
      </c>
      <c r="J501" s="1180">
        <f t="shared" si="7"/>
        <v>2.2095824844572315E-5</v>
      </c>
      <c r="K501" s="1180">
        <f>SUM(J$2:J501)</f>
        <v>0.99974983396545491</v>
      </c>
    </row>
    <row r="502" spans="1:11">
      <c r="A502" s="1057" t="s">
        <v>1889</v>
      </c>
      <c r="B502" s="1057" t="s">
        <v>1575</v>
      </c>
      <c r="C502" s="1057" t="s">
        <v>1890</v>
      </c>
      <c r="D502" s="1057" t="s">
        <v>1120</v>
      </c>
      <c r="E502" s="1057" t="s">
        <v>188</v>
      </c>
      <c r="F502" s="1057" t="s">
        <v>23</v>
      </c>
      <c r="G502" s="1060">
        <v>115400</v>
      </c>
      <c r="H502" s="1057" t="s">
        <v>2046</v>
      </c>
      <c r="I502" s="1057" t="s">
        <v>3570</v>
      </c>
      <c r="J502" s="1180">
        <f t="shared" si="7"/>
        <v>2.036627944939014E-5</v>
      </c>
      <c r="K502" s="1180">
        <f>SUM(J$2:J502)</f>
        <v>0.99977020024490426</v>
      </c>
    </row>
    <row r="503" spans="1:11">
      <c r="A503" s="1057" t="s">
        <v>1889</v>
      </c>
      <c r="B503" s="1057" t="s">
        <v>1575</v>
      </c>
      <c r="C503" s="1057" t="s">
        <v>1890</v>
      </c>
      <c r="D503" s="1057" t="s">
        <v>1120</v>
      </c>
      <c r="E503" s="1057" t="s">
        <v>188</v>
      </c>
      <c r="F503" s="1057" t="s">
        <v>23</v>
      </c>
      <c r="G503" s="1061">
        <v>108900</v>
      </c>
      <c r="H503" s="1057" t="s">
        <v>1911</v>
      </c>
      <c r="I503" s="1057" t="s">
        <v>3570</v>
      </c>
      <c r="J503" s="1180">
        <f t="shared" si="7"/>
        <v>1.921913199340196E-5</v>
      </c>
      <c r="K503" s="1180">
        <f>SUM(J$2:J503)</f>
        <v>0.99978941937689769</v>
      </c>
    </row>
    <row r="504" spans="1:11">
      <c r="A504" s="1057" t="s">
        <v>2977</v>
      </c>
      <c r="B504" s="1057" t="s">
        <v>1575</v>
      </c>
      <c r="C504" s="1057" t="s">
        <v>2978</v>
      </c>
      <c r="D504" s="1057" t="s">
        <v>1120</v>
      </c>
      <c r="E504" s="1057" t="s">
        <v>188</v>
      </c>
      <c r="F504" s="1057" t="s">
        <v>23</v>
      </c>
      <c r="G504" s="1060">
        <v>108600</v>
      </c>
      <c r="H504" s="1057" t="s">
        <v>3022</v>
      </c>
      <c r="I504" s="1057" t="s">
        <v>3564</v>
      </c>
      <c r="J504" s="1180">
        <f t="shared" si="7"/>
        <v>1.9166186726202503E-5</v>
      </c>
      <c r="K504" s="1180">
        <f>SUM(J$2:J504)</f>
        <v>0.99980858556362384</v>
      </c>
    </row>
    <row r="505" spans="1:11">
      <c r="A505" s="1057" t="s">
        <v>2835</v>
      </c>
      <c r="B505" s="1057" t="s">
        <v>1575</v>
      </c>
      <c r="C505" s="1057" t="s">
        <v>2043</v>
      </c>
      <c r="D505" s="1057" t="s">
        <v>1120</v>
      </c>
      <c r="E505" s="1057" t="s">
        <v>188</v>
      </c>
      <c r="F505" s="1057" t="s">
        <v>23</v>
      </c>
      <c r="G505" s="1060">
        <v>108000</v>
      </c>
      <c r="H505" s="1057" t="s">
        <v>2113</v>
      </c>
      <c r="I505" s="1057" t="s">
        <v>3522</v>
      </c>
      <c r="J505" s="1180">
        <f t="shared" si="7"/>
        <v>1.9060296191803594E-5</v>
      </c>
      <c r="K505" s="1180">
        <f>SUM(J$2:J505)</f>
        <v>0.99982764585981565</v>
      </c>
    </row>
    <row r="506" spans="1:11">
      <c r="A506" s="1057" t="s">
        <v>2835</v>
      </c>
      <c r="B506" s="1057" t="s">
        <v>1575</v>
      </c>
      <c r="C506" s="1057" t="s">
        <v>2043</v>
      </c>
      <c r="D506" s="1057" t="s">
        <v>1120</v>
      </c>
      <c r="E506" s="1057" t="s">
        <v>188</v>
      </c>
      <c r="F506" s="1057" t="s">
        <v>23</v>
      </c>
      <c r="G506" s="1061">
        <v>100000</v>
      </c>
      <c r="H506" s="1057" t="s">
        <v>2053</v>
      </c>
      <c r="I506" s="1057" t="s">
        <v>3522</v>
      </c>
      <c r="J506" s="1180">
        <f t="shared" si="7"/>
        <v>1.7648422399818144E-5</v>
      </c>
      <c r="K506" s="1180">
        <f>SUM(J$2:J506)</f>
        <v>0.99984529428221547</v>
      </c>
    </row>
    <row r="507" spans="1:11">
      <c r="A507" s="1057" t="s">
        <v>3273</v>
      </c>
      <c r="B507" s="1057" t="s">
        <v>1575</v>
      </c>
      <c r="C507" s="1057" t="s">
        <v>3259</v>
      </c>
      <c r="D507" s="1057" t="s">
        <v>1120</v>
      </c>
      <c r="E507" s="1057" t="s">
        <v>188</v>
      </c>
      <c r="F507" s="1057" t="s">
        <v>23</v>
      </c>
      <c r="G507" s="1060">
        <v>100000</v>
      </c>
      <c r="H507" s="1057" t="s">
        <v>3244</v>
      </c>
      <c r="I507" s="1057" t="s">
        <v>3558</v>
      </c>
      <c r="J507" s="1180">
        <f t="shared" si="7"/>
        <v>1.7648422399818144E-5</v>
      </c>
      <c r="K507" s="1180">
        <f>SUM(J$2:J507)</f>
        <v>0.99986294270461529</v>
      </c>
    </row>
    <row r="508" spans="1:11">
      <c r="A508" s="1057" t="s">
        <v>5681</v>
      </c>
      <c r="B508" s="1057" t="s">
        <v>1575</v>
      </c>
      <c r="C508" s="1057" t="s">
        <v>5682</v>
      </c>
      <c r="D508" s="1057" t="s">
        <v>1120</v>
      </c>
      <c r="E508" s="1057" t="s">
        <v>188</v>
      </c>
      <c r="F508" s="1057" t="s">
        <v>23</v>
      </c>
      <c r="G508" s="1060">
        <v>100000</v>
      </c>
      <c r="H508" s="1057" t="s">
        <v>5793</v>
      </c>
      <c r="I508" s="1057" t="s">
        <v>5683</v>
      </c>
      <c r="J508" s="1180">
        <f t="shared" si="7"/>
        <v>1.7648422399818144E-5</v>
      </c>
      <c r="K508" s="1180">
        <f>SUM(J$2:J508)</f>
        <v>0.99988059112701511</v>
      </c>
    </row>
    <row r="509" spans="1:11">
      <c r="A509" s="1057" t="s">
        <v>5326</v>
      </c>
      <c r="B509" s="1057" t="s">
        <v>1575</v>
      </c>
      <c r="C509" s="1057" t="s">
        <v>5327</v>
      </c>
      <c r="D509" s="1057" t="s">
        <v>1120</v>
      </c>
      <c r="E509" s="1057" t="s">
        <v>188</v>
      </c>
      <c r="F509" s="1057" t="s">
        <v>23</v>
      </c>
      <c r="G509" s="1061">
        <v>90000</v>
      </c>
      <c r="H509" s="1057" t="s">
        <v>5291</v>
      </c>
      <c r="I509" s="1057" t="s">
        <v>5328</v>
      </c>
      <c r="J509" s="1180">
        <f t="shared" si="7"/>
        <v>1.588358015983633E-5</v>
      </c>
      <c r="K509" s="1180">
        <f>SUM(J$2:J509)</f>
        <v>0.99989647470717491</v>
      </c>
    </row>
    <row r="510" spans="1:11">
      <c r="A510" s="1057" t="s">
        <v>2128</v>
      </c>
      <c r="B510" s="1057" t="s">
        <v>1575</v>
      </c>
      <c r="C510" s="1057" t="s">
        <v>2129</v>
      </c>
      <c r="D510" s="1057" t="s">
        <v>1120</v>
      </c>
      <c r="E510" s="1057" t="s">
        <v>188</v>
      </c>
      <c r="F510" s="1057" t="s">
        <v>23</v>
      </c>
      <c r="G510" s="1061">
        <v>85077</v>
      </c>
      <c r="H510" s="1057" t="s">
        <v>1452</v>
      </c>
      <c r="I510" s="1057" t="s">
        <v>3599</v>
      </c>
      <c r="J510" s="1180">
        <f t="shared" si="7"/>
        <v>1.5014748325093281E-5</v>
      </c>
      <c r="K510" s="1180">
        <f>SUM(J$2:J510)</f>
        <v>0.99991148945550001</v>
      </c>
    </row>
    <row r="511" spans="1:11">
      <c r="A511" s="1057" t="s">
        <v>1889</v>
      </c>
      <c r="B511" s="1057" t="s">
        <v>1575</v>
      </c>
      <c r="C511" s="1057" t="s">
        <v>1890</v>
      </c>
      <c r="D511" s="1057" t="s">
        <v>1120</v>
      </c>
      <c r="E511" s="1057" t="s">
        <v>188</v>
      </c>
      <c r="F511" s="1057" t="s">
        <v>23</v>
      </c>
      <c r="G511" s="1061">
        <v>74000</v>
      </c>
      <c r="H511" s="1057" t="s">
        <v>2047</v>
      </c>
      <c r="I511" s="1057" t="s">
        <v>3570</v>
      </c>
      <c r="J511" s="1180">
        <f t="shared" si="7"/>
        <v>1.3059832575865426E-5</v>
      </c>
      <c r="K511" s="1180">
        <f>SUM(J$2:J511)</f>
        <v>0.99992454928807584</v>
      </c>
    </row>
    <row r="512" spans="1:11">
      <c r="A512" s="1057" t="s">
        <v>2837</v>
      </c>
      <c r="B512" s="1057" t="s">
        <v>1575</v>
      </c>
      <c r="C512" s="1057" t="s">
        <v>2094</v>
      </c>
      <c r="D512" s="1057" t="s">
        <v>1120</v>
      </c>
      <c r="E512" s="1057" t="s">
        <v>188</v>
      </c>
      <c r="F512" s="1057" t="s">
        <v>23</v>
      </c>
      <c r="G512" s="1061">
        <v>67000</v>
      </c>
      <c r="H512" s="1057" t="s">
        <v>2328</v>
      </c>
      <c r="I512" s="1057" t="s">
        <v>3607</v>
      </c>
      <c r="J512" s="1180">
        <f t="shared" si="7"/>
        <v>1.1824443007878156E-5</v>
      </c>
      <c r="K512" s="1180">
        <f>SUM(J$2:J512)</f>
        <v>0.99993637373108368</v>
      </c>
    </row>
    <row r="513" spans="1:11">
      <c r="A513" s="1057" t="s">
        <v>2023</v>
      </c>
      <c r="B513" s="1057" t="s">
        <v>1575</v>
      </c>
      <c r="C513" s="1057" t="s">
        <v>2024</v>
      </c>
      <c r="D513" s="1057" t="s">
        <v>1120</v>
      </c>
      <c r="E513" s="1057" t="s">
        <v>188</v>
      </c>
      <c r="F513" s="1057" t="s">
        <v>23</v>
      </c>
      <c r="G513" s="1060">
        <v>59000</v>
      </c>
      <c r="H513" s="1057" t="s">
        <v>2039</v>
      </c>
      <c r="I513" s="1057" t="s">
        <v>3603</v>
      </c>
      <c r="J513" s="1180">
        <f t="shared" si="7"/>
        <v>1.0412569215892706E-5</v>
      </c>
      <c r="K513" s="1180">
        <f>SUM(J$2:J513)</f>
        <v>0.99994678630029954</v>
      </c>
    </row>
    <row r="514" spans="1:11">
      <c r="A514" s="1057" t="s">
        <v>2835</v>
      </c>
      <c r="B514" s="1057" t="s">
        <v>1575</v>
      </c>
      <c r="C514" s="1057" t="s">
        <v>2043</v>
      </c>
      <c r="D514" s="1057" t="s">
        <v>1120</v>
      </c>
      <c r="E514" s="1057" t="s">
        <v>188</v>
      </c>
      <c r="F514" s="1057" t="s">
        <v>23</v>
      </c>
      <c r="G514" s="1061">
        <v>50000</v>
      </c>
      <c r="H514" s="1057" t="s">
        <v>1178</v>
      </c>
      <c r="I514" s="1057" t="s">
        <v>3522</v>
      </c>
      <c r="J514" s="1180">
        <f t="shared" si="7"/>
        <v>8.824211199909072E-6</v>
      </c>
      <c r="K514" s="1180">
        <f>SUM(J$2:J514)</f>
        <v>0.99995561051149939</v>
      </c>
    </row>
    <row r="515" spans="1:11">
      <c r="A515" s="1057" t="s">
        <v>5812</v>
      </c>
      <c r="B515" s="1057" t="s">
        <v>1575</v>
      </c>
      <c r="C515" s="1057" t="s">
        <v>5813</v>
      </c>
      <c r="D515" s="1057" t="s">
        <v>1120</v>
      </c>
      <c r="E515" s="1057" t="s">
        <v>188</v>
      </c>
      <c r="F515" s="1057" t="s">
        <v>23</v>
      </c>
      <c r="G515" s="1061">
        <v>50000</v>
      </c>
      <c r="H515" s="1057" t="s">
        <v>5781</v>
      </c>
      <c r="I515" s="1057" t="s">
        <v>3562</v>
      </c>
      <c r="J515" s="1180">
        <f t="shared" ref="J515:J531" si="8">G515/SUM(G:G)</f>
        <v>8.824211199909072E-6</v>
      </c>
      <c r="K515" s="1180">
        <f>SUM(J$2:J515)</f>
        <v>0.99996443472269925</v>
      </c>
    </row>
    <row r="516" spans="1:11">
      <c r="A516" s="1057" t="s">
        <v>2835</v>
      </c>
      <c r="B516" s="1057" t="s">
        <v>1575</v>
      </c>
      <c r="C516" s="1057" t="s">
        <v>2043</v>
      </c>
      <c r="D516" s="1057" t="s">
        <v>1120</v>
      </c>
      <c r="E516" s="1057" t="s">
        <v>188</v>
      </c>
      <c r="F516" s="1057" t="s">
        <v>23</v>
      </c>
      <c r="G516" s="1061">
        <v>40000</v>
      </c>
      <c r="H516" s="1057" t="s">
        <v>2068</v>
      </c>
      <c r="I516" s="1057" t="s">
        <v>3522</v>
      </c>
      <c r="J516" s="1180">
        <f t="shared" si="8"/>
        <v>7.0593689599272574E-6</v>
      </c>
      <c r="K516" s="1180">
        <f>SUM(J$2:J516)</f>
        <v>0.9999714940916592</v>
      </c>
    </row>
    <row r="517" spans="1:11">
      <c r="A517" s="1057" t="s">
        <v>2356</v>
      </c>
      <c r="B517" s="1057" t="s">
        <v>1575</v>
      </c>
      <c r="C517" s="1057" t="s">
        <v>2357</v>
      </c>
      <c r="D517" s="1057" t="s">
        <v>1120</v>
      </c>
      <c r="E517" s="1057" t="s">
        <v>188</v>
      </c>
      <c r="F517" s="1057" t="s">
        <v>23</v>
      </c>
      <c r="G517" s="1061">
        <v>30000</v>
      </c>
      <c r="H517" s="1057" t="s">
        <v>2327</v>
      </c>
      <c r="I517" s="1057" t="s">
        <v>3562</v>
      </c>
      <c r="J517" s="1180">
        <f t="shared" si="8"/>
        <v>5.2945267199454428E-6</v>
      </c>
      <c r="K517" s="1180">
        <f>SUM(J$2:J517)</f>
        <v>0.99997678861837913</v>
      </c>
    </row>
    <row r="518" spans="1:11">
      <c r="A518" s="1057" t="s">
        <v>2837</v>
      </c>
      <c r="B518" s="1057" t="s">
        <v>1575</v>
      </c>
      <c r="C518" s="1057" t="s">
        <v>2094</v>
      </c>
      <c r="D518" s="1057" t="s">
        <v>1120</v>
      </c>
      <c r="E518" s="1057" t="s">
        <v>188</v>
      </c>
      <c r="F518" s="1057" t="s">
        <v>23</v>
      </c>
      <c r="G518" s="1061">
        <v>28000</v>
      </c>
      <c r="H518" s="1057" t="s">
        <v>2325</v>
      </c>
      <c r="I518" s="1057" t="s">
        <v>3607</v>
      </c>
      <c r="J518" s="1180">
        <f t="shared" si="8"/>
        <v>4.9415582719490803E-6</v>
      </c>
      <c r="K518" s="1180">
        <f>SUM(J$2:J518)</f>
        <v>0.99998173017665104</v>
      </c>
    </row>
    <row r="519" spans="1:11">
      <c r="A519" s="1057" t="s">
        <v>2356</v>
      </c>
      <c r="B519" s="1057" t="s">
        <v>1575</v>
      </c>
      <c r="C519" s="1057" t="s">
        <v>2357</v>
      </c>
      <c r="D519" s="1057" t="s">
        <v>1120</v>
      </c>
      <c r="E519" s="1057" t="s">
        <v>188</v>
      </c>
      <c r="F519" s="1057" t="s">
        <v>23</v>
      </c>
      <c r="G519" s="1061">
        <v>25000</v>
      </c>
      <c r="H519" s="1057" t="s">
        <v>2337</v>
      </c>
      <c r="I519" s="1057" t="s">
        <v>3562</v>
      </c>
      <c r="J519" s="1180">
        <f t="shared" si="8"/>
        <v>4.412105599954536E-6</v>
      </c>
      <c r="K519" s="1180">
        <f>SUM(J$2:J519)</f>
        <v>0.99998614228225102</v>
      </c>
    </row>
    <row r="520" spans="1:11">
      <c r="A520" s="1057" t="s">
        <v>2837</v>
      </c>
      <c r="B520" s="1057" t="s">
        <v>1575</v>
      </c>
      <c r="C520" s="1057" t="s">
        <v>2094</v>
      </c>
      <c r="D520" s="1057" t="s">
        <v>1120</v>
      </c>
      <c r="E520" s="1057" t="s">
        <v>188</v>
      </c>
      <c r="F520" s="1057" t="s">
        <v>23</v>
      </c>
      <c r="G520" s="1061">
        <v>18100</v>
      </c>
      <c r="H520" s="1057" t="s">
        <v>2330</v>
      </c>
      <c r="I520" s="1057" t="s">
        <v>3607</v>
      </c>
      <c r="J520" s="1180">
        <f t="shared" si="8"/>
        <v>3.194364454367084E-6</v>
      </c>
      <c r="K520" s="1180">
        <f>SUM(J$2:J520)</f>
        <v>0.99998933664670542</v>
      </c>
    </row>
    <row r="521" spans="1:11">
      <c r="A521" s="1057" t="s">
        <v>2835</v>
      </c>
      <c r="B521" s="1057" t="s">
        <v>1575</v>
      </c>
      <c r="C521" s="1057" t="s">
        <v>2043</v>
      </c>
      <c r="D521" s="1057" t="s">
        <v>1120</v>
      </c>
      <c r="E521" s="1057" t="s">
        <v>188</v>
      </c>
      <c r="F521" s="1057" t="s">
        <v>23</v>
      </c>
      <c r="G521" s="1060">
        <v>18000</v>
      </c>
      <c r="H521" s="1057" t="s">
        <v>2067</v>
      </c>
      <c r="I521" s="1057" t="s">
        <v>3522</v>
      </c>
      <c r="J521" s="1180">
        <f t="shared" si="8"/>
        <v>3.1767160319672657E-6</v>
      </c>
      <c r="K521" s="1180">
        <f>SUM(J$2:J521)</f>
        <v>0.99999251336273742</v>
      </c>
    </row>
    <row r="522" spans="1:11">
      <c r="A522" s="1057" t="s">
        <v>1887</v>
      </c>
      <c r="B522" s="1057" t="s">
        <v>1575</v>
      </c>
      <c r="C522" s="1057" t="s">
        <v>1888</v>
      </c>
      <c r="D522" s="1057" t="s">
        <v>1120</v>
      </c>
      <c r="E522" s="1057" t="s">
        <v>188</v>
      </c>
      <c r="F522" s="1057" t="s">
        <v>23</v>
      </c>
      <c r="G522" s="1061">
        <v>12500</v>
      </c>
      <c r="H522" s="1057" t="s">
        <v>1170</v>
      </c>
      <c r="I522" s="1057" t="s">
        <v>3604</v>
      </c>
      <c r="J522" s="1180">
        <f t="shared" si="8"/>
        <v>2.206052799977268E-6</v>
      </c>
      <c r="K522" s="1180">
        <f>SUM(J$2:J522)</f>
        <v>0.99999471941553741</v>
      </c>
    </row>
    <row r="523" spans="1:11">
      <c r="A523" s="1057" t="s">
        <v>2835</v>
      </c>
      <c r="B523" s="1057" t="s">
        <v>1575</v>
      </c>
      <c r="C523" s="1057" t="s">
        <v>2043</v>
      </c>
      <c r="D523" s="1057" t="s">
        <v>1120</v>
      </c>
      <c r="E523" s="1057" t="s">
        <v>188</v>
      </c>
      <c r="F523" s="1057" t="s">
        <v>23</v>
      </c>
      <c r="G523" s="1061">
        <v>10000</v>
      </c>
      <c r="H523" s="1057" t="s">
        <v>2066</v>
      </c>
      <c r="I523" s="1057" t="s">
        <v>3522</v>
      </c>
      <c r="J523" s="1180">
        <f t="shared" si="8"/>
        <v>1.7648422399818144E-6</v>
      </c>
      <c r="K523" s="1180">
        <f>SUM(J$2:J523)</f>
        <v>0.99999648425777743</v>
      </c>
    </row>
    <row r="524" spans="1:11">
      <c r="A524" s="1057" t="s">
        <v>2837</v>
      </c>
      <c r="B524" s="1057" t="s">
        <v>1575</v>
      </c>
      <c r="C524" s="1057" t="s">
        <v>2094</v>
      </c>
      <c r="D524" s="1057" t="s">
        <v>1120</v>
      </c>
      <c r="E524" s="1057" t="s">
        <v>188</v>
      </c>
      <c r="F524" s="1057" t="s">
        <v>23</v>
      </c>
      <c r="G524" s="1061">
        <v>5400</v>
      </c>
      <c r="H524" s="1057" t="s">
        <v>2105</v>
      </c>
      <c r="I524" s="1057" t="s">
        <v>3607</v>
      </c>
      <c r="J524" s="1180">
        <f t="shared" si="8"/>
        <v>9.530148095901798E-7</v>
      </c>
      <c r="K524" s="1180">
        <f>SUM(J$2:J524)</f>
        <v>0.99999743727258705</v>
      </c>
    </row>
    <row r="525" spans="1:11">
      <c r="A525" s="1057" t="s">
        <v>2837</v>
      </c>
      <c r="B525" s="1057" t="s">
        <v>1575</v>
      </c>
      <c r="C525" s="1057" t="s">
        <v>2094</v>
      </c>
      <c r="D525" s="1057" t="s">
        <v>1120</v>
      </c>
      <c r="E525" s="1057" t="s">
        <v>188</v>
      </c>
      <c r="F525" s="1057" t="s">
        <v>23</v>
      </c>
      <c r="G525" s="1061">
        <v>5300</v>
      </c>
      <c r="H525" s="1057" t="s">
        <v>2110</v>
      </c>
      <c r="I525" s="1057" t="s">
        <v>3607</v>
      </c>
      <c r="J525" s="1180">
        <f t="shared" si="8"/>
        <v>9.3536638719036167E-7</v>
      </c>
      <c r="K525" s="1180">
        <f>SUM(J$2:J525)</f>
        <v>0.99999837263897429</v>
      </c>
    </row>
    <row r="526" spans="1:11">
      <c r="A526" s="1057" t="s">
        <v>2837</v>
      </c>
      <c r="B526" s="1057" t="s">
        <v>1575</v>
      </c>
      <c r="C526" s="1057" t="s">
        <v>2094</v>
      </c>
      <c r="D526" s="1057" t="s">
        <v>1120</v>
      </c>
      <c r="E526" s="1057" t="s">
        <v>188</v>
      </c>
      <c r="F526" s="1057" t="s">
        <v>23</v>
      </c>
      <c r="G526" s="1060">
        <v>3800</v>
      </c>
      <c r="H526" s="1057" t="s">
        <v>2107</v>
      </c>
      <c r="I526" s="1057" t="s">
        <v>3607</v>
      </c>
      <c r="J526" s="1180">
        <f t="shared" si="8"/>
        <v>6.7064005119308942E-7</v>
      </c>
      <c r="K526" s="1180">
        <f>SUM(J$2:J526)</f>
        <v>0.99999904327902545</v>
      </c>
    </row>
    <row r="527" spans="1:11">
      <c r="A527" s="1057" t="s">
        <v>2837</v>
      </c>
      <c r="B527" s="1057" t="s">
        <v>1575</v>
      </c>
      <c r="C527" s="1057" t="s">
        <v>2094</v>
      </c>
      <c r="D527" s="1057" t="s">
        <v>1120</v>
      </c>
      <c r="E527" s="1057" t="s">
        <v>188</v>
      </c>
      <c r="F527" s="1057" t="s">
        <v>23</v>
      </c>
      <c r="G527" s="1061">
        <v>2100</v>
      </c>
      <c r="H527" s="1057" t="s">
        <v>1141</v>
      </c>
      <c r="I527" s="1057" t="s">
        <v>3607</v>
      </c>
      <c r="J527" s="1180">
        <f t="shared" si="8"/>
        <v>3.7061687039618102E-7</v>
      </c>
      <c r="K527" s="1180">
        <f>SUM(J$2:J527)</f>
        <v>0.99999941389589586</v>
      </c>
    </row>
    <row r="528" spans="1:11">
      <c r="A528" s="1057" t="s">
        <v>2023</v>
      </c>
      <c r="B528" s="1057" t="s">
        <v>1575</v>
      </c>
      <c r="C528" s="1057" t="s">
        <v>2024</v>
      </c>
      <c r="D528" s="1057" t="s">
        <v>1120</v>
      </c>
      <c r="E528" s="1057" t="s">
        <v>188</v>
      </c>
      <c r="F528" s="1057" t="s">
        <v>23</v>
      </c>
      <c r="G528" s="1061">
        <v>1500</v>
      </c>
      <c r="H528" s="1057" t="s">
        <v>2067</v>
      </c>
      <c r="I528" s="1057" t="s">
        <v>3603</v>
      </c>
      <c r="J528" s="1180">
        <f t="shared" si="8"/>
        <v>2.6472633599727214E-7</v>
      </c>
      <c r="K528" s="1180">
        <f>SUM(J$2:J528)</f>
        <v>0.99999967862223182</v>
      </c>
    </row>
    <row r="529" spans="1:11">
      <c r="A529" s="1057" t="s">
        <v>3260</v>
      </c>
      <c r="B529" s="1057" t="s">
        <v>1575</v>
      </c>
      <c r="C529" s="1057" t="s">
        <v>3261</v>
      </c>
      <c r="D529" s="1057" t="s">
        <v>1120</v>
      </c>
      <c r="E529" s="1057" t="s">
        <v>188</v>
      </c>
      <c r="F529" s="1057" t="s">
        <v>23</v>
      </c>
      <c r="G529" s="1060">
        <v>1100</v>
      </c>
      <c r="H529" s="1057" t="s">
        <v>3244</v>
      </c>
      <c r="I529" s="1057" t="s">
        <v>3538</v>
      </c>
      <c r="J529" s="1180">
        <f t="shared" si="8"/>
        <v>1.9413264639799957E-7</v>
      </c>
      <c r="K529" s="1180">
        <f>SUM(J$2:J529)</f>
        <v>0.99999987275487823</v>
      </c>
    </row>
    <row r="530" spans="1:11">
      <c r="A530" s="1057" t="s">
        <v>1889</v>
      </c>
      <c r="B530" s="1057" t="s">
        <v>1575</v>
      </c>
      <c r="C530" s="1057" t="s">
        <v>1890</v>
      </c>
      <c r="D530" s="1057" t="s">
        <v>1120</v>
      </c>
      <c r="E530" s="1057" t="s">
        <v>188</v>
      </c>
      <c r="F530" s="1057" t="s">
        <v>23</v>
      </c>
      <c r="G530" s="1061">
        <v>700</v>
      </c>
      <c r="H530" s="1057" t="s">
        <v>1907</v>
      </c>
      <c r="I530" s="1057" t="s">
        <v>3570</v>
      </c>
      <c r="J530" s="1180">
        <f t="shared" si="8"/>
        <v>1.2353895679872701E-7</v>
      </c>
      <c r="K530" s="1180">
        <f>SUM(J$2:J530)</f>
        <v>0.99999999629383507</v>
      </c>
    </row>
    <row r="531" spans="1:11">
      <c r="A531" s="1057" t="s">
        <v>1887</v>
      </c>
      <c r="B531" s="1057" t="s">
        <v>1575</v>
      </c>
      <c r="C531" s="1057" t="s">
        <v>1888</v>
      </c>
      <c r="D531" s="1057" t="s">
        <v>1120</v>
      </c>
      <c r="E531" s="1057" t="s">
        <v>188</v>
      </c>
      <c r="F531" s="1057" t="s">
        <v>23</v>
      </c>
      <c r="G531" s="1061">
        <v>21</v>
      </c>
      <c r="H531" s="1057" t="s">
        <v>2014</v>
      </c>
      <c r="I531" s="1057" t="s">
        <v>3604</v>
      </c>
      <c r="J531" s="1180">
        <f t="shared" si="8"/>
        <v>3.7061687039618103E-9</v>
      </c>
      <c r="K531" s="1180">
        <f>SUM(J$2:J531)</f>
        <v>1.0000000000000038</v>
      </c>
    </row>
    <row r="532" spans="1:11">
      <c r="G532" s="1060"/>
    </row>
    <row r="535" spans="1:11">
      <c r="G535" s="1060"/>
    </row>
    <row r="536" spans="1:11">
      <c r="G536" s="1060"/>
    </row>
    <row r="550" spans="7:7">
      <c r="G550" s="1060"/>
    </row>
    <row r="552" spans="7:7">
      <c r="G552" s="1060"/>
    </row>
    <row r="555" spans="7:7">
      <c r="G555" s="1060"/>
    </row>
    <row r="556" spans="7:7">
      <c r="G556" s="1060"/>
    </row>
    <row r="557" spans="7:7">
      <c r="G557" s="1060"/>
    </row>
    <row r="564" spans="7:7">
      <c r="G564" s="1060"/>
    </row>
    <row r="566" spans="7:7">
      <c r="G566" s="1060"/>
    </row>
    <row r="567" spans="7:7">
      <c r="G567" s="1060"/>
    </row>
    <row r="568" spans="7:7">
      <c r="G568" s="1060"/>
    </row>
    <row r="569" spans="7:7">
      <c r="G569" s="1060"/>
    </row>
    <row r="570" spans="7:7">
      <c r="G570" s="1060"/>
    </row>
    <row r="572" spans="7:7">
      <c r="G572" s="1060"/>
    </row>
    <row r="576" spans="7:7">
      <c r="G576" s="1060"/>
    </row>
    <row r="578" spans="7:7">
      <c r="G578" s="1060"/>
    </row>
    <row r="593" spans="7:7">
      <c r="G593" s="1060"/>
    </row>
    <row r="598" spans="7:7">
      <c r="G598" s="1060"/>
    </row>
    <row r="606" spans="7:7">
      <c r="G606" s="1060"/>
    </row>
    <row r="612" spans="7:7">
      <c r="G612" s="1060"/>
    </row>
    <row r="613" spans="7:7">
      <c r="G613" s="1060"/>
    </row>
    <row r="616" spans="7:7">
      <c r="G616" s="1060"/>
    </row>
    <row r="618" spans="7:7">
      <c r="G618" s="1060"/>
    </row>
    <row r="619" spans="7:7">
      <c r="G619" s="1060"/>
    </row>
    <row r="620" spans="7:7">
      <c r="G620" s="1060"/>
    </row>
    <row r="622" spans="7:7">
      <c r="G622" s="1060"/>
    </row>
    <row r="625" spans="7:7">
      <c r="G625" s="1060"/>
    </row>
    <row r="626" spans="7:7">
      <c r="G626" s="1060"/>
    </row>
    <row r="629" spans="7:7">
      <c r="G629" s="1060"/>
    </row>
    <row r="631" spans="7:7">
      <c r="G631" s="1060"/>
    </row>
    <row r="634" spans="7:7">
      <c r="G634" s="1060"/>
    </row>
    <row r="635" spans="7:7">
      <c r="G635" s="1060"/>
    </row>
    <row r="637" spans="7:7">
      <c r="G637" s="1060"/>
    </row>
    <row r="638" spans="7:7">
      <c r="G638" s="1060"/>
    </row>
    <row r="641" spans="7:7">
      <c r="G641" s="1060"/>
    </row>
    <row r="643" spans="7:7">
      <c r="G643" s="1060"/>
    </row>
    <row r="657" spans="7:7">
      <c r="G657" s="1060"/>
    </row>
    <row r="658" spans="7:7">
      <c r="G658" s="1060"/>
    </row>
    <row r="659" spans="7:7">
      <c r="G659" s="1060"/>
    </row>
    <row r="663" spans="7:7">
      <c r="G663" s="1060"/>
    </row>
    <row r="667" spans="7:7">
      <c r="G667" s="1060"/>
    </row>
    <row r="672" spans="7:7">
      <c r="G672" s="1060"/>
    </row>
    <row r="676" spans="7:7">
      <c r="G676" s="1060"/>
    </row>
    <row r="677" spans="7:7">
      <c r="G677" s="1060"/>
    </row>
    <row r="687" spans="7:7">
      <c r="G687" s="1060"/>
    </row>
    <row r="689" spans="7:7">
      <c r="G689" s="1060"/>
    </row>
    <row r="691" spans="7:7">
      <c r="G691" s="1060"/>
    </row>
    <row r="692" spans="7:7">
      <c r="G692" s="1060"/>
    </row>
    <row r="693" spans="7:7">
      <c r="G693" s="1060"/>
    </row>
    <row r="695" spans="7:7">
      <c r="G695" s="1060"/>
    </row>
    <row r="696" spans="7:7">
      <c r="G696" s="1060"/>
    </row>
    <row r="699" spans="7:7">
      <c r="G699" s="1060"/>
    </row>
    <row r="702" spans="7:7">
      <c r="G702" s="1060"/>
    </row>
    <row r="719" spans="7:7">
      <c r="G719" s="1060"/>
    </row>
    <row r="723" spans="7:7">
      <c r="G723" s="1060"/>
    </row>
    <row r="724" spans="7:7">
      <c r="G724" s="1060"/>
    </row>
    <row r="729" spans="7:7">
      <c r="G729" s="1060"/>
    </row>
    <row r="733" spans="7:7">
      <c r="G733" s="1060"/>
    </row>
    <row r="735" spans="7:7">
      <c r="G735" s="1060"/>
    </row>
    <row r="737" spans="7:7">
      <c r="G737" s="1060"/>
    </row>
    <row r="739" spans="7:7">
      <c r="G739" s="1060"/>
    </row>
    <row r="749" spans="7:7">
      <c r="G749" s="1060"/>
    </row>
    <row r="750" spans="7:7">
      <c r="G750" s="1060"/>
    </row>
    <row r="751" spans="7:7">
      <c r="G751" s="1060"/>
    </row>
    <row r="752" spans="7:7">
      <c r="G752" s="1060"/>
    </row>
    <row r="753" spans="7:7">
      <c r="G753" s="1060"/>
    </row>
    <row r="754" spans="7:7">
      <c r="G754" s="1060"/>
    </row>
    <row r="755" spans="7:7">
      <c r="G755" s="1060"/>
    </row>
    <row r="768" spans="7:7">
      <c r="G768" s="1060"/>
    </row>
    <row r="769" spans="7:7">
      <c r="G769" s="1060"/>
    </row>
    <row r="783" spans="7:7">
      <c r="G783" s="1060"/>
    </row>
  </sheetData>
  <autoFilter ref="A1:K417">
    <sortState ref="A2:K531">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18"/>
  <sheetViews>
    <sheetView rightToLeft="1" workbookViewId="0">
      <selection activeCell="D29" sqref="D29"/>
    </sheetView>
  </sheetViews>
  <sheetFormatPr defaultColWidth="9.125" defaultRowHeight="14.25"/>
  <cols>
    <col min="1" max="1" width="12.875" style="21" bestFit="1" customWidth="1"/>
    <col min="2" max="2" width="9.125" style="21" customWidth="1"/>
    <col min="3" max="3" width="12.875" style="21" customWidth="1"/>
    <col min="4" max="4" width="12" style="21" customWidth="1"/>
    <col min="5" max="5" width="12.375" style="21" customWidth="1"/>
    <col min="6" max="6" width="7.875" style="21" customWidth="1"/>
    <col min="7" max="7" width="9.125" style="21" customWidth="1"/>
    <col min="8" max="16384" width="9.125" style="21"/>
  </cols>
  <sheetData>
    <row r="1" spans="1:58">
      <c r="A1" s="647" t="s">
        <v>96</v>
      </c>
      <c r="B1" s="648" t="s">
        <v>1</v>
      </c>
      <c r="C1" s="648" t="s">
        <v>2</v>
      </c>
      <c r="D1" s="648" t="s">
        <v>3</v>
      </c>
      <c r="E1" s="648" t="s">
        <v>4</v>
      </c>
      <c r="F1" s="648" t="s">
        <v>5</v>
      </c>
      <c r="G1" s="648" t="s">
        <v>6</v>
      </c>
      <c r="H1" s="648" t="s">
        <v>7</v>
      </c>
      <c r="I1" s="648" t="s">
        <v>8</v>
      </c>
      <c r="J1" s="648" t="s">
        <v>9</v>
      </c>
      <c r="K1" s="648" t="s">
        <v>10</v>
      </c>
      <c r="L1" s="648" t="s">
        <v>11</v>
      </c>
      <c r="M1" s="648" t="s">
        <v>12</v>
      </c>
      <c r="N1" s="648" t="s">
        <v>301</v>
      </c>
      <c r="O1" s="648" t="s">
        <v>1059</v>
      </c>
      <c r="P1" s="648" t="s">
        <v>1199</v>
      </c>
      <c r="Q1" s="648" t="s">
        <v>1228</v>
      </c>
      <c r="R1" s="648" t="s">
        <v>1261</v>
      </c>
      <c r="S1" s="648" t="s">
        <v>1329</v>
      </c>
      <c r="T1" s="648" t="s">
        <v>1330</v>
      </c>
      <c r="U1" s="648" t="s">
        <v>1144</v>
      </c>
      <c r="V1" s="648" t="s">
        <v>1406</v>
      </c>
      <c r="W1" s="648" t="s">
        <v>1454</v>
      </c>
      <c r="X1" s="648" t="s">
        <v>1146</v>
      </c>
      <c r="Y1" s="648" t="s">
        <v>1517</v>
      </c>
      <c r="Z1" s="648" t="s">
        <v>1556</v>
      </c>
      <c r="AA1" s="648" t="s">
        <v>1602</v>
      </c>
      <c r="AB1" s="648" t="s">
        <v>1694</v>
      </c>
      <c r="AC1" s="648" t="s">
        <v>1743</v>
      </c>
      <c r="AD1" s="648" t="s">
        <v>1776</v>
      </c>
      <c r="AE1" s="648" t="s">
        <v>1840</v>
      </c>
      <c r="AF1" s="648" t="s">
        <v>1853</v>
      </c>
      <c r="AG1" s="648" t="s">
        <v>1893</v>
      </c>
      <c r="AH1" s="648" t="s">
        <v>1954</v>
      </c>
      <c r="AI1" s="648" t="s">
        <v>1973</v>
      </c>
      <c r="AJ1" s="648" t="s">
        <v>2053</v>
      </c>
      <c r="AK1" s="648" t="s">
        <v>2102</v>
      </c>
      <c r="AL1" s="648" t="s">
        <v>2338</v>
      </c>
      <c r="AM1" s="648" t="s">
        <v>2384</v>
      </c>
      <c r="AN1" s="648" t="s">
        <v>2456</v>
      </c>
      <c r="AO1" s="648" t="s">
        <v>2491</v>
      </c>
      <c r="AP1" s="648" t="s">
        <v>1250</v>
      </c>
      <c r="AQ1" s="648" t="s">
        <v>2580</v>
      </c>
      <c r="AR1" s="648" t="s">
        <v>2628</v>
      </c>
      <c r="AS1" s="648" t="s">
        <v>1248</v>
      </c>
      <c r="AT1" s="648" t="s">
        <v>2730</v>
      </c>
      <c r="AU1" s="648" t="s">
        <v>2901</v>
      </c>
      <c r="AV1" s="648" t="s">
        <v>3044</v>
      </c>
      <c r="AW1" s="648" t="s">
        <v>3065</v>
      </c>
      <c r="AX1" s="648" t="s">
        <v>3069</v>
      </c>
      <c r="AY1" s="648" t="s">
        <v>3290</v>
      </c>
      <c r="AZ1" s="648" t="s">
        <v>3378</v>
      </c>
      <c r="BA1" s="648" t="s">
        <v>5253</v>
      </c>
      <c r="BB1" s="648" t="s">
        <v>5382</v>
      </c>
      <c r="BC1" s="648" t="s">
        <v>3582</v>
      </c>
      <c r="BD1" s="648" t="s">
        <v>3530</v>
      </c>
      <c r="BE1" s="648" t="s">
        <v>3584</v>
      </c>
      <c r="BF1" s="648" t="s">
        <v>3593</v>
      </c>
    </row>
    <row r="2" spans="1:58">
      <c r="A2" s="651" t="s">
        <v>17</v>
      </c>
      <c r="B2" s="143">
        <v>105142.62933470499</v>
      </c>
      <c r="C2" s="650">
        <v>105607.21689267999</v>
      </c>
      <c r="D2" s="143">
        <v>105765.21833579399</v>
      </c>
      <c r="E2" s="143">
        <v>109759.18484936</v>
      </c>
      <c r="F2" s="143">
        <v>111141.73138762001</v>
      </c>
      <c r="G2" s="143">
        <v>110618.900449126</v>
      </c>
      <c r="H2" s="143">
        <v>111229.60433332399</v>
      </c>
      <c r="I2" s="143">
        <v>110525.69278880001</v>
      </c>
      <c r="J2" s="143">
        <v>110033.79944129501</v>
      </c>
      <c r="K2" s="143">
        <v>113222.92340561999</v>
      </c>
      <c r="L2" s="143">
        <v>113475.4432161</v>
      </c>
      <c r="M2" s="143">
        <v>111456.22162549999</v>
      </c>
      <c r="N2" s="143">
        <v>73805.6826</v>
      </c>
      <c r="O2" s="650">
        <v>73421.959300000002</v>
      </c>
      <c r="P2" s="143">
        <v>73129</v>
      </c>
      <c r="Q2" s="143">
        <v>72543.546300000002</v>
      </c>
      <c r="R2" s="143">
        <v>90850.359349999999</v>
      </c>
      <c r="S2" s="143">
        <v>93987.204549999995</v>
      </c>
      <c r="T2" s="143">
        <v>101881.378813845</v>
      </c>
      <c r="U2" s="143">
        <v>104200.87993784501</v>
      </c>
      <c r="V2" s="143">
        <v>105076.600708645</v>
      </c>
      <c r="W2" s="143">
        <v>104150.277158645</v>
      </c>
      <c r="X2" s="143">
        <v>107728.84043984499</v>
      </c>
      <c r="Y2" s="143">
        <v>108699.77156664499</v>
      </c>
      <c r="Z2" s="143">
        <v>118535.459335045</v>
      </c>
      <c r="AA2" s="143">
        <v>124883.2951894</v>
      </c>
      <c r="AB2" s="143">
        <v>129174.88473580001</v>
      </c>
      <c r="AC2" s="143">
        <v>129023.6138606</v>
      </c>
      <c r="AD2" s="143">
        <v>128779.5109198</v>
      </c>
      <c r="AE2" s="143">
        <v>122300.5864918</v>
      </c>
      <c r="AF2" s="143">
        <v>132356.7365074</v>
      </c>
      <c r="AG2" s="143">
        <v>155566.63778369999</v>
      </c>
      <c r="AH2" s="143">
        <v>150489.45089929999</v>
      </c>
      <c r="AI2" s="143">
        <v>174871.77714729999</v>
      </c>
      <c r="AJ2" s="143">
        <v>176511.44113009999</v>
      </c>
      <c r="AK2" s="143">
        <v>171828.14694010001</v>
      </c>
      <c r="AL2" s="143">
        <v>252218.97958499999</v>
      </c>
      <c r="AM2" s="143">
        <v>266393.44408500002</v>
      </c>
      <c r="AN2" s="143">
        <v>267635.397085</v>
      </c>
      <c r="AO2" s="143">
        <v>257140.81510499999</v>
      </c>
      <c r="AP2" s="143">
        <v>256429.93808399999</v>
      </c>
      <c r="AQ2" s="143">
        <v>261552.894184</v>
      </c>
      <c r="AR2" s="143">
        <v>269787.38949999999</v>
      </c>
      <c r="AS2" s="143">
        <v>269872.40649999998</v>
      </c>
      <c r="AT2" s="143">
        <v>296927.488335</v>
      </c>
      <c r="AU2" s="143">
        <v>311226.31150000001</v>
      </c>
      <c r="AV2" s="143">
        <v>322438.90850000002</v>
      </c>
      <c r="AW2" s="143">
        <v>334552.18849999999</v>
      </c>
      <c r="AX2" s="143">
        <v>344394.14167044603</v>
      </c>
      <c r="AY2" s="143">
        <v>357257.08149999997</v>
      </c>
      <c r="AZ2" s="143">
        <v>365938.52350000001</v>
      </c>
      <c r="BA2" s="143">
        <v>385631.02350000001</v>
      </c>
      <c r="BB2" s="143">
        <v>396352.07142499997</v>
      </c>
      <c r="BC2" s="143">
        <v>423845.89712500002</v>
      </c>
      <c r="BD2" s="143">
        <v>443272.91463000001</v>
      </c>
      <c r="BE2" s="143">
        <v>447615.907985094</v>
      </c>
      <c r="BF2" s="143">
        <v>446327.37938509398</v>
      </c>
    </row>
    <row r="3" spans="1:58">
      <c r="A3" s="651" t="s">
        <v>18</v>
      </c>
      <c r="B3" s="143">
        <v>450889.33303385897</v>
      </c>
      <c r="C3" s="650">
        <v>503418.537213812</v>
      </c>
      <c r="D3" s="143">
        <v>533327.06856438098</v>
      </c>
      <c r="E3" s="143">
        <v>528441.94271640002</v>
      </c>
      <c r="F3" s="143">
        <v>533122.33151528705</v>
      </c>
      <c r="G3" s="143">
        <v>521236.37045819499</v>
      </c>
      <c r="H3" s="143">
        <v>592553.74042514199</v>
      </c>
      <c r="I3" s="143">
        <v>669453.90743549098</v>
      </c>
      <c r="J3" s="143">
        <v>713964.38985328004</v>
      </c>
      <c r="K3" s="143">
        <v>681396.43699845497</v>
      </c>
      <c r="L3" s="143">
        <v>640883.19218282599</v>
      </c>
      <c r="M3" s="143">
        <v>656642.16982645704</v>
      </c>
      <c r="N3" s="143">
        <v>637741.92693321698</v>
      </c>
      <c r="O3" s="650">
        <v>663379.21456927701</v>
      </c>
      <c r="P3" s="143">
        <v>678198</v>
      </c>
      <c r="Q3" s="143">
        <v>751795.06029909104</v>
      </c>
      <c r="R3" s="143">
        <v>740866.75071177399</v>
      </c>
      <c r="S3" s="143">
        <v>713415.666000898</v>
      </c>
      <c r="T3" s="143">
        <v>696891.99673919496</v>
      </c>
      <c r="U3" s="143">
        <v>780464.20574046497</v>
      </c>
      <c r="V3" s="143">
        <v>884387.94965027797</v>
      </c>
      <c r="W3" s="143">
        <v>929022.67565332598</v>
      </c>
      <c r="X3" s="143">
        <v>974788.83356439299</v>
      </c>
      <c r="Y3" s="143">
        <v>1027049.19474779</v>
      </c>
      <c r="Z3" s="143">
        <v>1248698.2262228101</v>
      </c>
      <c r="AA3" s="143">
        <v>1097738.8917431401</v>
      </c>
      <c r="AB3" s="143">
        <v>1421166.8875859301</v>
      </c>
      <c r="AC3" s="143">
        <v>1328759.7988025299</v>
      </c>
      <c r="AD3" s="143">
        <v>1245104.1386732301</v>
      </c>
      <c r="AE3" s="143">
        <v>1490653.37913216</v>
      </c>
      <c r="AF3" s="143">
        <v>1797994.4689131</v>
      </c>
      <c r="AG3" s="143">
        <v>1783129.8675212199</v>
      </c>
      <c r="AH3" s="143">
        <v>1892256.3612468599</v>
      </c>
      <c r="AI3" s="143">
        <v>2004629.8928859199</v>
      </c>
      <c r="AJ3" s="143">
        <v>2254048.5135326898</v>
      </c>
      <c r="AK3" s="143">
        <v>2317952.2279021</v>
      </c>
      <c r="AL3" s="143">
        <v>2377122.7921551201</v>
      </c>
      <c r="AM3" s="143">
        <v>2503427.1305754501</v>
      </c>
      <c r="AN3" s="143">
        <v>2640400.3195461198</v>
      </c>
      <c r="AO3" s="143">
        <v>2649550.5525917802</v>
      </c>
      <c r="AP3" s="143">
        <v>2671620.6865650299</v>
      </c>
      <c r="AQ3" s="143">
        <v>2706246.16294702</v>
      </c>
      <c r="AR3" s="143">
        <v>3047792.7292120699</v>
      </c>
      <c r="AS3" s="143">
        <v>3417750.5397221199</v>
      </c>
      <c r="AT3" s="143">
        <v>3333223.3203790002</v>
      </c>
      <c r="AU3" s="143">
        <v>3388076.743299</v>
      </c>
      <c r="AV3" s="143">
        <v>3517478.1765879998</v>
      </c>
      <c r="AW3" s="143">
        <v>3584816.0402449998</v>
      </c>
      <c r="AX3" s="143">
        <v>3780946.2852449999</v>
      </c>
      <c r="AY3" s="143">
        <v>3883708.0252450001</v>
      </c>
      <c r="AZ3" s="143">
        <v>3798195.524245</v>
      </c>
      <c r="BA3" s="143">
        <v>3699756.226245</v>
      </c>
      <c r="BB3" s="143">
        <v>3707255.1568849999</v>
      </c>
      <c r="BC3" s="143">
        <v>3772820.3454459999</v>
      </c>
      <c r="BD3" s="143">
        <v>3999054.66585</v>
      </c>
      <c r="BE3" s="143">
        <v>4033870.6216580002</v>
      </c>
      <c r="BF3" s="143">
        <v>4210682.8477499997</v>
      </c>
    </row>
    <row r="4" spans="1:58">
      <c r="A4" s="652"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row>
    <row r="7" spans="1:58">
      <c r="A7" s="647" t="s">
        <v>96</v>
      </c>
      <c r="B7" s="648" t="s">
        <v>2730</v>
      </c>
      <c r="C7" s="648" t="s">
        <v>2901</v>
      </c>
      <c r="D7" s="648" t="s">
        <v>2989</v>
      </c>
      <c r="E7" s="648" t="s">
        <v>3065</v>
      </c>
      <c r="F7" s="648" t="s">
        <v>3192</v>
      </c>
      <c r="G7" s="648" t="s">
        <v>3290</v>
      </c>
      <c r="H7" s="648" t="s">
        <v>3378</v>
      </c>
      <c r="I7" s="648" t="s">
        <v>5253</v>
      </c>
      <c r="J7" s="648" t="s">
        <v>5329</v>
      </c>
      <c r="K7" s="648" t="s">
        <v>3582</v>
      </c>
      <c r="L7" s="648" t="s">
        <v>5603</v>
      </c>
      <c r="M7" s="648" t="s">
        <v>3584</v>
      </c>
      <c r="N7" s="648" t="s">
        <v>3593</v>
      </c>
    </row>
    <row r="8" spans="1:58">
      <c r="A8" s="651" t="s">
        <v>17</v>
      </c>
      <c r="B8" s="143">
        <v>296927.488335</v>
      </c>
      <c r="C8" s="143">
        <v>311226.31150000001</v>
      </c>
      <c r="D8" s="143">
        <v>322438.90850000002</v>
      </c>
      <c r="E8" s="143">
        <v>334552.18849999999</v>
      </c>
      <c r="F8" s="143">
        <v>344394.14167044603</v>
      </c>
      <c r="G8" s="143">
        <v>357257.08149999997</v>
      </c>
      <c r="H8" s="143">
        <v>365938.52350000001</v>
      </c>
      <c r="I8" s="143">
        <v>385631.02350000001</v>
      </c>
      <c r="J8" s="143">
        <v>396352.07142499997</v>
      </c>
      <c r="K8" s="143">
        <v>423845.89712500002</v>
      </c>
      <c r="L8" s="143">
        <v>443272.91463000001</v>
      </c>
      <c r="M8" s="143">
        <v>447615.907985094</v>
      </c>
      <c r="N8" s="143">
        <v>446327.37938509398</v>
      </c>
      <c r="AA8" s="649"/>
      <c r="AB8" s="649"/>
      <c r="AC8" s="649"/>
    </row>
    <row r="9" spans="1:58">
      <c r="A9" s="651" t="s">
        <v>18</v>
      </c>
      <c r="B9" s="143">
        <v>3333223.3203790002</v>
      </c>
      <c r="C9" s="143">
        <v>3388076.743299</v>
      </c>
      <c r="D9" s="143">
        <v>3517478.1765879998</v>
      </c>
      <c r="E9" s="143">
        <v>3584816.0402449998</v>
      </c>
      <c r="F9" s="143">
        <v>3780946.2852449999</v>
      </c>
      <c r="G9" s="143">
        <v>3883708.0252450001</v>
      </c>
      <c r="H9" s="143">
        <v>3798195.524245</v>
      </c>
      <c r="I9" s="143">
        <v>3699756.226245</v>
      </c>
      <c r="J9" s="143">
        <v>3707255.1568849999</v>
      </c>
      <c r="K9" s="143">
        <v>3772820.3454459999</v>
      </c>
      <c r="L9" s="143">
        <v>3999054.66585</v>
      </c>
      <c r="M9" s="143">
        <v>4033870.6216580002</v>
      </c>
      <c r="N9" s="143">
        <v>4210682.8477499997</v>
      </c>
    </row>
    <row r="10" spans="1:58">
      <c r="A10" s="652" t="s">
        <v>48</v>
      </c>
      <c r="B10" s="37">
        <v>3630150.808714</v>
      </c>
      <c r="C10" s="37">
        <v>3699303.0547989998</v>
      </c>
      <c r="D10" s="37">
        <v>3839917.0850879997</v>
      </c>
      <c r="E10" s="37">
        <v>3919368.228745</v>
      </c>
      <c r="F10" s="37">
        <v>4125340.4269154458</v>
      </c>
      <c r="G10" s="37">
        <v>4240965.106745</v>
      </c>
      <c r="H10" s="37">
        <v>4164134.0477450001</v>
      </c>
      <c r="I10" s="37">
        <v>4085387.2497450002</v>
      </c>
      <c r="J10" s="37">
        <v>4103607.2283100002</v>
      </c>
      <c r="K10" s="37">
        <v>4196666.242571</v>
      </c>
      <c r="L10" s="37">
        <v>4442327.58048</v>
      </c>
      <c r="M10" s="37">
        <v>4481486.5296430942</v>
      </c>
      <c r="N10" s="37">
        <v>4657010.2271350939</v>
      </c>
    </row>
    <row r="13" spans="1:58" ht="15" thickBot="1"/>
    <row r="14" spans="1:58" ht="21.75" thickBot="1">
      <c r="A14" s="1505" t="s">
        <v>19</v>
      </c>
      <c r="B14" s="1465" t="s">
        <v>1401</v>
      </c>
      <c r="C14" s="1561" t="s">
        <v>99</v>
      </c>
      <c r="D14" s="1561"/>
      <c r="E14" s="1562"/>
      <c r="F14" s="1563" t="s">
        <v>215</v>
      </c>
      <c r="G14" s="1562"/>
    </row>
    <row r="15" spans="1:58" ht="63.75" thickBot="1">
      <c r="A15" s="1506"/>
      <c r="B15" s="1560"/>
      <c r="C15" s="928" t="s">
        <v>5944</v>
      </c>
      <c r="D15" s="929" t="s">
        <v>5747</v>
      </c>
      <c r="E15" s="929" t="s">
        <v>3193</v>
      </c>
      <c r="F15" s="189" t="s">
        <v>1683</v>
      </c>
      <c r="G15" s="180" t="s">
        <v>5389</v>
      </c>
    </row>
    <row r="16" spans="1:58" ht="36">
      <c r="A16" s="656" t="s">
        <v>17</v>
      </c>
      <c r="B16" s="657" t="s">
        <v>202</v>
      </c>
      <c r="C16" s="658">
        <v>446327.37938509398</v>
      </c>
      <c r="D16" s="658">
        <v>447615.907985094</v>
      </c>
      <c r="E16" s="658">
        <v>344394.14167044603</v>
      </c>
      <c r="F16" s="659">
        <v>-2.8786479144591315E-3</v>
      </c>
      <c r="G16" s="660">
        <v>0.29597843105063282</v>
      </c>
    </row>
    <row r="17" spans="1:7" ht="36.75" thickBot="1">
      <c r="A17" s="517" t="s">
        <v>18</v>
      </c>
      <c r="B17" s="655" t="s">
        <v>144</v>
      </c>
      <c r="C17" s="440">
        <v>4210682.8477499997</v>
      </c>
      <c r="D17" s="440">
        <v>4033870.6216580002</v>
      </c>
      <c r="E17" s="440">
        <v>3780946.2852449999</v>
      </c>
      <c r="F17" s="653">
        <v>4.3831903071627654E-2</v>
      </c>
      <c r="G17" s="654">
        <v>0.11365846803537805</v>
      </c>
    </row>
    <row r="18" spans="1:7" ht="21" thickBot="1">
      <c r="A18" s="1564" t="s">
        <v>112</v>
      </c>
      <c r="B18" s="1565"/>
      <c r="C18" s="661">
        <v>4657010.2271350939</v>
      </c>
      <c r="D18" s="661">
        <v>4481486.5296430942</v>
      </c>
      <c r="E18" s="661">
        <v>4125340.4269154458</v>
      </c>
      <c r="F18" s="392">
        <v>3.916640077594491E-2</v>
      </c>
      <c r="G18" s="391">
        <v>0.12887901244484268</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54"/>
  <sheetViews>
    <sheetView rightToLeft="1" zoomScaleNormal="100" workbookViewId="0">
      <pane xSplit="2" ySplit="1" topLeftCell="C2" activePane="bottomRight" state="frozen"/>
      <selection pane="topRight" activeCell="C1" sqref="C1"/>
      <selection pane="bottomLeft" activeCell="A2" sqref="A2"/>
      <selection pane="bottomRight" activeCell="N30" sqref="N30"/>
    </sheetView>
  </sheetViews>
  <sheetFormatPr defaultColWidth="9.125" defaultRowHeight="18" customHeight="1"/>
  <cols>
    <col min="1" max="1" width="9.125" style="918"/>
    <col min="2" max="2" width="21.375" style="58" customWidth="1"/>
    <col min="3" max="6" width="8.75" style="58" customWidth="1"/>
    <col min="7" max="7" width="9" style="58" bestFit="1" customWidth="1"/>
    <col min="8" max="42" width="8.75" style="58" customWidth="1"/>
    <col min="43" max="52" width="9.125" style="58"/>
    <col min="53" max="53" width="11.125" style="58" customWidth="1"/>
    <col min="54" max="61" width="9.125" style="58"/>
    <col min="62" max="64" width="9.875" style="58" bestFit="1" customWidth="1"/>
    <col min="65" max="16384" width="9.125" style="58"/>
  </cols>
  <sheetData>
    <row r="1" spans="1:59" ht="18" customHeight="1" thickTop="1" thickBot="1">
      <c r="A1" s="1379" t="s">
        <v>17</v>
      </c>
      <c r="B1" s="834" t="s">
        <v>0</v>
      </c>
      <c r="C1" s="835" t="s">
        <v>1</v>
      </c>
      <c r="D1" s="835" t="s">
        <v>197</v>
      </c>
      <c r="E1" s="835" t="s">
        <v>3</v>
      </c>
      <c r="F1" s="835" t="s">
        <v>196</v>
      </c>
      <c r="G1" s="835" t="s">
        <v>5</v>
      </c>
      <c r="H1" s="835" t="s">
        <v>195</v>
      </c>
      <c r="I1" s="835" t="s">
        <v>7</v>
      </c>
      <c r="J1" s="835" t="s">
        <v>8</v>
      </c>
      <c r="K1" s="835" t="s">
        <v>9</v>
      </c>
      <c r="L1" s="835" t="s">
        <v>193</v>
      </c>
      <c r="M1" s="835" t="s">
        <v>11</v>
      </c>
      <c r="N1" s="835" t="s">
        <v>12</v>
      </c>
      <c r="O1" s="835" t="s">
        <v>49</v>
      </c>
      <c r="P1" s="835" t="s">
        <v>194</v>
      </c>
      <c r="Q1" s="835" t="s">
        <v>1199</v>
      </c>
      <c r="R1" s="835" t="s">
        <v>1228</v>
      </c>
      <c r="S1" s="835" t="s">
        <v>1261</v>
      </c>
      <c r="T1" s="835" t="s">
        <v>1303</v>
      </c>
      <c r="U1" s="835" t="s">
        <v>1330</v>
      </c>
      <c r="V1" s="835" t="s">
        <v>1144</v>
      </c>
      <c r="W1" s="835" t="s">
        <v>1388</v>
      </c>
      <c r="X1" s="835" t="s">
        <v>1454</v>
      </c>
      <c r="Y1" s="835" t="s">
        <v>1146</v>
      </c>
      <c r="Z1" s="835" t="s">
        <v>1517</v>
      </c>
      <c r="AA1" s="835" t="s">
        <v>1540</v>
      </c>
      <c r="AB1" s="835" t="s">
        <v>1602</v>
      </c>
      <c r="AC1" s="835" t="s">
        <v>1694</v>
      </c>
      <c r="AD1" s="835" t="s">
        <v>1743</v>
      </c>
      <c r="AE1" s="835" t="s">
        <v>1776</v>
      </c>
      <c r="AF1" s="835" t="s">
        <v>1821</v>
      </c>
      <c r="AG1" s="835" t="s">
        <v>1853</v>
      </c>
      <c r="AH1" s="835" t="s">
        <v>1893</v>
      </c>
      <c r="AI1" s="835" t="s">
        <v>1934</v>
      </c>
      <c r="AJ1" s="835" t="s">
        <v>1973</v>
      </c>
      <c r="AK1" s="835" t="s">
        <v>2053</v>
      </c>
      <c r="AL1" s="835" t="s">
        <v>1142</v>
      </c>
      <c r="AM1" s="835" t="s">
        <v>2319</v>
      </c>
      <c r="AN1" s="835" t="s">
        <v>2384</v>
      </c>
      <c r="AO1" s="835" t="s">
        <v>2433</v>
      </c>
      <c r="AP1" s="835" t="s">
        <v>2491</v>
      </c>
      <c r="AQ1" s="835" t="s">
        <v>1157</v>
      </c>
      <c r="AR1" s="835" t="s">
        <v>2580</v>
      </c>
      <c r="AS1" s="835" t="s">
        <v>2628</v>
      </c>
      <c r="AT1" s="835" t="s">
        <v>2663</v>
      </c>
      <c r="AU1" s="835" t="s">
        <v>2730</v>
      </c>
      <c r="AV1" s="835" t="s">
        <v>2901</v>
      </c>
      <c r="AW1" s="835" t="s">
        <v>2989</v>
      </c>
      <c r="AX1" s="835" t="s">
        <v>3065</v>
      </c>
      <c r="AY1" s="835" t="s">
        <v>3192</v>
      </c>
      <c r="AZ1" s="835" t="s">
        <v>3290</v>
      </c>
      <c r="BA1" s="835" t="s">
        <v>3378</v>
      </c>
      <c r="BB1" s="835" t="s">
        <v>5253</v>
      </c>
      <c r="BC1" s="835" t="s">
        <v>5329</v>
      </c>
      <c r="BD1" s="835" t="s">
        <v>3582</v>
      </c>
      <c r="BE1" s="835" t="s">
        <v>5603</v>
      </c>
      <c r="BF1" s="835" t="s">
        <v>3584</v>
      </c>
      <c r="BG1" s="835" t="s">
        <v>3593</v>
      </c>
    </row>
    <row r="2" spans="1:59" ht="18" customHeight="1" thickTop="1">
      <c r="A2" s="1380"/>
      <c r="B2" s="830" t="s">
        <v>15</v>
      </c>
      <c r="C2" s="833">
        <v>3822856.6602745</v>
      </c>
      <c r="D2" s="833">
        <v>3799030.45242002</v>
      </c>
      <c r="E2" s="833">
        <v>3727259.6823775498</v>
      </c>
      <c r="F2" s="833">
        <v>4209331.7799570598</v>
      </c>
      <c r="G2" s="833">
        <v>4236948.4886483401</v>
      </c>
      <c r="H2" s="833">
        <v>5231137.4884003</v>
      </c>
      <c r="I2" s="833">
        <v>6124138.5967050102</v>
      </c>
      <c r="J2" s="833">
        <v>7162446.8201427003</v>
      </c>
      <c r="K2" s="833">
        <v>6681324.8667768398</v>
      </c>
      <c r="L2" s="833">
        <v>5924682.48594297</v>
      </c>
      <c r="M2" s="833">
        <v>6272917.4676469397</v>
      </c>
      <c r="N2" s="833">
        <v>6015099.2167147696</v>
      </c>
      <c r="O2" s="833">
        <v>6830532.1810029699</v>
      </c>
      <c r="P2" s="833">
        <v>7831913.3970234403</v>
      </c>
      <c r="Q2" s="833">
        <v>8239769.19580869</v>
      </c>
      <c r="R2" s="833">
        <v>8929307.6520411205</v>
      </c>
      <c r="S2" s="833">
        <v>9380750.1682781205</v>
      </c>
      <c r="T2" s="833">
        <v>9774203.6151877791</v>
      </c>
      <c r="U2" s="833">
        <v>11041010.418704599</v>
      </c>
      <c r="V2" s="833">
        <v>11248109.083420699</v>
      </c>
      <c r="W2" s="833">
        <v>11125479.557460601</v>
      </c>
      <c r="X2" s="833">
        <v>12915586.5842657</v>
      </c>
      <c r="Y2" s="833">
        <v>14902392.567471201</v>
      </c>
      <c r="Z2" s="833">
        <v>17420335.066295601</v>
      </c>
      <c r="AA2" s="833">
        <v>18731465.610912599</v>
      </c>
      <c r="AB2" s="833">
        <v>25930151.842563801</v>
      </c>
      <c r="AC2" s="833">
        <v>37003258.296182103</v>
      </c>
      <c r="AD2" s="833">
        <v>47567387.750544898</v>
      </c>
      <c r="AE2" s="833">
        <v>71817861.905779496</v>
      </c>
      <c r="AF2" s="833">
        <v>66155973.358450599</v>
      </c>
      <c r="AG2" s="833">
        <v>59769369.266968802</v>
      </c>
      <c r="AH2" s="833">
        <v>53962342.559587203</v>
      </c>
      <c r="AI2" s="833">
        <v>52017659.560308002</v>
      </c>
      <c r="AJ2" s="833">
        <v>57480367.692693897</v>
      </c>
      <c r="AK2" s="833">
        <v>46240998.048317403</v>
      </c>
      <c r="AL2" s="833">
        <v>49599828.609530002</v>
      </c>
      <c r="AM2" s="833">
        <v>52547643.270523503</v>
      </c>
      <c r="AN2" s="833">
        <v>49000520.697439499</v>
      </c>
      <c r="AO2" s="833">
        <v>46513682.916607797</v>
      </c>
      <c r="AP2" s="833">
        <v>46878939.005584396</v>
      </c>
      <c r="AQ2" s="833">
        <v>53654335.031340897</v>
      </c>
      <c r="AR2" s="833">
        <v>61111550.077523798</v>
      </c>
      <c r="AS2" s="833">
        <v>55958597.875785202</v>
      </c>
      <c r="AT2" s="833">
        <v>57637641.0412267</v>
      </c>
      <c r="AU2" s="833">
        <v>55801802.261856198</v>
      </c>
      <c r="AV2" s="833">
        <v>53040021.835115701</v>
      </c>
      <c r="AW2" s="833">
        <v>51507579.171295203</v>
      </c>
      <c r="AX2" s="833">
        <v>51448434.165895402</v>
      </c>
      <c r="AY2" s="833">
        <v>54674135.632541001</v>
      </c>
      <c r="AZ2" s="833">
        <v>60412792.821860701</v>
      </c>
      <c r="BA2" s="833">
        <v>63019479.805891603</v>
      </c>
      <c r="BB2" s="833">
        <v>61174025.981540702</v>
      </c>
      <c r="BC2" s="833">
        <v>57253480.5695206</v>
      </c>
      <c r="BD2" s="833">
        <v>53885378.169896297</v>
      </c>
      <c r="BE2" s="833">
        <v>51100652.951802097</v>
      </c>
      <c r="BF2" s="833">
        <v>49668967.981120303</v>
      </c>
      <c r="BG2" s="833">
        <v>52244324.545694299</v>
      </c>
    </row>
    <row r="3" spans="1:59" ht="18" customHeight="1">
      <c r="A3" s="1380"/>
      <c r="B3" s="63" t="s">
        <v>14</v>
      </c>
      <c r="C3" s="66">
        <v>105142.62933470499</v>
      </c>
      <c r="D3" s="66">
        <v>105607.21689267999</v>
      </c>
      <c r="E3" s="66">
        <v>105765.21833579399</v>
      </c>
      <c r="F3" s="66">
        <v>109759.18484936</v>
      </c>
      <c r="G3" s="66">
        <v>111141.73138762001</v>
      </c>
      <c r="H3" s="66">
        <v>110618.900449126</v>
      </c>
      <c r="I3" s="66">
        <v>111229.60433332399</v>
      </c>
      <c r="J3" s="66">
        <v>110525.69278880001</v>
      </c>
      <c r="K3" s="66">
        <v>110033.79944129501</v>
      </c>
      <c r="L3" s="66">
        <v>113222.92340561999</v>
      </c>
      <c r="M3" s="66">
        <v>113475.4432161</v>
      </c>
      <c r="N3" s="66">
        <v>111456.22162549999</v>
      </c>
      <c r="O3" s="66">
        <v>73805.6826</v>
      </c>
      <c r="P3" s="66">
        <v>73421.959300000002</v>
      </c>
      <c r="Q3" s="66">
        <v>73129.197549999997</v>
      </c>
      <c r="R3" s="66">
        <v>72543.546300000002</v>
      </c>
      <c r="S3" s="66">
        <v>90850.359349999999</v>
      </c>
      <c r="T3" s="66">
        <v>93987.204549999995</v>
      </c>
      <c r="U3" s="66">
        <v>101881.378813845</v>
      </c>
      <c r="V3" s="66">
        <v>104200.87993784501</v>
      </c>
      <c r="W3" s="66">
        <v>105076.600708645</v>
      </c>
      <c r="X3" s="66">
        <v>104150.277158645</v>
      </c>
      <c r="Y3" s="66">
        <v>107728.84043984499</v>
      </c>
      <c r="Z3" s="66">
        <v>108699.77156664499</v>
      </c>
      <c r="AA3" s="66">
        <v>118535.459335045</v>
      </c>
      <c r="AB3" s="66">
        <v>124883.2951894</v>
      </c>
      <c r="AC3" s="66">
        <v>129174.88473580001</v>
      </c>
      <c r="AD3" s="66">
        <v>129023.6138606</v>
      </c>
      <c r="AE3" s="66">
        <v>128779.5109198</v>
      </c>
      <c r="AF3" s="66">
        <v>122300.5864918</v>
      </c>
      <c r="AG3" s="66">
        <v>132356.7365074</v>
      </c>
      <c r="AH3" s="66">
        <v>155566.63778369999</v>
      </c>
      <c r="AI3" s="66">
        <v>150489.45089929999</v>
      </c>
      <c r="AJ3" s="66">
        <v>174871.77714729999</v>
      </c>
      <c r="AK3" s="66">
        <v>176511.44113009999</v>
      </c>
      <c r="AL3" s="66">
        <v>171828.14694010001</v>
      </c>
      <c r="AM3" s="66">
        <v>252218.97958499999</v>
      </c>
      <c r="AN3" s="66">
        <v>266393.44408500002</v>
      </c>
      <c r="AO3" s="66">
        <v>267635.397085</v>
      </c>
      <c r="AP3" s="66">
        <v>257140.81510499999</v>
      </c>
      <c r="AQ3" s="66">
        <v>256429.93808399999</v>
      </c>
      <c r="AR3" s="66">
        <v>261552.894184</v>
      </c>
      <c r="AS3" s="66">
        <v>269787.38949999999</v>
      </c>
      <c r="AT3" s="66">
        <v>269872.40649999998</v>
      </c>
      <c r="AU3" s="66">
        <v>296927.488335</v>
      </c>
      <c r="AV3" s="66">
        <v>311226.31150000001</v>
      </c>
      <c r="AW3" s="66">
        <v>322438.90850000002</v>
      </c>
      <c r="AX3" s="66">
        <v>334552.18849999999</v>
      </c>
      <c r="AY3" s="66">
        <v>344394.14167044603</v>
      </c>
      <c r="AZ3" s="66">
        <v>357257.08149999997</v>
      </c>
      <c r="BA3" s="66">
        <v>365938.52350000001</v>
      </c>
      <c r="BB3" s="66">
        <v>385631.02350000001</v>
      </c>
      <c r="BC3" s="66">
        <v>396352.07142499997</v>
      </c>
      <c r="BD3" s="66">
        <v>423845.89712500002</v>
      </c>
      <c r="BE3" s="66">
        <v>443272.91463000001</v>
      </c>
      <c r="BF3" s="66">
        <v>447615.907985094</v>
      </c>
      <c r="BG3" s="66">
        <v>446327.37938509398</v>
      </c>
    </row>
    <row r="4" spans="1:59" ht="18" customHeight="1">
      <c r="A4" s="1380"/>
      <c r="B4" s="63" t="s">
        <v>13</v>
      </c>
      <c r="C4" s="66">
        <v>10537.3675</v>
      </c>
      <c r="D4" s="66">
        <v>10561.619000000001</v>
      </c>
      <c r="E4" s="66">
        <v>11061.985500000001</v>
      </c>
      <c r="F4" s="66">
        <v>11327.77</v>
      </c>
      <c r="G4" s="66">
        <v>11589.93</v>
      </c>
      <c r="H4" s="66">
        <v>12102.338064566</v>
      </c>
      <c r="I4" s="66">
        <v>12286.805573525</v>
      </c>
      <c r="J4" s="66">
        <v>14381.3305</v>
      </c>
      <c r="K4" s="66">
        <v>14867.688196617</v>
      </c>
      <c r="L4" s="66">
        <v>16144.527924439</v>
      </c>
      <c r="M4" s="66">
        <v>18971.411882717999</v>
      </c>
      <c r="N4" s="66">
        <v>20064.069827772</v>
      </c>
      <c r="O4" s="66">
        <v>22849.171023407998</v>
      </c>
      <c r="P4" s="66">
        <v>25628.481857085</v>
      </c>
      <c r="Q4" s="66">
        <v>27668.037866638999</v>
      </c>
      <c r="R4" s="66">
        <v>30851.100111221</v>
      </c>
      <c r="S4" s="66">
        <v>37965.519891525997</v>
      </c>
      <c r="T4" s="66">
        <v>39741.287591394997</v>
      </c>
      <c r="U4" s="66">
        <v>47328.916119914997</v>
      </c>
      <c r="V4" s="66">
        <v>60509.168065108002</v>
      </c>
      <c r="W4" s="66">
        <v>67222.291572639995</v>
      </c>
      <c r="X4" s="66">
        <v>82767.101478099998</v>
      </c>
      <c r="Y4" s="66">
        <v>87196.053360125996</v>
      </c>
      <c r="Z4" s="66">
        <v>87764.871077025993</v>
      </c>
      <c r="AA4" s="66">
        <v>109228.490464628</v>
      </c>
      <c r="AB4" s="66">
        <v>111972.00251975701</v>
      </c>
      <c r="AC4" s="66">
        <v>131318.46206197</v>
      </c>
      <c r="AD4" s="66">
        <v>159019.96465946999</v>
      </c>
      <c r="AE4" s="66">
        <v>186800.96604987999</v>
      </c>
      <c r="AF4" s="66">
        <v>215833.56723618999</v>
      </c>
      <c r="AG4" s="66">
        <v>365861.01728465001</v>
      </c>
      <c r="AH4" s="66">
        <v>377834.4958418</v>
      </c>
      <c r="AI4" s="66">
        <v>364198.42339321802</v>
      </c>
      <c r="AJ4" s="66">
        <v>482272.74137167202</v>
      </c>
      <c r="AK4" s="66">
        <v>403523.29307721299</v>
      </c>
      <c r="AL4" s="66">
        <v>511279.35495670902</v>
      </c>
      <c r="AM4" s="66">
        <v>527473.01785657799</v>
      </c>
      <c r="AN4" s="66">
        <v>522128.91707439302</v>
      </c>
      <c r="AO4" s="66">
        <v>525733.86242691195</v>
      </c>
      <c r="AP4" s="66">
        <v>533060.33873006795</v>
      </c>
      <c r="AQ4" s="66">
        <v>535316.60798152001</v>
      </c>
      <c r="AR4" s="66">
        <v>557541.45022087195</v>
      </c>
      <c r="AS4" s="66">
        <v>590117.74519257306</v>
      </c>
      <c r="AT4" s="66">
        <v>583368.36548486096</v>
      </c>
      <c r="AU4" s="66">
        <v>569353.949311167</v>
      </c>
      <c r="AV4" s="66">
        <v>558891.83477657195</v>
      </c>
      <c r="AW4" s="66">
        <v>573661.03110860602</v>
      </c>
      <c r="AX4" s="66">
        <v>599856.25636734196</v>
      </c>
      <c r="AY4" s="66">
        <v>627898.36260424496</v>
      </c>
      <c r="AZ4" s="66">
        <v>678293.72766892402</v>
      </c>
      <c r="BA4" s="66">
        <v>705481.82272327202</v>
      </c>
      <c r="BB4" s="66">
        <v>718754.11484197294</v>
      </c>
      <c r="BC4" s="66">
        <v>768477.07768965</v>
      </c>
      <c r="BD4" s="66">
        <v>800617.28379771498</v>
      </c>
      <c r="BE4" s="66">
        <v>802541.06059758295</v>
      </c>
      <c r="BF4" s="66">
        <v>806002.23200896499</v>
      </c>
      <c r="BG4" s="66">
        <v>795509.16307749494</v>
      </c>
    </row>
    <row r="5" spans="1:59" ht="18" customHeight="1">
      <c r="A5" s="1381"/>
      <c r="B5" s="836" t="s">
        <v>16</v>
      </c>
      <c r="C5" s="837">
        <v>3938536.6571092</v>
      </c>
      <c r="D5" s="837">
        <v>3915199.2883127001</v>
      </c>
      <c r="E5" s="837">
        <v>3844086.8862133399</v>
      </c>
      <c r="F5" s="837">
        <v>4330418.7348064203</v>
      </c>
      <c r="G5" s="837">
        <v>4359680.1500359597</v>
      </c>
      <c r="H5" s="837">
        <v>5353858.7269139905</v>
      </c>
      <c r="I5" s="837">
        <v>6247655.0066118604</v>
      </c>
      <c r="J5" s="837">
        <v>7287353.8434314998</v>
      </c>
      <c r="K5" s="837">
        <v>6806226.3544147499</v>
      </c>
      <c r="L5" s="837">
        <v>6054049.9372730302</v>
      </c>
      <c r="M5" s="837">
        <v>6405364.32274576</v>
      </c>
      <c r="N5" s="837">
        <v>6146619.5081680417</v>
      </c>
      <c r="O5" s="837">
        <v>6927187.0346263777</v>
      </c>
      <c r="P5" s="837">
        <v>7930963.8381805252</v>
      </c>
      <c r="Q5" s="837">
        <v>8340566.4312253287</v>
      </c>
      <c r="R5" s="837">
        <v>9032702.2984523419</v>
      </c>
      <c r="S5" s="837">
        <v>9509566.0475196466</v>
      </c>
      <c r="T5" s="837">
        <v>9907932.1073291749</v>
      </c>
      <c r="U5" s="837">
        <v>11190220.713638358</v>
      </c>
      <c r="V5" s="837">
        <v>11412819.131423652</v>
      </c>
      <c r="W5" s="837">
        <v>11297778.449741885</v>
      </c>
      <c r="X5" s="837">
        <v>13102503.962902445</v>
      </c>
      <c r="Y5" s="837">
        <v>15097317.461271172</v>
      </c>
      <c r="Z5" s="837">
        <v>17616799.708939273</v>
      </c>
      <c r="AA5" s="837">
        <v>18959229.56071227</v>
      </c>
      <c r="AB5" s="837">
        <v>26167007.140272956</v>
      </c>
      <c r="AC5" s="837">
        <v>37263751.642979875</v>
      </c>
      <c r="AD5" s="837">
        <v>47855431.329064965</v>
      </c>
      <c r="AE5" s="837">
        <v>72133442.38274917</v>
      </c>
      <c r="AF5" s="837">
        <v>66494107.512178592</v>
      </c>
      <c r="AG5" s="837">
        <v>60267587.020760849</v>
      </c>
      <c r="AH5" s="837">
        <v>54495743.693212703</v>
      </c>
      <c r="AI5" s="837">
        <v>52532347.434600525</v>
      </c>
      <c r="AJ5" s="837">
        <v>58137512.211212866</v>
      </c>
      <c r="AK5" s="837">
        <v>46821032.78252472</v>
      </c>
      <c r="AL5" s="837">
        <v>50282936.111426808</v>
      </c>
      <c r="AM5" s="837">
        <v>53327335.267965078</v>
      </c>
      <c r="AN5" s="837">
        <v>49789043.058598891</v>
      </c>
      <c r="AO5" s="837">
        <v>47307052.176119715</v>
      </c>
      <c r="AP5" s="837">
        <v>47669140.159419462</v>
      </c>
      <c r="AQ5" s="837">
        <v>54446081.577406414</v>
      </c>
      <c r="AR5" s="837">
        <v>61930644.421928674</v>
      </c>
      <c r="AS5" s="837">
        <v>56818503.010477774</v>
      </c>
      <c r="AT5" s="837">
        <v>58490881.81321156</v>
      </c>
      <c r="AU5" s="837">
        <v>56668083.699502364</v>
      </c>
      <c r="AV5" s="837">
        <v>53910139.981392272</v>
      </c>
      <c r="AW5" s="837">
        <v>52403679.110903807</v>
      </c>
      <c r="AX5" s="837">
        <v>52382842.610762745</v>
      </c>
      <c r="AY5" s="837">
        <v>55646428.13681569</v>
      </c>
      <c r="AZ5" s="837">
        <v>61448343.631029628</v>
      </c>
      <c r="BA5" s="837">
        <v>64090900.152114876</v>
      </c>
      <c r="BB5" s="837">
        <v>62278411.11988268</v>
      </c>
      <c r="BC5" s="837">
        <v>58418309.718635246</v>
      </c>
      <c r="BD5" s="837">
        <v>55109841.350819014</v>
      </c>
      <c r="BE5" s="837">
        <v>52346466.927029684</v>
      </c>
      <c r="BF5" s="837">
        <v>50922586.121114358</v>
      </c>
      <c r="BG5" s="837">
        <v>53486161.088156886</v>
      </c>
    </row>
    <row r="6" spans="1:59" ht="18" customHeight="1" thickBot="1">
      <c r="A6" s="1379" t="s">
        <v>18</v>
      </c>
      <c r="B6" s="831" t="s">
        <v>0</v>
      </c>
      <c r="C6" s="832" t="s">
        <v>1</v>
      </c>
      <c r="D6" s="832" t="s">
        <v>2</v>
      </c>
      <c r="E6" s="832" t="s">
        <v>3</v>
      </c>
      <c r="F6" s="832" t="s">
        <v>4</v>
      </c>
      <c r="G6" s="832" t="s">
        <v>5</v>
      </c>
      <c r="H6" s="832" t="s">
        <v>6</v>
      </c>
      <c r="I6" s="832" t="s">
        <v>7</v>
      </c>
      <c r="J6" s="832" t="s">
        <v>8</v>
      </c>
      <c r="K6" s="832" t="s">
        <v>9</v>
      </c>
      <c r="L6" s="832" t="s">
        <v>10</v>
      </c>
      <c r="M6" s="832" t="s">
        <v>11</v>
      </c>
      <c r="N6" s="832" t="s">
        <v>12</v>
      </c>
      <c r="O6" s="832" t="s">
        <v>301</v>
      </c>
      <c r="P6" s="832" t="s">
        <v>194</v>
      </c>
      <c r="Q6" s="832" t="s">
        <v>1199</v>
      </c>
      <c r="R6" s="832" t="s">
        <v>1228</v>
      </c>
      <c r="S6" s="832" t="s">
        <v>1261</v>
      </c>
      <c r="T6" s="832" t="s">
        <v>1303</v>
      </c>
      <c r="U6" s="832" t="s">
        <v>1330</v>
      </c>
      <c r="V6" s="832" t="s">
        <v>1144</v>
      </c>
      <c r="W6" s="832" t="s">
        <v>1388</v>
      </c>
      <c r="X6" s="832" t="s">
        <v>1454</v>
      </c>
      <c r="Y6" s="832" t="s">
        <v>1146</v>
      </c>
      <c r="Z6" s="832" t="s">
        <v>1517</v>
      </c>
      <c r="AA6" s="832" t="s">
        <v>1540</v>
      </c>
      <c r="AB6" s="832" t="s">
        <v>1602</v>
      </c>
      <c r="AC6" s="832" t="s">
        <v>1694</v>
      </c>
      <c r="AD6" s="832" t="s">
        <v>1743</v>
      </c>
      <c r="AE6" s="832" t="s">
        <v>1776</v>
      </c>
      <c r="AF6" s="832" t="s">
        <v>1821</v>
      </c>
      <c r="AG6" s="832" t="s">
        <v>1853</v>
      </c>
      <c r="AH6" s="832" t="s">
        <v>1893</v>
      </c>
      <c r="AI6" s="832" t="s">
        <v>1934</v>
      </c>
      <c r="AJ6" s="832" t="s">
        <v>1973</v>
      </c>
      <c r="AK6" s="832" t="s">
        <v>2053</v>
      </c>
      <c r="AL6" s="832" t="s">
        <v>1142</v>
      </c>
      <c r="AM6" s="832" t="s">
        <v>2319</v>
      </c>
      <c r="AN6" s="832" t="s">
        <v>2384</v>
      </c>
      <c r="AO6" s="832" t="s">
        <v>2433</v>
      </c>
      <c r="AP6" s="832" t="s">
        <v>2491</v>
      </c>
      <c r="AQ6" s="832" t="s">
        <v>1157</v>
      </c>
      <c r="AR6" s="832" t="s">
        <v>2580</v>
      </c>
      <c r="AS6" s="832" t="s">
        <v>2628</v>
      </c>
      <c r="AT6" s="832" t="s">
        <v>2663</v>
      </c>
      <c r="AU6" s="832" t="s">
        <v>2730</v>
      </c>
      <c r="AV6" s="832" t="s">
        <v>2901</v>
      </c>
      <c r="AW6" s="832" t="s">
        <v>2989</v>
      </c>
      <c r="AX6" s="832" t="s">
        <v>3065</v>
      </c>
      <c r="AY6" s="832" t="s">
        <v>3192</v>
      </c>
      <c r="AZ6" s="832" t="s">
        <v>3290</v>
      </c>
      <c r="BA6" s="832" t="s">
        <v>3378</v>
      </c>
      <c r="BB6" s="832" t="s">
        <v>5253</v>
      </c>
      <c r="BC6" s="832" t="s">
        <v>5329</v>
      </c>
      <c r="BD6" s="832" t="s">
        <v>3582</v>
      </c>
      <c r="BE6" s="832" t="s">
        <v>5603</v>
      </c>
      <c r="BF6" s="832" t="s">
        <v>3584</v>
      </c>
      <c r="BG6" s="832" t="s">
        <v>3593</v>
      </c>
    </row>
    <row r="7" spans="1:59" ht="18" customHeight="1" thickTop="1">
      <c r="A7" s="1380"/>
      <c r="B7" s="830" t="s">
        <v>15</v>
      </c>
      <c r="C7" s="833">
        <v>973260.93878038996</v>
      </c>
      <c r="D7" s="833">
        <v>952948.91450948897</v>
      </c>
      <c r="E7" s="833">
        <v>953793.97652584803</v>
      </c>
      <c r="F7" s="833">
        <v>1036451.98837711</v>
      </c>
      <c r="G7" s="833">
        <v>1007464.89916064</v>
      </c>
      <c r="H7" s="833">
        <v>1196486.8105730801</v>
      </c>
      <c r="I7" s="833">
        <v>1517729.14983439</v>
      </c>
      <c r="J7" s="833">
        <v>1649683.5435301601</v>
      </c>
      <c r="K7" s="833">
        <v>1626129.0913326</v>
      </c>
      <c r="L7" s="833">
        <v>1506435.30441472</v>
      </c>
      <c r="M7" s="833">
        <v>1665580.4632538499</v>
      </c>
      <c r="N7" s="833">
        <v>1617048.3997321599</v>
      </c>
      <c r="O7" s="833">
        <v>1816869.8477914501</v>
      </c>
      <c r="P7" s="833">
        <v>2023760.7442985901</v>
      </c>
      <c r="Q7" s="833">
        <v>2109197.86180626</v>
      </c>
      <c r="R7" s="833">
        <v>2368910.1754969298</v>
      </c>
      <c r="S7" s="833">
        <v>2621625.0565607999</v>
      </c>
      <c r="T7" s="833">
        <v>2921208.64243</v>
      </c>
      <c r="U7" s="833">
        <v>3127748.1669796798</v>
      </c>
      <c r="V7" s="833">
        <v>3020167.9290135698</v>
      </c>
      <c r="W7" s="833">
        <v>3165945.3887821999</v>
      </c>
      <c r="X7" s="833">
        <v>3779197.66503033</v>
      </c>
      <c r="Y7" s="833">
        <v>4525273.00408189</v>
      </c>
      <c r="Z7" s="833">
        <v>5391002.5995821496</v>
      </c>
      <c r="AA7" s="833">
        <v>5835080.1314278999</v>
      </c>
      <c r="AB7" s="833">
        <v>7829211.2560969302</v>
      </c>
      <c r="AC7" s="833">
        <v>10448432.617656199</v>
      </c>
      <c r="AD7" s="833">
        <v>13253907.301572099</v>
      </c>
      <c r="AE7" s="833">
        <v>17625295.9579827</v>
      </c>
      <c r="AF7" s="833">
        <v>17769830.530528799</v>
      </c>
      <c r="AG7" s="833">
        <v>16336185.202620899</v>
      </c>
      <c r="AH7" s="833">
        <v>15784429.104583601</v>
      </c>
      <c r="AI7" s="833">
        <v>15505869.1269037</v>
      </c>
      <c r="AJ7" s="833">
        <v>18015339.1471177</v>
      </c>
      <c r="AK7" s="833">
        <v>16518983.604350001</v>
      </c>
      <c r="AL7" s="833">
        <v>16258120.1720639</v>
      </c>
      <c r="AM7" s="833">
        <v>16449303.3113112</v>
      </c>
      <c r="AN7" s="833">
        <v>15998256.2182128</v>
      </c>
      <c r="AO7" s="833">
        <v>15697723.3524276</v>
      </c>
      <c r="AP7" s="833">
        <v>15185520.466346599</v>
      </c>
      <c r="AQ7" s="833">
        <v>14292871.7479726</v>
      </c>
      <c r="AR7" s="833">
        <v>15998511.097090101</v>
      </c>
      <c r="AS7" s="833">
        <v>15273448.3866076</v>
      </c>
      <c r="AT7" s="833">
        <v>15039957.380170301</v>
      </c>
      <c r="AU7" s="833">
        <v>14848370.6415853</v>
      </c>
      <c r="AV7" s="833">
        <v>13520595.256277701</v>
      </c>
      <c r="AW7" s="833">
        <v>12917007.084850701</v>
      </c>
      <c r="AX7" s="833">
        <v>12962080.010593601</v>
      </c>
      <c r="AY7" s="833">
        <v>13554449.8624394</v>
      </c>
      <c r="AZ7" s="833">
        <v>15244243.944843199</v>
      </c>
      <c r="BA7" s="833">
        <v>15748684.8077641</v>
      </c>
      <c r="BB7" s="833">
        <v>15286078.826833</v>
      </c>
      <c r="BC7" s="833">
        <v>14512750.9829091</v>
      </c>
      <c r="BD7" s="833">
        <v>14039818.048908601</v>
      </c>
      <c r="BE7" s="833">
        <v>13872492.043306701</v>
      </c>
      <c r="BF7" s="833">
        <v>13312829.233610701</v>
      </c>
      <c r="BG7" s="833">
        <v>13713752.074136499</v>
      </c>
    </row>
    <row r="8" spans="1:59" ht="18" customHeight="1">
      <c r="A8" s="1380"/>
      <c r="B8" s="63" t="s">
        <v>14</v>
      </c>
      <c r="C8" s="66">
        <v>450889.33303385897</v>
      </c>
      <c r="D8" s="66">
        <v>503418.537213812</v>
      </c>
      <c r="E8" s="66">
        <v>533327.06856438098</v>
      </c>
      <c r="F8" s="66">
        <v>528441.94271640002</v>
      </c>
      <c r="G8" s="66">
        <v>533122.33151528705</v>
      </c>
      <c r="H8" s="66">
        <v>521236.37045819499</v>
      </c>
      <c r="I8" s="66">
        <v>592553.74042514199</v>
      </c>
      <c r="J8" s="66">
        <v>669453.90743549098</v>
      </c>
      <c r="K8" s="66">
        <v>713964.38985328004</v>
      </c>
      <c r="L8" s="66">
        <v>681396.43699845497</v>
      </c>
      <c r="M8" s="66">
        <v>640883.19218282599</v>
      </c>
      <c r="N8" s="66">
        <v>656642.16982645704</v>
      </c>
      <c r="O8" s="66">
        <v>637741.92693321698</v>
      </c>
      <c r="P8" s="66">
        <v>663379.21456927701</v>
      </c>
      <c r="Q8" s="66">
        <v>678198.36222314194</v>
      </c>
      <c r="R8" s="66">
        <v>751795.06029909104</v>
      </c>
      <c r="S8" s="66">
        <v>740866.75071177399</v>
      </c>
      <c r="T8" s="66">
        <v>713415.666000898</v>
      </c>
      <c r="U8" s="66">
        <v>696891.99673919496</v>
      </c>
      <c r="V8" s="66">
        <v>780464.20574046497</v>
      </c>
      <c r="W8" s="66">
        <v>884387.94965027797</v>
      </c>
      <c r="X8" s="66">
        <v>929022.67565332598</v>
      </c>
      <c r="Y8" s="66">
        <v>974788.83356439299</v>
      </c>
      <c r="Z8" s="66">
        <v>1027049.19474779</v>
      </c>
      <c r="AA8" s="66">
        <v>1248698.2262228101</v>
      </c>
      <c r="AB8" s="66">
        <v>1097738.8917431401</v>
      </c>
      <c r="AC8" s="66">
        <v>1421166.8875859301</v>
      </c>
      <c r="AD8" s="66">
        <v>1328759.7988025299</v>
      </c>
      <c r="AE8" s="66">
        <v>1245104.1386732301</v>
      </c>
      <c r="AF8" s="66">
        <v>1490653.37913216</v>
      </c>
      <c r="AG8" s="66">
        <v>1797994.4689131</v>
      </c>
      <c r="AH8" s="66">
        <v>1783129.8675212199</v>
      </c>
      <c r="AI8" s="66">
        <v>1892256.3612468599</v>
      </c>
      <c r="AJ8" s="66">
        <v>2004629.8928859199</v>
      </c>
      <c r="AK8" s="66">
        <v>2254048.5135326898</v>
      </c>
      <c r="AL8" s="66">
        <v>2317952.2279021</v>
      </c>
      <c r="AM8" s="66">
        <v>2377122.7921551201</v>
      </c>
      <c r="AN8" s="66">
        <v>2503427.1305754501</v>
      </c>
      <c r="AO8" s="66">
        <v>2640400.3195461198</v>
      </c>
      <c r="AP8" s="66">
        <v>2649550.5525917802</v>
      </c>
      <c r="AQ8" s="66">
        <v>2671620.6865650299</v>
      </c>
      <c r="AR8" s="66">
        <v>2706246.16294702</v>
      </c>
      <c r="AS8" s="66">
        <v>3047792.7292120699</v>
      </c>
      <c r="AT8" s="66">
        <v>3417750.5397221199</v>
      </c>
      <c r="AU8" s="66">
        <v>3333223.3203790002</v>
      </c>
      <c r="AV8" s="66">
        <v>3388076.743299</v>
      </c>
      <c r="AW8" s="66">
        <v>3517478.1765879998</v>
      </c>
      <c r="AX8" s="66">
        <v>3584816.0402449998</v>
      </c>
      <c r="AY8" s="66">
        <v>3780946.2852449999</v>
      </c>
      <c r="AZ8" s="66">
        <v>3883708.0252450001</v>
      </c>
      <c r="BA8" s="66">
        <v>3798195.524245</v>
      </c>
      <c r="BB8" s="66">
        <v>3699756.226245</v>
      </c>
      <c r="BC8" s="66">
        <v>3707255.1568849999</v>
      </c>
      <c r="BD8" s="66">
        <v>3772820.3454459999</v>
      </c>
      <c r="BE8" s="66">
        <v>3999054.66585</v>
      </c>
      <c r="BF8" s="66">
        <v>4033870.6216580002</v>
      </c>
      <c r="BG8" s="66">
        <v>4210682.8477499997</v>
      </c>
    </row>
    <row r="9" spans="1:59" ht="18" customHeight="1">
      <c r="A9" s="1380"/>
      <c r="B9" s="63" t="s">
        <v>13</v>
      </c>
      <c r="C9" s="66">
        <v>12877.023514991</v>
      </c>
      <c r="D9" s="66">
        <v>13017.661047084999</v>
      </c>
      <c r="E9" s="66">
        <v>11682.696176531999</v>
      </c>
      <c r="F9" s="66">
        <v>12048.848581265</v>
      </c>
      <c r="G9" s="66">
        <v>12228.958253991001</v>
      </c>
      <c r="H9" s="66">
        <v>12934.81123607</v>
      </c>
      <c r="I9" s="66">
        <v>13118.592672796</v>
      </c>
      <c r="J9" s="66">
        <v>15836.517060183</v>
      </c>
      <c r="K9" s="66">
        <v>16262.804577305</v>
      </c>
      <c r="L9" s="66">
        <v>16212.248982248</v>
      </c>
      <c r="M9" s="66">
        <v>15416.052952681001</v>
      </c>
      <c r="N9" s="66">
        <v>15121.036291879</v>
      </c>
      <c r="O9" s="66">
        <v>16144.625338382</v>
      </c>
      <c r="P9" s="66">
        <v>17410.544226647999</v>
      </c>
      <c r="Q9" s="66">
        <v>19198.079929104999</v>
      </c>
      <c r="R9" s="66">
        <v>20344.025225786001</v>
      </c>
      <c r="S9" s="66">
        <v>21940.252995835999</v>
      </c>
      <c r="T9" s="66">
        <v>23809.137866898</v>
      </c>
      <c r="U9" s="66">
        <v>26224.142884180001</v>
      </c>
      <c r="V9" s="66">
        <v>31658.957177378001</v>
      </c>
      <c r="W9" s="66">
        <v>34418.818034515003</v>
      </c>
      <c r="X9" s="66">
        <v>35720.263879216996</v>
      </c>
      <c r="Y9" s="66">
        <v>37471.842829950001</v>
      </c>
      <c r="Z9" s="66">
        <v>39314.969650052997</v>
      </c>
      <c r="AA9" s="66">
        <v>46509.306618000999</v>
      </c>
      <c r="AB9" s="66">
        <v>59918.980918018002</v>
      </c>
      <c r="AC9" s="66">
        <v>91789.077654695997</v>
      </c>
      <c r="AD9" s="66">
        <v>304655.79975640302</v>
      </c>
      <c r="AE9" s="66">
        <v>138814.378452637</v>
      </c>
      <c r="AF9" s="66">
        <v>155653.59134442499</v>
      </c>
      <c r="AG9" s="66">
        <v>171187.32056896001</v>
      </c>
      <c r="AH9" s="66">
        <v>172080.061247253</v>
      </c>
      <c r="AI9" s="66">
        <v>169202.00955666401</v>
      </c>
      <c r="AJ9" s="66">
        <v>168847.36987301201</v>
      </c>
      <c r="AK9" s="66">
        <v>166587.23123307899</v>
      </c>
      <c r="AL9" s="66">
        <v>177522.13303534899</v>
      </c>
      <c r="AM9" s="66">
        <v>187082.68549459701</v>
      </c>
      <c r="AN9" s="66">
        <v>187960.321052368</v>
      </c>
      <c r="AO9" s="66">
        <v>187351.39531288101</v>
      </c>
      <c r="AP9" s="66">
        <v>183494.27828074899</v>
      </c>
      <c r="AQ9" s="66">
        <v>199981.51452434101</v>
      </c>
      <c r="AR9" s="66">
        <v>211246.291777406</v>
      </c>
      <c r="AS9" s="66">
        <v>229441.85877943799</v>
      </c>
      <c r="AT9" s="66">
        <v>233653.86725918201</v>
      </c>
      <c r="AU9" s="66">
        <v>239589.961702653</v>
      </c>
      <c r="AV9" s="66">
        <v>254554.181138568</v>
      </c>
      <c r="AW9" s="66">
        <v>270366.91983798501</v>
      </c>
      <c r="AX9" s="66">
        <v>281963.70656892803</v>
      </c>
      <c r="AY9" s="66">
        <v>299351.56025226199</v>
      </c>
      <c r="AZ9" s="66">
        <v>341731.28371394897</v>
      </c>
      <c r="BA9" s="66">
        <v>378591.76658819802</v>
      </c>
      <c r="BB9" s="66">
        <v>401073.51859959902</v>
      </c>
      <c r="BC9" s="66">
        <v>453137.85404133197</v>
      </c>
      <c r="BD9" s="66">
        <v>504896.80207989202</v>
      </c>
      <c r="BE9" s="66">
        <v>519260.69459102699</v>
      </c>
      <c r="BF9" s="66">
        <v>542602.52632223803</v>
      </c>
      <c r="BG9" s="66">
        <v>618056.68585311505</v>
      </c>
    </row>
    <row r="10" spans="1:59" ht="18" customHeight="1">
      <c r="A10" s="1381"/>
      <c r="B10" s="838" t="s">
        <v>16</v>
      </c>
      <c r="C10" s="665">
        <v>1437027.2953292399</v>
      </c>
      <c r="D10" s="665">
        <v>1469385.11277038</v>
      </c>
      <c r="E10" s="665">
        <v>1498803.741266761</v>
      </c>
      <c r="F10" s="665">
        <v>1576942.779674775</v>
      </c>
      <c r="G10" s="665">
        <v>1552816.188929918</v>
      </c>
      <c r="H10" s="665">
        <v>1730657.9922673451</v>
      </c>
      <c r="I10" s="665">
        <v>2123401.4829323282</v>
      </c>
      <c r="J10" s="665">
        <v>2334973.9680258343</v>
      </c>
      <c r="K10" s="665">
        <v>2356356.285763185</v>
      </c>
      <c r="L10" s="665">
        <v>2204043.990395423</v>
      </c>
      <c r="M10" s="665">
        <v>2321879.7083893572</v>
      </c>
      <c r="N10" s="665">
        <v>2288811.6058504959</v>
      </c>
      <c r="O10" s="665">
        <v>2470756.400063049</v>
      </c>
      <c r="P10" s="665">
        <v>2704550.5030945148</v>
      </c>
      <c r="Q10" s="665">
        <v>2806594.3039585068</v>
      </c>
      <c r="R10" s="665">
        <v>3141049.2610217999</v>
      </c>
      <c r="S10" s="665">
        <v>3384432.06026841</v>
      </c>
      <c r="T10" s="665">
        <v>3658433.446297796</v>
      </c>
      <c r="U10" s="665">
        <v>3850864.3066030545</v>
      </c>
      <c r="V10" s="665">
        <v>3832291.0919314125</v>
      </c>
      <c r="W10" s="665">
        <v>4084752.1564669926</v>
      </c>
      <c r="X10" s="665">
        <v>4743940.604562873</v>
      </c>
      <c r="Y10" s="665">
        <v>5537533.6804762334</v>
      </c>
      <c r="Z10" s="665">
        <v>6457366.7639799928</v>
      </c>
      <c r="AA10" s="665">
        <v>7130287.6642687116</v>
      </c>
      <c r="AB10" s="665">
        <v>8986869.1287580878</v>
      </c>
      <c r="AC10" s="665">
        <v>11961388.582896825</v>
      </c>
      <c r="AD10" s="665">
        <v>14887322.900131032</v>
      </c>
      <c r="AE10" s="665">
        <v>19009214.475108568</v>
      </c>
      <c r="AF10" s="665">
        <v>19416137.501005381</v>
      </c>
      <c r="AG10" s="665">
        <v>18305366.992102958</v>
      </c>
      <c r="AH10" s="665">
        <v>17739639.033352073</v>
      </c>
      <c r="AI10" s="665">
        <v>17567327.497707222</v>
      </c>
      <c r="AJ10" s="665">
        <v>20188816.409876633</v>
      </c>
      <c r="AK10" s="665">
        <v>18939619.34911577</v>
      </c>
      <c r="AL10" s="665">
        <v>18753594.533001352</v>
      </c>
      <c r="AM10" s="665">
        <v>19013508.788960919</v>
      </c>
      <c r="AN10" s="665">
        <v>18689643.669840619</v>
      </c>
      <c r="AO10" s="665">
        <v>18525475.067286599</v>
      </c>
      <c r="AP10" s="665">
        <v>18018565.297219127</v>
      </c>
      <c r="AQ10" s="665">
        <v>17164473.949061971</v>
      </c>
      <c r="AR10" s="665">
        <v>18916003.551814526</v>
      </c>
      <c r="AS10" s="665">
        <v>18550682.974599108</v>
      </c>
      <c r="AT10" s="665">
        <v>18691361.787151601</v>
      </c>
      <c r="AU10" s="665">
        <v>18421183.923666954</v>
      </c>
      <c r="AV10" s="665">
        <v>17163226.18071527</v>
      </c>
      <c r="AW10" s="665">
        <v>16704852.181276686</v>
      </c>
      <c r="AX10" s="665">
        <v>16828859.757407527</v>
      </c>
      <c r="AY10" s="665">
        <v>17634747.707936659</v>
      </c>
      <c r="AZ10" s="665">
        <v>19469683.253802147</v>
      </c>
      <c r="BA10" s="665">
        <v>19925472.098597296</v>
      </c>
      <c r="BB10" s="665">
        <v>19386908.571677599</v>
      </c>
      <c r="BC10" s="665">
        <v>18673143.993835431</v>
      </c>
      <c r="BD10" s="665">
        <v>18317535.196434494</v>
      </c>
      <c r="BE10" s="665">
        <v>18390807.403747726</v>
      </c>
      <c r="BF10" s="665">
        <v>17889302.38159094</v>
      </c>
      <c r="BG10" s="665">
        <v>18542491.607739616</v>
      </c>
    </row>
    <row r="11" spans="1:59" ht="18" customHeight="1" thickBot="1">
      <c r="A11" s="64" t="s">
        <v>19</v>
      </c>
      <c r="B11" s="831" t="s">
        <v>0</v>
      </c>
      <c r="C11" s="832" t="s">
        <v>1</v>
      </c>
      <c r="D11" s="832" t="s">
        <v>2</v>
      </c>
      <c r="E11" s="832" t="s">
        <v>3</v>
      </c>
      <c r="F11" s="832" t="s">
        <v>4</v>
      </c>
      <c r="G11" s="832" t="s">
        <v>5</v>
      </c>
      <c r="H11" s="832" t="s">
        <v>6</v>
      </c>
      <c r="I11" s="832" t="s">
        <v>7</v>
      </c>
      <c r="J11" s="832" t="s">
        <v>8</v>
      </c>
      <c r="K11" s="832" t="s">
        <v>9</v>
      </c>
      <c r="L11" s="832" t="s">
        <v>10</v>
      </c>
      <c r="M11" s="832" t="s">
        <v>11</v>
      </c>
      <c r="N11" s="832" t="s">
        <v>12</v>
      </c>
      <c r="O11" s="832" t="s">
        <v>301</v>
      </c>
      <c r="P11" s="832" t="s">
        <v>194</v>
      </c>
      <c r="Q11" s="832" t="s">
        <v>1199</v>
      </c>
      <c r="R11" s="832" t="s">
        <v>1228</v>
      </c>
      <c r="S11" s="832" t="s">
        <v>1261</v>
      </c>
      <c r="T11" s="832" t="s">
        <v>1303</v>
      </c>
      <c r="U11" s="832" t="s">
        <v>1330</v>
      </c>
      <c r="V11" s="832" t="s">
        <v>1144</v>
      </c>
      <c r="W11" s="832" t="s">
        <v>1388</v>
      </c>
      <c r="X11" s="832" t="s">
        <v>1454</v>
      </c>
      <c r="Y11" s="832" t="s">
        <v>1146</v>
      </c>
      <c r="Z11" s="832" t="s">
        <v>1517</v>
      </c>
      <c r="AA11" s="832" t="s">
        <v>1540</v>
      </c>
      <c r="AB11" s="832" t="s">
        <v>1602</v>
      </c>
      <c r="AC11" s="832" t="s">
        <v>1694</v>
      </c>
      <c r="AD11" s="832" t="s">
        <v>1743</v>
      </c>
      <c r="AE11" s="832" t="s">
        <v>1776</v>
      </c>
      <c r="AF11" s="832" t="s">
        <v>1821</v>
      </c>
      <c r="AG11" s="832" t="s">
        <v>1853</v>
      </c>
      <c r="AH11" s="832" t="s">
        <v>1893</v>
      </c>
      <c r="AI11" s="832" t="s">
        <v>1934</v>
      </c>
      <c r="AJ11" s="832" t="s">
        <v>1973</v>
      </c>
      <c r="AK11" s="832" t="s">
        <v>2053</v>
      </c>
      <c r="AL11" s="832" t="s">
        <v>1142</v>
      </c>
      <c r="AM11" s="832" t="s">
        <v>2319</v>
      </c>
      <c r="AN11" s="832" t="s">
        <v>2384</v>
      </c>
      <c r="AO11" s="832" t="s">
        <v>2433</v>
      </c>
      <c r="AP11" s="832" t="s">
        <v>2491</v>
      </c>
      <c r="AQ11" s="832" t="s">
        <v>1157</v>
      </c>
      <c r="AR11" s="832" t="s">
        <v>2580</v>
      </c>
      <c r="AS11" s="832" t="s">
        <v>2628</v>
      </c>
      <c r="AT11" s="832" t="s">
        <v>2663</v>
      </c>
      <c r="AU11" s="832" t="s">
        <v>2730</v>
      </c>
      <c r="AV11" s="832" t="s">
        <v>2901</v>
      </c>
      <c r="AW11" s="832" t="s">
        <v>2989</v>
      </c>
      <c r="AX11" s="832" t="s">
        <v>3065</v>
      </c>
      <c r="AY11" s="832" t="s">
        <v>3192</v>
      </c>
      <c r="AZ11" s="832" t="s">
        <v>3290</v>
      </c>
      <c r="BA11" s="832" t="s">
        <v>3378</v>
      </c>
      <c r="BB11" s="832" t="s">
        <v>5253</v>
      </c>
      <c r="BC11" s="832" t="s">
        <v>5329</v>
      </c>
      <c r="BD11" s="832" t="s">
        <v>3582</v>
      </c>
      <c r="BE11" s="832" t="s">
        <v>5603</v>
      </c>
      <c r="BF11" s="832" t="s">
        <v>3584</v>
      </c>
      <c r="BG11" s="832" t="s">
        <v>3593</v>
      </c>
    </row>
    <row r="12" spans="1:59" ht="18" customHeight="1" thickTop="1">
      <c r="A12" s="64" t="s">
        <v>167</v>
      </c>
      <c r="B12" s="830" t="s">
        <v>13</v>
      </c>
      <c r="C12" s="833">
        <v>31698.700861099998</v>
      </c>
      <c r="D12" s="833">
        <v>32449.67915</v>
      </c>
      <c r="E12" s="833">
        <v>32903.9746581</v>
      </c>
      <c r="F12" s="833">
        <v>33469.526209000003</v>
      </c>
      <c r="G12" s="833">
        <v>33719.852305300003</v>
      </c>
      <c r="H12" s="833">
        <v>34053.620433700002</v>
      </c>
      <c r="I12" s="833">
        <v>34628.443321500003</v>
      </c>
      <c r="J12" s="833">
        <v>35741.0037495</v>
      </c>
      <c r="K12" s="833">
        <v>36427.0826801</v>
      </c>
      <c r="L12" s="833">
        <v>36427.0826801</v>
      </c>
      <c r="M12" s="833">
        <v>37187.332305900003</v>
      </c>
      <c r="N12" s="833">
        <v>38040.295300700003</v>
      </c>
      <c r="O12" s="833">
        <v>38763.459578900001</v>
      </c>
      <c r="P12" s="833">
        <v>38763.459578900001</v>
      </c>
      <c r="Q12" s="833">
        <v>39764.763964099999</v>
      </c>
      <c r="R12" s="833">
        <v>40682.626317200004</v>
      </c>
      <c r="S12" s="833">
        <v>40682.626317200004</v>
      </c>
      <c r="T12" s="833">
        <v>41878.6287773</v>
      </c>
      <c r="U12" s="833">
        <v>42527.622360300003</v>
      </c>
      <c r="V12" s="833">
        <v>44789.828563900002</v>
      </c>
      <c r="W12" s="833">
        <v>45373.922788600001</v>
      </c>
      <c r="X12" s="833">
        <v>45373.922788600001</v>
      </c>
      <c r="Y12" s="833">
        <v>46616.2819332</v>
      </c>
      <c r="Z12" s="833">
        <v>46616.2819332</v>
      </c>
      <c r="AA12" s="833">
        <v>46616.2819332</v>
      </c>
      <c r="AB12" s="833">
        <v>48183.137869300001</v>
      </c>
      <c r="AC12" s="833">
        <v>50083.7619338</v>
      </c>
      <c r="AD12" s="833">
        <v>50083.7619338</v>
      </c>
      <c r="AE12" s="833">
        <v>51613.532522300004</v>
      </c>
      <c r="AF12" s="833">
        <v>52290.340115999999</v>
      </c>
      <c r="AG12" s="833">
        <v>55628.021399999998</v>
      </c>
      <c r="AH12" s="833">
        <v>53949.909421099997</v>
      </c>
      <c r="AI12" s="833">
        <v>55349.881292999999</v>
      </c>
      <c r="AJ12" s="833">
        <v>56008.146212899999</v>
      </c>
      <c r="AK12" s="833">
        <v>56008.146212899999</v>
      </c>
      <c r="AL12" s="833">
        <v>56796.209849400002</v>
      </c>
      <c r="AM12" s="833">
        <v>59197.4861065</v>
      </c>
      <c r="AN12" s="833">
        <v>59197.4861065</v>
      </c>
      <c r="AO12" s="833">
        <v>64899.3583</v>
      </c>
      <c r="AP12" s="833">
        <v>64899.3583</v>
      </c>
      <c r="AQ12" s="833">
        <v>64899.3583</v>
      </c>
      <c r="AR12" s="833">
        <v>62906.020866500003</v>
      </c>
      <c r="AS12" s="833">
        <v>66735.083006200002</v>
      </c>
      <c r="AT12" s="833">
        <v>65984.104717299997</v>
      </c>
      <c r="AU12" s="833">
        <v>67625.1313486</v>
      </c>
      <c r="AV12" s="833">
        <v>67671.488033100002</v>
      </c>
      <c r="AW12" s="833">
        <v>69284.700653699998</v>
      </c>
      <c r="AX12" s="833">
        <v>71658.162900099996</v>
      </c>
      <c r="AY12" s="833">
        <v>71259.4954134</v>
      </c>
      <c r="AZ12" s="833">
        <v>72056.830386799993</v>
      </c>
      <c r="BA12" s="833">
        <v>72056.830386799993</v>
      </c>
      <c r="BB12" s="833">
        <v>75505.767713599998</v>
      </c>
      <c r="BC12" s="833">
        <v>75505.767713599998</v>
      </c>
      <c r="BD12" s="833">
        <v>78324.254131199996</v>
      </c>
      <c r="BE12" s="833">
        <v>78324.254131199996</v>
      </c>
      <c r="BF12" s="833">
        <v>80373.219586099993</v>
      </c>
      <c r="BG12" s="833">
        <v>83098.9926347</v>
      </c>
    </row>
    <row r="13" spans="1:59" ht="18" customHeight="1">
      <c r="A13" s="64" t="s">
        <v>166</v>
      </c>
      <c r="B13" s="63" t="s">
        <v>13</v>
      </c>
      <c r="C13" s="66">
        <v>576.49060418900001</v>
      </c>
      <c r="D13" s="66">
        <v>747.34204742600002</v>
      </c>
      <c r="E13" s="66">
        <v>812.29423668200002</v>
      </c>
      <c r="F13" s="66">
        <v>2115.7389806189999</v>
      </c>
      <c r="G13" s="66">
        <v>2086.8341026510002</v>
      </c>
      <c r="H13" s="66">
        <v>1908.784267128</v>
      </c>
      <c r="I13" s="66">
        <v>3233.3159536220001</v>
      </c>
      <c r="J13" s="66">
        <v>2683.1331255539999</v>
      </c>
      <c r="K13" s="66">
        <v>2783.0691019559999</v>
      </c>
      <c r="L13" s="66">
        <v>2413.7225067730001</v>
      </c>
      <c r="M13" s="66">
        <v>3726.7666948860001</v>
      </c>
      <c r="N13" s="66">
        <v>5408.971849048</v>
      </c>
      <c r="O13" s="66">
        <v>5475.8103666460001</v>
      </c>
      <c r="P13" s="66">
        <v>6049.2912543129996</v>
      </c>
      <c r="Q13" s="66">
        <v>6009.8371166899997</v>
      </c>
      <c r="R13" s="66">
        <v>6511.5323438060004</v>
      </c>
      <c r="S13" s="66">
        <v>6603.4804260999999</v>
      </c>
      <c r="T13" s="66">
        <v>6656.8198266509999</v>
      </c>
      <c r="U13" s="66">
        <v>6535.4131682240004</v>
      </c>
      <c r="V13" s="66">
        <v>6295.401500293</v>
      </c>
      <c r="W13" s="66">
        <v>6850.91981863</v>
      </c>
      <c r="X13" s="66">
        <v>7387.3120794619999</v>
      </c>
      <c r="Y13" s="66">
        <v>8297.9942998629995</v>
      </c>
      <c r="Z13" s="66">
        <v>9431.7047431570008</v>
      </c>
      <c r="AA13" s="66">
        <v>11184.689472918</v>
      </c>
      <c r="AB13" s="66">
        <v>11142.914316611999</v>
      </c>
      <c r="AC13" s="66">
        <v>16161.361562292999</v>
      </c>
      <c r="AD13" s="66">
        <v>17451.626968576002</v>
      </c>
      <c r="AE13" s="66">
        <v>22218.732981375</v>
      </c>
      <c r="AF13" s="66">
        <v>23615.905418654998</v>
      </c>
      <c r="AG13" s="66">
        <v>26962.305746095</v>
      </c>
      <c r="AH13" s="66">
        <v>23254.708193046001</v>
      </c>
      <c r="AI13" s="66">
        <v>20712.274818770002</v>
      </c>
      <c r="AJ13" s="66">
        <v>20097.058438022999</v>
      </c>
      <c r="AK13" s="66">
        <v>19114.979800206998</v>
      </c>
      <c r="AL13" s="66">
        <v>21318.369184179999</v>
      </c>
      <c r="AM13" s="66">
        <v>18758.533982031</v>
      </c>
      <c r="AN13" s="66">
        <v>17009.228432674001</v>
      </c>
      <c r="AO13" s="66">
        <v>16543.838968903001</v>
      </c>
      <c r="AP13" s="66">
        <v>17666.516128379</v>
      </c>
      <c r="AQ13" s="66">
        <v>18953.435233376</v>
      </c>
      <c r="AR13" s="66">
        <v>25936.469585524999</v>
      </c>
      <c r="AS13" s="66">
        <v>24424.652700580998</v>
      </c>
      <c r="AT13" s="66">
        <v>24360.717529142999</v>
      </c>
      <c r="AU13" s="66">
        <v>29095.044554044001</v>
      </c>
      <c r="AV13" s="66">
        <v>32076.608840075001</v>
      </c>
      <c r="AW13" s="66">
        <v>28441.745631370999</v>
      </c>
      <c r="AX13" s="66">
        <v>25881.715165526999</v>
      </c>
      <c r="AY13" s="66">
        <v>26341.040315226001</v>
      </c>
      <c r="AZ13" s="66">
        <v>28902.413490609</v>
      </c>
      <c r="BA13" s="66">
        <v>32635.266822412999</v>
      </c>
      <c r="BB13" s="66">
        <v>42945.652971718999</v>
      </c>
      <c r="BC13" s="66">
        <v>44192.402047131</v>
      </c>
      <c r="BD13" s="66">
        <v>43052.821537406999</v>
      </c>
      <c r="BE13" s="66">
        <v>43291.744666819002</v>
      </c>
      <c r="BF13" s="66">
        <v>49359.007799569998</v>
      </c>
      <c r="BG13" s="66">
        <v>59795.499606316</v>
      </c>
    </row>
    <row r="14" spans="1:59" ht="18" customHeight="1">
      <c r="B14" s="838" t="s">
        <v>16</v>
      </c>
      <c r="C14" s="665">
        <v>32275.191465289001</v>
      </c>
      <c r="D14" s="665">
        <v>33197.021197426002</v>
      </c>
      <c r="E14" s="665">
        <v>33716.268894781999</v>
      </c>
      <c r="F14" s="665">
        <v>35585.265189619</v>
      </c>
      <c r="G14" s="665">
        <v>35806.686407950998</v>
      </c>
      <c r="H14" s="665">
        <v>35962.404700828003</v>
      </c>
      <c r="I14" s="665">
        <v>37861.759275122</v>
      </c>
      <c r="J14" s="665">
        <v>38424.136875053999</v>
      </c>
      <c r="K14" s="665">
        <v>39210.151782055997</v>
      </c>
      <c r="L14" s="665">
        <v>38840.805186873004</v>
      </c>
      <c r="M14" s="665">
        <v>40914.099000786002</v>
      </c>
      <c r="N14" s="665">
        <v>43449.267149747997</v>
      </c>
      <c r="O14" s="665">
        <v>44239.269945546002</v>
      </c>
      <c r="P14" s="665">
        <v>44812.750833213002</v>
      </c>
      <c r="Q14" s="665">
        <v>45774.601080790002</v>
      </c>
      <c r="R14" s="665">
        <v>47194.158661005997</v>
      </c>
      <c r="S14" s="665">
        <v>47286.106743299999</v>
      </c>
      <c r="T14" s="665">
        <v>48535.448603951001</v>
      </c>
      <c r="U14" s="665">
        <v>49063.035528524</v>
      </c>
      <c r="V14" s="665">
        <v>51085.230064192998</v>
      </c>
      <c r="W14" s="665">
        <v>52224.842607229999</v>
      </c>
      <c r="X14" s="665">
        <v>52761.234868061998</v>
      </c>
      <c r="Y14" s="665">
        <v>54914.276233062999</v>
      </c>
      <c r="Z14" s="665">
        <v>56047.986676357003</v>
      </c>
      <c r="AA14" s="665">
        <v>57800.971406117998</v>
      </c>
      <c r="AB14" s="665">
        <v>59326.052185911998</v>
      </c>
      <c r="AC14" s="665">
        <v>66245.123496093001</v>
      </c>
      <c r="AD14" s="665">
        <v>67535.388902375998</v>
      </c>
      <c r="AE14" s="665">
        <v>73832.265503675007</v>
      </c>
      <c r="AF14" s="665">
        <v>75906.245534654998</v>
      </c>
      <c r="AG14" s="665">
        <v>82590.327146094991</v>
      </c>
      <c r="AH14" s="665">
        <v>77204.617614146002</v>
      </c>
      <c r="AI14" s="665">
        <v>76062.156111770004</v>
      </c>
      <c r="AJ14" s="665">
        <v>76105.204650922999</v>
      </c>
      <c r="AK14" s="665">
        <v>75123.126013107001</v>
      </c>
      <c r="AL14" s="665">
        <v>78114.579033579997</v>
      </c>
      <c r="AM14" s="665">
        <v>77956.020088531004</v>
      </c>
      <c r="AN14" s="665">
        <v>76206.714539174005</v>
      </c>
      <c r="AO14" s="665">
        <v>81443.197268902994</v>
      </c>
      <c r="AP14" s="665">
        <v>82565.874428379</v>
      </c>
      <c r="AQ14" s="665">
        <v>83852.793533375996</v>
      </c>
      <c r="AR14" s="665">
        <v>88842.490452024998</v>
      </c>
      <c r="AS14" s="665">
        <v>91159.735706781008</v>
      </c>
      <c r="AT14" s="665">
        <v>90344.822246443</v>
      </c>
      <c r="AU14" s="665">
        <v>96720.175902643998</v>
      </c>
      <c r="AV14" s="665">
        <v>99748.096873175004</v>
      </c>
      <c r="AW14" s="665">
        <v>97726.446285070997</v>
      </c>
      <c r="AX14" s="665">
        <v>97539.878065626996</v>
      </c>
      <c r="AY14" s="665">
        <v>97600.535728625997</v>
      </c>
      <c r="AZ14" s="665">
        <v>100959.243877409</v>
      </c>
      <c r="BA14" s="665">
        <v>104692.097209213</v>
      </c>
      <c r="BB14" s="665">
        <v>118451.420685319</v>
      </c>
      <c r="BC14" s="665">
        <v>119698.16976073099</v>
      </c>
      <c r="BD14" s="665">
        <v>121377.07566860699</v>
      </c>
      <c r="BE14" s="665">
        <v>121615.99879801899</v>
      </c>
      <c r="BF14" s="665">
        <v>129732.22738566999</v>
      </c>
      <c r="BG14" s="665">
        <v>142894.49224101601</v>
      </c>
    </row>
    <row r="15" spans="1:59" ht="18" customHeight="1">
      <c r="B15" s="839" t="s">
        <v>1058</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row>
    <row r="17" spans="1:52" ht="18" customHeight="1" thickBot="1">
      <c r="B17" s="831" t="s">
        <v>0</v>
      </c>
      <c r="C17" s="832" t="s">
        <v>2731</v>
      </c>
      <c r="D17" s="832" t="s">
        <v>2902</v>
      </c>
      <c r="E17" s="832" t="s">
        <v>2990</v>
      </c>
      <c r="F17" s="832" t="s">
        <v>3101</v>
      </c>
      <c r="G17" s="832" t="s">
        <v>3193</v>
      </c>
      <c r="H17" s="832" t="s">
        <v>3289</v>
      </c>
      <c r="I17" s="832" t="s">
        <v>3379</v>
      </c>
      <c r="J17" s="832" t="s">
        <v>5254</v>
      </c>
      <c r="K17" s="832" t="s">
        <v>5330</v>
      </c>
      <c r="L17" s="832" t="s">
        <v>5420</v>
      </c>
      <c r="M17" s="832" t="s">
        <v>5604</v>
      </c>
      <c r="N17" s="832" t="s">
        <v>5747</v>
      </c>
      <c r="O17" s="832" t="s">
        <v>5944</v>
      </c>
      <c r="AW17" s="1148"/>
      <c r="AX17" s="1148"/>
      <c r="AY17" s="1148"/>
      <c r="AZ17" s="1148"/>
    </row>
    <row r="18" spans="1:52" ht="18" customHeight="1" thickTop="1">
      <c r="A18" s="1034" t="s">
        <v>17</v>
      </c>
      <c r="B18" s="842" t="s">
        <v>16</v>
      </c>
      <c r="C18" s="840">
        <v>56668083.699502364</v>
      </c>
      <c r="D18" s="840">
        <v>53910139.981392272</v>
      </c>
      <c r="E18" s="840">
        <v>52403679.110903807</v>
      </c>
      <c r="F18" s="840">
        <v>52382842.610762745</v>
      </c>
      <c r="G18" s="840">
        <v>55646428.13681569</v>
      </c>
      <c r="H18" s="840">
        <v>61448343.631029628</v>
      </c>
      <c r="I18" s="840">
        <v>64090900.152114876</v>
      </c>
      <c r="J18" s="840">
        <v>62278411.11988268</v>
      </c>
      <c r="K18" s="840">
        <v>58418309.718635246</v>
      </c>
      <c r="L18" s="840">
        <v>55109841.350819014</v>
      </c>
      <c r="M18" s="840">
        <v>52346466.927029684</v>
      </c>
      <c r="N18" s="840">
        <v>50922586.121114358</v>
      </c>
      <c r="O18" s="840">
        <v>53486161.088156886</v>
      </c>
      <c r="AW18" s="1148"/>
      <c r="AX18" s="1148"/>
      <c r="AY18" s="1148"/>
      <c r="AZ18" s="1148"/>
    </row>
    <row r="19" spans="1:52" ht="18" customHeight="1">
      <c r="A19" s="1035" t="s">
        <v>18</v>
      </c>
      <c r="B19" s="842" t="s">
        <v>16</v>
      </c>
      <c r="C19" s="840">
        <v>18421183.923666954</v>
      </c>
      <c r="D19" s="840">
        <v>17163226.18071527</v>
      </c>
      <c r="E19" s="840">
        <v>16704852.181276686</v>
      </c>
      <c r="F19" s="840">
        <v>16828859.757407527</v>
      </c>
      <c r="G19" s="840">
        <v>17634747.707936659</v>
      </c>
      <c r="H19" s="840">
        <v>19469683.253802147</v>
      </c>
      <c r="I19" s="840">
        <v>19925472.098597296</v>
      </c>
      <c r="J19" s="840">
        <v>19386908.571677599</v>
      </c>
      <c r="K19" s="840">
        <v>18673143.993835431</v>
      </c>
      <c r="L19" s="840">
        <v>18317535.196434494</v>
      </c>
      <c r="M19" s="840">
        <v>18390807.403747726</v>
      </c>
      <c r="N19" s="840">
        <v>17889302.38159094</v>
      </c>
      <c r="O19" s="840">
        <v>18542491.607739616</v>
      </c>
    </row>
    <row r="20" spans="1:52" ht="18" customHeight="1">
      <c r="B20" s="841" t="s">
        <v>1058</v>
      </c>
      <c r="C20" s="840">
        <v>75185987.799071968</v>
      </c>
      <c r="D20" s="840">
        <v>71173114.258980736</v>
      </c>
      <c r="E20" s="840">
        <v>69206257.738465562</v>
      </c>
      <c r="F20" s="840">
        <v>69309242.246235907</v>
      </c>
      <c r="G20" s="840">
        <v>73378776.380480975</v>
      </c>
      <c r="H20" s="840">
        <v>81018986.128709182</v>
      </c>
      <c r="I20" s="840">
        <v>84121064.347921386</v>
      </c>
      <c r="J20" s="840">
        <v>81783771.112245604</v>
      </c>
      <c r="K20" s="840">
        <v>77211151.882231399</v>
      </c>
      <c r="L20" s="840">
        <v>73548753.622922108</v>
      </c>
      <c r="M20" s="840">
        <v>70858890.329575405</v>
      </c>
      <c r="N20" s="840">
        <v>68941620.730091006</v>
      </c>
      <c r="O20" s="840">
        <v>72171547.188137501</v>
      </c>
    </row>
    <row r="22" spans="1:52" ht="18" customHeight="1">
      <c r="O22" s="1148"/>
    </row>
    <row r="23" spans="1:52" ht="18.75" customHeight="1">
      <c r="O23" s="1148"/>
    </row>
    <row r="38" spans="1:7" ht="18" customHeight="1" thickBot="1">
      <c r="F38" s="1382" t="s">
        <v>1382</v>
      </c>
      <c r="G38" s="1382"/>
    </row>
    <row r="39" spans="1:7" ht="18" customHeight="1" thickBot="1">
      <c r="A39" s="1383" t="s">
        <v>19</v>
      </c>
      <c r="B39" s="1385" t="s">
        <v>0</v>
      </c>
      <c r="C39" s="1387" t="s">
        <v>99</v>
      </c>
      <c r="D39" s="1387"/>
      <c r="E39" s="1387"/>
      <c r="F39" s="1387" t="s">
        <v>215</v>
      </c>
      <c r="G39" s="1387"/>
    </row>
    <row r="40" spans="1:7" ht="28.5" customHeight="1">
      <c r="A40" s="1384"/>
      <c r="B40" s="1386"/>
      <c r="C40" s="852" t="s">
        <v>5944</v>
      </c>
      <c r="D40" s="853" t="s">
        <v>5747</v>
      </c>
      <c r="E40" s="854" t="s">
        <v>3193</v>
      </c>
      <c r="F40" s="190" t="s">
        <v>216</v>
      </c>
      <c r="G40" s="191" t="s">
        <v>1390</v>
      </c>
    </row>
    <row r="41" spans="1:7" ht="18" customHeight="1">
      <c r="A41" s="1377" t="s">
        <v>17</v>
      </c>
      <c r="B41" s="192" t="s">
        <v>15</v>
      </c>
      <c r="C41" s="193">
        <v>52244324.545694299</v>
      </c>
      <c r="D41" s="193">
        <v>49668967.981120303</v>
      </c>
      <c r="E41" s="194">
        <v>54674135.632541001</v>
      </c>
      <c r="F41" s="195">
        <v>5.1850414237576192E-2</v>
      </c>
      <c r="G41" s="196">
        <v>-4.4441691829884666E-2</v>
      </c>
    </row>
    <row r="42" spans="1:7" ht="18" customHeight="1">
      <c r="A42" s="1377"/>
      <c r="B42" s="192" t="s">
        <v>14</v>
      </c>
      <c r="C42" s="193">
        <v>446327.37938509398</v>
      </c>
      <c r="D42" s="193">
        <v>447615.907985094</v>
      </c>
      <c r="E42" s="194">
        <v>344394.14167044603</v>
      </c>
      <c r="F42" s="195">
        <v>-2.8786479144591315E-3</v>
      </c>
      <c r="G42" s="196">
        <v>0.29597843105063282</v>
      </c>
    </row>
    <row r="43" spans="1:7" ht="18" customHeight="1" thickBot="1">
      <c r="A43" s="1377"/>
      <c r="B43" s="197" t="s">
        <v>13</v>
      </c>
      <c r="C43" s="198">
        <v>795509.16307749494</v>
      </c>
      <c r="D43" s="198">
        <v>806002.23200896499</v>
      </c>
      <c r="E43" s="199">
        <v>627898.36260424496</v>
      </c>
      <c r="F43" s="195">
        <v>-1.3018659892933604E-2</v>
      </c>
      <c r="G43" s="196">
        <v>0.26693938136432527</v>
      </c>
    </row>
    <row r="44" spans="1:7" ht="18" customHeight="1">
      <c r="A44" s="1377"/>
      <c r="B44" s="200" t="s">
        <v>48</v>
      </c>
      <c r="C44" s="848">
        <v>53486161.088156886</v>
      </c>
      <c r="D44" s="848">
        <v>50922586.121114358</v>
      </c>
      <c r="E44" s="849">
        <v>55646428.13681569</v>
      </c>
      <c r="F44" s="1017">
        <v>5.03425918107403E-2</v>
      </c>
      <c r="G44" s="1018">
        <v>-3.8821306613740614E-2</v>
      </c>
    </row>
    <row r="45" spans="1:7" ht="18" customHeight="1">
      <c r="A45" s="919"/>
      <c r="B45" s="1087"/>
      <c r="C45" s="1090"/>
      <c r="D45" s="1088"/>
      <c r="E45" s="1089"/>
      <c r="F45" s="1088"/>
      <c r="G45" s="1089"/>
    </row>
    <row r="46" spans="1:7" ht="18" customHeight="1">
      <c r="A46" s="1377" t="s">
        <v>18</v>
      </c>
      <c r="B46" s="192" t="s">
        <v>15</v>
      </c>
      <c r="C46" s="193">
        <v>13713752.074136499</v>
      </c>
      <c r="D46" s="193">
        <v>13312829.233610701</v>
      </c>
      <c r="E46" s="194">
        <v>13554449.8624394</v>
      </c>
      <c r="F46" s="195">
        <v>3.0115524918895131E-2</v>
      </c>
      <c r="G46" s="196">
        <v>1.1752761145883195E-2</v>
      </c>
    </row>
    <row r="47" spans="1:7" ht="18" customHeight="1">
      <c r="A47" s="1377"/>
      <c r="B47" s="192" t="s">
        <v>14</v>
      </c>
      <c r="C47" s="193">
        <v>4210682.8477499997</v>
      </c>
      <c r="D47" s="193">
        <v>4033870.6216580002</v>
      </c>
      <c r="E47" s="194">
        <v>3780946.2852449999</v>
      </c>
      <c r="F47" s="195">
        <v>4.3831903071627654E-2</v>
      </c>
      <c r="G47" s="196">
        <v>0.11365846803537805</v>
      </c>
    </row>
    <row r="48" spans="1:7" ht="18" customHeight="1" thickBot="1">
      <c r="A48" s="1377"/>
      <c r="B48" s="197" t="s">
        <v>13</v>
      </c>
      <c r="C48" s="198">
        <v>618056.68585311505</v>
      </c>
      <c r="D48" s="198">
        <v>542602.52632223803</v>
      </c>
      <c r="E48" s="199">
        <v>299351.56025226199</v>
      </c>
      <c r="F48" s="201">
        <v>0.13905972764687546</v>
      </c>
      <c r="G48" s="202">
        <v>1.0646516267771644</v>
      </c>
    </row>
    <row r="49" spans="1:7" ht="18" customHeight="1" thickBot="1">
      <c r="A49" s="1378"/>
      <c r="B49" s="203" t="s">
        <v>48</v>
      </c>
      <c r="C49" s="825">
        <v>18542491.607739616</v>
      </c>
      <c r="D49" s="825">
        <v>17889302.38159094</v>
      </c>
      <c r="E49" s="826">
        <v>17634747.707936659</v>
      </c>
      <c r="F49" s="1019">
        <v>3.6512839473318071E-2</v>
      </c>
      <c r="G49" s="1020">
        <v>5.1474731299638643E-2</v>
      </c>
    </row>
    <row r="50" spans="1:7" ht="18" customHeight="1" thickBot="1">
      <c r="A50" s="920"/>
      <c r="B50" s="1091"/>
      <c r="C50" s="1092"/>
      <c r="D50" s="1093"/>
      <c r="E50" s="1094"/>
      <c r="F50" s="1092"/>
      <c r="G50" s="1093"/>
    </row>
    <row r="51" spans="1:7" ht="18" customHeight="1" thickBot="1">
      <c r="A51" s="921" t="s">
        <v>167</v>
      </c>
      <c r="B51" s="197" t="s">
        <v>13</v>
      </c>
      <c r="C51" s="198">
        <v>83098.9926347</v>
      </c>
      <c r="D51" s="198">
        <v>80373.219586099993</v>
      </c>
      <c r="E51" s="199">
        <v>71259.4954134</v>
      </c>
      <c r="F51" s="201">
        <v>3.3913946245241799E-2</v>
      </c>
      <c r="G51" s="202">
        <v>0.16614623991673172</v>
      </c>
    </row>
    <row r="52" spans="1:7" ht="18" customHeight="1" thickBot="1">
      <c r="A52" s="920"/>
      <c r="B52" s="1091"/>
      <c r="C52" s="1092"/>
      <c r="D52" s="1095"/>
      <c r="E52" s="1096"/>
      <c r="F52" s="1092"/>
      <c r="G52" s="1093"/>
    </row>
    <row r="53" spans="1:7" ht="18" customHeight="1" thickBot="1">
      <c r="A53" s="921" t="s">
        <v>166</v>
      </c>
      <c r="B53" s="197" t="s">
        <v>13</v>
      </c>
      <c r="C53" s="198">
        <v>59795.499606316</v>
      </c>
      <c r="D53" s="198">
        <v>49359.007799569998</v>
      </c>
      <c r="E53" s="199">
        <v>26341.040315226001</v>
      </c>
      <c r="F53" s="201">
        <v>0.21144046997713195</v>
      </c>
      <c r="G53" s="202">
        <v>1.2700507987056309</v>
      </c>
    </row>
    <row r="54" spans="1:7" ht="18" customHeight="1" thickBot="1">
      <c r="A54" s="922"/>
      <c r="B54" s="204" t="s">
        <v>112</v>
      </c>
      <c r="C54" s="850">
        <v>72171547.188137501</v>
      </c>
      <c r="D54" s="850">
        <v>68941620.730091006</v>
      </c>
      <c r="E54" s="851">
        <v>73378776.380480975</v>
      </c>
      <c r="F54" s="1021">
        <v>4.6850167197138859E-2</v>
      </c>
      <c r="G54" s="1022">
        <v>-1.6452021304958708E-2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66"/>
  <sheetViews>
    <sheetView rightToLeft="1" zoomScaleNormal="100" workbookViewId="0">
      <pane xSplit="3" ySplit="1" topLeftCell="D29" activePane="bottomRight" state="frozen"/>
      <selection pane="topRight" activeCell="D1" sqref="D1"/>
      <selection pane="bottomLeft" activeCell="A2" sqref="A2"/>
      <selection pane="bottomRight" activeCell="Q56" sqref="Q56"/>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59" width="10" style="2" bestFit="1" customWidth="1"/>
    <col min="60" max="16384" width="9.125" style="2"/>
  </cols>
  <sheetData>
    <row r="1" spans="1:59" ht="20.25" thickBot="1">
      <c r="A1" s="1566"/>
      <c r="B1" s="1567"/>
      <c r="C1" s="1568"/>
      <c r="D1" s="671" t="s">
        <v>34</v>
      </c>
      <c r="E1" s="671" t="s">
        <v>35</v>
      </c>
      <c r="F1" s="671" t="s">
        <v>36</v>
      </c>
      <c r="G1" s="671" t="s">
        <v>37</v>
      </c>
      <c r="H1" s="671" t="s">
        <v>38</v>
      </c>
      <c r="I1" s="671" t="s">
        <v>39</v>
      </c>
      <c r="J1" s="671" t="s">
        <v>40</v>
      </c>
      <c r="K1" s="671" t="s">
        <v>41</v>
      </c>
      <c r="L1" s="671" t="s">
        <v>42</v>
      </c>
      <c r="M1" s="671" t="s">
        <v>43</v>
      </c>
      <c r="N1" s="671" t="s">
        <v>44</v>
      </c>
      <c r="O1" s="671" t="s">
        <v>165</v>
      </c>
      <c r="P1" s="671" t="s">
        <v>172</v>
      </c>
      <c r="Q1" s="671" t="s">
        <v>1198</v>
      </c>
      <c r="R1" s="671" t="s">
        <v>1229</v>
      </c>
      <c r="S1" s="671" t="s">
        <v>1262</v>
      </c>
      <c r="T1" s="671" t="s">
        <v>1304</v>
      </c>
      <c r="U1" s="671" t="s">
        <v>1331</v>
      </c>
      <c r="V1" s="671" t="s">
        <v>1361</v>
      </c>
      <c r="W1" s="671" t="s">
        <v>1389</v>
      </c>
      <c r="X1" s="671" t="s">
        <v>1455</v>
      </c>
      <c r="Y1" s="671" t="s">
        <v>1486</v>
      </c>
      <c r="Z1" s="671" t="s">
        <v>1518</v>
      </c>
      <c r="AA1" s="671" t="s">
        <v>1542</v>
      </c>
      <c r="AB1" s="671" t="s">
        <v>1603</v>
      </c>
      <c r="AC1" s="671" t="s">
        <v>1696</v>
      </c>
      <c r="AD1" s="671" t="s">
        <v>1745</v>
      </c>
      <c r="AE1" s="671" t="s">
        <v>1777</v>
      </c>
      <c r="AF1" s="671" t="s">
        <v>1822</v>
      </c>
      <c r="AG1" s="671" t="s">
        <v>1854</v>
      </c>
      <c r="AH1" s="671" t="s">
        <v>1894</v>
      </c>
      <c r="AI1" s="671" t="s">
        <v>1936</v>
      </c>
      <c r="AJ1" s="671" t="s">
        <v>1975</v>
      </c>
      <c r="AK1" s="671" t="s">
        <v>2055</v>
      </c>
      <c r="AL1" s="671" t="s">
        <v>2100</v>
      </c>
      <c r="AM1" s="671" t="s">
        <v>2321</v>
      </c>
      <c r="AN1" s="671" t="s">
        <v>2386</v>
      </c>
      <c r="AO1" s="671" t="s">
        <v>2435</v>
      </c>
      <c r="AP1" s="671" t="s">
        <v>2493</v>
      </c>
      <c r="AQ1" s="671" t="s">
        <v>2540</v>
      </c>
      <c r="AR1" s="671" t="s">
        <v>2582</v>
      </c>
      <c r="AS1" s="671" t="s">
        <v>2630</v>
      </c>
      <c r="AT1" s="671" t="s">
        <v>2679</v>
      </c>
      <c r="AU1" s="671" t="s">
        <v>2732</v>
      </c>
      <c r="AV1" s="671" t="s">
        <v>2903</v>
      </c>
      <c r="AW1" s="671" t="s">
        <v>2991</v>
      </c>
      <c r="AX1" s="671" t="s">
        <v>3102</v>
      </c>
      <c r="AY1" s="671" t="s">
        <v>3194</v>
      </c>
      <c r="AZ1" s="671" t="s">
        <v>3291</v>
      </c>
      <c r="BA1" s="671" t="s">
        <v>3380</v>
      </c>
      <c r="BB1" s="671" t="s">
        <v>5255</v>
      </c>
      <c r="BC1" s="671" t="s">
        <v>5331</v>
      </c>
      <c r="BD1" s="671" t="s">
        <v>5421</v>
      </c>
      <c r="BE1" s="671" t="s">
        <v>5605</v>
      </c>
      <c r="BF1" s="671" t="s">
        <v>5748</v>
      </c>
      <c r="BG1" s="671" t="s">
        <v>5945</v>
      </c>
    </row>
    <row r="2" spans="1:59" ht="14.45" customHeight="1" thickTop="1">
      <c r="A2" s="1575" t="s">
        <v>171</v>
      </c>
      <c r="B2" s="1571" t="s">
        <v>17</v>
      </c>
      <c r="C2" s="662" t="s">
        <v>33</v>
      </c>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row>
    <row r="3" spans="1:59" ht="14.45" customHeight="1">
      <c r="A3" s="1575"/>
      <c r="B3" s="1571"/>
      <c r="C3" s="662"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row>
    <row r="4" spans="1:59" ht="14.45" customHeight="1">
      <c r="A4" s="1575"/>
      <c r="B4" s="1571"/>
      <c r="C4" s="662"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row>
    <row r="5" spans="1:59" ht="14.45" customHeight="1">
      <c r="A5" s="1575"/>
      <c r="B5" s="1572" t="s">
        <v>18</v>
      </c>
      <c r="C5" s="662"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row>
    <row r="6" spans="1:59" ht="14.45" customHeight="1">
      <c r="A6" s="1575"/>
      <c r="B6" s="1572"/>
      <c r="C6" s="662"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row>
    <row r="7" spans="1:59" ht="14.45" customHeight="1">
      <c r="A7" s="1575"/>
      <c r="B7" s="1572"/>
      <c r="C7" s="662"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row>
    <row r="8" spans="1:59" ht="14.45" customHeight="1">
      <c r="A8" s="1575"/>
      <c r="B8" s="1573" t="s">
        <v>48</v>
      </c>
      <c r="C8" s="970" t="s">
        <v>33</v>
      </c>
      <c r="D8" s="665">
        <v>32</v>
      </c>
      <c r="E8" s="665">
        <v>27</v>
      </c>
      <c r="F8" s="665">
        <v>7</v>
      </c>
      <c r="G8" s="665">
        <v>13</v>
      </c>
      <c r="H8" s="665">
        <v>40</v>
      </c>
      <c r="I8" s="665">
        <v>15</v>
      </c>
      <c r="J8" s="665">
        <v>15</v>
      </c>
      <c r="K8" s="665">
        <v>5</v>
      </c>
      <c r="L8" s="665">
        <v>7</v>
      </c>
      <c r="M8" s="665">
        <v>15</v>
      </c>
      <c r="N8" s="665">
        <v>13</v>
      </c>
      <c r="O8" s="665">
        <v>120</v>
      </c>
      <c r="P8" s="665">
        <v>7</v>
      </c>
      <c r="Q8" s="665">
        <v>11</v>
      </c>
      <c r="R8" s="665">
        <v>10</v>
      </c>
      <c r="S8" s="665">
        <v>10</v>
      </c>
      <c r="T8" s="665">
        <v>9</v>
      </c>
      <c r="U8" s="665">
        <v>11</v>
      </c>
      <c r="V8" s="665">
        <v>12</v>
      </c>
      <c r="W8" s="665">
        <v>9</v>
      </c>
      <c r="X8" s="665">
        <v>25</v>
      </c>
      <c r="Y8" s="665">
        <v>22</v>
      </c>
      <c r="Z8" s="665">
        <v>38</v>
      </c>
      <c r="AA8" s="665">
        <v>33</v>
      </c>
      <c r="AB8" s="665">
        <v>11</v>
      </c>
      <c r="AC8" s="665">
        <v>22</v>
      </c>
      <c r="AD8" s="665">
        <v>20</v>
      </c>
      <c r="AE8" s="665">
        <v>49</v>
      </c>
      <c r="AF8" s="665">
        <v>27</v>
      </c>
      <c r="AG8" s="665">
        <v>33</v>
      </c>
      <c r="AH8" s="665">
        <v>23</v>
      </c>
      <c r="AI8" s="665">
        <v>98</v>
      </c>
      <c r="AJ8" s="665">
        <v>171</v>
      </c>
      <c r="AK8" s="665">
        <v>211</v>
      </c>
      <c r="AL8" s="665">
        <v>336</v>
      </c>
      <c r="AM8" s="665">
        <v>706</v>
      </c>
      <c r="AN8" s="665">
        <v>494</v>
      </c>
      <c r="AO8" s="665">
        <v>229</v>
      </c>
      <c r="AP8" s="665">
        <v>126</v>
      </c>
      <c r="AQ8" s="665">
        <v>286</v>
      </c>
      <c r="AR8" s="665">
        <v>121</v>
      </c>
      <c r="AS8" s="665">
        <v>472</v>
      </c>
      <c r="AT8" s="665">
        <v>632</v>
      </c>
      <c r="AU8" s="665">
        <v>511</v>
      </c>
      <c r="AV8" s="665">
        <v>593</v>
      </c>
      <c r="AW8" s="665">
        <v>906</v>
      </c>
      <c r="AX8" s="665">
        <v>1087</v>
      </c>
      <c r="AY8" s="665">
        <v>1212</v>
      </c>
      <c r="AZ8" s="665">
        <v>966</v>
      </c>
      <c r="BA8" s="665">
        <v>1264</v>
      </c>
      <c r="BB8" s="665">
        <v>1598</v>
      </c>
      <c r="BC8" s="665">
        <v>1160</v>
      </c>
      <c r="BD8" s="665">
        <v>1915</v>
      </c>
      <c r="BE8" s="665">
        <v>1517</v>
      </c>
      <c r="BF8" s="665">
        <v>1281</v>
      </c>
      <c r="BG8" s="665">
        <v>1642</v>
      </c>
    </row>
    <row r="9" spans="1:59" ht="14.45" customHeight="1">
      <c r="A9" s="1575"/>
      <c r="B9" s="1573"/>
      <c r="C9" s="974" t="s">
        <v>32</v>
      </c>
      <c r="D9" s="665">
        <v>7885.3419999999996</v>
      </c>
      <c r="E9" s="665">
        <v>7171.5829999999996</v>
      </c>
      <c r="F9" s="665">
        <v>1413.248</v>
      </c>
      <c r="G9" s="665">
        <v>2616.2199999999998</v>
      </c>
      <c r="H9" s="665">
        <v>5380.6710000000003</v>
      </c>
      <c r="I9" s="665">
        <v>2630.1669999999999</v>
      </c>
      <c r="J9" s="665">
        <v>6635.2169999999996</v>
      </c>
      <c r="K9" s="665">
        <v>973.11300000000006</v>
      </c>
      <c r="L9" s="665">
        <v>2471.924</v>
      </c>
      <c r="M9" s="665">
        <v>4144</v>
      </c>
      <c r="N9" s="665">
        <v>4690</v>
      </c>
      <c r="O9" s="665">
        <v>9115.2109999999993</v>
      </c>
      <c r="P9" s="665">
        <v>1513.471</v>
      </c>
      <c r="Q9" s="665">
        <v>2604.2730000000001</v>
      </c>
      <c r="R9" s="665">
        <v>7775.4629999999997</v>
      </c>
      <c r="S9" s="665">
        <v>3261.71</v>
      </c>
      <c r="T9" s="665">
        <v>3578.384</v>
      </c>
      <c r="U9" s="665">
        <v>1910.672</v>
      </c>
      <c r="V9" s="665">
        <v>2059.69</v>
      </c>
      <c r="W9" s="665">
        <v>3224.1</v>
      </c>
      <c r="X9" s="665">
        <v>36419.754000000001</v>
      </c>
      <c r="Y9" s="665">
        <v>27375.737000000001</v>
      </c>
      <c r="Z9" s="665">
        <v>35445.517999999996</v>
      </c>
      <c r="AA9" s="665">
        <v>33079.071000000004</v>
      </c>
      <c r="AB9" s="665">
        <v>28894</v>
      </c>
      <c r="AC9" s="665">
        <v>26821.633999999998</v>
      </c>
      <c r="AD9" s="665">
        <v>114668.85</v>
      </c>
      <c r="AE9" s="665">
        <v>263918.75699999998</v>
      </c>
      <c r="AF9" s="665">
        <v>53270.94</v>
      </c>
      <c r="AG9" s="665">
        <v>76238.418000000005</v>
      </c>
      <c r="AH9" s="665">
        <v>40046.589</v>
      </c>
      <c r="AI9" s="665">
        <v>522542.17</v>
      </c>
      <c r="AJ9" s="665">
        <v>423354.37199999997</v>
      </c>
      <c r="AK9" s="665">
        <v>739472.95900000003</v>
      </c>
      <c r="AL9" s="665">
        <v>1227978.118</v>
      </c>
      <c r="AM9" s="665">
        <v>3042429.7689999999</v>
      </c>
      <c r="AN9" s="665">
        <v>2228726.8169999998</v>
      </c>
      <c r="AO9" s="665">
        <v>1349843.4550000001</v>
      </c>
      <c r="AP9" s="665">
        <v>1098191.7409999999</v>
      </c>
      <c r="AQ9" s="665">
        <v>1952792.4639999999</v>
      </c>
      <c r="AR9" s="665">
        <v>976360.25899999996</v>
      </c>
      <c r="AS9" s="665">
        <v>3134523.2439999999</v>
      </c>
      <c r="AT9" s="665">
        <v>3922750.1090000002</v>
      </c>
      <c r="AU9" s="665">
        <v>3212092.3509999998</v>
      </c>
      <c r="AV9" s="665">
        <v>4534942.7570000002</v>
      </c>
      <c r="AW9" s="665">
        <v>6460229.5710000005</v>
      </c>
      <c r="AX9" s="665">
        <v>7154980.5190000003</v>
      </c>
      <c r="AY9" s="665">
        <v>7841350.5489999996</v>
      </c>
      <c r="AZ9" s="665">
        <v>6296100.7359999996</v>
      </c>
      <c r="BA9" s="665">
        <v>7858477.892</v>
      </c>
      <c r="BB9" s="665">
        <v>8629506.0789999999</v>
      </c>
      <c r="BC9" s="665">
        <v>6733799.8190000001</v>
      </c>
      <c r="BD9" s="665">
        <v>9625761.0629999992</v>
      </c>
      <c r="BE9" s="665">
        <v>7970466.5360000003</v>
      </c>
      <c r="BF9" s="665">
        <v>6755575.7920000004</v>
      </c>
      <c r="BG9" s="665">
        <v>9007231.5500000007</v>
      </c>
    </row>
    <row r="10" spans="1:59" ht="14.45" customHeight="1" thickBot="1">
      <c r="A10" s="1576"/>
      <c r="B10" s="1574"/>
      <c r="C10" s="971" t="s">
        <v>31</v>
      </c>
      <c r="D10" s="668">
        <v>7332.1125439999996</v>
      </c>
      <c r="E10" s="668">
        <v>6458.1046850000002</v>
      </c>
      <c r="F10" s="668">
        <v>1318.3236445</v>
      </c>
      <c r="G10" s="668">
        <v>2407.7588000000001</v>
      </c>
      <c r="H10" s="668">
        <v>4796.3422320850004</v>
      </c>
      <c r="I10" s="668">
        <v>2249.1001646</v>
      </c>
      <c r="J10" s="668">
        <v>6195.0030500000003</v>
      </c>
      <c r="K10" s="668">
        <v>872.94267000000002</v>
      </c>
      <c r="L10" s="668">
        <v>2215.7396032000001</v>
      </c>
      <c r="M10" s="668">
        <v>3744.7559999999999</v>
      </c>
      <c r="N10" s="668">
        <v>4545.83</v>
      </c>
      <c r="O10" s="668">
        <v>7624.6092590429998</v>
      </c>
      <c r="P10" s="668">
        <v>1408.4143999999999</v>
      </c>
      <c r="Q10" s="668">
        <v>2351.708707455</v>
      </c>
      <c r="R10" s="668">
        <v>7126.3913094099998</v>
      </c>
      <c r="S10" s="668">
        <v>3177.4359690000001</v>
      </c>
      <c r="T10" s="668">
        <v>3402.3085999999998</v>
      </c>
      <c r="U10" s="668">
        <v>1785.9169340000001</v>
      </c>
      <c r="V10" s="668">
        <v>1865.0537633230001</v>
      </c>
      <c r="W10" s="668">
        <v>3196.7702300000001</v>
      </c>
      <c r="X10" s="668">
        <v>35497.777549999999</v>
      </c>
      <c r="Y10" s="668">
        <v>26245.779146699999</v>
      </c>
      <c r="Z10" s="668">
        <v>34569.098359000003</v>
      </c>
      <c r="AA10" s="668">
        <v>31750.429387</v>
      </c>
      <c r="AB10" s="668">
        <v>28470.35</v>
      </c>
      <c r="AC10" s="668">
        <v>26601.664100000002</v>
      </c>
      <c r="AD10" s="668">
        <v>114538.30828749</v>
      </c>
      <c r="AE10" s="668">
        <v>257373.60843205001</v>
      </c>
      <c r="AF10" s="668">
        <v>51108.721088830003</v>
      </c>
      <c r="AG10" s="668">
        <v>73003.377386020002</v>
      </c>
      <c r="AH10" s="668">
        <v>35608.8590415</v>
      </c>
      <c r="AI10" s="668">
        <v>488067.79737371899</v>
      </c>
      <c r="AJ10" s="668">
        <v>393240.499339926</v>
      </c>
      <c r="AK10" s="668">
        <v>688127.72733473696</v>
      </c>
      <c r="AL10" s="668">
        <v>1148778.79278037</v>
      </c>
      <c r="AM10" s="668">
        <v>2848311.1106230202</v>
      </c>
      <c r="AN10" s="668">
        <v>2079009.6622373799</v>
      </c>
      <c r="AO10" s="668">
        <v>1252222.0770469999</v>
      </c>
      <c r="AP10" s="668">
        <v>1024629.85588079</v>
      </c>
      <c r="AQ10" s="668">
        <v>1824538.7252457601</v>
      </c>
      <c r="AR10" s="668">
        <v>908010.274590638</v>
      </c>
      <c r="AS10" s="668">
        <v>2951916.6894121701</v>
      </c>
      <c r="AT10" s="668">
        <v>3691927.1388723999</v>
      </c>
      <c r="AU10" s="668">
        <v>2920873.6738402299</v>
      </c>
      <c r="AV10" s="668">
        <v>4141815.6726386398</v>
      </c>
      <c r="AW10" s="668">
        <v>5911615.3092458798</v>
      </c>
      <c r="AX10" s="668">
        <v>6558836.72770763</v>
      </c>
      <c r="AY10" s="668">
        <v>7177663.3846282205</v>
      </c>
      <c r="AZ10" s="668">
        <v>5725060.4067313597</v>
      </c>
      <c r="BA10" s="668">
        <v>7137285.4428731697</v>
      </c>
      <c r="BB10" s="668">
        <v>7847881.7147952402</v>
      </c>
      <c r="BC10" s="668">
        <v>6141547.64549358</v>
      </c>
      <c r="BD10" s="668">
        <v>8759753.4269560892</v>
      </c>
      <c r="BE10" s="668">
        <v>7335148.4705833001</v>
      </c>
      <c r="BF10" s="668">
        <v>6201253.85545306</v>
      </c>
      <c r="BG10" s="668">
        <v>8115359.2706284197</v>
      </c>
    </row>
    <row r="11" spans="1:59" ht="14.45" customHeight="1" thickTop="1">
      <c r="A11" s="1575" t="s">
        <v>170</v>
      </c>
      <c r="B11" s="1581" t="s">
        <v>17</v>
      </c>
      <c r="C11" s="663"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row>
    <row r="12" spans="1:59" ht="14.45" customHeight="1">
      <c r="A12" s="1575"/>
      <c r="B12" s="1581"/>
      <c r="C12" s="662"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row>
    <row r="13" spans="1:59" ht="14.45" customHeight="1">
      <c r="A13" s="1575"/>
      <c r="B13" s="1582"/>
      <c r="C13" s="662"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row>
    <row r="14" spans="1:59" ht="14.45" customHeight="1">
      <c r="A14" s="1575"/>
      <c r="B14" s="1571" t="s">
        <v>18</v>
      </c>
      <c r="C14" s="662"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row>
    <row r="15" spans="1:59" ht="14.45" customHeight="1">
      <c r="A15" s="1575"/>
      <c r="B15" s="1571"/>
      <c r="C15" s="662"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row>
    <row r="16" spans="1:59" ht="14.45" customHeight="1">
      <c r="A16" s="1575"/>
      <c r="B16" s="1571"/>
      <c r="C16" s="662"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row>
    <row r="17" spans="1:59" ht="14.45" customHeight="1">
      <c r="A17" s="1575"/>
      <c r="B17" s="1573" t="s">
        <v>48</v>
      </c>
      <c r="C17" s="970" t="s">
        <v>33</v>
      </c>
      <c r="D17" s="665">
        <v>43</v>
      </c>
      <c r="E17" s="665">
        <v>128</v>
      </c>
      <c r="F17" s="665">
        <v>106</v>
      </c>
      <c r="G17" s="665">
        <v>96</v>
      </c>
      <c r="H17" s="665">
        <v>118</v>
      </c>
      <c r="I17" s="665">
        <v>121</v>
      </c>
      <c r="J17" s="665">
        <v>90</v>
      </c>
      <c r="K17" s="665">
        <v>64</v>
      </c>
      <c r="L17" s="665">
        <v>103</v>
      </c>
      <c r="M17" s="665">
        <v>93</v>
      </c>
      <c r="N17" s="665">
        <v>69</v>
      </c>
      <c r="O17" s="665">
        <v>327</v>
      </c>
      <c r="P17" s="665">
        <v>137</v>
      </c>
      <c r="Q17" s="665">
        <v>183</v>
      </c>
      <c r="R17" s="665">
        <v>110</v>
      </c>
      <c r="S17" s="665">
        <v>134</v>
      </c>
      <c r="T17" s="665">
        <v>103</v>
      </c>
      <c r="U17" s="665">
        <v>97</v>
      </c>
      <c r="V17" s="665">
        <v>83</v>
      </c>
      <c r="W17" s="665">
        <v>62</v>
      </c>
      <c r="X17" s="665">
        <v>82</v>
      </c>
      <c r="Y17" s="665">
        <v>108</v>
      </c>
      <c r="Z17" s="665">
        <v>66</v>
      </c>
      <c r="AA17" s="665">
        <v>79</v>
      </c>
      <c r="AB17" s="665">
        <v>58</v>
      </c>
      <c r="AC17" s="665">
        <v>109</v>
      </c>
      <c r="AD17" s="665">
        <v>68</v>
      </c>
      <c r="AE17" s="665">
        <v>75</v>
      </c>
      <c r="AF17" s="665">
        <v>35</v>
      </c>
      <c r="AG17" s="665">
        <v>32</v>
      </c>
      <c r="AH17" s="665">
        <v>41</v>
      </c>
      <c r="AI17" s="665">
        <v>67</v>
      </c>
      <c r="AJ17" s="665">
        <v>127</v>
      </c>
      <c r="AK17" s="665">
        <v>57</v>
      </c>
      <c r="AL17" s="665">
        <v>49</v>
      </c>
      <c r="AM17" s="665">
        <v>98</v>
      </c>
      <c r="AN17" s="665">
        <v>49</v>
      </c>
      <c r="AO17" s="665">
        <v>53</v>
      </c>
      <c r="AP17" s="665">
        <v>46</v>
      </c>
      <c r="AQ17" s="665">
        <v>71</v>
      </c>
      <c r="AR17" s="665">
        <v>90</v>
      </c>
      <c r="AS17" s="665">
        <v>121</v>
      </c>
      <c r="AT17" s="665">
        <v>88</v>
      </c>
      <c r="AU17" s="665">
        <v>125</v>
      </c>
      <c r="AV17" s="665">
        <v>128</v>
      </c>
      <c r="AW17" s="665">
        <v>62</v>
      </c>
      <c r="AX17" s="665">
        <v>128</v>
      </c>
      <c r="AY17" s="665">
        <v>183</v>
      </c>
      <c r="AZ17" s="665">
        <v>129</v>
      </c>
      <c r="BA17" s="665">
        <v>1879</v>
      </c>
      <c r="BB17" s="665">
        <v>5988</v>
      </c>
      <c r="BC17" s="665">
        <v>5561</v>
      </c>
      <c r="BD17" s="665">
        <v>7937</v>
      </c>
      <c r="BE17" s="665">
        <v>7097</v>
      </c>
      <c r="BF17" s="665">
        <v>8669</v>
      </c>
      <c r="BG17" s="665">
        <v>10612</v>
      </c>
    </row>
    <row r="18" spans="1:59" ht="14.45" customHeight="1">
      <c r="A18" s="1575"/>
      <c r="B18" s="1573"/>
      <c r="C18" s="974" t="s">
        <v>32</v>
      </c>
      <c r="D18" s="665">
        <v>3156.4690000000001</v>
      </c>
      <c r="E18" s="665">
        <v>10350.097</v>
      </c>
      <c r="F18" s="665">
        <v>10230.735000000001</v>
      </c>
      <c r="G18" s="665">
        <v>12555.043</v>
      </c>
      <c r="H18" s="665">
        <v>13359.039000000001</v>
      </c>
      <c r="I18" s="665">
        <v>31091.019</v>
      </c>
      <c r="J18" s="665">
        <v>20379.737000000001</v>
      </c>
      <c r="K18" s="665">
        <v>18401.113000000001</v>
      </c>
      <c r="L18" s="665">
        <v>40274.014000000003</v>
      </c>
      <c r="M18" s="665">
        <v>16953.013999999999</v>
      </c>
      <c r="N18" s="665">
        <v>11457.138000000001</v>
      </c>
      <c r="O18" s="665">
        <v>16725.481</v>
      </c>
      <c r="P18" s="665">
        <v>6400.0150000000003</v>
      </c>
      <c r="Q18" s="665">
        <v>7118.0460000000003</v>
      </c>
      <c r="R18" s="665">
        <v>11009.915000000001</v>
      </c>
      <c r="S18" s="665">
        <v>32265.488000000001</v>
      </c>
      <c r="T18" s="665">
        <v>18573.468000000001</v>
      </c>
      <c r="U18" s="665">
        <v>22679.436999999998</v>
      </c>
      <c r="V18" s="665">
        <v>17682.852999999999</v>
      </c>
      <c r="W18" s="665">
        <v>7567.076</v>
      </c>
      <c r="X18" s="665">
        <v>20412.61</v>
      </c>
      <c r="Y18" s="665">
        <v>27629.4</v>
      </c>
      <c r="Z18" s="665">
        <v>20484.949000000001</v>
      </c>
      <c r="AA18" s="665">
        <v>18236.84</v>
      </c>
      <c r="AB18" s="665">
        <v>12239.11</v>
      </c>
      <c r="AC18" s="665">
        <v>43828.221000000005</v>
      </c>
      <c r="AD18" s="665">
        <v>22788.962</v>
      </c>
      <c r="AE18" s="665">
        <v>29369.128000000001</v>
      </c>
      <c r="AF18" s="665">
        <v>11288.725</v>
      </c>
      <c r="AG18" s="665">
        <v>20670.133999999998</v>
      </c>
      <c r="AH18" s="665">
        <v>7745.5559999999996</v>
      </c>
      <c r="AI18" s="665">
        <v>23027.384000000002</v>
      </c>
      <c r="AJ18" s="665">
        <v>38855.044999999998</v>
      </c>
      <c r="AK18" s="665">
        <v>23182.303</v>
      </c>
      <c r="AL18" s="665">
        <v>23967.609</v>
      </c>
      <c r="AM18" s="665">
        <v>63493.028999999995</v>
      </c>
      <c r="AN18" s="665">
        <v>41615.968000000001</v>
      </c>
      <c r="AO18" s="665">
        <v>27485.756000000001</v>
      </c>
      <c r="AP18" s="665">
        <v>27029.254999999997</v>
      </c>
      <c r="AQ18" s="665">
        <v>42830.152999999998</v>
      </c>
      <c r="AR18" s="665">
        <v>38797.938000000002</v>
      </c>
      <c r="AS18" s="665">
        <v>87928.277999999991</v>
      </c>
      <c r="AT18" s="665">
        <v>64155.106</v>
      </c>
      <c r="AU18" s="665">
        <v>55207.127999999997</v>
      </c>
      <c r="AV18" s="665">
        <v>89953.947</v>
      </c>
      <c r="AW18" s="665">
        <v>33950.770000000004</v>
      </c>
      <c r="AX18" s="665">
        <v>74272.494999999995</v>
      </c>
      <c r="AY18" s="665">
        <v>205921.21600000001</v>
      </c>
      <c r="AZ18" s="665">
        <v>86763.001000000004</v>
      </c>
      <c r="BA18" s="665">
        <v>34834.695999999996</v>
      </c>
      <c r="BB18" s="665">
        <v>20363.837</v>
      </c>
      <c r="BC18" s="665">
        <v>12477.987999999999</v>
      </c>
      <c r="BD18" s="665">
        <v>25463.091</v>
      </c>
      <c r="BE18" s="665">
        <v>88434.849000000002</v>
      </c>
      <c r="BF18" s="665">
        <v>22950.468000000001</v>
      </c>
      <c r="BG18" s="665">
        <v>23639.91</v>
      </c>
    </row>
    <row r="19" spans="1:59" ht="14.45" customHeight="1" thickBot="1">
      <c r="A19" s="1576"/>
      <c r="B19" s="1574"/>
      <c r="C19" s="971" t="s">
        <v>31</v>
      </c>
      <c r="D19" s="668">
        <v>3080.8335356960001</v>
      </c>
      <c r="E19" s="668">
        <v>9933.7065326669999</v>
      </c>
      <c r="F19" s="668">
        <v>9398.4616601460002</v>
      </c>
      <c r="G19" s="668">
        <v>12304.609577206</v>
      </c>
      <c r="H19" s="668">
        <v>11620.404044424999</v>
      </c>
      <c r="I19" s="668">
        <v>26715.413885320999</v>
      </c>
      <c r="J19" s="668">
        <v>18236.600280299001</v>
      </c>
      <c r="K19" s="668">
        <v>17238.727108974999</v>
      </c>
      <c r="L19" s="668">
        <v>39149.043792559001</v>
      </c>
      <c r="M19" s="668">
        <v>16085.308293858001</v>
      </c>
      <c r="N19" s="668">
        <v>10269.182042787001</v>
      </c>
      <c r="O19" s="668">
        <v>15697.703347516999</v>
      </c>
      <c r="P19" s="668">
        <v>6306.7773754469999</v>
      </c>
      <c r="Q19" s="668">
        <v>6908.4021660919998</v>
      </c>
      <c r="R19" s="668">
        <v>10156.598906561001</v>
      </c>
      <c r="S19" s="668">
        <v>29110.875755380999</v>
      </c>
      <c r="T19" s="668">
        <v>15657.036150231001</v>
      </c>
      <c r="U19" s="668">
        <v>20601.708852005999</v>
      </c>
      <c r="V19" s="668">
        <v>16824.87200096</v>
      </c>
      <c r="W19" s="668">
        <v>6801.6841984480006</v>
      </c>
      <c r="X19" s="668">
        <v>17966.656168740999</v>
      </c>
      <c r="Y19" s="668">
        <v>24224.523372248001</v>
      </c>
      <c r="Z19" s="668">
        <v>17882.995341424998</v>
      </c>
      <c r="AA19" s="668">
        <v>16808.375378083998</v>
      </c>
      <c r="AB19" s="668">
        <v>10077.002011062999</v>
      </c>
      <c r="AC19" s="668">
        <v>32285.230461866999</v>
      </c>
      <c r="AD19" s="668">
        <v>19889.989763226</v>
      </c>
      <c r="AE19" s="668">
        <v>25642.394449419</v>
      </c>
      <c r="AF19" s="668">
        <v>9099.7146313890007</v>
      </c>
      <c r="AG19" s="668">
        <v>18027.254332704</v>
      </c>
      <c r="AH19" s="668">
        <v>6161.0696287540004</v>
      </c>
      <c r="AI19" s="668">
        <v>18185.752127617001</v>
      </c>
      <c r="AJ19" s="668">
        <v>33695.311094907003</v>
      </c>
      <c r="AK19" s="668">
        <v>19964.34799532</v>
      </c>
      <c r="AL19" s="668">
        <v>21004.956713200001</v>
      </c>
      <c r="AM19" s="668">
        <v>57341.739166928004</v>
      </c>
      <c r="AN19" s="668">
        <v>39260.148044454996</v>
      </c>
      <c r="AO19" s="668">
        <v>23460.008547497</v>
      </c>
      <c r="AP19" s="668">
        <v>24571.849064501002</v>
      </c>
      <c r="AQ19" s="668">
        <v>37350.457522099998</v>
      </c>
      <c r="AR19" s="668">
        <v>33104.038074327997</v>
      </c>
      <c r="AS19" s="668">
        <v>75556.369515575992</v>
      </c>
      <c r="AT19" s="668">
        <v>54017.298614612002</v>
      </c>
      <c r="AU19" s="668">
        <v>45730.525898788997</v>
      </c>
      <c r="AV19" s="668">
        <v>80536.220411315007</v>
      </c>
      <c r="AW19" s="668">
        <v>30389.163700839999</v>
      </c>
      <c r="AX19" s="668">
        <v>63265.721394679997</v>
      </c>
      <c r="AY19" s="668">
        <v>168239.12918327702</v>
      </c>
      <c r="AZ19" s="668">
        <v>71656.719797187994</v>
      </c>
      <c r="BA19" s="668">
        <v>30334.634173617</v>
      </c>
      <c r="BB19" s="668">
        <v>20120.956708290003</v>
      </c>
      <c r="BC19" s="668">
        <v>12445.78472335</v>
      </c>
      <c r="BD19" s="668">
        <v>25174.38036332</v>
      </c>
      <c r="BE19" s="668">
        <v>87948.699853386002</v>
      </c>
      <c r="BF19" s="668">
        <v>22718.922370790002</v>
      </c>
      <c r="BG19" s="668">
        <v>22920.867572900002</v>
      </c>
    </row>
    <row r="20" spans="1:59" ht="14.45" customHeight="1" thickTop="1">
      <c r="A20" s="1575" t="s">
        <v>1189</v>
      </c>
      <c r="B20" s="1571" t="s">
        <v>17</v>
      </c>
      <c r="C20" s="662"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row>
    <row r="21" spans="1:59" ht="14.45" customHeight="1">
      <c r="A21" s="1575"/>
      <c r="B21" s="1571"/>
      <c r="C21" s="662"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row>
    <row r="22" spans="1:59" ht="14.45" customHeight="1">
      <c r="A22" s="1575"/>
      <c r="B22" s="1571"/>
      <c r="C22" s="662"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row>
    <row r="23" spans="1:59" ht="14.45" customHeight="1">
      <c r="A23" s="1575"/>
      <c r="B23" s="1572" t="s">
        <v>18</v>
      </c>
      <c r="C23" s="662"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row>
    <row r="24" spans="1:59" ht="14.45" customHeight="1">
      <c r="A24" s="1575"/>
      <c r="B24" s="1572"/>
      <c r="C24" s="662"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row>
    <row r="25" spans="1:59" ht="14.45" customHeight="1">
      <c r="A25" s="1575"/>
      <c r="B25" s="1572"/>
      <c r="C25" s="662"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row>
    <row r="26" spans="1:59" ht="14.45" customHeight="1">
      <c r="A26" s="1575"/>
      <c r="B26" s="1573" t="s">
        <v>48</v>
      </c>
      <c r="C26" s="970" t="s">
        <v>33</v>
      </c>
      <c r="D26" s="665">
        <v>13795</v>
      </c>
      <c r="E26" s="665">
        <v>20508</v>
      </c>
      <c r="F26" s="665">
        <v>20127</v>
      </c>
      <c r="G26" s="665">
        <v>25322</v>
      </c>
      <c r="H26" s="665">
        <v>33088</v>
      </c>
      <c r="I26" s="665">
        <v>31361</v>
      </c>
      <c r="J26" s="665">
        <v>31308</v>
      </c>
      <c r="K26" s="665">
        <v>26395</v>
      </c>
      <c r="L26" s="665">
        <v>24925</v>
      </c>
      <c r="M26" s="665">
        <v>27690</v>
      </c>
      <c r="N26" s="665">
        <v>23434</v>
      </c>
      <c r="O26" s="665">
        <v>31487</v>
      </c>
      <c r="P26" s="665">
        <v>16147</v>
      </c>
      <c r="Q26" s="665">
        <v>25492</v>
      </c>
      <c r="R26" s="665">
        <v>20717</v>
      </c>
      <c r="S26" s="665">
        <v>27156</v>
      </c>
      <c r="T26" s="665">
        <v>28581</v>
      </c>
      <c r="U26" s="665">
        <v>26779</v>
      </c>
      <c r="V26" s="665">
        <v>27905</v>
      </c>
      <c r="W26" s="665">
        <v>24329</v>
      </c>
      <c r="X26" s="665">
        <v>28683</v>
      </c>
      <c r="Y26" s="665">
        <v>30012</v>
      </c>
      <c r="Z26" s="665">
        <v>29929</v>
      </c>
      <c r="AA26" s="665">
        <v>57258</v>
      </c>
      <c r="AB26" s="665">
        <v>42448</v>
      </c>
      <c r="AC26" s="665">
        <v>49661</v>
      </c>
      <c r="AD26" s="665">
        <v>29027</v>
      </c>
      <c r="AE26" s="665">
        <v>32768</v>
      </c>
      <c r="AF26" s="665">
        <v>28683</v>
      </c>
      <c r="AG26" s="665">
        <v>27632</v>
      </c>
      <c r="AH26" s="665">
        <v>27992</v>
      </c>
      <c r="AI26" s="665">
        <v>22374</v>
      </c>
      <c r="AJ26" s="665">
        <v>21421</v>
      </c>
      <c r="AK26" s="665">
        <v>16917</v>
      </c>
      <c r="AL26" s="665">
        <v>22426</v>
      </c>
      <c r="AM26" s="665">
        <v>28689</v>
      </c>
      <c r="AN26" s="665">
        <v>18717</v>
      </c>
      <c r="AO26" s="665">
        <v>19930</v>
      </c>
      <c r="AP26" s="665">
        <v>20501</v>
      </c>
      <c r="AQ26" s="665">
        <v>20347</v>
      </c>
      <c r="AR26" s="665">
        <v>21796</v>
      </c>
      <c r="AS26" s="665">
        <v>35189</v>
      </c>
      <c r="AT26" s="665">
        <v>25138</v>
      </c>
      <c r="AU26" s="665">
        <v>30189</v>
      </c>
      <c r="AV26" s="665">
        <v>31802</v>
      </c>
      <c r="AW26" s="665">
        <v>30253</v>
      </c>
      <c r="AX26" s="665">
        <v>27453</v>
      </c>
      <c r="AY26" s="665">
        <v>28699</v>
      </c>
      <c r="AZ26" s="665">
        <v>18274</v>
      </c>
      <c r="BA26" s="665">
        <v>20915</v>
      </c>
      <c r="BB26" s="665">
        <v>22442</v>
      </c>
      <c r="BC26" s="665">
        <v>20562</v>
      </c>
      <c r="BD26" s="665">
        <v>25975</v>
      </c>
      <c r="BE26" s="665">
        <v>24871</v>
      </c>
      <c r="BF26" s="665">
        <v>26126</v>
      </c>
      <c r="BG26" s="665">
        <v>35604</v>
      </c>
    </row>
    <row r="27" spans="1:59" ht="14.45" customHeight="1">
      <c r="A27" s="1575"/>
      <c r="B27" s="1573"/>
      <c r="C27" s="974" t="s">
        <v>32</v>
      </c>
      <c r="D27" s="665">
        <v>14931.689999999999</v>
      </c>
      <c r="E27" s="665">
        <v>33313.273000000001</v>
      </c>
      <c r="F27" s="665">
        <v>23143.88</v>
      </c>
      <c r="G27" s="665">
        <v>32666.420999999998</v>
      </c>
      <c r="H27" s="665">
        <v>47599.665000000001</v>
      </c>
      <c r="I27" s="665">
        <v>33632.898999999998</v>
      </c>
      <c r="J27" s="665">
        <v>41773.381999999998</v>
      </c>
      <c r="K27" s="665">
        <v>27023.142</v>
      </c>
      <c r="L27" s="665">
        <v>26009.48</v>
      </c>
      <c r="M27" s="665">
        <v>29231.677</v>
      </c>
      <c r="N27" s="665">
        <v>38894.938999999998</v>
      </c>
      <c r="O27" s="665">
        <v>86800.858999999997</v>
      </c>
      <c r="P27" s="665">
        <v>14551.799000000001</v>
      </c>
      <c r="Q27" s="665">
        <v>23837.001</v>
      </c>
      <c r="R27" s="665">
        <v>25308.482</v>
      </c>
      <c r="S27" s="665">
        <v>37244.502</v>
      </c>
      <c r="T27" s="665">
        <v>35984.868999999999</v>
      </c>
      <c r="U27" s="665">
        <v>34928.762999999999</v>
      </c>
      <c r="V27" s="665">
        <v>80080.703999999998</v>
      </c>
      <c r="W27" s="665">
        <v>76549.05799999999</v>
      </c>
      <c r="X27" s="665">
        <v>72364.547999999995</v>
      </c>
      <c r="Y27" s="665">
        <v>85226.962999999989</v>
      </c>
      <c r="Z27" s="665">
        <v>83239.3</v>
      </c>
      <c r="AA27" s="665">
        <v>190577.74399999998</v>
      </c>
      <c r="AB27" s="665">
        <v>27719.124</v>
      </c>
      <c r="AC27" s="665">
        <v>55035.268000000004</v>
      </c>
      <c r="AD27" s="665">
        <v>46867.998</v>
      </c>
      <c r="AE27" s="665">
        <v>129620.43000000001</v>
      </c>
      <c r="AF27" s="665">
        <v>138640.20299999998</v>
      </c>
      <c r="AG27" s="665">
        <v>121335.693</v>
      </c>
      <c r="AH27" s="665">
        <v>82404.218999999997</v>
      </c>
      <c r="AI27" s="665">
        <v>81656.889999999985</v>
      </c>
      <c r="AJ27" s="665">
        <v>138897.674</v>
      </c>
      <c r="AK27" s="665">
        <v>110813.88100000001</v>
      </c>
      <c r="AL27" s="665">
        <v>165742.34600000002</v>
      </c>
      <c r="AM27" s="665">
        <v>253100.22700000001</v>
      </c>
      <c r="AN27" s="665">
        <v>59006.909</v>
      </c>
      <c r="AO27" s="665">
        <v>46835.057000000001</v>
      </c>
      <c r="AP27" s="665">
        <v>82274.169000000009</v>
      </c>
      <c r="AQ27" s="665">
        <v>63011.014999999999</v>
      </c>
      <c r="AR27" s="665">
        <v>149289.10699999999</v>
      </c>
      <c r="AS27" s="665">
        <v>238667.81999999998</v>
      </c>
      <c r="AT27" s="665">
        <v>85404.721999999994</v>
      </c>
      <c r="AU27" s="665">
        <v>174414.609</v>
      </c>
      <c r="AV27" s="665">
        <v>185192.921</v>
      </c>
      <c r="AW27" s="665">
        <v>166680.14599999998</v>
      </c>
      <c r="AX27" s="665">
        <v>191771.22500000001</v>
      </c>
      <c r="AY27" s="665">
        <v>288859.74300000002</v>
      </c>
      <c r="AZ27" s="665">
        <v>69904.989000000001</v>
      </c>
      <c r="BA27" s="665">
        <v>105723.57800000001</v>
      </c>
      <c r="BB27" s="665">
        <v>158144.18699999998</v>
      </c>
      <c r="BC27" s="665">
        <v>183279.81399999998</v>
      </c>
      <c r="BD27" s="665">
        <v>201891.565</v>
      </c>
      <c r="BE27" s="665">
        <v>243039.37100000001</v>
      </c>
      <c r="BF27" s="665">
        <v>153370.446</v>
      </c>
      <c r="BG27" s="665">
        <v>299639.28600000002</v>
      </c>
    </row>
    <row r="28" spans="1:59" ht="14.45" customHeight="1" thickBot="1">
      <c r="A28" s="1576"/>
      <c r="B28" s="1574"/>
      <c r="C28" s="971" t="s">
        <v>31</v>
      </c>
      <c r="D28" s="668">
        <v>13239.361369426</v>
      </c>
      <c r="E28" s="668">
        <v>29580.660945175001</v>
      </c>
      <c r="F28" s="668">
        <v>20387.263981619002</v>
      </c>
      <c r="G28" s="668">
        <v>29092.398432651004</v>
      </c>
      <c r="H28" s="668">
        <v>40933.243467111999</v>
      </c>
      <c r="I28" s="668">
        <v>28273.581942293</v>
      </c>
      <c r="J28" s="668">
        <v>36130.168364222001</v>
      </c>
      <c r="K28" s="668">
        <v>22730.750557968</v>
      </c>
      <c r="L28" s="668">
        <v>22121.44133786</v>
      </c>
      <c r="M28" s="668">
        <v>25399.193822861998</v>
      </c>
      <c r="N28" s="668">
        <v>34314.049476450004</v>
      </c>
      <c r="O28" s="668">
        <v>79116.981321486994</v>
      </c>
      <c r="P28" s="668">
        <v>12402.426638770001</v>
      </c>
      <c r="Q28" s="668">
        <v>19827.156088849999</v>
      </c>
      <c r="R28" s="668">
        <v>21045.233053388001</v>
      </c>
      <c r="S28" s="668">
        <v>30089.591342877</v>
      </c>
      <c r="T28" s="668">
        <v>28142.880796830999</v>
      </c>
      <c r="U28" s="668">
        <v>27717.007620205</v>
      </c>
      <c r="V28" s="668">
        <v>73669.285791268994</v>
      </c>
      <c r="W28" s="668">
        <v>71628.575352567001</v>
      </c>
      <c r="X28" s="668">
        <v>65275.625735477995</v>
      </c>
      <c r="Y28" s="668">
        <v>78306.143939000001</v>
      </c>
      <c r="Z28" s="668">
        <v>76089.682755688002</v>
      </c>
      <c r="AA28" s="668">
        <v>170746.13124650798</v>
      </c>
      <c r="AB28" s="668">
        <v>15834.470941299</v>
      </c>
      <c r="AC28" s="668">
        <v>41245.896709612003</v>
      </c>
      <c r="AD28" s="668">
        <v>36255.132276766999</v>
      </c>
      <c r="AE28" s="668">
        <v>116836.03388881999</v>
      </c>
      <c r="AF28" s="668">
        <v>127175.83229489399</v>
      </c>
      <c r="AG28" s="668">
        <v>109893.864255216</v>
      </c>
      <c r="AH28" s="668">
        <v>70633.517500179994</v>
      </c>
      <c r="AI28" s="668">
        <v>69785.944072618993</v>
      </c>
      <c r="AJ28" s="668">
        <v>129431.97836694701</v>
      </c>
      <c r="AK28" s="668">
        <v>98224.613734204002</v>
      </c>
      <c r="AL28" s="668">
        <v>152399.171892946</v>
      </c>
      <c r="AM28" s="668">
        <v>233883.48835929501</v>
      </c>
      <c r="AN28" s="668">
        <v>49789.846560180005</v>
      </c>
      <c r="AO28" s="668">
        <v>35852.520814928997</v>
      </c>
      <c r="AP28" s="668">
        <v>68459.205048482996</v>
      </c>
      <c r="AQ28" s="668">
        <v>51572.382128492995</v>
      </c>
      <c r="AR28" s="668">
        <v>133698.96720239799</v>
      </c>
      <c r="AS28" s="668">
        <v>207857.212340695</v>
      </c>
      <c r="AT28" s="668">
        <v>64186.750205561999</v>
      </c>
      <c r="AU28" s="668">
        <v>144617.50604435001</v>
      </c>
      <c r="AV28" s="668">
        <v>153346.05792095899</v>
      </c>
      <c r="AW28" s="668">
        <v>141943.62056718499</v>
      </c>
      <c r="AX28" s="668">
        <v>168554.610684285</v>
      </c>
      <c r="AY28" s="668">
        <v>251750.147226111</v>
      </c>
      <c r="AZ28" s="668">
        <v>53586.388899914004</v>
      </c>
      <c r="BA28" s="668">
        <v>86297.235943773005</v>
      </c>
      <c r="BB28" s="668">
        <v>134226.67703478399</v>
      </c>
      <c r="BC28" s="668">
        <v>160955.05919471002</v>
      </c>
      <c r="BD28" s="668">
        <v>176352.52028252999</v>
      </c>
      <c r="BE28" s="668">
        <v>219900.026116402</v>
      </c>
      <c r="BF28" s="668">
        <v>128841.23193328001</v>
      </c>
      <c r="BG28" s="668">
        <v>264338.51734242501</v>
      </c>
    </row>
    <row r="29" spans="1:59" ht="14.45" customHeight="1" thickTop="1">
      <c r="A29" s="1577" t="s">
        <v>173</v>
      </c>
      <c r="B29" s="1578" t="s">
        <v>48</v>
      </c>
      <c r="C29" s="972" t="s">
        <v>33</v>
      </c>
      <c r="D29" s="669">
        <v>13870</v>
      </c>
      <c r="E29" s="669">
        <v>20663</v>
      </c>
      <c r="F29" s="669">
        <v>20240</v>
      </c>
      <c r="G29" s="669">
        <v>25431</v>
      </c>
      <c r="H29" s="669">
        <v>33246</v>
      </c>
      <c r="I29" s="669">
        <v>31497</v>
      </c>
      <c r="J29" s="669">
        <v>31413</v>
      </c>
      <c r="K29" s="669">
        <v>26464</v>
      </c>
      <c r="L29" s="669">
        <v>25035</v>
      </c>
      <c r="M29" s="669">
        <v>27798</v>
      </c>
      <c r="N29" s="669">
        <v>23516</v>
      </c>
      <c r="O29" s="669">
        <v>31934</v>
      </c>
      <c r="P29" s="669">
        <v>16291</v>
      </c>
      <c r="Q29" s="669">
        <v>25686</v>
      </c>
      <c r="R29" s="669">
        <v>20837</v>
      </c>
      <c r="S29" s="669">
        <v>27300</v>
      </c>
      <c r="T29" s="669">
        <v>28693</v>
      </c>
      <c r="U29" s="669">
        <v>26887</v>
      </c>
      <c r="V29" s="669">
        <v>28000</v>
      </c>
      <c r="W29" s="669">
        <v>24400</v>
      </c>
      <c r="X29" s="669">
        <v>28790</v>
      </c>
      <c r="Y29" s="669">
        <v>30142</v>
      </c>
      <c r="Z29" s="669">
        <v>30033</v>
      </c>
      <c r="AA29" s="669">
        <v>57370</v>
      </c>
      <c r="AB29" s="669">
        <v>42517</v>
      </c>
      <c r="AC29" s="669">
        <v>49792</v>
      </c>
      <c r="AD29" s="669">
        <v>29115</v>
      </c>
      <c r="AE29" s="669">
        <v>32892</v>
      </c>
      <c r="AF29" s="669">
        <v>28745</v>
      </c>
      <c r="AG29" s="669">
        <v>27697</v>
      </c>
      <c r="AH29" s="669">
        <v>28056</v>
      </c>
      <c r="AI29" s="669">
        <v>22539</v>
      </c>
      <c r="AJ29" s="669">
        <v>21719</v>
      </c>
      <c r="AK29" s="669">
        <v>17185</v>
      </c>
      <c r="AL29" s="669">
        <v>22811</v>
      </c>
      <c r="AM29" s="669">
        <v>29493</v>
      </c>
      <c r="AN29" s="669">
        <v>19260</v>
      </c>
      <c r="AO29" s="669">
        <v>20212</v>
      </c>
      <c r="AP29" s="669">
        <v>20673</v>
      </c>
      <c r="AQ29" s="669">
        <v>20704</v>
      </c>
      <c r="AR29" s="669">
        <v>22007</v>
      </c>
      <c r="AS29" s="669">
        <v>35782</v>
      </c>
      <c r="AT29" s="669">
        <v>25858</v>
      </c>
      <c r="AU29" s="669">
        <v>30825</v>
      </c>
      <c r="AV29" s="669">
        <v>32523</v>
      </c>
      <c r="AW29" s="669">
        <v>31221</v>
      </c>
      <c r="AX29" s="669">
        <v>28668</v>
      </c>
      <c r="AY29" s="669">
        <v>30094</v>
      </c>
      <c r="AZ29" s="669">
        <v>19369</v>
      </c>
      <c r="BA29" s="669">
        <v>24058</v>
      </c>
      <c r="BB29" s="669">
        <v>30028</v>
      </c>
      <c r="BC29" s="669">
        <v>27283</v>
      </c>
      <c r="BD29" s="669">
        <v>35827</v>
      </c>
      <c r="BE29" s="669">
        <v>33485</v>
      </c>
      <c r="BF29" s="669">
        <v>36076</v>
      </c>
      <c r="BG29" s="669">
        <v>47858</v>
      </c>
    </row>
    <row r="30" spans="1:59" ht="14.45" customHeight="1">
      <c r="A30" s="1575"/>
      <c r="B30" s="1578"/>
      <c r="C30" s="972" t="s">
        <v>32</v>
      </c>
      <c r="D30" s="669">
        <v>25973.500999999997</v>
      </c>
      <c r="E30" s="669">
        <v>50834.953000000001</v>
      </c>
      <c r="F30" s="669">
        <v>34787.862999999998</v>
      </c>
      <c r="G30" s="669">
        <v>47837.683999999994</v>
      </c>
      <c r="H30" s="669">
        <v>66339.375</v>
      </c>
      <c r="I30" s="669">
        <v>67354.084999999992</v>
      </c>
      <c r="J30" s="669">
        <v>68788.335999999996</v>
      </c>
      <c r="K30" s="669">
        <v>46397.368000000002</v>
      </c>
      <c r="L30" s="669">
        <v>68755.418000000005</v>
      </c>
      <c r="M30" s="669">
        <v>50328.690999999999</v>
      </c>
      <c r="N30" s="669">
        <v>55042.076999999997</v>
      </c>
      <c r="O30" s="669">
        <v>112641.55099999999</v>
      </c>
      <c r="P30" s="669">
        <v>22465.285000000003</v>
      </c>
      <c r="Q30" s="669">
        <v>33559.32</v>
      </c>
      <c r="R30" s="669">
        <v>44093.86</v>
      </c>
      <c r="S30" s="669">
        <v>72771.700000000012</v>
      </c>
      <c r="T30" s="669">
        <v>58136.720999999998</v>
      </c>
      <c r="U30" s="669">
        <v>59518.871999999996</v>
      </c>
      <c r="V30" s="669">
        <v>99823.247000000003</v>
      </c>
      <c r="W30" s="669">
        <v>87340.233999999997</v>
      </c>
      <c r="X30" s="669">
        <v>129196.912</v>
      </c>
      <c r="Y30" s="669">
        <v>140232.09999999998</v>
      </c>
      <c r="Z30" s="669">
        <v>139169.76699999999</v>
      </c>
      <c r="AA30" s="669">
        <v>241893.65499999997</v>
      </c>
      <c r="AB30" s="669">
        <v>68852.233999999997</v>
      </c>
      <c r="AC30" s="669">
        <v>125685.12300000002</v>
      </c>
      <c r="AD30" s="669">
        <v>184325.81</v>
      </c>
      <c r="AE30" s="669">
        <v>422908.315</v>
      </c>
      <c r="AF30" s="669">
        <v>203199.86799999999</v>
      </c>
      <c r="AG30" s="669">
        <v>218244.245</v>
      </c>
      <c r="AH30" s="669">
        <v>130196.364</v>
      </c>
      <c r="AI30" s="669">
        <v>627226.44400000002</v>
      </c>
      <c r="AJ30" s="669">
        <v>601107.09100000001</v>
      </c>
      <c r="AK30" s="669">
        <v>873469.14300000004</v>
      </c>
      <c r="AL30" s="669">
        <v>1417688.0729999999</v>
      </c>
      <c r="AM30" s="669">
        <v>3359023.0249999999</v>
      </c>
      <c r="AN30" s="669">
        <v>2329349.6939999997</v>
      </c>
      <c r="AO30" s="669">
        <v>1424164.2680000002</v>
      </c>
      <c r="AP30" s="669">
        <v>1207495.1649999998</v>
      </c>
      <c r="AQ30" s="669">
        <v>2058633.6319999998</v>
      </c>
      <c r="AR30" s="669">
        <v>1164447.304</v>
      </c>
      <c r="AS30" s="669">
        <v>3461119.3419999997</v>
      </c>
      <c r="AT30" s="669">
        <v>4072309.9370000004</v>
      </c>
      <c r="AU30" s="669">
        <v>3441714.088</v>
      </c>
      <c r="AV30" s="669">
        <v>4810089.625</v>
      </c>
      <c r="AW30" s="669">
        <v>6660860.4869999997</v>
      </c>
      <c r="AX30" s="669">
        <v>7421024.2390000001</v>
      </c>
      <c r="AY30" s="669">
        <v>8336131.5079999994</v>
      </c>
      <c r="AZ30" s="669">
        <v>6452768.7259999998</v>
      </c>
      <c r="BA30" s="669">
        <v>7999036.1659999993</v>
      </c>
      <c r="BB30" s="669">
        <v>8808014.1030000001</v>
      </c>
      <c r="BC30" s="669">
        <v>6929557.6210000003</v>
      </c>
      <c r="BD30" s="669">
        <v>9853115.7189999986</v>
      </c>
      <c r="BE30" s="669">
        <v>8301940.756000001</v>
      </c>
      <c r="BF30" s="669">
        <v>6931896.7060000002</v>
      </c>
      <c r="BG30" s="669">
        <v>9330510.7460000012</v>
      </c>
    </row>
    <row r="31" spans="1:59" ht="14.45" customHeight="1">
      <c r="A31" s="1575"/>
      <c r="B31" s="1578"/>
      <c r="C31" s="972" t="s">
        <v>31</v>
      </c>
      <c r="D31" s="669">
        <v>23652.307449122</v>
      </c>
      <c r="E31" s="669">
        <v>45972.472162842001</v>
      </c>
      <c r="F31" s="669">
        <v>31104.049286265003</v>
      </c>
      <c r="G31" s="669">
        <v>43804.766809856999</v>
      </c>
      <c r="H31" s="669">
        <v>57349.989743621998</v>
      </c>
      <c r="I31" s="669">
        <v>57238.095992214003</v>
      </c>
      <c r="J31" s="669">
        <v>60561.771694520998</v>
      </c>
      <c r="K31" s="669">
        <v>40842.420336943003</v>
      </c>
      <c r="L31" s="669">
        <v>63486.224733619005</v>
      </c>
      <c r="M31" s="669">
        <v>45229.258116719997</v>
      </c>
      <c r="N31" s="669">
        <v>49129.061519237002</v>
      </c>
      <c r="O31" s="669">
        <v>102439.293928047</v>
      </c>
      <c r="P31" s="669">
        <v>20117.618414217002</v>
      </c>
      <c r="Q31" s="669">
        <v>29087.266962397</v>
      </c>
      <c r="R31" s="669">
        <v>38328.223269359005</v>
      </c>
      <c r="S31" s="669">
        <v>62377.903067257997</v>
      </c>
      <c r="T31" s="669">
        <v>47202.225547062</v>
      </c>
      <c r="U31" s="669">
        <v>50104.633406210996</v>
      </c>
      <c r="V31" s="669">
        <v>92359.211555551999</v>
      </c>
      <c r="W31" s="669">
        <v>81627.029781015008</v>
      </c>
      <c r="X31" s="669">
        <v>118740.05945421899</v>
      </c>
      <c r="Y31" s="669">
        <v>128776.446457948</v>
      </c>
      <c r="Z31" s="669">
        <v>128541.776456113</v>
      </c>
      <c r="AA31" s="669">
        <v>219304.93601159198</v>
      </c>
      <c r="AB31" s="669">
        <v>54381.822952361996</v>
      </c>
      <c r="AC31" s="669">
        <v>100132.791271479</v>
      </c>
      <c r="AD31" s="669">
        <v>170683.43032748299</v>
      </c>
      <c r="AE31" s="669">
        <v>399852.03677028901</v>
      </c>
      <c r="AF31" s="669">
        <v>187384.26801511299</v>
      </c>
      <c r="AG31" s="669">
        <v>200924.49597394001</v>
      </c>
      <c r="AH31" s="669">
        <v>112403.44617043399</v>
      </c>
      <c r="AI31" s="669">
        <v>576039.49357395503</v>
      </c>
      <c r="AJ31" s="669">
        <v>556367.78880177997</v>
      </c>
      <c r="AK31" s="669">
        <v>806316.68906426092</v>
      </c>
      <c r="AL31" s="669">
        <v>1322182.9213865162</v>
      </c>
      <c r="AM31" s="669">
        <v>3139536.338149243</v>
      </c>
      <c r="AN31" s="669">
        <v>2168059.6568420152</v>
      </c>
      <c r="AO31" s="669">
        <v>1311534.6064094258</v>
      </c>
      <c r="AP31" s="669">
        <v>1117660.909993774</v>
      </c>
      <c r="AQ31" s="669">
        <v>1913461.5648963531</v>
      </c>
      <c r="AR31" s="669">
        <v>1074813.2798673641</v>
      </c>
      <c r="AS31" s="669">
        <v>3235330.2712684409</v>
      </c>
      <c r="AT31" s="669">
        <v>3810131.1876925738</v>
      </c>
      <c r="AU31" s="669">
        <v>3111221.705783369</v>
      </c>
      <c r="AV31" s="669">
        <v>4375697.9509709133</v>
      </c>
      <c r="AW31" s="669">
        <v>6083948.0935139051</v>
      </c>
      <c r="AX31" s="669">
        <v>6790657.0597865954</v>
      </c>
      <c r="AY31" s="669">
        <v>7597652.661037608</v>
      </c>
      <c r="AZ31" s="669">
        <v>5850303.5154284621</v>
      </c>
      <c r="BA31" s="669">
        <v>7253917.3129905593</v>
      </c>
      <c r="BB31" s="669">
        <v>8002229.348538314</v>
      </c>
      <c r="BC31" s="669">
        <v>6314948.48941164</v>
      </c>
      <c r="BD31" s="669">
        <v>8961280.3276019394</v>
      </c>
      <c r="BE31" s="669">
        <v>7642997.1965530878</v>
      </c>
      <c r="BF31" s="669">
        <v>6352814.0097571295</v>
      </c>
      <c r="BG31" s="669">
        <v>8402618.6555437446</v>
      </c>
    </row>
    <row r="32" spans="1:59" ht="14.45" customHeight="1">
      <c r="A32" s="1575"/>
      <c r="B32" s="1579" t="s">
        <v>168</v>
      </c>
      <c r="C32" s="972" t="s">
        <v>33</v>
      </c>
      <c r="D32" s="669">
        <v>924.66666666666663</v>
      </c>
      <c r="E32" s="669">
        <v>939.22727272727275</v>
      </c>
      <c r="F32" s="669">
        <v>1124.4444444444443</v>
      </c>
      <c r="G32" s="669">
        <v>1211</v>
      </c>
      <c r="H32" s="669">
        <v>1511.1818181818182</v>
      </c>
      <c r="I32" s="669">
        <v>1574.85</v>
      </c>
      <c r="J32" s="669">
        <v>1427.8636363636363</v>
      </c>
      <c r="K32" s="669">
        <v>1323.2</v>
      </c>
      <c r="L32" s="669">
        <v>1317.6315789473683</v>
      </c>
      <c r="M32" s="669">
        <v>1263.5454545454545</v>
      </c>
      <c r="N32" s="669">
        <v>1175.8</v>
      </c>
      <c r="O32" s="669">
        <v>1596.7</v>
      </c>
      <c r="P32" s="669">
        <v>1018.1875</v>
      </c>
      <c r="Q32" s="669">
        <v>1167.5454545454545</v>
      </c>
      <c r="R32" s="669">
        <v>1157.6111111111111</v>
      </c>
      <c r="S32" s="669">
        <v>1240.909090909091</v>
      </c>
      <c r="T32" s="669">
        <v>1434.65</v>
      </c>
      <c r="U32" s="669">
        <v>1344.35</v>
      </c>
      <c r="V32" s="669">
        <v>1333.3333333333333</v>
      </c>
      <c r="W32" s="669">
        <v>1355.5555555555557</v>
      </c>
      <c r="X32" s="669">
        <v>1370.952380952381</v>
      </c>
      <c r="Y32" s="669">
        <v>1435.3333333333333</v>
      </c>
      <c r="Z32" s="669">
        <v>1501.65</v>
      </c>
      <c r="AA32" s="669">
        <v>3019.4736842105262</v>
      </c>
      <c r="AB32" s="669">
        <v>2501</v>
      </c>
      <c r="AC32" s="669">
        <v>2164.8695652173915</v>
      </c>
      <c r="AD32" s="669">
        <v>1712.6470588235295</v>
      </c>
      <c r="AE32" s="669">
        <v>1430.0869565217392</v>
      </c>
      <c r="AF32" s="669">
        <v>1437.25</v>
      </c>
      <c r="AG32" s="669">
        <v>1318.9047619047619</v>
      </c>
      <c r="AH32" s="669">
        <v>1336</v>
      </c>
      <c r="AI32" s="669">
        <v>1252.1666666666667</v>
      </c>
      <c r="AJ32" s="669">
        <v>987.22727272727275</v>
      </c>
      <c r="AK32" s="669">
        <v>818.33333333333337</v>
      </c>
      <c r="AL32" s="669">
        <v>1140.55</v>
      </c>
      <c r="AM32" s="669">
        <v>1474.65</v>
      </c>
      <c r="AN32" s="669">
        <v>1070</v>
      </c>
      <c r="AO32" s="669">
        <v>1010.6</v>
      </c>
      <c r="AP32" s="669">
        <v>984.42857142857144</v>
      </c>
      <c r="AQ32" s="669">
        <v>1035.2</v>
      </c>
      <c r="AR32" s="669">
        <v>1375.4375</v>
      </c>
      <c r="AS32" s="669">
        <v>1555.7391304347825</v>
      </c>
      <c r="AT32" s="669">
        <v>1436.5555555555557</v>
      </c>
      <c r="AU32" s="669">
        <v>1467.8571428571429</v>
      </c>
      <c r="AV32" s="669">
        <v>1478.3181818181818</v>
      </c>
      <c r="AW32" s="669">
        <v>1486.7142857142858</v>
      </c>
      <c r="AX32" s="669">
        <v>1433.4</v>
      </c>
      <c r="AY32" s="669">
        <v>1583.8947368421052</v>
      </c>
      <c r="AZ32" s="669">
        <v>1019.421052631579</v>
      </c>
      <c r="BA32" s="669">
        <v>1336.5555555555557</v>
      </c>
      <c r="BB32" s="669">
        <v>1429.9047619047619</v>
      </c>
      <c r="BC32" s="669">
        <v>1435.9473684210527</v>
      </c>
      <c r="BD32" s="669">
        <v>1706.047619047619</v>
      </c>
      <c r="BE32" s="669">
        <v>1594.5238095238096</v>
      </c>
      <c r="BF32" s="669">
        <v>2004.2222222222222</v>
      </c>
      <c r="BG32" s="669">
        <v>2175.3636363636365</v>
      </c>
    </row>
    <row r="33" spans="1:59" ht="14.45" customHeight="1">
      <c r="A33" s="1575"/>
      <c r="B33" s="1579"/>
      <c r="C33" s="972" t="s">
        <v>32</v>
      </c>
      <c r="D33" s="669">
        <v>1731.5667333333331</v>
      </c>
      <c r="E33" s="669">
        <v>2310.679681818182</v>
      </c>
      <c r="F33" s="669">
        <v>1932.6590555555554</v>
      </c>
      <c r="G33" s="669">
        <v>2277.9849523809521</v>
      </c>
      <c r="H33" s="669">
        <v>3015.4261363636365</v>
      </c>
      <c r="I33" s="669">
        <v>3367.7042499999998</v>
      </c>
      <c r="J33" s="669">
        <v>3126.7425454545451</v>
      </c>
      <c r="K33" s="669">
        <v>2319.8684000000003</v>
      </c>
      <c r="L33" s="669">
        <v>3618.7062105263162</v>
      </c>
      <c r="M33" s="669">
        <v>2287.6677727272727</v>
      </c>
      <c r="N33" s="669">
        <v>2752.10385</v>
      </c>
      <c r="O33" s="669">
        <v>5632.07755</v>
      </c>
      <c r="P33" s="669">
        <v>1404.0803125000002</v>
      </c>
      <c r="Q33" s="669">
        <v>1525.4236363636364</v>
      </c>
      <c r="R33" s="669">
        <v>2449.6588888888891</v>
      </c>
      <c r="S33" s="669">
        <v>3307.8045454545459</v>
      </c>
      <c r="T33" s="669">
        <v>2906.8360499999999</v>
      </c>
      <c r="U33" s="669">
        <v>2975.9435999999996</v>
      </c>
      <c r="V33" s="669">
        <v>4753.4879523809523</v>
      </c>
      <c r="W33" s="669">
        <v>4852.2352222222216</v>
      </c>
      <c r="X33" s="669">
        <v>6152.2339047619043</v>
      </c>
      <c r="Y33" s="669">
        <v>6677.7190476190463</v>
      </c>
      <c r="Z33" s="669">
        <v>6958.4883499999996</v>
      </c>
      <c r="AA33" s="669">
        <v>12731.244999999999</v>
      </c>
      <c r="AB33" s="669">
        <v>4050.1314117647057</v>
      </c>
      <c r="AC33" s="669">
        <v>5464.570565217392</v>
      </c>
      <c r="AD33" s="669">
        <v>10842.694705882353</v>
      </c>
      <c r="AE33" s="669">
        <v>18387.318043478263</v>
      </c>
      <c r="AF33" s="669">
        <v>10159.993399999999</v>
      </c>
      <c r="AG33" s="669">
        <v>10392.583095238095</v>
      </c>
      <c r="AH33" s="669">
        <v>6199.8268571428571</v>
      </c>
      <c r="AI33" s="669">
        <v>34845.913555555555</v>
      </c>
      <c r="AJ33" s="669">
        <v>27323.049590909093</v>
      </c>
      <c r="AK33" s="669">
        <v>41593.768714285718</v>
      </c>
      <c r="AL33" s="669">
        <v>70884.403649999993</v>
      </c>
      <c r="AM33" s="669">
        <v>167951.15125</v>
      </c>
      <c r="AN33" s="669">
        <v>129408.31633333332</v>
      </c>
      <c r="AO33" s="669">
        <v>71208.213400000008</v>
      </c>
      <c r="AP33" s="669">
        <v>57499.769761904754</v>
      </c>
      <c r="AQ33" s="669">
        <v>102931.68159999998</v>
      </c>
      <c r="AR33" s="669">
        <v>72777.9565</v>
      </c>
      <c r="AS33" s="669">
        <v>150483.44965217391</v>
      </c>
      <c r="AT33" s="669">
        <v>226239.44094444448</v>
      </c>
      <c r="AU33" s="669">
        <v>163891.14704761904</v>
      </c>
      <c r="AV33" s="669">
        <v>218640.4375</v>
      </c>
      <c r="AW33" s="669">
        <v>317183.8327142857</v>
      </c>
      <c r="AX33" s="669">
        <v>371051.21195000003</v>
      </c>
      <c r="AY33" s="669">
        <v>438743.76357894734</v>
      </c>
      <c r="AZ33" s="669">
        <v>339619.40663157892</v>
      </c>
      <c r="BA33" s="669">
        <v>444390.89811111108</v>
      </c>
      <c r="BB33" s="669">
        <v>419429.24300000002</v>
      </c>
      <c r="BC33" s="669">
        <v>364713.55900000001</v>
      </c>
      <c r="BD33" s="669">
        <v>469195.98661904753</v>
      </c>
      <c r="BE33" s="669">
        <v>395330.51219047623</v>
      </c>
      <c r="BF33" s="669">
        <v>385105.37255555554</v>
      </c>
      <c r="BG33" s="669">
        <v>424114.12481818185</v>
      </c>
    </row>
    <row r="34" spans="1:59" ht="14.45" customHeight="1" thickBot="1">
      <c r="A34" s="1576"/>
      <c r="B34" s="1580"/>
      <c r="C34" s="973" t="s">
        <v>31</v>
      </c>
      <c r="D34" s="670">
        <v>1576.8204966081332</v>
      </c>
      <c r="E34" s="670">
        <v>2089.6578255837271</v>
      </c>
      <c r="F34" s="670">
        <v>1728.0027381258335</v>
      </c>
      <c r="G34" s="670">
        <v>2085.9412766598571</v>
      </c>
      <c r="H34" s="670">
        <v>2606.8177156191819</v>
      </c>
      <c r="I34" s="670">
        <v>2861.9047996107001</v>
      </c>
      <c r="J34" s="670">
        <v>2752.8078042964089</v>
      </c>
      <c r="K34" s="670">
        <v>2042.1210168471503</v>
      </c>
      <c r="L34" s="670">
        <v>3341.3802491378424</v>
      </c>
      <c r="M34" s="670">
        <v>2055.8753689418181</v>
      </c>
      <c r="N34" s="670">
        <v>2456.4530759618501</v>
      </c>
      <c r="O34" s="670">
        <v>5121.9646964023505</v>
      </c>
      <c r="P34" s="670">
        <v>1257.3511508885626</v>
      </c>
      <c r="Q34" s="670">
        <v>1322.1484982907727</v>
      </c>
      <c r="R34" s="670">
        <v>2129.3457371866116</v>
      </c>
      <c r="S34" s="670">
        <v>2835.3592303299088</v>
      </c>
      <c r="T34" s="670">
        <v>2360.1112773530999</v>
      </c>
      <c r="U34" s="670">
        <v>2505.2316703105498</v>
      </c>
      <c r="V34" s="670">
        <v>4398.0576931215237</v>
      </c>
      <c r="W34" s="670">
        <v>4534.8349878341669</v>
      </c>
      <c r="X34" s="670">
        <v>5654.2885454389998</v>
      </c>
      <c r="Y34" s="670">
        <v>6132.2117360927614</v>
      </c>
      <c r="Z34" s="670">
        <v>6427.0888228056501</v>
      </c>
      <c r="AA34" s="670">
        <v>11542.365053241683</v>
      </c>
      <c r="AB34" s="670">
        <v>3198.9307619036467</v>
      </c>
      <c r="AC34" s="670">
        <v>4353.599620499087</v>
      </c>
      <c r="AD34" s="670">
        <v>10040.201783969587</v>
      </c>
      <c r="AE34" s="670">
        <v>17384.871163925611</v>
      </c>
      <c r="AF34" s="670">
        <v>9369.2134007556488</v>
      </c>
      <c r="AG34" s="670">
        <v>9567.8331416161909</v>
      </c>
      <c r="AH34" s="670">
        <v>5352.5450557349523</v>
      </c>
      <c r="AI34" s="670">
        <v>32002.194087441945</v>
      </c>
      <c r="AJ34" s="670">
        <v>25289.444945535452</v>
      </c>
      <c r="AK34" s="670">
        <v>38396.032812583857</v>
      </c>
      <c r="AL34" s="670">
        <v>66109.146069325812</v>
      </c>
      <c r="AM34" s="670">
        <v>156976.81690746214</v>
      </c>
      <c r="AN34" s="670">
        <v>120447.75871344529</v>
      </c>
      <c r="AO34" s="670">
        <v>65576.730320471295</v>
      </c>
      <c r="AP34" s="670">
        <v>53221.948094941617</v>
      </c>
      <c r="AQ34" s="670">
        <v>95673.078244817647</v>
      </c>
      <c r="AR34" s="670">
        <v>67175.829991710256</v>
      </c>
      <c r="AS34" s="670">
        <v>140666.53353341046</v>
      </c>
      <c r="AT34" s="670">
        <v>211673.95487180966</v>
      </c>
      <c r="AU34" s="670">
        <v>148153.41456111282</v>
      </c>
      <c r="AV34" s="670">
        <v>198895.3614077688</v>
      </c>
      <c r="AW34" s="670">
        <v>289711.81397685263</v>
      </c>
      <c r="AX34" s="670">
        <v>339532.85298932978</v>
      </c>
      <c r="AY34" s="670">
        <v>399876.45584408462</v>
      </c>
      <c r="AZ34" s="670">
        <v>307910.71133834013</v>
      </c>
      <c r="BA34" s="670">
        <v>402995.40627725329</v>
      </c>
      <c r="BB34" s="670">
        <v>381058.54040658637</v>
      </c>
      <c r="BC34" s="670">
        <v>332365.70996903366</v>
      </c>
      <c r="BD34" s="670">
        <v>426727.63464771141</v>
      </c>
      <c r="BE34" s="670">
        <v>363952.24745490897</v>
      </c>
      <c r="BF34" s="670">
        <v>352934.11165317387</v>
      </c>
      <c r="BG34" s="670">
        <v>381937.21161562478</v>
      </c>
    </row>
    <row r="35" spans="1:59" ht="14.45" customHeight="1" thickTop="1">
      <c r="C35" s="974" t="s">
        <v>308</v>
      </c>
      <c r="D35" s="665">
        <v>15</v>
      </c>
      <c r="E35" s="665">
        <v>22</v>
      </c>
      <c r="F35" s="665">
        <v>18</v>
      </c>
      <c r="G35" s="665">
        <v>21</v>
      </c>
      <c r="H35" s="665">
        <v>22</v>
      </c>
      <c r="I35" s="665">
        <v>20</v>
      </c>
      <c r="J35" s="665">
        <v>22</v>
      </c>
      <c r="K35" s="665">
        <v>20</v>
      </c>
      <c r="L35" s="665">
        <v>19</v>
      </c>
      <c r="M35" s="665">
        <v>22</v>
      </c>
      <c r="N35" s="665">
        <v>20</v>
      </c>
      <c r="O35" s="665">
        <v>20</v>
      </c>
      <c r="P35" s="665">
        <v>16</v>
      </c>
      <c r="Q35" s="665">
        <v>22</v>
      </c>
      <c r="R35" s="665">
        <v>18</v>
      </c>
      <c r="S35" s="665">
        <v>22</v>
      </c>
      <c r="T35" s="665">
        <v>20</v>
      </c>
      <c r="U35" s="665">
        <v>20</v>
      </c>
      <c r="V35" s="665">
        <v>21</v>
      </c>
      <c r="W35" s="665">
        <v>18</v>
      </c>
      <c r="X35" s="665">
        <v>21</v>
      </c>
      <c r="Y35" s="665">
        <v>21</v>
      </c>
      <c r="Z35" s="665">
        <v>20</v>
      </c>
      <c r="AA35" s="665">
        <v>19</v>
      </c>
      <c r="AB35" s="665">
        <v>17</v>
      </c>
      <c r="AC35" s="665">
        <v>23</v>
      </c>
      <c r="AD35" s="665">
        <v>17</v>
      </c>
      <c r="AE35" s="665">
        <v>23</v>
      </c>
      <c r="AF35" s="665">
        <v>20</v>
      </c>
      <c r="AG35" s="665">
        <v>21</v>
      </c>
      <c r="AH35" s="665">
        <v>21</v>
      </c>
      <c r="AI35" s="665">
        <v>18</v>
      </c>
      <c r="AJ35" s="665">
        <v>22</v>
      </c>
      <c r="AK35" s="665">
        <v>21</v>
      </c>
      <c r="AL35" s="665">
        <v>20</v>
      </c>
      <c r="AM35" s="665">
        <v>20</v>
      </c>
      <c r="AN35" s="665">
        <v>18</v>
      </c>
      <c r="AO35" s="665">
        <v>20</v>
      </c>
      <c r="AP35" s="665">
        <v>21</v>
      </c>
      <c r="AQ35" s="665">
        <v>20</v>
      </c>
      <c r="AR35" s="665">
        <v>16</v>
      </c>
      <c r="AS35" s="665">
        <v>23</v>
      </c>
      <c r="AT35" s="665">
        <v>18</v>
      </c>
      <c r="AU35" s="665">
        <v>21</v>
      </c>
      <c r="AV35" s="665">
        <v>22</v>
      </c>
      <c r="AW35" s="665">
        <v>21</v>
      </c>
      <c r="AX35" s="665">
        <v>20</v>
      </c>
      <c r="AY35" s="665">
        <v>19</v>
      </c>
      <c r="AZ35" s="665">
        <v>19</v>
      </c>
      <c r="BA35" s="665">
        <v>18</v>
      </c>
      <c r="BB35" s="665">
        <v>21</v>
      </c>
      <c r="BC35" s="665">
        <v>19</v>
      </c>
      <c r="BD35" s="665">
        <v>21</v>
      </c>
      <c r="BE35" s="665">
        <v>21</v>
      </c>
      <c r="BF35" s="665">
        <v>18</v>
      </c>
      <c r="BG35" s="665">
        <v>22</v>
      </c>
    </row>
    <row r="36" spans="1:59" ht="14.25">
      <c r="A36" s="2"/>
      <c r="R36" s="137"/>
      <c r="S36" s="137"/>
      <c r="T36" s="137"/>
      <c r="U36" s="137"/>
      <c r="V36" s="137"/>
      <c r="W36" s="137"/>
      <c r="X36" s="137"/>
      <c r="Y36" s="137"/>
      <c r="Z36" s="137"/>
      <c r="AA36" s="137"/>
      <c r="AB36" s="137"/>
      <c r="AC36" s="137"/>
      <c r="AD36" s="137"/>
      <c r="AE36" s="137"/>
      <c r="AF36" s="137"/>
      <c r="AG36" s="137"/>
    </row>
    <row r="37" spans="1:59" ht="14.25">
      <c r="A37" s="2"/>
      <c r="D37" s="667" t="s">
        <v>2732</v>
      </c>
      <c r="E37" s="667" t="s">
        <v>2903</v>
      </c>
      <c r="F37" s="667" t="s">
        <v>2991</v>
      </c>
      <c r="G37" s="667" t="s">
        <v>3102</v>
      </c>
      <c r="H37" s="667" t="s">
        <v>3194</v>
      </c>
      <c r="I37" s="667" t="s">
        <v>3291</v>
      </c>
      <c r="J37" s="667" t="s">
        <v>3380</v>
      </c>
      <c r="K37" s="667" t="s">
        <v>5255</v>
      </c>
      <c r="L37" s="667" t="s">
        <v>5331</v>
      </c>
      <c r="M37" s="667" t="s">
        <v>5421</v>
      </c>
      <c r="N37" s="667" t="s">
        <v>5605</v>
      </c>
      <c r="O37" s="667" t="s">
        <v>5748</v>
      </c>
      <c r="P37" s="667" t="s">
        <v>5945</v>
      </c>
    </row>
    <row r="38" spans="1:59" ht="19.5" customHeight="1">
      <c r="A38" s="467" t="s">
        <v>171</v>
      </c>
      <c r="B38" s="1569" t="s">
        <v>174</v>
      </c>
      <c r="C38" s="1570"/>
      <c r="D38" s="23">
        <v>3212092.3509999998</v>
      </c>
      <c r="E38" s="23">
        <v>4534942.7570000002</v>
      </c>
      <c r="F38" s="23">
        <v>6460229.5710000005</v>
      </c>
      <c r="G38" s="23">
        <v>7154980.5190000003</v>
      </c>
      <c r="H38" s="23">
        <v>7841350.5489999996</v>
      </c>
      <c r="I38" s="23">
        <v>6296100.7359999996</v>
      </c>
      <c r="J38" s="23">
        <v>7858477.892</v>
      </c>
      <c r="K38" s="23">
        <v>8629506.0789999999</v>
      </c>
      <c r="L38" s="23">
        <v>6733799.8190000001</v>
      </c>
      <c r="M38" s="23">
        <v>9625761.0629999992</v>
      </c>
      <c r="N38" s="23">
        <v>7970466.5360000003</v>
      </c>
      <c r="O38" s="23">
        <v>6755575.7920000004</v>
      </c>
      <c r="P38" s="23">
        <v>9007231.5500000007</v>
      </c>
    </row>
    <row r="39" spans="1:59" ht="22.5" customHeight="1">
      <c r="A39" s="467" t="s">
        <v>170</v>
      </c>
      <c r="B39" s="1569" t="s">
        <v>174</v>
      </c>
      <c r="C39" s="1570"/>
      <c r="D39" s="23">
        <v>55207.127999999997</v>
      </c>
      <c r="E39" s="23">
        <v>89953.947</v>
      </c>
      <c r="F39" s="23">
        <v>33950.770000000004</v>
      </c>
      <c r="G39" s="23">
        <v>74272.494999999995</v>
      </c>
      <c r="H39" s="23">
        <v>205921.21600000001</v>
      </c>
      <c r="I39" s="23">
        <v>86763.001000000004</v>
      </c>
      <c r="J39" s="23">
        <v>34834.695999999996</v>
      </c>
      <c r="K39" s="23">
        <v>20363.837</v>
      </c>
      <c r="L39" s="23">
        <v>12477.987999999999</v>
      </c>
      <c r="M39" s="23">
        <v>25463.091</v>
      </c>
      <c r="N39" s="23">
        <v>88434.849000000002</v>
      </c>
      <c r="O39" s="23">
        <v>22950.468000000001</v>
      </c>
      <c r="P39" s="23">
        <v>23639.91</v>
      </c>
    </row>
    <row r="40" spans="1:59" ht="19.5" customHeight="1">
      <c r="A40" s="467" t="s">
        <v>1189</v>
      </c>
      <c r="B40" s="1569" t="s">
        <v>174</v>
      </c>
      <c r="C40" s="1570"/>
      <c r="D40" s="23">
        <v>174414.609</v>
      </c>
      <c r="E40" s="23">
        <v>185192.921</v>
      </c>
      <c r="F40" s="23">
        <v>166680.14599999998</v>
      </c>
      <c r="G40" s="23">
        <v>191771.22500000001</v>
      </c>
      <c r="H40" s="23">
        <v>288859.74300000002</v>
      </c>
      <c r="I40" s="23">
        <v>69904.989000000001</v>
      </c>
      <c r="J40" s="23">
        <v>105723.57800000001</v>
      </c>
      <c r="K40" s="23">
        <v>158144.18699999998</v>
      </c>
      <c r="L40" s="23">
        <v>183279.81399999998</v>
      </c>
      <c r="M40" s="23">
        <v>201891.565</v>
      </c>
      <c r="N40" s="23">
        <v>243039.37100000001</v>
      </c>
      <c r="O40" s="23">
        <v>153370.446</v>
      </c>
      <c r="P40" s="23">
        <v>299639.28600000002</v>
      </c>
    </row>
    <row r="41" spans="1:59" ht="19.5" customHeight="1">
      <c r="A41" s="865" t="s">
        <v>173</v>
      </c>
      <c r="B41" s="1584" t="s">
        <v>174</v>
      </c>
      <c r="C41" s="1585"/>
      <c r="D41" s="672">
        <v>3441714.088</v>
      </c>
      <c r="E41" s="672">
        <v>4810089.625</v>
      </c>
      <c r="F41" s="672">
        <v>6660860.4869999997</v>
      </c>
      <c r="G41" s="672">
        <v>7421024.2390000001</v>
      </c>
      <c r="H41" s="672">
        <v>8336131.5079999994</v>
      </c>
      <c r="I41" s="672">
        <v>6452768.7259999998</v>
      </c>
      <c r="J41" s="672">
        <v>7999036.1659999993</v>
      </c>
      <c r="K41" s="672">
        <v>8808014.1030000001</v>
      </c>
      <c r="L41" s="672">
        <v>6929557.6210000003</v>
      </c>
      <c r="M41" s="672">
        <v>9853115.7189999986</v>
      </c>
      <c r="N41" s="672">
        <v>8301940.756000001</v>
      </c>
      <c r="O41" s="672">
        <v>6931896.7060000002</v>
      </c>
      <c r="P41" s="672">
        <v>9330510.7460000012</v>
      </c>
    </row>
    <row r="43" spans="1:59" ht="15.75" thickBot="1"/>
    <row r="44" spans="1:59" ht="39.950000000000003" customHeight="1" thickBot="1">
      <c r="A44" s="1505" t="s">
        <v>1383</v>
      </c>
      <c r="B44" s="1505" t="s">
        <v>19</v>
      </c>
      <c r="C44" s="1502"/>
      <c r="D44" s="1561" t="s">
        <v>214</v>
      </c>
      <c r="E44" s="1561"/>
      <c r="F44" s="1561"/>
      <c r="G44" s="1216" t="s">
        <v>1394</v>
      </c>
      <c r="H44" s="1561" t="s">
        <v>215</v>
      </c>
      <c r="I44" s="1561"/>
    </row>
    <row r="45" spans="1:59" ht="39" customHeight="1" thickBot="1">
      <c r="A45" s="1583"/>
      <c r="B45" s="1583"/>
      <c r="C45" s="1586"/>
      <c r="D45" s="1218" t="s">
        <v>5949</v>
      </c>
      <c r="E45" s="1218" t="s">
        <v>5751</v>
      </c>
      <c r="F45" s="1219" t="s">
        <v>5951</v>
      </c>
      <c r="G45" s="1220" t="s">
        <v>5948</v>
      </c>
      <c r="H45" s="1221" t="s">
        <v>1683</v>
      </c>
      <c r="I45" s="1218" t="s">
        <v>305</v>
      </c>
    </row>
    <row r="46" spans="1:59" ht="17.25">
      <c r="A46" s="1489" t="s">
        <v>171</v>
      </c>
      <c r="B46" s="1499" t="s">
        <v>18</v>
      </c>
      <c r="C46" s="146" t="s">
        <v>176</v>
      </c>
      <c r="D46" s="147">
        <v>1642</v>
      </c>
      <c r="E46" s="147">
        <v>1281</v>
      </c>
      <c r="F46" s="147">
        <v>511</v>
      </c>
      <c r="G46" s="148">
        <v>11343</v>
      </c>
      <c r="H46" s="150">
        <v>0.28181108508977371</v>
      </c>
      <c r="I46" s="292">
        <v>2.2133072407045011</v>
      </c>
    </row>
    <row r="47" spans="1:59" ht="17.25">
      <c r="A47" s="1489"/>
      <c r="B47" s="1499"/>
      <c r="C47" s="146" t="s">
        <v>2489</v>
      </c>
      <c r="D47" s="151">
        <v>9007231.5500000007</v>
      </c>
      <c r="E47" s="151">
        <v>6755575.7920000004</v>
      </c>
      <c r="F47" s="151">
        <v>3212092.3509999998</v>
      </c>
      <c r="G47" s="152">
        <v>62876919.467000008</v>
      </c>
      <c r="H47" s="150">
        <v>0.33330330786406503</v>
      </c>
      <c r="I47" s="292">
        <v>1.8041633196492119</v>
      </c>
    </row>
    <row r="48" spans="1:59" ht="18" thickBot="1">
      <c r="A48" s="1489"/>
      <c r="B48" s="1501"/>
      <c r="C48" s="317" t="s">
        <v>1636</v>
      </c>
      <c r="D48" s="179">
        <v>8115359.2706284197</v>
      </c>
      <c r="E48" s="179">
        <v>6201253.85545306</v>
      </c>
      <c r="F48" s="179">
        <v>2920873.6738402299</v>
      </c>
      <c r="G48" s="396">
        <v>57263290.233514212</v>
      </c>
      <c r="H48" s="154">
        <v>0.30866425722794677</v>
      </c>
      <c r="I48" s="153">
        <v>1.7784013198895794</v>
      </c>
    </row>
    <row r="49" spans="1:9" ht="17.25">
      <c r="A49" s="1489" t="s">
        <v>170</v>
      </c>
      <c r="B49" s="1588" t="s">
        <v>17</v>
      </c>
      <c r="C49" s="146" t="s">
        <v>176</v>
      </c>
      <c r="D49" s="147">
        <v>42</v>
      </c>
      <c r="E49" s="147">
        <v>40</v>
      </c>
      <c r="F49" s="147">
        <v>29</v>
      </c>
      <c r="G49" s="148">
        <v>296</v>
      </c>
      <c r="H49" s="150">
        <v>5.0000000000000044E-2</v>
      </c>
      <c r="I49" s="292">
        <v>0.44827586206896552</v>
      </c>
    </row>
    <row r="50" spans="1:9" ht="17.25">
      <c r="A50" s="1489"/>
      <c r="B50" s="1499"/>
      <c r="C50" s="146" t="s">
        <v>2489</v>
      </c>
      <c r="D50" s="151">
        <v>23215.5</v>
      </c>
      <c r="E50" s="151">
        <v>22598.45</v>
      </c>
      <c r="F50" s="151">
        <v>16336.325000000001</v>
      </c>
      <c r="G50" s="152">
        <v>237932.74600000001</v>
      </c>
      <c r="H50" s="150">
        <v>2.7304970031130527E-2</v>
      </c>
      <c r="I50" s="292">
        <v>0.42109685011775899</v>
      </c>
    </row>
    <row r="51" spans="1:9" ht="17.25">
      <c r="A51" s="1489"/>
      <c r="B51" s="1499"/>
      <c r="C51" s="146" t="s">
        <v>1636</v>
      </c>
      <c r="D51" s="151">
        <v>22647.478244000002</v>
      </c>
      <c r="E51" s="151">
        <v>22489.713983500002</v>
      </c>
      <c r="F51" s="151">
        <v>16283.3523</v>
      </c>
      <c r="G51" s="152">
        <v>236394.90884350298</v>
      </c>
      <c r="H51" s="150">
        <v>7.0149518404611921E-3</v>
      </c>
      <c r="I51" s="292">
        <v>0.3908363478692285</v>
      </c>
    </row>
    <row r="52" spans="1:9" ht="17.25">
      <c r="A52" s="1489"/>
      <c r="B52" s="1499" t="s">
        <v>18</v>
      </c>
      <c r="C52" s="146" t="s">
        <v>176</v>
      </c>
      <c r="D52" s="147">
        <v>10570</v>
      </c>
      <c r="E52" s="147">
        <v>8629</v>
      </c>
      <c r="F52" s="147">
        <v>96</v>
      </c>
      <c r="G52" s="148">
        <v>47576</v>
      </c>
      <c r="H52" s="150">
        <v>0.22493915865106029</v>
      </c>
      <c r="I52" s="292">
        <v>109.10416666666667</v>
      </c>
    </row>
    <row r="53" spans="1:9" ht="17.25">
      <c r="A53" s="1489"/>
      <c r="B53" s="1499"/>
      <c r="C53" s="146" t="s">
        <v>2489</v>
      </c>
      <c r="D53" s="151">
        <v>424.41</v>
      </c>
      <c r="E53" s="151">
        <v>352.01799999999997</v>
      </c>
      <c r="F53" s="151">
        <v>38870.803</v>
      </c>
      <c r="G53" s="152">
        <v>76995.093999999997</v>
      </c>
      <c r="H53" s="150">
        <v>0.20564857478878928</v>
      </c>
      <c r="I53" s="292">
        <v>-0.98908152219031853</v>
      </c>
    </row>
    <row r="54" spans="1:9" ht="18" thickBot="1">
      <c r="A54" s="1489"/>
      <c r="B54" s="1501"/>
      <c r="C54" s="317" t="s">
        <v>1636</v>
      </c>
      <c r="D54" s="179">
        <v>273.38932890000001</v>
      </c>
      <c r="E54" s="179">
        <v>229.20838728999999</v>
      </c>
      <c r="F54" s="179">
        <v>29447.173598788999</v>
      </c>
      <c r="G54" s="396">
        <v>56926.05671933799</v>
      </c>
      <c r="H54" s="154">
        <v>0.19275447173798765</v>
      </c>
      <c r="I54" s="153">
        <v>-0.99071593991923068</v>
      </c>
    </row>
    <row r="55" spans="1:9" ht="17.25">
      <c r="A55" s="1489" t="s">
        <v>1189</v>
      </c>
      <c r="B55" s="1588" t="s">
        <v>17</v>
      </c>
      <c r="C55" s="146" t="s">
        <v>176</v>
      </c>
      <c r="D55" s="151">
        <v>264</v>
      </c>
      <c r="E55" s="151">
        <v>822</v>
      </c>
      <c r="F55" s="151">
        <v>227</v>
      </c>
      <c r="G55" s="152">
        <v>11150</v>
      </c>
      <c r="H55" s="150">
        <v>-0.67883211678832112</v>
      </c>
      <c r="I55" s="292">
        <v>0.16299559471365632</v>
      </c>
    </row>
    <row r="56" spans="1:9" ht="17.25">
      <c r="A56" s="1489"/>
      <c r="B56" s="1499"/>
      <c r="C56" s="146" t="s">
        <v>2489</v>
      </c>
      <c r="D56" s="151">
        <v>1548.2329999999999</v>
      </c>
      <c r="E56" s="151">
        <v>6992.09</v>
      </c>
      <c r="F56" s="151">
        <v>20907.142</v>
      </c>
      <c r="G56" s="152">
        <v>112027.24499999998</v>
      </c>
      <c r="H56" s="150">
        <v>-0.77857364536211637</v>
      </c>
      <c r="I56" s="292">
        <v>-0.92594717154549389</v>
      </c>
    </row>
    <row r="57" spans="1:9" ht="17.25">
      <c r="A57" s="1489"/>
      <c r="B57" s="1499"/>
      <c r="C57" s="146" t="s">
        <v>1636</v>
      </c>
      <c r="D57" s="151">
        <v>1547.7575490849999</v>
      </c>
      <c r="E57" s="151">
        <v>6990.0497662199996</v>
      </c>
      <c r="F57" s="151">
        <v>20906.338387627002</v>
      </c>
      <c r="G57" s="152">
        <v>111373.065119046</v>
      </c>
      <c r="H57" s="150">
        <v>-0.77857703437754222</v>
      </c>
      <c r="I57" s="292">
        <v>-0.92596706700198594</v>
      </c>
    </row>
    <row r="58" spans="1:9" ht="17.25">
      <c r="A58" s="1489"/>
      <c r="B58" s="1499" t="s">
        <v>18</v>
      </c>
      <c r="C58" s="146" t="s">
        <v>176</v>
      </c>
      <c r="D58" s="151">
        <v>35340</v>
      </c>
      <c r="E58" s="151">
        <v>25304</v>
      </c>
      <c r="F58" s="151">
        <v>29962</v>
      </c>
      <c r="G58" s="152">
        <v>183619</v>
      </c>
      <c r="H58" s="150">
        <v>0.39661713563073042</v>
      </c>
      <c r="I58" s="292">
        <v>0.17949402576597029</v>
      </c>
    </row>
    <row r="59" spans="1:9" ht="17.25">
      <c r="A59" s="1489"/>
      <c r="B59" s="1499"/>
      <c r="C59" s="146" t="s">
        <v>2489</v>
      </c>
      <c r="D59" s="151">
        <v>298091.05300000001</v>
      </c>
      <c r="E59" s="151">
        <v>146378.356</v>
      </c>
      <c r="F59" s="151">
        <v>153507.467</v>
      </c>
      <c r="G59" s="152">
        <v>1302965.9910000002</v>
      </c>
      <c r="H59" s="150">
        <v>1.0364421431266795</v>
      </c>
      <c r="I59" s="292">
        <v>0.94186679531361173</v>
      </c>
    </row>
    <row r="60" spans="1:9" ht="18" thickBot="1">
      <c r="A60" s="1490"/>
      <c r="B60" s="1501"/>
      <c r="C60" s="317" t="s">
        <v>1636</v>
      </c>
      <c r="D60" s="179">
        <v>262790.75979334</v>
      </c>
      <c r="E60" s="179">
        <v>121851.18216706</v>
      </c>
      <c r="F60" s="179">
        <v>123711.167656723</v>
      </c>
      <c r="G60" s="396">
        <v>1113124.5916287722</v>
      </c>
      <c r="H60" s="154">
        <v>1.1566533464816899</v>
      </c>
      <c r="I60" s="292">
        <v>1.1242282711496081</v>
      </c>
    </row>
    <row r="61" spans="1:9" ht="17.25">
      <c r="A61" s="1510" t="s">
        <v>48</v>
      </c>
      <c r="B61" s="1510"/>
      <c r="C61" s="146" t="s">
        <v>176</v>
      </c>
      <c r="D61" s="272">
        <v>47858</v>
      </c>
      <c r="E61" s="272">
        <v>36076</v>
      </c>
      <c r="F61" s="272">
        <v>30825</v>
      </c>
      <c r="G61" s="313">
        <v>253984</v>
      </c>
      <c r="H61" s="395">
        <v>0.32658831356026163</v>
      </c>
      <c r="I61" s="167">
        <v>0.55257096512570958</v>
      </c>
    </row>
    <row r="62" spans="1:9" ht="17.25">
      <c r="A62" s="1510"/>
      <c r="B62" s="1510"/>
      <c r="C62" s="146" t="s">
        <v>2489</v>
      </c>
      <c r="D62" s="272">
        <v>9330510.7460000012</v>
      </c>
      <c r="E62" s="272">
        <v>6931896.7060000002</v>
      </c>
      <c r="F62" s="272">
        <v>3441714.088</v>
      </c>
      <c r="G62" s="313">
        <v>64606840.54299999</v>
      </c>
      <c r="H62" s="395">
        <v>0.34602564662047652</v>
      </c>
      <c r="I62" s="394">
        <v>1.7110069306837787</v>
      </c>
    </row>
    <row r="63" spans="1:9" ht="18" thickBot="1">
      <c r="A63" s="1512"/>
      <c r="B63" s="1512"/>
      <c r="C63" s="317" t="s">
        <v>1636</v>
      </c>
      <c r="D63" s="311">
        <v>8402618.6555437446</v>
      </c>
      <c r="E63" s="311">
        <v>6352814.0097571295</v>
      </c>
      <c r="F63" s="311">
        <v>3111221.705783369</v>
      </c>
      <c r="G63" s="310">
        <v>58781108.85582488</v>
      </c>
      <c r="H63" s="156">
        <v>0.32266089368244866</v>
      </c>
      <c r="I63" s="155">
        <v>1.7007457038257145</v>
      </c>
    </row>
    <row r="64" spans="1:9" ht="17.25">
      <c r="A64" s="1515" t="s">
        <v>168</v>
      </c>
      <c r="B64" s="1515"/>
      <c r="C64" s="157" t="s">
        <v>176</v>
      </c>
      <c r="D64" s="308">
        <v>2175.3636363636365</v>
      </c>
      <c r="E64" s="308">
        <v>2004.2222222222222</v>
      </c>
      <c r="F64" s="308">
        <v>1467.8571428571429</v>
      </c>
      <c r="G64" s="307">
        <v>12701.986025670238</v>
      </c>
      <c r="H64" s="158">
        <v>8.5390438367486832E-2</v>
      </c>
      <c r="I64" s="393">
        <v>0.48199955761999558</v>
      </c>
    </row>
    <row r="65" spans="1:9" ht="17.25">
      <c r="A65" s="1517"/>
      <c r="B65" s="1517"/>
      <c r="C65" s="157" t="s">
        <v>2489</v>
      </c>
      <c r="D65" s="308">
        <v>424114.12481818185</v>
      </c>
      <c r="E65" s="308">
        <v>385105.37255555554</v>
      </c>
      <c r="F65" s="308">
        <v>163891.14704761904</v>
      </c>
      <c r="G65" s="307">
        <v>3241899.1029259507</v>
      </c>
      <c r="H65" s="158">
        <v>0.10129371087129901</v>
      </c>
      <c r="I65" s="393">
        <v>1.5877793429254252</v>
      </c>
    </row>
    <row r="66" spans="1:9" ht="18" thickBot="1">
      <c r="A66" s="1587"/>
      <c r="B66" s="1587"/>
      <c r="C66" s="159" t="s">
        <v>1636</v>
      </c>
      <c r="D66" s="263">
        <v>381937.21161562478</v>
      </c>
      <c r="E66" s="263">
        <v>352934.11165317387</v>
      </c>
      <c r="F66" s="263">
        <v>148153.41456111282</v>
      </c>
      <c r="G66" s="305">
        <v>2949881.5733626327</v>
      </c>
      <c r="H66" s="161">
        <v>8.2177094831094255E-2</v>
      </c>
      <c r="I66" s="160">
        <v>1.5779845354700002</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29"/>
  <sheetViews>
    <sheetView rightToLeft="1" zoomScaleNormal="100" workbookViewId="0">
      <pane xSplit="3" ySplit="1" topLeftCell="D2" activePane="bottomRight" state="frozen"/>
      <selection pane="topRight" activeCell="D1" sqref="D1"/>
      <selection pane="bottomLeft" activeCell="A2" sqref="A2"/>
      <selection pane="bottomRight" activeCell="D27" sqref="D27:I29"/>
    </sheetView>
  </sheetViews>
  <sheetFormatPr defaultColWidth="9.125" defaultRowHeight="14.25"/>
  <cols>
    <col min="1" max="1" width="9.125" style="1"/>
    <col min="2" max="2" width="9.125" style="2"/>
    <col min="3" max="3" width="17.75" style="2" customWidth="1"/>
    <col min="4" max="5" width="8" style="2" customWidth="1"/>
    <col min="6" max="6" width="8.125" style="2" customWidth="1"/>
    <col min="7" max="7" width="8.75" style="2" customWidth="1"/>
    <col min="8" max="8" width="7.375" style="2" customWidth="1"/>
    <col min="9" max="9" width="8.25" style="2" customWidth="1"/>
    <col min="10" max="26" width="7.375" style="2" customWidth="1"/>
    <col min="27" max="27" width="8.875" style="2" customWidth="1"/>
    <col min="28" max="29" width="7.375" style="2" customWidth="1"/>
    <col min="30" max="33" width="9" style="2" customWidth="1"/>
    <col min="34" max="16384" width="9.125" style="2"/>
  </cols>
  <sheetData>
    <row r="1" spans="1:59" ht="21" customHeight="1" thickBot="1">
      <c r="A1" s="675"/>
      <c r="B1" s="675" t="s">
        <v>19</v>
      </c>
      <c r="C1" s="675" t="s">
        <v>1402</v>
      </c>
      <c r="D1" s="671" t="s">
        <v>34</v>
      </c>
      <c r="E1" s="671" t="s">
        <v>35</v>
      </c>
      <c r="F1" s="671" t="s">
        <v>36</v>
      </c>
      <c r="G1" s="671" t="s">
        <v>37</v>
      </c>
      <c r="H1" s="671" t="s">
        <v>38</v>
      </c>
      <c r="I1" s="671" t="s">
        <v>39</v>
      </c>
      <c r="J1" s="671" t="s">
        <v>40</v>
      </c>
      <c r="K1" s="671" t="s">
        <v>41</v>
      </c>
      <c r="L1" s="671" t="s">
        <v>42</v>
      </c>
      <c r="M1" s="671" t="s">
        <v>43</v>
      </c>
      <c r="N1" s="671" t="s">
        <v>44</v>
      </c>
      <c r="O1" s="671" t="s">
        <v>165</v>
      </c>
      <c r="P1" s="671" t="s">
        <v>172</v>
      </c>
      <c r="Q1" s="671" t="s">
        <v>1198</v>
      </c>
      <c r="R1" s="671" t="s">
        <v>1229</v>
      </c>
      <c r="S1" s="671" t="s">
        <v>1262</v>
      </c>
      <c r="T1" s="671" t="s">
        <v>1304</v>
      </c>
      <c r="U1" s="671" t="s">
        <v>1331</v>
      </c>
      <c r="V1" s="671" t="s">
        <v>1361</v>
      </c>
      <c r="W1" s="671" t="s">
        <v>1389</v>
      </c>
      <c r="X1" s="671" t="s">
        <v>1455</v>
      </c>
      <c r="Y1" s="671" t="s">
        <v>1486</v>
      </c>
      <c r="Z1" s="671" t="s">
        <v>1518</v>
      </c>
      <c r="AA1" s="671" t="s">
        <v>1542</v>
      </c>
      <c r="AB1" s="671" t="s">
        <v>1603</v>
      </c>
      <c r="AC1" s="671" t="s">
        <v>1696</v>
      </c>
      <c r="AD1" s="671" t="s">
        <v>1745</v>
      </c>
      <c r="AE1" s="671" t="s">
        <v>1777</v>
      </c>
      <c r="AF1" s="671" t="s">
        <v>1822</v>
      </c>
      <c r="AG1" s="671" t="s">
        <v>1854</v>
      </c>
      <c r="AH1" s="671" t="s">
        <v>1894</v>
      </c>
      <c r="AI1" s="671" t="s">
        <v>1936</v>
      </c>
      <c r="AJ1" s="671" t="s">
        <v>1975</v>
      </c>
      <c r="AK1" s="671" t="s">
        <v>2055</v>
      </c>
      <c r="AL1" s="671" t="s">
        <v>2100</v>
      </c>
      <c r="AM1" s="671" t="s">
        <v>2321</v>
      </c>
      <c r="AN1" s="671" t="s">
        <v>2386</v>
      </c>
      <c r="AO1" s="671" t="s">
        <v>2435</v>
      </c>
      <c r="AP1" s="671" t="s">
        <v>2493</v>
      </c>
      <c r="AQ1" s="671" t="s">
        <v>2540</v>
      </c>
      <c r="AR1" s="671" t="s">
        <v>2582</v>
      </c>
      <c r="AS1" s="671" t="s">
        <v>2630</v>
      </c>
      <c r="AT1" s="671" t="s">
        <v>2679</v>
      </c>
      <c r="AU1" s="671" t="s">
        <v>2732</v>
      </c>
      <c r="AV1" s="671" t="s">
        <v>2903</v>
      </c>
      <c r="AW1" s="671" t="s">
        <v>2991</v>
      </c>
      <c r="AX1" s="671" t="s">
        <v>3102</v>
      </c>
      <c r="AY1" s="671" t="s">
        <v>3194</v>
      </c>
      <c r="AZ1" s="671" t="s">
        <v>3291</v>
      </c>
      <c r="BA1" s="671" t="s">
        <v>3380</v>
      </c>
      <c r="BB1" s="671" t="s">
        <v>5255</v>
      </c>
      <c r="BC1" s="671" t="s">
        <v>5331</v>
      </c>
      <c r="BD1" s="671" t="s">
        <v>5421</v>
      </c>
      <c r="BE1" s="671" t="s">
        <v>5605</v>
      </c>
      <c r="BF1" s="671" t="s">
        <v>5748</v>
      </c>
      <c r="BG1" s="671" t="s">
        <v>5945</v>
      </c>
    </row>
    <row r="2" spans="1:59" ht="20.100000000000001" customHeight="1">
      <c r="A2" s="1589" t="s">
        <v>1684</v>
      </c>
      <c r="B2" s="455" t="s">
        <v>17</v>
      </c>
      <c r="C2" s="663"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row>
    <row r="3" spans="1:59" ht="20.100000000000001" customHeight="1" thickBot="1">
      <c r="A3" s="1590"/>
      <c r="B3" s="676" t="s">
        <v>18</v>
      </c>
      <c r="C3" s="677" t="s">
        <v>144</v>
      </c>
      <c r="D3" s="678">
        <v>23503.253000000001</v>
      </c>
      <c r="E3" s="678">
        <v>35115.351000000002</v>
      </c>
      <c r="F3" s="678">
        <v>27086.106</v>
      </c>
      <c r="G3" s="678">
        <v>38018.097000000002</v>
      </c>
      <c r="H3" s="678">
        <v>60844.748</v>
      </c>
      <c r="I3" s="678">
        <v>59948.576000000001</v>
      </c>
      <c r="J3" s="678">
        <v>63180.673999999999</v>
      </c>
      <c r="K3" s="678">
        <v>32909.976999999999</v>
      </c>
      <c r="L3" s="678">
        <v>36819.71</v>
      </c>
      <c r="M3" s="678">
        <v>40253.097000000002</v>
      </c>
      <c r="N3" s="678">
        <v>51670.017999999996</v>
      </c>
      <c r="O3" s="678">
        <v>88425.907000000007</v>
      </c>
      <c r="P3" s="678">
        <v>21688.38</v>
      </c>
      <c r="Q3" s="678">
        <v>31301.534</v>
      </c>
      <c r="R3" s="678">
        <v>32869.377</v>
      </c>
      <c r="S3" s="678">
        <v>49136.088000000003</v>
      </c>
      <c r="T3" s="678">
        <v>50779.203999999998</v>
      </c>
      <c r="U3" s="678">
        <v>52333.311999999998</v>
      </c>
      <c r="V3" s="678">
        <v>93050.387000000002</v>
      </c>
      <c r="W3" s="678">
        <v>84221.850999999995</v>
      </c>
      <c r="X3" s="678">
        <v>125848.364</v>
      </c>
      <c r="Y3" s="678">
        <v>132183.783</v>
      </c>
      <c r="Z3" s="678">
        <v>126580.454</v>
      </c>
      <c r="AA3" s="678">
        <v>219789.296</v>
      </c>
      <c r="AB3" s="678">
        <v>63411.784</v>
      </c>
      <c r="AC3" s="678">
        <v>118152.851</v>
      </c>
      <c r="AD3" s="678">
        <v>179782.405</v>
      </c>
      <c r="AE3" s="678">
        <v>414532.75300000003</v>
      </c>
      <c r="AF3" s="678">
        <v>202206.53</v>
      </c>
      <c r="AG3" s="678">
        <v>201108.12599999999</v>
      </c>
      <c r="AH3" s="678">
        <v>109836.758</v>
      </c>
      <c r="AI3" s="678">
        <v>612392.70900000003</v>
      </c>
      <c r="AJ3" s="678">
        <v>572600.73499999999</v>
      </c>
      <c r="AK3" s="678">
        <v>864290.51699999999</v>
      </c>
      <c r="AL3" s="678">
        <v>1375112.8670000001</v>
      </c>
      <c r="AM3" s="678">
        <v>3284876.446</v>
      </c>
      <c r="AN3" s="678">
        <v>2289875.3760000002</v>
      </c>
      <c r="AO3" s="678">
        <v>1413816.8230000001</v>
      </c>
      <c r="AP3" s="678">
        <v>1198156.9639999999</v>
      </c>
      <c r="AQ3" s="678">
        <v>2034902.9950000001</v>
      </c>
      <c r="AR3" s="678">
        <v>1143066.558</v>
      </c>
      <c r="AS3" s="678">
        <v>3431275.76</v>
      </c>
      <c r="AT3" s="678">
        <v>4053591.077</v>
      </c>
      <c r="AU3" s="678">
        <v>3404470.6209999998</v>
      </c>
      <c r="AV3" s="678">
        <v>4759094.4009999996</v>
      </c>
      <c r="AW3" s="678">
        <v>6643870.3389999997</v>
      </c>
      <c r="AX3" s="678">
        <v>7387786.966</v>
      </c>
      <c r="AY3" s="678">
        <v>8243346.9720000001</v>
      </c>
      <c r="AZ3" s="678">
        <v>6423115.8609999996</v>
      </c>
      <c r="BA3" s="678">
        <v>7950923.3509999998</v>
      </c>
      <c r="BB3" s="678">
        <v>8777609.0419999994</v>
      </c>
      <c r="BC3" s="678">
        <v>6904980.2829999998</v>
      </c>
      <c r="BD3" s="678">
        <v>9798407.9879999999</v>
      </c>
      <c r="BE3" s="678">
        <v>8193790.8480000002</v>
      </c>
      <c r="BF3" s="678">
        <v>6902306.1660000002</v>
      </c>
      <c r="BG3" s="678">
        <v>9305747.0130000003</v>
      </c>
    </row>
    <row r="4" spans="1:59" ht="20.100000000000001" customHeight="1" thickTop="1">
      <c r="A4" s="1591" t="s">
        <v>1685</v>
      </c>
      <c r="B4" s="470" t="s">
        <v>17</v>
      </c>
      <c r="C4" s="663" t="s">
        <v>267</v>
      </c>
      <c r="D4" s="664">
        <v>2480.7089755779998</v>
      </c>
      <c r="E4" s="664">
        <v>15035.372660122001</v>
      </c>
      <c r="F4" s="664">
        <v>7582.7044634989998</v>
      </c>
      <c r="G4" s="664">
        <v>9723.8396897629991</v>
      </c>
      <c r="H4" s="664">
        <v>5368.4151643490004</v>
      </c>
      <c r="I4" s="664">
        <v>7255.5731581350001</v>
      </c>
      <c r="J4" s="664">
        <v>5527.7041527459996</v>
      </c>
      <c r="K4" s="664">
        <v>13454.481557731</v>
      </c>
      <c r="L4" s="664">
        <v>31911.549952515001</v>
      </c>
      <c r="M4" s="664">
        <v>10141.411461326001</v>
      </c>
      <c r="N4" s="664">
        <v>3368.9299215000001</v>
      </c>
      <c r="O4" s="664">
        <v>24089.453798710001</v>
      </c>
      <c r="P4" s="664">
        <v>764.93145736500003</v>
      </c>
      <c r="Q4" s="664">
        <v>2247.7571648779999</v>
      </c>
      <c r="R4" s="664">
        <v>10278.913828223</v>
      </c>
      <c r="S4" s="664">
        <v>23186.224492271002</v>
      </c>
      <c r="T4" s="664">
        <v>7024.9186570080001</v>
      </c>
      <c r="U4" s="664">
        <v>7147.5868909009996</v>
      </c>
      <c r="V4" s="664">
        <v>6697.0504204870003</v>
      </c>
      <c r="W4" s="664">
        <v>2966.1117462940001</v>
      </c>
      <c r="X4" s="664">
        <v>3145.8129471799998</v>
      </c>
      <c r="Y4" s="664">
        <v>7989.4762783850001</v>
      </c>
      <c r="Z4" s="664">
        <v>12348.957485209001</v>
      </c>
      <c r="AA4" s="664">
        <v>22011.072315635</v>
      </c>
      <c r="AB4" s="664">
        <v>5375.3696288729998</v>
      </c>
      <c r="AC4" s="664">
        <v>7440.8078087900003</v>
      </c>
      <c r="AD4" s="664">
        <v>4538.5460870429997</v>
      </c>
      <c r="AE4" s="664">
        <v>8286.7059922099997</v>
      </c>
      <c r="AF4" s="664">
        <v>978.88241418099994</v>
      </c>
      <c r="AG4" s="664">
        <v>16979.887945668001</v>
      </c>
      <c r="AH4" s="664">
        <v>20349.807855449999</v>
      </c>
      <c r="AI4" s="664">
        <v>14134.621923782001</v>
      </c>
      <c r="AJ4" s="664">
        <v>28418.345363803001</v>
      </c>
      <c r="AK4" s="664">
        <v>9193.6968957329991</v>
      </c>
      <c r="AL4" s="664">
        <v>42518.609755149002</v>
      </c>
      <c r="AM4" s="664">
        <v>73779.884467801006</v>
      </c>
      <c r="AN4" s="664">
        <v>39041.909800203997</v>
      </c>
      <c r="AO4" s="664">
        <v>10290.664604957001</v>
      </c>
      <c r="AP4" s="664">
        <v>9263.6993739289992</v>
      </c>
      <c r="AQ4" s="664">
        <v>23462.204019141998</v>
      </c>
      <c r="AR4" s="664">
        <v>21279.243980282001</v>
      </c>
      <c r="AS4" s="664">
        <v>29550.614792799999</v>
      </c>
      <c r="AT4" s="664">
        <v>18644.539912740998</v>
      </c>
      <c r="AU4" s="664">
        <v>37189.690687627</v>
      </c>
      <c r="AV4" s="664">
        <v>50125.700680604001</v>
      </c>
      <c r="AW4" s="664">
        <v>16764.335380068002</v>
      </c>
      <c r="AX4" s="664">
        <v>33043.140193906002</v>
      </c>
      <c r="AY4" s="664">
        <v>92203.816073574999</v>
      </c>
      <c r="AZ4" s="664">
        <v>29644.844613281999</v>
      </c>
      <c r="BA4" s="664">
        <v>47422.969981529997</v>
      </c>
      <c r="BB4" s="664">
        <v>30093.345710284</v>
      </c>
      <c r="BC4" s="664">
        <v>24625.805043910001</v>
      </c>
      <c r="BD4" s="664">
        <v>54530.64137813</v>
      </c>
      <c r="BE4" s="664">
        <v>107775.36769260799</v>
      </c>
      <c r="BF4" s="664">
        <v>29479.763749720001</v>
      </c>
      <c r="BG4" s="664">
        <v>24195.235793085001</v>
      </c>
    </row>
    <row r="5" spans="1:59" ht="20.100000000000001" customHeight="1" thickBot="1">
      <c r="A5" s="1590"/>
      <c r="B5" s="676" t="s">
        <v>18</v>
      </c>
      <c r="C5" s="677" t="s">
        <v>144</v>
      </c>
      <c r="D5" s="678">
        <v>21171.598473544</v>
      </c>
      <c r="E5" s="678">
        <v>30937.099502720001</v>
      </c>
      <c r="F5" s="678">
        <v>23521.344822766001</v>
      </c>
      <c r="G5" s="678">
        <v>34080.927120093998</v>
      </c>
      <c r="H5" s="678">
        <v>51981.574579273001</v>
      </c>
      <c r="I5" s="678">
        <v>49982.522834078998</v>
      </c>
      <c r="J5" s="678">
        <v>55034.067541775003</v>
      </c>
      <c r="K5" s="678">
        <v>27387.938779212</v>
      </c>
      <c r="L5" s="678">
        <v>31574.674781104</v>
      </c>
      <c r="M5" s="678">
        <v>35087.846655394002</v>
      </c>
      <c r="N5" s="678">
        <v>45760.131597737003</v>
      </c>
      <c r="O5" s="678">
        <v>78349.840129336997</v>
      </c>
      <c r="P5" s="678">
        <v>19352.686956852001</v>
      </c>
      <c r="Q5" s="678">
        <v>26839.509797519</v>
      </c>
      <c r="R5" s="678">
        <v>28049.309441136</v>
      </c>
      <c r="S5" s="678">
        <v>39191.678574987003</v>
      </c>
      <c r="T5" s="678">
        <v>40177.306890054002</v>
      </c>
      <c r="U5" s="678">
        <v>42957.046515310001</v>
      </c>
      <c r="V5" s="678">
        <v>85662.161135065006</v>
      </c>
      <c r="W5" s="678">
        <v>78660.918034721006</v>
      </c>
      <c r="X5" s="678">
        <v>115594.246507039</v>
      </c>
      <c r="Y5" s="678">
        <v>120786.970179563</v>
      </c>
      <c r="Z5" s="678">
        <v>116192.818970904</v>
      </c>
      <c r="AA5" s="678">
        <v>197293.863695957</v>
      </c>
      <c r="AB5" s="678">
        <v>49006.453323488997</v>
      </c>
      <c r="AC5" s="678">
        <v>92691.983462688993</v>
      </c>
      <c r="AD5" s="678">
        <v>166144.88424044001</v>
      </c>
      <c r="AE5" s="678">
        <v>391565.33077807899</v>
      </c>
      <c r="AF5" s="678">
        <v>186405.385600932</v>
      </c>
      <c r="AG5" s="678">
        <v>183944.60802827199</v>
      </c>
      <c r="AH5" s="678">
        <v>92053.638314983997</v>
      </c>
      <c r="AI5" s="678">
        <v>561904.87165017298</v>
      </c>
      <c r="AJ5" s="678">
        <v>527949.443437977</v>
      </c>
      <c r="AK5" s="678">
        <v>797122.99216852803</v>
      </c>
      <c r="AL5" s="678">
        <v>1279664.3116313601</v>
      </c>
      <c r="AM5" s="678">
        <v>3065756.4536814401</v>
      </c>
      <c r="AN5" s="678">
        <v>2129017.7470418098</v>
      </c>
      <c r="AO5" s="678">
        <v>1301243.94180447</v>
      </c>
      <c r="AP5" s="678">
        <v>1108397.2106198401</v>
      </c>
      <c r="AQ5" s="678">
        <v>1889999.36087721</v>
      </c>
      <c r="AR5" s="678">
        <v>1053534.03588708</v>
      </c>
      <c r="AS5" s="678">
        <v>3205779.6564756399</v>
      </c>
      <c r="AT5" s="678">
        <v>3791486.64777984</v>
      </c>
      <c r="AU5" s="678">
        <v>3074032.0150957499</v>
      </c>
      <c r="AV5" s="678">
        <v>4325572.25029031</v>
      </c>
      <c r="AW5" s="678">
        <v>6067183.7581338296</v>
      </c>
      <c r="AX5" s="678">
        <v>6757613.9195926897</v>
      </c>
      <c r="AY5" s="678">
        <v>7505448.8449640302</v>
      </c>
      <c r="AZ5" s="678">
        <v>5820658.6708151801</v>
      </c>
      <c r="BA5" s="678">
        <v>7206494.3430090304</v>
      </c>
      <c r="BB5" s="678">
        <v>7972136.0028280299</v>
      </c>
      <c r="BC5" s="678">
        <v>6290322.6843677303</v>
      </c>
      <c r="BD5" s="678">
        <v>8906749.6862238105</v>
      </c>
      <c r="BE5" s="678">
        <v>7535221.8288604803</v>
      </c>
      <c r="BF5" s="678">
        <v>6323334.2460074099</v>
      </c>
      <c r="BG5" s="678">
        <v>8378423.4197506597</v>
      </c>
    </row>
    <row r="6" spans="1:59" ht="20.100000000000001" customHeight="1" thickTop="1">
      <c r="A6" s="1591" t="s">
        <v>176</v>
      </c>
      <c r="B6" s="455" t="s">
        <v>17</v>
      </c>
      <c r="C6" s="662"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row>
    <row r="7" spans="1:59" ht="20.100000000000001" customHeight="1" thickBot="1">
      <c r="A7" s="1590"/>
      <c r="B7" s="676" t="s">
        <v>18</v>
      </c>
      <c r="C7" s="677" t="s">
        <v>144</v>
      </c>
      <c r="D7" s="678">
        <v>11987</v>
      </c>
      <c r="E7" s="678">
        <v>17537</v>
      </c>
      <c r="F7" s="678">
        <v>17061</v>
      </c>
      <c r="G7" s="678">
        <v>21147</v>
      </c>
      <c r="H7" s="678">
        <v>29112</v>
      </c>
      <c r="I7" s="678">
        <v>27892</v>
      </c>
      <c r="J7" s="678">
        <v>27718</v>
      </c>
      <c r="K7" s="678">
        <v>23976</v>
      </c>
      <c r="L7" s="678">
        <v>22825</v>
      </c>
      <c r="M7" s="678">
        <v>25874</v>
      </c>
      <c r="N7" s="678">
        <v>21320</v>
      </c>
      <c r="O7" s="678">
        <v>27891</v>
      </c>
      <c r="P7" s="678">
        <v>14720</v>
      </c>
      <c r="Q7" s="678">
        <v>23496</v>
      </c>
      <c r="R7" s="678">
        <v>18811</v>
      </c>
      <c r="S7" s="678">
        <v>24597</v>
      </c>
      <c r="T7" s="678">
        <v>26718</v>
      </c>
      <c r="U7" s="678">
        <v>24833</v>
      </c>
      <c r="V7" s="678">
        <v>25112</v>
      </c>
      <c r="W7" s="678">
        <v>22340</v>
      </c>
      <c r="X7" s="678">
        <v>25495</v>
      </c>
      <c r="Y7" s="678">
        <v>27165</v>
      </c>
      <c r="Z7" s="678">
        <v>26864</v>
      </c>
      <c r="AA7" s="678">
        <v>53138</v>
      </c>
      <c r="AB7" s="678">
        <v>40269</v>
      </c>
      <c r="AC7" s="678">
        <v>47687</v>
      </c>
      <c r="AD7" s="678">
        <v>28390</v>
      </c>
      <c r="AE7" s="678">
        <v>30735</v>
      </c>
      <c r="AF7" s="678">
        <v>27605</v>
      </c>
      <c r="AG7" s="678">
        <v>25672</v>
      </c>
      <c r="AH7" s="678">
        <v>25294</v>
      </c>
      <c r="AI7" s="678">
        <v>21027</v>
      </c>
      <c r="AJ7" s="678">
        <v>20087</v>
      </c>
      <c r="AK7" s="678">
        <v>16807</v>
      </c>
      <c r="AL7" s="678">
        <v>19260</v>
      </c>
      <c r="AM7" s="678">
        <v>24096</v>
      </c>
      <c r="AN7" s="678">
        <v>18127</v>
      </c>
      <c r="AO7" s="678">
        <v>20029</v>
      </c>
      <c r="AP7" s="678">
        <v>20411</v>
      </c>
      <c r="AQ7" s="678">
        <v>19717</v>
      </c>
      <c r="AR7" s="678">
        <v>21020</v>
      </c>
      <c r="AS7" s="678">
        <v>34622</v>
      </c>
      <c r="AT7" s="678">
        <v>24851</v>
      </c>
      <c r="AU7" s="678">
        <v>30569</v>
      </c>
      <c r="AV7" s="678">
        <v>31228</v>
      </c>
      <c r="AW7" s="678">
        <v>31101</v>
      </c>
      <c r="AX7" s="678">
        <v>27130</v>
      </c>
      <c r="AY7" s="678">
        <v>28584</v>
      </c>
      <c r="AZ7" s="678">
        <v>19148</v>
      </c>
      <c r="BA7" s="678">
        <v>21692</v>
      </c>
      <c r="BB7" s="678">
        <v>28880</v>
      </c>
      <c r="BC7" s="678">
        <v>25921</v>
      </c>
      <c r="BD7" s="678">
        <v>32752</v>
      </c>
      <c r="BE7" s="678">
        <v>31379</v>
      </c>
      <c r="BF7" s="678">
        <v>35214</v>
      </c>
      <c r="BG7" s="678">
        <v>47552</v>
      </c>
    </row>
    <row r="8" spans="1:59" ht="20.100000000000001" customHeight="1" thickTop="1">
      <c r="A8" s="1592" t="s">
        <v>48</v>
      </c>
      <c r="B8" s="1593"/>
      <c r="C8" s="699" t="s">
        <v>1635</v>
      </c>
      <c r="D8" s="534">
        <v>25973.501</v>
      </c>
      <c r="E8" s="534">
        <v>50834.953000000001</v>
      </c>
      <c r="F8" s="534">
        <v>34787.862999999998</v>
      </c>
      <c r="G8" s="534">
        <v>47837.684000000001</v>
      </c>
      <c r="H8" s="534">
        <v>66339.375</v>
      </c>
      <c r="I8" s="534">
        <v>67354.085000000006</v>
      </c>
      <c r="J8" s="534">
        <v>68788.335999999996</v>
      </c>
      <c r="K8" s="534">
        <v>46397.368000000002</v>
      </c>
      <c r="L8" s="534">
        <v>68755.418000000005</v>
      </c>
      <c r="M8" s="534">
        <v>50328.690999999999</v>
      </c>
      <c r="N8" s="534">
        <v>55042.076999999997</v>
      </c>
      <c r="O8" s="534">
        <v>112641.55100000001</v>
      </c>
      <c r="P8" s="534">
        <v>22465.285</v>
      </c>
      <c r="Q8" s="534">
        <v>33559.32</v>
      </c>
      <c r="R8" s="534">
        <v>44093.86</v>
      </c>
      <c r="S8" s="534">
        <v>72771.700000000012</v>
      </c>
      <c r="T8" s="534">
        <v>58136.720999999998</v>
      </c>
      <c r="U8" s="534">
        <v>59518.871999999996</v>
      </c>
      <c r="V8" s="534">
        <v>99823.247000000003</v>
      </c>
      <c r="W8" s="534">
        <v>87340.233999999997</v>
      </c>
      <c r="X8" s="534">
        <v>129196.912</v>
      </c>
      <c r="Y8" s="534">
        <v>140232.1</v>
      </c>
      <c r="Z8" s="534">
        <v>139169.76699999999</v>
      </c>
      <c r="AA8" s="534">
        <v>241893.655</v>
      </c>
      <c r="AB8" s="534">
        <v>68852.233999999997</v>
      </c>
      <c r="AC8" s="534">
        <v>125685.12299999999</v>
      </c>
      <c r="AD8" s="534">
        <v>184325.81</v>
      </c>
      <c r="AE8" s="534">
        <v>422908.315</v>
      </c>
      <c r="AF8" s="534">
        <v>203199.86799999999</v>
      </c>
      <c r="AG8" s="534">
        <v>218244.245</v>
      </c>
      <c r="AH8" s="534">
        <v>130196.364</v>
      </c>
      <c r="AI8" s="534">
        <v>627226.44400000002</v>
      </c>
      <c r="AJ8" s="534">
        <v>601107.09100000001</v>
      </c>
      <c r="AK8" s="534">
        <v>873469.14300000004</v>
      </c>
      <c r="AL8" s="534">
        <v>1417688.0730000001</v>
      </c>
      <c r="AM8" s="534">
        <v>3359023.0249999999</v>
      </c>
      <c r="AN8" s="534">
        <v>2329349.6940000001</v>
      </c>
      <c r="AO8" s="534">
        <v>1424164.2680000002</v>
      </c>
      <c r="AP8" s="534">
        <v>1207495.1649999998</v>
      </c>
      <c r="AQ8" s="534">
        <v>2058633.6320000002</v>
      </c>
      <c r="AR8" s="534">
        <v>1164447.304</v>
      </c>
      <c r="AS8" s="534">
        <v>3461119.3419999997</v>
      </c>
      <c r="AT8" s="534">
        <v>4072309.9369999999</v>
      </c>
      <c r="AU8" s="534">
        <v>3441714.088</v>
      </c>
      <c r="AV8" s="534">
        <v>4810089.625</v>
      </c>
      <c r="AW8" s="534">
        <v>6660860.4869999997</v>
      </c>
      <c r="AX8" s="534">
        <v>7421024.2390000001</v>
      </c>
      <c r="AY8" s="534">
        <v>8336131.5080000004</v>
      </c>
      <c r="AZ8" s="534">
        <v>6452768.7259999998</v>
      </c>
      <c r="BA8" s="534">
        <v>7999036.1660000002</v>
      </c>
      <c r="BB8" s="534">
        <v>8808014.1030000001</v>
      </c>
      <c r="BC8" s="534">
        <v>6929557.6210000003</v>
      </c>
      <c r="BD8" s="534">
        <v>9853115.7190000005</v>
      </c>
      <c r="BE8" s="534">
        <v>8301940.7560000001</v>
      </c>
      <c r="BF8" s="534">
        <v>6931896.7060000002</v>
      </c>
      <c r="BG8" s="534">
        <v>9330510.7459999993</v>
      </c>
    </row>
    <row r="9" spans="1:59" ht="20.100000000000001" customHeight="1">
      <c r="A9" s="1594"/>
      <c r="B9" s="1595"/>
      <c r="C9" s="700" t="s">
        <v>1686</v>
      </c>
      <c r="D9" s="534">
        <v>23652.307449122</v>
      </c>
      <c r="E9" s="534">
        <v>45972.472162842001</v>
      </c>
      <c r="F9" s="534">
        <v>31104.049286264999</v>
      </c>
      <c r="G9" s="534">
        <v>43804.766809856999</v>
      </c>
      <c r="H9" s="534">
        <v>57349.989743622005</v>
      </c>
      <c r="I9" s="534">
        <v>57238.095992213995</v>
      </c>
      <c r="J9" s="534">
        <v>60561.771694521005</v>
      </c>
      <c r="K9" s="534">
        <v>40842.420336943003</v>
      </c>
      <c r="L9" s="534">
        <v>63486.224733619005</v>
      </c>
      <c r="M9" s="534">
        <v>45229.258116720004</v>
      </c>
      <c r="N9" s="534">
        <v>49129.061519237002</v>
      </c>
      <c r="O9" s="534">
        <v>102439.293928047</v>
      </c>
      <c r="P9" s="534">
        <v>20117.618414217002</v>
      </c>
      <c r="Q9" s="534">
        <v>29087.266962397</v>
      </c>
      <c r="R9" s="534">
        <v>38328.223269358998</v>
      </c>
      <c r="S9" s="534">
        <v>62377.903067258005</v>
      </c>
      <c r="T9" s="534">
        <v>47202.225547062</v>
      </c>
      <c r="U9" s="534">
        <v>50104.633406211004</v>
      </c>
      <c r="V9" s="534">
        <v>92359.211555551999</v>
      </c>
      <c r="W9" s="534">
        <v>81627.029781015008</v>
      </c>
      <c r="X9" s="534">
        <v>118740.05945421901</v>
      </c>
      <c r="Y9" s="534">
        <v>128776.446457948</v>
      </c>
      <c r="Z9" s="534">
        <v>128541.776456113</v>
      </c>
      <c r="AA9" s="534">
        <v>219304.93601159198</v>
      </c>
      <c r="AB9" s="534">
        <v>54381.822952361996</v>
      </c>
      <c r="AC9" s="534">
        <v>100132.791271479</v>
      </c>
      <c r="AD9" s="534">
        <v>170683.43032748302</v>
      </c>
      <c r="AE9" s="534">
        <v>399852.03677028901</v>
      </c>
      <c r="AF9" s="534">
        <v>187384.26801511299</v>
      </c>
      <c r="AG9" s="534">
        <v>200924.49597394001</v>
      </c>
      <c r="AH9" s="534">
        <v>112403.44617043399</v>
      </c>
      <c r="AI9" s="534">
        <v>576039.49357395503</v>
      </c>
      <c r="AJ9" s="534">
        <v>556367.78880177997</v>
      </c>
      <c r="AK9" s="534">
        <v>806316.68906426104</v>
      </c>
      <c r="AL9" s="534">
        <v>1322182.9213865092</v>
      </c>
      <c r="AM9" s="534">
        <v>3139536.3381492412</v>
      </c>
      <c r="AN9" s="534">
        <v>2168059.6568420138</v>
      </c>
      <c r="AO9" s="534">
        <v>1311534.606409427</v>
      </c>
      <c r="AP9" s="534">
        <v>1117660.9099937691</v>
      </c>
      <c r="AQ9" s="534">
        <v>1913461.5648963521</v>
      </c>
      <c r="AR9" s="534">
        <v>1074813.279867362</v>
      </c>
      <c r="AS9" s="534">
        <v>3235330.2712684399</v>
      </c>
      <c r="AT9" s="534">
        <v>3810131.1876925812</v>
      </c>
      <c r="AU9" s="534">
        <v>3111221.7057833769</v>
      </c>
      <c r="AV9" s="534">
        <v>4375697.9509709142</v>
      </c>
      <c r="AW9" s="534">
        <v>6083948.0935138976</v>
      </c>
      <c r="AX9" s="534">
        <v>6790657.0597865954</v>
      </c>
      <c r="AY9" s="534">
        <v>7597652.6610376053</v>
      </c>
      <c r="AZ9" s="534">
        <v>5850303.5154284621</v>
      </c>
      <c r="BA9" s="534">
        <v>7253917.3129905602</v>
      </c>
      <c r="BB9" s="534">
        <v>8002229.348538314</v>
      </c>
      <c r="BC9" s="534">
        <v>6314948.48941164</v>
      </c>
      <c r="BD9" s="534">
        <v>8961280.3276019413</v>
      </c>
      <c r="BE9" s="534">
        <v>7642997.1965530887</v>
      </c>
      <c r="BF9" s="534">
        <v>6352814.0097571295</v>
      </c>
      <c r="BG9" s="534">
        <v>8402618.6555437446</v>
      </c>
    </row>
    <row r="10" spans="1:59" ht="20.100000000000001" customHeight="1" thickBot="1">
      <c r="A10" s="1596"/>
      <c r="B10" s="1597"/>
      <c r="C10" s="701" t="s">
        <v>176</v>
      </c>
      <c r="D10" s="702">
        <v>13870</v>
      </c>
      <c r="E10" s="702">
        <v>20663</v>
      </c>
      <c r="F10" s="702">
        <v>20240</v>
      </c>
      <c r="G10" s="702">
        <v>25431</v>
      </c>
      <c r="H10" s="702">
        <v>33246</v>
      </c>
      <c r="I10" s="702">
        <v>31497</v>
      </c>
      <c r="J10" s="702">
        <v>31413</v>
      </c>
      <c r="K10" s="702">
        <v>26464</v>
      </c>
      <c r="L10" s="702">
        <v>25035</v>
      </c>
      <c r="M10" s="702">
        <v>27798</v>
      </c>
      <c r="N10" s="702">
        <v>23516</v>
      </c>
      <c r="O10" s="702">
        <v>31934</v>
      </c>
      <c r="P10" s="702">
        <v>16291</v>
      </c>
      <c r="Q10" s="702">
        <v>25686</v>
      </c>
      <c r="R10" s="702">
        <v>20837</v>
      </c>
      <c r="S10" s="702">
        <v>27300</v>
      </c>
      <c r="T10" s="702">
        <v>28693</v>
      </c>
      <c r="U10" s="702">
        <v>26887</v>
      </c>
      <c r="V10" s="702">
        <v>28000</v>
      </c>
      <c r="W10" s="702">
        <v>24400</v>
      </c>
      <c r="X10" s="702">
        <v>28790</v>
      </c>
      <c r="Y10" s="702">
        <v>30142</v>
      </c>
      <c r="Z10" s="702">
        <v>30033</v>
      </c>
      <c r="AA10" s="702">
        <v>57370</v>
      </c>
      <c r="AB10" s="702">
        <v>42517</v>
      </c>
      <c r="AC10" s="702">
        <v>49792</v>
      </c>
      <c r="AD10" s="702">
        <v>29115</v>
      </c>
      <c r="AE10" s="702">
        <v>32892</v>
      </c>
      <c r="AF10" s="702">
        <v>28745</v>
      </c>
      <c r="AG10" s="702">
        <v>27697</v>
      </c>
      <c r="AH10" s="702">
        <v>28056</v>
      </c>
      <c r="AI10" s="702">
        <v>22539</v>
      </c>
      <c r="AJ10" s="702">
        <v>21719</v>
      </c>
      <c r="AK10" s="702">
        <v>17185</v>
      </c>
      <c r="AL10" s="702">
        <v>22811</v>
      </c>
      <c r="AM10" s="702">
        <v>29493</v>
      </c>
      <c r="AN10" s="702">
        <v>19260</v>
      </c>
      <c r="AO10" s="702">
        <v>20212</v>
      </c>
      <c r="AP10" s="702">
        <v>20673</v>
      </c>
      <c r="AQ10" s="702">
        <v>20704</v>
      </c>
      <c r="AR10" s="702">
        <v>22007</v>
      </c>
      <c r="AS10" s="702">
        <v>35782</v>
      </c>
      <c r="AT10" s="702">
        <v>25858</v>
      </c>
      <c r="AU10" s="702">
        <v>30825</v>
      </c>
      <c r="AV10" s="702">
        <v>32523</v>
      </c>
      <c r="AW10" s="702">
        <v>31221</v>
      </c>
      <c r="AX10" s="702">
        <v>28668</v>
      </c>
      <c r="AY10" s="702">
        <v>30094</v>
      </c>
      <c r="AZ10" s="702">
        <v>19369</v>
      </c>
      <c r="BA10" s="702">
        <v>24058</v>
      </c>
      <c r="BB10" s="702">
        <v>30028</v>
      </c>
      <c r="BC10" s="702">
        <v>27283</v>
      </c>
      <c r="BD10" s="702">
        <v>35827</v>
      </c>
      <c r="BE10" s="702">
        <v>33485</v>
      </c>
      <c r="BF10" s="702">
        <v>36076</v>
      </c>
      <c r="BG10" s="702">
        <v>47858</v>
      </c>
    </row>
    <row r="11" spans="1:59" ht="20.100000000000001" customHeight="1" thickTop="1">
      <c r="A11" s="1592" t="s">
        <v>168</v>
      </c>
      <c r="B11" s="1593"/>
      <c r="C11" s="680" t="s">
        <v>174</v>
      </c>
      <c r="D11" s="681">
        <v>1731.5667333333333</v>
      </c>
      <c r="E11" s="681">
        <v>2310.679681818182</v>
      </c>
      <c r="F11" s="681">
        <v>1932.6590555555554</v>
      </c>
      <c r="G11" s="681">
        <v>2277.9849523809526</v>
      </c>
      <c r="H11" s="681">
        <v>3015.4261363636365</v>
      </c>
      <c r="I11" s="681">
        <v>3367.7042500000002</v>
      </c>
      <c r="J11" s="681">
        <v>3126.7425454545451</v>
      </c>
      <c r="K11" s="681">
        <v>2319.8684000000003</v>
      </c>
      <c r="L11" s="681">
        <v>3618.7062105263162</v>
      </c>
      <c r="M11" s="681">
        <v>2287.6677727272727</v>
      </c>
      <c r="N11" s="681">
        <v>2752.10385</v>
      </c>
      <c r="O11" s="681">
        <v>5632.07755</v>
      </c>
      <c r="P11" s="681">
        <v>1404.0803125</v>
      </c>
      <c r="Q11" s="681">
        <v>1525.4236363636364</v>
      </c>
      <c r="R11" s="681">
        <v>2449.6588888888891</v>
      </c>
      <c r="S11" s="681">
        <v>3307.8045454545459</v>
      </c>
      <c r="T11" s="681">
        <v>2906.8360499999999</v>
      </c>
      <c r="U11" s="681">
        <v>2975.9435999999996</v>
      </c>
      <c r="V11" s="681">
        <v>4753.4879523809523</v>
      </c>
      <c r="W11" s="681">
        <v>4852.2352222222216</v>
      </c>
      <c r="X11" s="681">
        <v>6152.2339047619043</v>
      </c>
      <c r="Y11" s="681">
        <v>6677.7190476190481</v>
      </c>
      <c r="Z11" s="681">
        <v>6958.4883499999996</v>
      </c>
      <c r="AA11" s="681">
        <v>12731.245000000001</v>
      </c>
      <c r="AB11" s="681">
        <v>4050.1314117647057</v>
      </c>
      <c r="AC11" s="681">
        <v>5464.570565217391</v>
      </c>
      <c r="AD11" s="681">
        <v>10842.694705882353</v>
      </c>
      <c r="AE11" s="681">
        <v>18387.318043478263</v>
      </c>
      <c r="AF11" s="681">
        <v>10159.993399999999</v>
      </c>
      <c r="AG11" s="681">
        <v>10392.583095238095</v>
      </c>
      <c r="AH11" s="681">
        <v>6199.8268571428571</v>
      </c>
      <c r="AI11" s="681">
        <v>34845.913555555555</v>
      </c>
      <c r="AJ11" s="681">
        <v>27323.049590909093</v>
      </c>
      <c r="AK11" s="681">
        <v>41593.768714285718</v>
      </c>
      <c r="AL11" s="681">
        <v>70884.403650000007</v>
      </c>
      <c r="AM11" s="681">
        <v>167951.15125</v>
      </c>
      <c r="AN11" s="681">
        <v>129408.31633333334</v>
      </c>
      <c r="AO11" s="681">
        <v>71208.213400000008</v>
      </c>
      <c r="AP11" s="681">
        <v>57499.769761904754</v>
      </c>
      <c r="AQ11" s="681">
        <v>102931.68160000001</v>
      </c>
      <c r="AR11" s="681">
        <v>72777.9565</v>
      </c>
      <c r="AS11" s="681">
        <v>150483.44965217391</v>
      </c>
      <c r="AT11" s="681">
        <v>226239.44094444445</v>
      </c>
      <c r="AU11" s="681">
        <v>163891.14704761904</v>
      </c>
      <c r="AV11" s="681">
        <v>218640.4375</v>
      </c>
      <c r="AW11" s="681">
        <v>317183.8327142857</v>
      </c>
      <c r="AX11" s="681">
        <v>371051.21195000003</v>
      </c>
      <c r="AY11" s="681">
        <v>438743.7635789474</v>
      </c>
      <c r="AZ11" s="681">
        <v>339619.40663157892</v>
      </c>
      <c r="BA11" s="681">
        <v>444390.89811111114</v>
      </c>
      <c r="BB11" s="681">
        <v>419429.24300000002</v>
      </c>
      <c r="BC11" s="681">
        <v>364713.55900000001</v>
      </c>
      <c r="BD11" s="681">
        <v>469195.98661904765</v>
      </c>
      <c r="BE11" s="681">
        <v>395330.51219047618</v>
      </c>
      <c r="BF11" s="681">
        <v>385105.37255555554</v>
      </c>
      <c r="BG11" s="681">
        <v>424114.12481818179</v>
      </c>
    </row>
    <row r="12" spans="1:59" ht="20.100000000000001" customHeight="1">
      <c r="A12" s="1594"/>
      <c r="B12" s="1595"/>
      <c r="C12" s="680" t="s">
        <v>31</v>
      </c>
      <c r="D12" s="681">
        <v>1576.8204966081332</v>
      </c>
      <c r="E12" s="681">
        <v>2089.6578255837271</v>
      </c>
      <c r="F12" s="681">
        <v>1728.0027381258333</v>
      </c>
      <c r="G12" s="681">
        <v>2085.9412766598571</v>
      </c>
      <c r="H12" s="681">
        <v>2606.8177156191819</v>
      </c>
      <c r="I12" s="681">
        <v>2861.9047996106997</v>
      </c>
      <c r="J12" s="681">
        <v>2752.8078042964094</v>
      </c>
      <c r="K12" s="681">
        <v>2042.1210168471503</v>
      </c>
      <c r="L12" s="681">
        <v>3341.3802491378424</v>
      </c>
      <c r="M12" s="681">
        <v>2055.8753689418186</v>
      </c>
      <c r="N12" s="681">
        <v>2456.4530759618501</v>
      </c>
      <c r="O12" s="681">
        <v>5121.9646964023505</v>
      </c>
      <c r="P12" s="681">
        <v>1257.3511508885626</v>
      </c>
      <c r="Q12" s="681">
        <v>1322.1484982907727</v>
      </c>
      <c r="R12" s="681">
        <v>2129.3457371866111</v>
      </c>
      <c r="S12" s="681">
        <v>2835.3592303299092</v>
      </c>
      <c r="T12" s="681">
        <v>2360.1112773530999</v>
      </c>
      <c r="U12" s="681">
        <v>2505.2316703105503</v>
      </c>
      <c r="V12" s="681">
        <v>4398.0576931215237</v>
      </c>
      <c r="W12" s="681">
        <v>4534.8349878341669</v>
      </c>
      <c r="X12" s="681">
        <v>5654.2885454390007</v>
      </c>
      <c r="Y12" s="681">
        <v>6132.2117360927614</v>
      </c>
      <c r="Z12" s="681">
        <v>6427.0888228056501</v>
      </c>
      <c r="AA12" s="681">
        <v>11542.365053241683</v>
      </c>
      <c r="AB12" s="681">
        <v>3198.9307619036467</v>
      </c>
      <c r="AC12" s="681">
        <v>4353.599620499087</v>
      </c>
      <c r="AD12" s="681">
        <v>10040.201783969589</v>
      </c>
      <c r="AE12" s="681">
        <v>17384.871163925611</v>
      </c>
      <c r="AF12" s="681">
        <v>9369.2134007556488</v>
      </c>
      <c r="AG12" s="681">
        <v>9567.8331416161909</v>
      </c>
      <c r="AH12" s="681">
        <v>5352.5450557349523</v>
      </c>
      <c r="AI12" s="681">
        <v>32002.194087441945</v>
      </c>
      <c r="AJ12" s="681">
        <v>25289.444945535452</v>
      </c>
      <c r="AK12" s="681">
        <v>38396.032812583857</v>
      </c>
      <c r="AL12" s="681">
        <v>66109.146069325463</v>
      </c>
      <c r="AM12" s="681">
        <v>156976.81690746205</v>
      </c>
      <c r="AN12" s="681">
        <v>120447.75871344522</v>
      </c>
      <c r="AO12" s="681">
        <v>65576.730320471353</v>
      </c>
      <c r="AP12" s="681">
        <v>53221.948094941385</v>
      </c>
      <c r="AQ12" s="681">
        <v>95673.078244817603</v>
      </c>
      <c r="AR12" s="681">
        <v>67175.829991710125</v>
      </c>
      <c r="AS12" s="681">
        <v>140666.53353341043</v>
      </c>
      <c r="AT12" s="681">
        <v>211673.95487181007</v>
      </c>
      <c r="AU12" s="681">
        <v>148153.4145611132</v>
      </c>
      <c r="AV12" s="681">
        <v>198895.36140776883</v>
      </c>
      <c r="AW12" s="681">
        <v>289711.81397685228</v>
      </c>
      <c r="AX12" s="681">
        <v>339532.85298932978</v>
      </c>
      <c r="AY12" s="681">
        <v>399876.4558440845</v>
      </c>
      <c r="AZ12" s="681">
        <v>307910.71133834013</v>
      </c>
      <c r="BA12" s="681">
        <v>402995.40627725335</v>
      </c>
      <c r="BB12" s="681">
        <v>381058.54040658637</v>
      </c>
      <c r="BC12" s="681">
        <v>332365.70996903366</v>
      </c>
      <c r="BD12" s="681">
        <v>426727.63464771147</v>
      </c>
      <c r="BE12" s="681">
        <v>363952.24745490897</v>
      </c>
      <c r="BF12" s="681">
        <v>352934.11165317387</v>
      </c>
      <c r="BG12" s="681">
        <v>381937.21161562478</v>
      </c>
    </row>
    <row r="13" spans="1:59" ht="20.100000000000001" customHeight="1" thickBot="1">
      <c r="A13" s="1596"/>
      <c r="B13" s="1597"/>
      <c r="C13" s="682" t="s">
        <v>176</v>
      </c>
      <c r="D13" s="683">
        <v>924.66666666666663</v>
      </c>
      <c r="E13" s="683">
        <v>939.22727272727275</v>
      </c>
      <c r="F13" s="683">
        <v>1124.4444444444443</v>
      </c>
      <c r="G13" s="683">
        <v>1211</v>
      </c>
      <c r="H13" s="683">
        <v>1511.1818181818182</v>
      </c>
      <c r="I13" s="683">
        <v>1574.85</v>
      </c>
      <c r="J13" s="683">
        <v>1427.8636363636363</v>
      </c>
      <c r="K13" s="683">
        <v>1323.2</v>
      </c>
      <c r="L13" s="683">
        <v>1317.6315789473683</v>
      </c>
      <c r="M13" s="683">
        <v>1263.5454545454545</v>
      </c>
      <c r="N13" s="683">
        <v>1175.8</v>
      </c>
      <c r="O13" s="683">
        <v>1596.7</v>
      </c>
      <c r="P13" s="683">
        <v>1018.1875</v>
      </c>
      <c r="Q13" s="683">
        <v>1167.5454545454545</v>
      </c>
      <c r="R13" s="683">
        <v>1157.6111111111111</v>
      </c>
      <c r="S13" s="683">
        <v>1240.909090909091</v>
      </c>
      <c r="T13" s="683">
        <v>1434.65</v>
      </c>
      <c r="U13" s="683">
        <v>1344.35</v>
      </c>
      <c r="V13" s="683">
        <v>1333.3333333333333</v>
      </c>
      <c r="W13" s="683">
        <v>1355.5555555555557</v>
      </c>
      <c r="X13" s="683">
        <v>1370.952380952381</v>
      </c>
      <c r="Y13" s="683">
        <v>1435.3333333333333</v>
      </c>
      <c r="Z13" s="683">
        <v>1501.65</v>
      </c>
      <c r="AA13" s="683">
        <v>3019.4736842105262</v>
      </c>
      <c r="AB13" s="683">
        <v>2501</v>
      </c>
      <c r="AC13" s="683">
        <v>2164.8695652173915</v>
      </c>
      <c r="AD13" s="683">
        <v>1712.6470588235295</v>
      </c>
      <c r="AE13" s="683">
        <v>1430.0869565217392</v>
      </c>
      <c r="AF13" s="683">
        <v>1437.25</v>
      </c>
      <c r="AG13" s="683">
        <v>1318.9047619047619</v>
      </c>
      <c r="AH13" s="683">
        <v>1336</v>
      </c>
      <c r="AI13" s="683">
        <v>1252.1666666666667</v>
      </c>
      <c r="AJ13" s="683">
        <v>987.22727272727275</v>
      </c>
      <c r="AK13" s="683">
        <v>818.33333333333337</v>
      </c>
      <c r="AL13" s="683">
        <v>1140.55</v>
      </c>
      <c r="AM13" s="683">
        <v>1474.65</v>
      </c>
      <c r="AN13" s="683">
        <v>1070</v>
      </c>
      <c r="AO13" s="683">
        <v>1010.6</v>
      </c>
      <c r="AP13" s="683">
        <v>984.42857142857144</v>
      </c>
      <c r="AQ13" s="683">
        <v>1035.2</v>
      </c>
      <c r="AR13" s="683">
        <v>1375.4375</v>
      </c>
      <c r="AS13" s="683">
        <v>1555.7391304347825</v>
      </c>
      <c r="AT13" s="683">
        <v>1436.5555555555557</v>
      </c>
      <c r="AU13" s="683">
        <v>1467.8571428571429</v>
      </c>
      <c r="AV13" s="683">
        <v>1478.3181818181818</v>
      </c>
      <c r="AW13" s="683">
        <v>1486.7142857142858</v>
      </c>
      <c r="AX13" s="683">
        <v>1433.4</v>
      </c>
      <c r="AY13" s="683">
        <v>1583.8947368421052</v>
      </c>
      <c r="AZ13" s="683">
        <v>1019.421052631579</v>
      </c>
      <c r="BA13" s="683">
        <v>1336.5555555555557</v>
      </c>
      <c r="BB13" s="683">
        <v>1429.9047619047619</v>
      </c>
      <c r="BC13" s="683">
        <v>1435.9473684210527</v>
      </c>
      <c r="BD13" s="683">
        <v>1706.047619047619</v>
      </c>
      <c r="BE13" s="683">
        <v>1594.5238095238096</v>
      </c>
      <c r="BF13" s="683">
        <v>2004.2222222222222</v>
      </c>
      <c r="BG13" s="683">
        <v>2175.3636363636365</v>
      </c>
    </row>
    <row r="14" spans="1:59" ht="15.75" thickTop="1">
      <c r="A14" s="19"/>
      <c r="C14" s="679"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row>
    <row r="15" spans="1:59" ht="15" thickBot="1"/>
    <row r="16" spans="1:59" ht="42.75" thickBot="1">
      <c r="A16" s="1599"/>
      <c r="B16" s="1505" t="s">
        <v>19</v>
      </c>
      <c r="C16" s="1505" t="s">
        <v>1402</v>
      </c>
      <c r="D16" s="1561" t="s">
        <v>214</v>
      </c>
      <c r="E16" s="1561"/>
      <c r="F16" s="1562"/>
      <c r="G16" s="398" t="s">
        <v>1687</v>
      </c>
      <c r="H16" s="1563" t="s">
        <v>215</v>
      </c>
      <c r="I16" s="1561"/>
    </row>
    <row r="17" spans="1:9" ht="35.25" thickBot="1">
      <c r="A17" s="1600"/>
      <c r="B17" s="1583"/>
      <c r="C17" s="1583"/>
      <c r="D17" s="303" t="s">
        <v>5949</v>
      </c>
      <c r="E17" s="303" t="s">
        <v>5751</v>
      </c>
      <c r="F17" s="303" t="s">
        <v>5951</v>
      </c>
      <c r="G17" s="383" t="s">
        <v>5952</v>
      </c>
      <c r="H17" s="674" t="s">
        <v>216</v>
      </c>
      <c r="I17" s="303" t="s">
        <v>305</v>
      </c>
    </row>
    <row r="18" spans="1:9" ht="18" customHeight="1">
      <c r="A18" s="1508" t="s">
        <v>2490</v>
      </c>
      <c r="B18" s="278" t="s">
        <v>17</v>
      </c>
      <c r="C18" s="146" t="s">
        <v>267</v>
      </c>
      <c r="D18" s="151">
        <v>24763.733</v>
      </c>
      <c r="E18" s="684">
        <v>29590.54</v>
      </c>
      <c r="F18" s="151">
        <v>37243.466999999997</v>
      </c>
      <c r="G18" s="152">
        <v>349959.99099999998</v>
      </c>
      <c r="H18" s="150">
        <v>-0.16311993630396748</v>
      </c>
      <c r="I18" s="292">
        <v>-0.33508518420156741</v>
      </c>
    </row>
    <row r="19" spans="1:9" ht="18" customHeight="1" thickBot="1">
      <c r="A19" s="1512"/>
      <c r="B19" s="317" t="s">
        <v>18</v>
      </c>
      <c r="C19" s="317" t="s">
        <v>144</v>
      </c>
      <c r="D19" s="179">
        <v>9305747.0130000003</v>
      </c>
      <c r="E19" s="685">
        <v>6902306.1660000002</v>
      </c>
      <c r="F19" s="179">
        <v>3404470.6209999998</v>
      </c>
      <c r="G19" s="396">
        <v>64256880.552000001</v>
      </c>
      <c r="H19" s="154">
        <v>0.3482083798077642</v>
      </c>
      <c r="I19" s="153">
        <v>1.7333903120205543</v>
      </c>
    </row>
    <row r="20" spans="1:9" ht="18" customHeight="1">
      <c r="A20" s="1508" t="s">
        <v>1688</v>
      </c>
      <c r="B20" s="419" t="s">
        <v>17</v>
      </c>
      <c r="C20" s="146" t="s">
        <v>267</v>
      </c>
      <c r="D20" s="151">
        <v>24195.235793085001</v>
      </c>
      <c r="E20" s="686">
        <v>29479.763749720001</v>
      </c>
      <c r="F20" s="151">
        <v>37189.690687627</v>
      </c>
      <c r="G20" s="152">
        <v>347767.973962549</v>
      </c>
      <c r="H20" s="687">
        <v>-0.17925950836987936</v>
      </c>
      <c r="I20" s="292">
        <v>-0.34941013636516349</v>
      </c>
    </row>
    <row r="21" spans="1:9" ht="18" customHeight="1" thickBot="1">
      <c r="A21" s="1512"/>
      <c r="B21" s="317" t="s">
        <v>18</v>
      </c>
      <c r="C21" s="317" t="s">
        <v>144</v>
      </c>
      <c r="D21" s="179">
        <v>8378423.4197506597</v>
      </c>
      <c r="E21" s="685">
        <v>6323334.2460074099</v>
      </c>
      <c r="F21" s="179">
        <v>3074032.0150957499</v>
      </c>
      <c r="G21" s="396">
        <v>58433340.881862342</v>
      </c>
      <c r="H21" s="154">
        <v>0.32500087671956379</v>
      </c>
      <c r="I21" s="153">
        <v>1.7255485234397239</v>
      </c>
    </row>
    <row r="22" spans="1:9" ht="18" customHeight="1">
      <c r="A22" s="1508" t="s">
        <v>176</v>
      </c>
      <c r="B22" s="419" t="s">
        <v>17</v>
      </c>
      <c r="C22" s="146" t="s">
        <v>267</v>
      </c>
      <c r="D22" s="151">
        <v>306</v>
      </c>
      <c r="E22" s="686">
        <v>862</v>
      </c>
      <c r="F22" s="151">
        <v>256</v>
      </c>
      <c r="G22" s="152">
        <v>11446</v>
      </c>
      <c r="H22" s="687">
        <v>-0.64501160092807419</v>
      </c>
      <c r="I22" s="292">
        <v>0.1953125</v>
      </c>
    </row>
    <row r="23" spans="1:9" ht="18" customHeight="1" thickBot="1">
      <c r="A23" s="1512"/>
      <c r="B23" s="317" t="s">
        <v>18</v>
      </c>
      <c r="C23" s="317" t="s">
        <v>144</v>
      </c>
      <c r="D23" s="179">
        <v>47552</v>
      </c>
      <c r="E23" s="685">
        <v>35214</v>
      </c>
      <c r="F23" s="179">
        <v>30569</v>
      </c>
      <c r="G23" s="396">
        <v>242538</v>
      </c>
      <c r="H23" s="154">
        <v>0.35037201113193617</v>
      </c>
      <c r="I23" s="292">
        <v>0.55556282508423571</v>
      </c>
    </row>
    <row r="24" spans="1:9" ht="18" customHeight="1">
      <c r="A24" s="1507" t="s">
        <v>48</v>
      </c>
      <c r="B24" s="1508"/>
      <c r="C24" s="397" t="s">
        <v>2489</v>
      </c>
      <c r="D24" s="272">
        <v>9330510.7459999993</v>
      </c>
      <c r="E24" s="688">
        <v>6931896.7060000002</v>
      </c>
      <c r="F24" s="272">
        <v>3441714.088</v>
      </c>
      <c r="G24" s="313">
        <v>64606840.542999998</v>
      </c>
      <c r="H24" s="689">
        <v>0.3460256466204763</v>
      </c>
      <c r="I24" s="296">
        <v>1.7110069306837783</v>
      </c>
    </row>
    <row r="25" spans="1:9" ht="18" customHeight="1">
      <c r="A25" s="1509"/>
      <c r="B25" s="1510"/>
      <c r="C25" s="397" t="s">
        <v>1636</v>
      </c>
      <c r="D25" s="272">
        <v>8402618.6555437446</v>
      </c>
      <c r="E25" s="690">
        <v>6352814.0097571295</v>
      </c>
      <c r="F25" s="272">
        <v>3111221.7057833769</v>
      </c>
      <c r="G25" s="313">
        <v>58781108.85582488</v>
      </c>
      <c r="H25" s="271">
        <v>0.32266089368244866</v>
      </c>
      <c r="I25" s="286">
        <v>1.7007457038257074</v>
      </c>
    </row>
    <row r="26" spans="1:9" ht="18" customHeight="1" thickBot="1">
      <c r="A26" s="1511"/>
      <c r="B26" s="1512"/>
      <c r="C26" s="168" t="s">
        <v>176</v>
      </c>
      <c r="D26" s="311">
        <v>47858</v>
      </c>
      <c r="E26" s="691">
        <v>36076</v>
      </c>
      <c r="F26" s="311">
        <v>30825</v>
      </c>
      <c r="G26" s="310">
        <v>253984</v>
      </c>
      <c r="H26" s="692">
        <v>0.32658831356026163</v>
      </c>
      <c r="I26" s="693">
        <v>0.55257096512570958</v>
      </c>
    </row>
    <row r="27" spans="1:9" ht="18" customHeight="1">
      <c r="A27" s="1514" t="s">
        <v>168</v>
      </c>
      <c r="B27" s="1515"/>
      <c r="C27" s="157" t="s">
        <v>2489</v>
      </c>
      <c r="D27" s="164">
        <v>424114.12481818179</v>
      </c>
      <c r="E27" s="694">
        <v>385105.37255555554</v>
      </c>
      <c r="F27" s="164">
        <v>163891.14704761904</v>
      </c>
      <c r="G27" s="695">
        <v>3241899.1029259507</v>
      </c>
      <c r="H27" s="696">
        <v>0.10129371087129879</v>
      </c>
      <c r="I27" s="393">
        <v>1.5877793429254248</v>
      </c>
    </row>
    <row r="28" spans="1:9" ht="18" customHeight="1">
      <c r="A28" s="1516"/>
      <c r="B28" s="1517"/>
      <c r="C28" s="157" t="s">
        <v>1636</v>
      </c>
      <c r="D28" s="164">
        <v>381937.21161562478</v>
      </c>
      <c r="E28" s="697">
        <v>352934.11165317387</v>
      </c>
      <c r="F28" s="164">
        <v>148153.4145611132</v>
      </c>
      <c r="G28" s="695">
        <v>2949881.5733626327</v>
      </c>
      <c r="H28" s="158">
        <v>8.2177094831094255E-2</v>
      </c>
      <c r="I28" s="393">
        <v>1.5779845354699935</v>
      </c>
    </row>
    <row r="29" spans="1:9" ht="18" customHeight="1" thickBot="1">
      <c r="A29" s="1598"/>
      <c r="B29" s="1587"/>
      <c r="C29" s="159" t="s">
        <v>176</v>
      </c>
      <c r="D29" s="175">
        <v>2175.3636363636365</v>
      </c>
      <c r="E29" s="698">
        <v>2004.2222222222222</v>
      </c>
      <c r="F29" s="175">
        <v>1467.8571428571429</v>
      </c>
      <c r="G29" s="170">
        <v>12701.986025670238</v>
      </c>
      <c r="H29" s="161">
        <v>8.5390438367486832E-2</v>
      </c>
      <c r="I29" s="160">
        <v>0.48199955761999558</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G55"/>
  <sheetViews>
    <sheetView showGridLines="0" rightToLeft="1" topLeftCell="A25" zoomScaleNormal="100" workbookViewId="0">
      <selection activeCell="L54" sqref="L54"/>
    </sheetView>
  </sheetViews>
  <sheetFormatPr defaultColWidth="9.125" defaultRowHeight="15"/>
  <cols>
    <col min="1" max="1" width="11.625" style="399" customWidth="1"/>
    <col min="2" max="2" width="10.375" style="399" customWidth="1"/>
    <col min="3" max="3" width="31.625" style="399" customWidth="1"/>
    <col min="4" max="4" width="7.875" style="399" customWidth="1"/>
    <col min="5" max="5" width="8.125" style="399" customWidth="1"/>
    <col min="6" max="6" width="7.75" style="399" customWidth="1"/>
    <col min="7" max="7" width="9.125" style="399" customWidth="1"/>
    <col min="8" max="8" width="8.875" style="399" bestFit="1" customWidth="1"/>
    <col min="9" max="9" width="11.625" style="399" bestFit="1" customWidth="1"/>
    <col min="10" max="42" width="7.875" style="399" customWidth="1"/>
    <col min="43" max="16384" width="9.125" style="399"/>
  </cols>
  <sheetData>
    <row r="1" spans="1:59" ht="22.5" customHeight="1">
      <c r="A1" s="1632" t="s">
        <v>304</v>
      </c>
      <c r="B1" s="1633"/>
      <c r="C1" s="1634"/>
    </row>
    <row r="2" spans="1:59" ht="21" customHeight="1" thickBot="1">
      <c r="A2" s="1031" t="s">
        <v>19</v>
      </c>
      <c r="B2" s="704" t="s">
        <v>1639</v>
      </c>
      <c r="C2" s="705"/>
      <c r="D2" s="706" t="s">
        <v>34</v>
      </c>
      <c r="E2" s="706" t="s">
        <v>35</v>
      </c>
      <c r="F2" s="706" t="s">
        <v>36</v>
      </c>
      <c r="G2" s="706" t="s">
        <v>37</v>
      </c>
      <c r="H2" s="706" t="s">
        <v>38</v>
      </c>
      <c r="I2" s="706" t="s">
        <v>39</v>
      </c>
      <c r="J2" s="706" t="s">
        <v>40</v>
      </c>
      <c r="K2" s="706" t="s">
        <v>41</v>
      </c>
      <c r="L2" s="706" t="s">
        <v>42</v>
      </c>
      <c r="M2" s="706" t="s">
        <v>43</v>
      </c>
      <c r="N2" s="706" t="s">
        <v>44</v>
      </c>
      <c r="O2" s="706" t="s">
        <v>165</v>
      </c>
      <c r="P2" s="706" t="s">
        <v>172</v>
      </c>
      <c r="Q2" s="706" t="s">
        <v>1198</v>
      </c>
      <c r="R2" s="706" t="s">
        <v>1229</v>
      </c>
      <c r="S2" s="706" t="s">
        <v>1262</v>
      </c>
      <c r="T2" s="706" t="s">
        <v>1304</v>
      </c>
      <c r="U2" s="706" t="s">
        <v>1331</v>
      </c>
      <c r="V2" s="706" t="s">
        <v>1361</v>
      </c>
      <c r="W2" s="706" t="s">
        <v>1389</v>
      </c>
      <c r="X2" s="706" t="s">
        <v>1455</v>
      </c>
      <c r="Y2" s="706" t="s">
        <v>1486</v>
      </c>
      <c r="Z2" s="706" t="s">
        <v>1518</v>
      </c>
      <c r="AA2" s="706" t="s">
        <v>1542</v>
      </c>
      <c r="AB2" s="706" t="s">
        <v>1603</v>
      </c>
      <c r="AC2" s="706" t="s">
        <v>1696</v>
      </c>
      <c r="AD2" s="706" t="s">
        <v>1745</v>
      </c>
      <c r="AE2" s="706" t="s">
        <v>1777</v>
      </c>
      <c r="AF2" s="706" t="s">
        <v>1822</v>
      </c>
      <c r="AG2" s="706" t="s">
        <v>1854</v>
      </c>
      <c r="AH2" s="706" t="s">
        <v>1894</v>
      </c>
      <c r="AI2" s="706" t="s">
        <v>1936</v>
      </c>
      <c r="AJ2" s="706" t="s">
        <v>1975</v>
      </c>
      <c r="AK2" s="706" t="s">
        <v>2055</v>
      </c>
      <c r="AL2" s="706" t="s">
        <v>2100</v>
      </c>
      <c r="AM2" s="706" t="s">
        <v>2321</v>
      </c>
      <c r="AN2" s="706" t="s">
        <v>2386</v>
      </c>
      <c r="AO2" s="706" t="s">
        <v>2435</v>
      </c>
      <c r="AP2" s="706" t="s">
        <v>2493</v>
      </c>
      <c r="AQ2" s="706" t="s">
        <v>2540</v>
      </c>
      <c r="AR2" s="706" t="s">
        <v>2582</v>
      </c>
      <c r="AS2" s="706" t="s">
        <v>2630</v>
      </c>
      <c r="AT2" s="706" t="s">
        <v>2679</v>
      </c>
      <c r="AU2" s="706" t="s">
        <v>2732</v>
      </c>
      <c r="AV2" s="706" t="s">
        <v>2903</v>
      </c>
      <c r="AW2" s="706" t="s">
        <v>2991</v>
      </c>
      <c r="AX2" s="706" t="s">
        <v>3102</v>
      </c>
      <c r="AY2" s="706" t="s">
        <v>3194</v>
      </c>
      <c r="AZ2" s="706" t="s">
        <v>3291</v>
      </c>
      <c r="BA2" s="706" t="s">
        <v>3380</v>
      </c>
      <c r="BB2" s="706" t="s">
        <v>5255</v>
      </c>
      <c r="BC2" s="706" t="s">
        <v>5331</v>
      </c>
      <c r="BD2" s="706" t="s">
        <v>5421</v>
      </c>
      <c r="BE2" s="706" t="s">
        <v>5605</v>
      </c>
      <c r="BF2" s="706" t="s">
        <v>5748</v>
      </c>
      <c r="BG2" s="706" t="s">
        <v>5945</v>
      </c>
    </row>
    <row r="3" spans="1:59" ht="15" customHeight="1" thickTop="1">
      <c r="A3" s="1613" t="s">
        <v>22</v>
      </c>
      <c r="B3" s="1613" t="s">
        <v>199</v>
      </c>
      <c r="C3" s="1212" t="s">
        <v>1185</v>
      </c>
      <c r="D3" s="711">
        <v>4.6349999999999998</v>
      </c>
      <c r="E3" s="711">
        <v>27.821999999999999</v>
      </c>
      <c r="F3" s="711">
        <v>6.1479999999999997</v>
      </c>
      <c r="G3" s="711">
        <v>3.7719999999999998</v>
      </c>
      <c r="H3" s="711">
        <v>8.4179999999999904</v>
      </c>
      <c r="I3" s="711">
        <v>22.832000000000001</v>
      </c>
      <c r="J3" s="711">
        <v>17.167999999999999</v>
      </c>
      <c r="K3" s="711">
        <v>23.04</v>
      </c>
      <c r="L3" s="711">
        <v>7.09</v>
      </c>
      <c r="M3" s="711">
        <v>14.403</v>
      </c>
      <c r="N3" s="711">
        <v>50.249000000000002</v>
      </c>
      <c r="O3" s="711">
        <v>230.572</v>
      </c>
      <c r="P3" s="711">
        <v>142.90100000000001</v>
      </c>
      <c r="Q3" s="711">
        <v>241.99</v>
      </c>
      <c r="R3" s="711">
        <v>731.42999999999904</v>
      </c>
      <c r="S3" s="711">
        <v>474.61799999999999</v>
      </c>
      <c r="T3" s="711">
        <v>182.721</v>
      </c>
      <c r="U3" s="711">
        <v>297.71600000000001</v>
      </c>
      <c r="V3" s="711">
        <v>692.85799999999904</v>
      </c>
      <c r="W3" s="711">
        <v>1054.2239999999999</v>
      </c>
      <c r="X3" s="711">
        <v>566.34400000000005</v>
      </c>
      <c r="Y3" s="711">
        <v>506.86499999999899</v>
      </c>
      <c r="Z3" s="711">
        <v>813.94299999999896</v>
      </c>
      <c r="AA3" s="711">
        <v>378.59199999999902</v>
      </c>
      <c r="AB3" s="711">
        <v>178.75899999999999</v>
      </c>
      <c r="AC3" s="711">
        <v>375.10799999999898</v>
      </c>
      <c r="AD3" s="711">
        <v>611.90899999999897</v>
      </c>
      <c r="AE3" s="711">
        <v>454.90299999999701</v>
      </c>
      <c r="AF3" s="711">
        <v>412.85899999999799</v>
      </c>
      <c r="AG3" s="711">
        <v>625.18399999999201</v>
      </c>
      <c r="AH3" s="711">
        <v>984.94799999999202</v>
      </c>
      <c r="AI3" s="711">
        <v>686.50899999999899</v>
      </c>
      <c r="AJ3" s="711">
        <v>1199.7360000000001</v>
      </c>
      <c r="AK3" s="711">
        <v>353.800999999998</v>
      </c>
      <c r="AL3" s="711">
        <v>429.19899999999899</v>
      </c>
      <c r="AM3" s="711">
        <v>422.46699999999902</v>
      </c>
      <c r="AN3" s="711">
        <v>192.81700000000001</v>
      </c>
      <c r="AO3" s="711">
        <v>386.27899999999897</v>
      </c>
      <c r="AP3" s="711">
        <v>390.29099999999897</v>
      </c>
      <c r="AQ3" s="711">
        <v>205.56299999999999</v>
      </c>
      <c r="AR3" s="711">
        <v>231.28599999999901</v>
      </c>
      <c r="AS3" s="711">
        <v>349.33899999999801</v>
      </c>
      <c r="AT3" s="711">
        <v>311.94499999999999</v>
      </c>
      <c r="AU3" s="711">
        <v>967.94299999999703</v>
      </c>
      <c r="AV3" s="711">
        <v>1455.6479999999999</v>
      </c>
      <c r="AW3" s="711">
        <v>795.948999999997</v>
      </c>
      <c r="AX3" s="711">
        <v>412.97099999999898</v>
      </c>
      <c r="AY3" s="711">
        <v>332.452</v>
      </c>
      <c r="AZ3" s="711">
        <v>762.56199999999706</v>
      </c>
      <c r="BA3" s="711">
        <v>532.93999999999903</v>
      </c>
      <c r="BB3" s="711">
        <v>175.636</v>
      </c>
      <c r="BC3" s="711">
        <v>225.54900000000001</v>
      </c>
      <c r="BD3" s="711">
        <v>499.92299999999898</v>
      </c>
      <c r="BE3" s="711">
        <v>280.23099999999999</v>
      </c>
      <c r="BF3" s="711">
        <v>322.238</v>
      </c>
      <c r="BG3" s="711">
        <v>594.03999999999905</v>
      </c>
    </row>
    <row r="4" spans="1:59" ht="15" customHeight="1">
      <c r="A4" s="1614"/>
      <c r="B4" s="1619"/>
      <c r="C4" s="1030" t="s">
        <v>1197</v>
      </c>
      <c r="D4" s="708">
        <v>14.62610394</v>
      </c>
      <c r="E4" s="708">
        <v>84.010247800000002</v>
      </c>
      <c r="F4" s="708">
        <v>20.014654</v>
      </c>
      <c r="G4" s="708">
        <v>13.038285999999999</v>
      </c>
      <c r="H4" s="708">
        <v>31.207307</v>
      </c>
      <c r="I4" s="708">
        <v>112.98848700000001</v>
      </c>
      <c r="J4" s="708">
        <v>105.323831</v>
      </c>
      <c r="K4" s="708">
        <v>124.126813</v>
      </c>
      <c r="L4" s="708">
        <v>23.946971000000001</v>
      </c>
      <c r="M4" s="708">
        <v>59.038539</v>
      </c>
      <c r="N4" s="708">
        <v>214.53831120000001</v>
      </c>
      <c r="O4" s="708">
        <v>1205.095255602</v>
      </c>
      <c r="P4" s="708">
        <v>1251.8446967970001</v>
      </c>
      <c r="Q4" s="708">
        <v>1713.2020516089999</v>
      </c>
      <c r="R4" s="708">
        <v>1859.5554959999999</v>
      </c>
      <c r="S4" s="708">
        <v>1130.243886</v>
      </c>
      <c r="T4" s="708">
        <v>283.071302</v>
      </c>
      <c r="U4" s="708">
        <v>470.11947900000001</v>
      </c>
      <c r="V4" s="708">
        <v>1847.2195220000001</v>
      </c>
      <c r="W4" s="708"/>
      <c r="X4" s="708">
        <v>1327.0036121999999</v>
      </c>
      <c r="Y4" s="708">
        <v>886.02321009199898</v>
      </c>
      <c r="Z4" s="708">
        <v>3544.3599242599998</v>
      </c>
      <c r="AA4" s="708">
        <v>1799.8687343239999</v>
      </c>
      <c r="AB4" s="708">
        <v>623.16681167599995</v>
      </c>
      <c r="AC4" s="708">
        <v>1919.068361764</v>
      </c>
      <c r="AD4" s="708">
        <v>2175.1704281560001</v>
      </c>
      <c r="AE4" s="708">
        <v>4292.0923676800003</v>
      </c>
      <c r="AF4" s="708">
        <v>6773.7996482400004</v>
      </c>
      <c r="AG4" s="708">
        <v>3735.5247722599902</v>
      </c>
      <c r="AH4" s="708">
        <v>6648.7239436099999</v>
      </c>
      <c r="AI4" s="708">
        <v>8868.2148091500003</v>
      </c>
      <c r="AJ4" s="708">
        <v>9659.6507367700196</v>
      </c>
      <c r="AK4" s="708">
        <v>3092.8858814700002</v>
      </c>
      <c r="AL4" s="708">
        <v>4102.8494707199998</v>
      </c>
      <c r="AM4" s="708">
        <v>3571.75209</v>
      </c>
      <c r="AN4" s="708">
        <v>1563.6657173799999</v>
      </c>
      <c r="AO4" s="708">
        <v>2886.2772470800001</v>
      </c>
      <c r="AP4" s="708">
        <v>2893.76139792</v>
      </c>
      <c r="AQ4" s="708">
        <v>1840.7377861</v>
      </c>
      <c r="AR4" s="708">
        <v>1577.0537842799999</v>
      </c>
      <c r="AS4" s="708">
        <v>2260.9065102599998</v>
      </c>
      <c r="AT4" s="708">
        <v>2068.9179786599998</v>
      </c>
      <c r="AU4" s="708">
        <v>4198.5163860000002</v>
      </c>
      <c r="AV4" s="708">
        <v>3438.7436042999998</v>
      </c>
      <c r="AW4" s="708">
        <v>3719.8059644999998</v>
      </c>
      <c r="AX4" s="708">
        <v>2434.3403619999999</v>
      </c>
      <c r="AY4" s="708">
        <v>1290.4902382400001</v>
      </c>
      <c r="AZ4" s="708">
        <v>2378.05895392</v>
      </c>
      <c r="BA4" s="708">
        <v>2421.3929933600002</v>
      </c>
      <c r="BB4" s="708">
        <v>1075.0912780000001</v>
      </c>
      <c r="BC4" s="708">
        <v>2724.2977933379998</v>
      </c>
      <c r="BD4" s="708">
        <v>1369.8048294709999</v>
      </c>
      <c r="BE4" s="708">
        <v>876.07007193499999</v>
      </c>
      <c r="BF4" s="708">
        <v>1346.461128806</v>
      </c>
      <c r="BG4" s="708">
        <v>3103.1203321920002</v>
      </c>
    </row>
    <row r="5" spans="1:59" ht="15" customHeight="1">
      <c r="A5" s="1614"/>
      <c r="B5" s="1620" t="s">
        <v>200</v>
      </c>
      <c r="C5" s="1032" t="s">
        <v>1185</v>
      </c>
      <c r="D5" s="707">
        <v>0</v>
      </c>
      <c r="E5" s="707">
        <v>0.7</v>
      </c>
      <c r="F5" s="707"/>
      <c r="G5" s="707"/>
      <c r="H5" s="707"/>
      <c r="I5" s="707"/>
      <c r="J5" s="707"/>
      <c r="K5" s="707"/>
      <c r="L5" s="707"/>
      <c r="M5" s="707"/>
      <c r="N5" s="707"/>
      <c r="O5" s="707">
        <v>0.7</v>
      </c>
      <c r="P5" s="707"/>
      <c r="Q5" s="707"/>
      <c r="R5" s="707"/>
      <c r="S5" s="707"/>
      <c r="T5" s="707"/>
      <c r="U5" s="707">
        <v>0.05</v>
      </c>
      <c r="V5" s="707">
        <v>255.3</v>
      </c>
      <c r="W5" s="707">
        <v>845.77200000000005</v>
      </c>
      <c r="X5" s="707">
        <v>338.71199999999999</v>
      </c>
      <c r="Y5" s="707">
        <v>1.444</v>
      </c>
      <c r="Z5" s="707">
        <v>2E-3</v>
      </c>
      <c r="AA5" s="707">
        <v>2E-3</v>
      </c>
      <c r="AB5" s="707">
        <v>1E-3</v>
      </c>
      <c r="AC5" s="707">
        <v>3.0000000000000001E-3</v>
      </c>
      <c r="AD5" s="707">
        <v>1.278</v>
      </c>
      <c r="AE5" s="707">
        <v>0.70899999999999996</v>
      </c>
      <c r="AF5" s="707">
        <v>0.53500000000000003</v>
      </c>
      <c r="AG5" s="707">
        <v>0.66600000000000004</v>
      </c>
      <c r="AH5" s="707">
        <v>5.3970000000000002</v>
      </c>
      <c r="AI5" s="707">
        <v>412.35300000000001</v>
      </c>
      <c r="AJ5" s="707">
        <v>1.0389999999999999</v>
      </c>
      <c r="AK5" s="707">
        <v>5.1070000000000002</v>
      </c>
      <c r="AL5" s="707">
        <v>3.5000000000000003E-2</v>
      </c>
      <c r="AM5" s="707">
        <v>3.544</v>
      </c>
      <c r="AN5" s="707">
        <v>1.2E-2</v>
      </c>
      <c r="AO5" s="707">
        <v>4.4889999999999999</v>
      </c>
      <c r="AP5" s="707">
        <v>8.9860000000000007</v>
      </c>
      <c r="AQ5" s="707">
        <v>1.2999999999999999E-2</v>
      </c>
      <c r="AR5" s="707">
        <v>0.26500000000000001</v>
      </c>
      <c r="AS5" s="707">
        <v>1.7769999999999999</v>
      </c>
      <c r="AT5" s="707">
        <v>0.95099999999999996</v>
      </c>
      <c r="AU5" s="707">
        <v>11.45</v>
      </c>
      <c r="AV5" s="707">
        <v>3.4420000000000002</v>
      </c>
      <c r="AW5" s="707">
        <v>11.787000000000001</v>
      </c>
      <c r="AX5" s="707">
        <v>7.335</v>
      </c>
      <c r="AY5" s="707">
        <v>9.7550000000000097</v>
      </c>
      <c r="AZ5" s="707">
        <v>12.670999999999999</v>
      </c>
      <c r="BA5" s="707">
        <v>5.093</v>
      </c>
      <c r="BB5" s="707">
        <v>0.81</v>
      </c>
      <c r="BC5" s="707">
        <v>2.8290000000000002</v>
      </c>
      <c r="BD5" s="707">
        <v>425.51600000000002</v>
      </c>
      <c r="BE5" s="707">
        <v>283.33800000000002</v>
      </c>
      <c r="BF5" s="707">
        <v>187.37</v>
      </c>
      <c r="BG5" s="707">
        <v>350.62299999999999</v>
      </c>
    </row>
    <row r="6" spans="1:59" ht="15" customHeight="1">
      <c r="A6" s="1614"/>
      <c r="B6" s="1621"/>
      <c r="C6" s="1032" t="s">
        <v>1197</v>
      </c>
      <c r="D6" s="707">
        <v>0</v>
      </c>
      <c r="E6" s="707">
        <v>3.0688</v>
      </c>
      <c r="F6" s="707"/>
      <c r="G6" s="707"/>
      <c r="H6" s="707"/>
      <c r="I6" s="707"/>
      <c r="J6" s="707"/>
      <c r="K6" s="707"/>
      <c r="L6" s="707"/>
      <c r="M6" s="707"/>
      <c r="N6" s="707"/>
      <c r="O6" s="707">
        <v>2.5747</v>
      </c>
      <c r="P6" s="707"/>
      <c r="Q6" s="707"/>
      <c r="R6" s="707"/>
      <c r="S6" s="707"/>
      <c r="T6" s="707"/>
      <c r="U6" s="707">
        <v>0.19286</v>
      </c>
      <c r="V6" s="707">
        <v>1053.1455000000001</v>
      </c>
      <c r="W6" s="707"/>
      <c r="X6" s="707">
        <v>1290.976557</v>
      </c>
      <c r="Y6" s="707">
        <v>6.5947360000000002</v>
      </c>
      <c r="Z6" s="707">
        <v>1.3852E-2</v>
      </c>
      <c r="AA6" s="707">
        <v>1.3365999999999999E-2</v>
      </c>
      <c r="AB6" s="707">
        <v>9.5729999999999999E-3</v>
      </c>
      <c r="AC6" s="707">
        <v>3.3002999999999998E-2</v>
      </c>
      <c r="AD6" s="707">
        <v>27.665423759999999</v>
      </c>
      <c r="AE6" s="707">
        <v>23.76193936</v>
      </c>
      <c r="AF6" s="707">
        <v>18.883086559999999</v>
      </c>
      <c r="AG6" s="707">
        <v>18.681369360000001</v>
      </c>
      <c r="AH6" s="707">
        <v>102.41315656</v>
      </c>
      <c r="AI6" s="707">
        <v>5282.0111684000003</v>
      </c>
      <c r="AJ6" s="707">
        <v>37.993540000000003</v>
      </c>
      <c r="AK6" s="707">
        <v>71.726830000000007</v>
      </c>
      <c r="AL6" s="707">
        <v>0.38590000000000002</v>
      </c>
      <c r="AM6" s="707">
        <v>36.777189999999997</v>
      </c>
      <c r="AN6" s="707">
        <v>0.12873999999999999</v>
      </c>
      <c r="AO6" s="707">
        <v>45.499369999999999</v>
      </c>
      <c r="AP6" s="707">
        <v>114.94315586</v>
      </c>
      <c r="AQ6" s="707">
        <v>0.12877</v>
      </c>
      <c r="AR6" s="707">
        <v>0.86902599999999997</v>
      </c>
      <c r="AS6" s="707">
        <v>39.181032000000002</v>
      </c>
      <c r="AT6" s="707">
        <v>18.424175999999999</v>
      </c>
      <c r="AU6" s="707">
        <v>115.64455</v>
      </c>
      <c r="AV6" s="707">
        <v>6.9991180000000002</v>
      </c>
      <c r="AW6" s="707">
        <v>73.835868000000005</v>
      </c>
      <c r="AX6" s="707">
        <v>91.235327999999996</v>
      </c>
      <c r="AY6" s="707">
        <v>45.970362000000002</v>
      </c>
      <c r="AZ6" s="707">
        <v>28.094090999999999</v>
      </c>
      <c r="BA6" s="707">
        <v>17.010631</v>
      </c>
      <c r="BB6" s="707">
        <v>7.7979200000000004</v>
      </c>
      <c r="BC6" s="707">
        <v>11.865278999999999</v>
      </c>
      <c r="BD6" s="707">
        <v>3787.6528955409999</v>
      </c>
      <c r="BE6" s="707">
        <v>1927.0904988960001</v>
      </c>
      <c r="BF6" s="707">
        <v>806.59006596300003</v>
      </c>
      <c r="BG6" s="707">
        <v>864.605548</v>
      </c>
    </row>
    <row r="7" spans="1:59" ht="15" customHeight="1">
      <c r="A7" s="1614"/>
      <c r="B7" s="1622" t="s">
        <v>1195</v>
      </c>
      <c r="C7" s="1030" t="s">
        <v>1185</v>
      </c>
      <c r="D7" s="708"/>
      <c r="E7" s="708"/>
      <c r="F7" s="708"/>
      <c r="G7" s="708"/>
      <c r="H7" s="708"/>
      <c r="I7" s="708"/>
      <c r="J7" s="708"/>
      <c r="K7" s="708"/>
      <c r="L7" s="708">
        <v>0.21</v>
      </c>
      <c r="M7" s="708">
        <v>1.9179999999999999</v>
      </c>
      <c r="N7" s="708">
        <v>3.5139999999999998</v>
      </c>
      <c r="O7" s="708">
        <v>0.68500000000000005</v>
      </c>
      <c r="P7" s="712">
        <v>0.47399999999999998</v>
      </c>
      <c r="Q7" s="712">
        <v>0.59899999999999998</v>
      </c>
      <c r="R7" s="712">
        <v>0.33600000000000002</v>
      </c>
      <c r="S7" s="712">
        <v>0.13300000000000001</v>
      </c>
      <c r="T7" s="712">
        <v>0.312</v>
      </c>
      <c r="U7" s="712">
        <v>0.41199999999999998</v>
      </c>
      <c r="V7" s="712">
        <v>0.22800000000000001</v>
      </c>
      <c r="W7" s="712">
        <v>7.2999999999999995E-2</v>
      </c>
      <c r="X7" s="712">
        <v>6.0999999999999999E-2</v>
      </c>
      <c r="Y7" s="712">
        <v>0.13700000000000001</v>
      </c>
      <c r="Z7" s="712">
        <v>0.77</v>
      </c>
      <c r="AA7" s="712">
        <v>0.114</v>
      </c>
      <c r="AB7" s="712">
        <v>1.0999999999999999E-2</v>
      </c>
      <c r="AC7" s="712">
        <v>1.2999999999999999E-2</v>
      </c>
      <c r="AD7" s="712">
        <v>1.6E-2</v>
      </c>
      <c r="AE7" s="712">
        <v>1E-3</v>
      </c>
      <c r="AF7" s="712">
        <v>1E-3</v>
      </c>
      <c r="AG7" s="712">
        <v>0</v>
      </c>
      <c r="AH7" s="712">
        <v>0</v>
      </c>
      <c r="AI7" s="712">
        <v>4.0000000000000001E-3</v>
      </c>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row>
    <row r="8" spans="1:59" ht="15" customHeight="1" thickBot="1">
      <c r="A8" s="1615"/>
      <c r="B8" s="1623"/>
      <c r="C8" s="1031" t="s">
        <v>1197</v>
      </c>
      <c r="D8" s="713"/>
      <c r="E8" s="713"/>
      <c r="F8" s="713"/>
      <c r="G8" s="713"/>
      <c r="H8" s="713"/>
      <c r="I8" s="713"/>
      <c r="J8" s="713"/>
      <c r="K8" s="713"/>
      <c r="L8" s="713">
        <v>13.451158100000001</v>
      </c>
      <c r="M8" s="713">
        <v>131.20906170000001</v>
      </c>
      <c r="N8" s="713">
        <v>230.3431554</v>
      </c>
      <c r="O8" s="713">
        <v>47.694909699999997</v>
      </c>
      <c r="P8" s="713">
        <v>38.876654600000002</v>
      </c>
      <c r="Q8" s="713">
        <v>54.529151300000002</v>
      </c>
      <c r="R8" s="713">
        <v>25.414588200000001</v>
      </c>
      <c r="S8" s="713">
        <v>21.521488049999999</v>
      </c>
      <c r="T8" s="713">
        <v>22.447939250000001</v>
      </c>
      <c r="U8" s="713">
        <v>27.42257305</v>
      </c>
      <c r="V8" s="713">
        <v>2.9695108499999998</v>
      </c>
      <c r="W8" s="713">
        <v>0.83178295000000002</v>
      </c>
      <c r="X8" s="713">
        <v>0.85838667000000002</v>
      </c>
      <c r="Y8" s="713">
        <v>1.8719317900000001</v>
      </c>
      <c r="Z8" s="713">
        <v>1.24694338</v>
      </c>
      <c r="AA8" s="713">
        <v>2.3047933600000001</v>
      </c>
      <c r="AB8" s="713">
        <v>0.27352124999999999</v>
      </c>
      <c r="AC8" s="713">
        <v>0.45539750000000001</v>
      </c>
      <c r="AD8" s="713">
        <v>0.57048915</v>
      </c>
      <c r="AE8" s="713">
        <v>3.7503000000000002E-2</v>
      </c>
      <c r="AF8" s="713">
        <v>3.6481350000000003E-2</v>
      </c>
      <c r="AG8" s="713">
        <v>0</v>
      </c>
      <c r="AH8" s="713">
        <v>0</v>
      </c>
      <c r="AI8" s="713">
        <v>0.10671297</v>
      </c>
      <c r="AJ8" s="713"/>
      <c r="AK8" s="713"/>
      <c r="AL8" s="713"/>
      <c r="AM8" s="713"/>
      <c r="AN8" s="713"/>
      <c r="AO8" s="713"/>
      <c r="AP8" s="713"/>
      <c r="AQ8" s="713"/>
      <c r="AR8" s="713"/>
      <c r="AS8" s="713"/>
      <c r="AT8" s="713"/>
      <c r="AU8" s="713"/>
      <c r="AV8" s="713"/>
      <c r="AW8" s="713"/>
      <c r="AX8" s="713"/>
      <c r="AY8" s="713"/>
      <c r="AZ8" s="713"/>
      <c r="BA8" s="713"/>
      <c r="BB8" s="713"/>
      <c r="BC8" s="713"/>
      <c r="BD8" s="713"/>
      <c r="BE8" s="713"/>
      <c r="BF8" s="713"/>
      <c r="BG8" s="713"/>
    </row>
    <row r="9" spans="1:59" ht="15" customHeight="1" thickTop="1">
      <c r="A9" s="1613" t="s">
        <v>166</v>
      </c>
      <c r="B9" s="1624" t="s">
        <v>1190</v>
      </c>
      <c r="C9" s="1211" t="s">
        <v>1185</v>
      </c>
      <c r="D9" s="707">
        <v>732.173</v>
      </c>
      <c r="E9" s="707">
        <v>628.17499999999995</v>
      </c>
      <c r="F9" s="707">
        <v>747.83100000000013</v>
      </c>
      <c r="G9" s="707">
        <v>836.04899999999998</v>
      </c>
      <c r="H9" s="707">
        <v>1489.0219999999999</v>
      </c>
      <c r="I9" s="707">
        <v>1841.4210000000003</v>
      </c>
      <c r="J9" s="707">
        <v>1506.0889999999999</v>
      </c>
      <c r="K9" s="707">
        <v>1873.2080000000005</v>
      </c>
      <c r="L9" s="707">
        <v>2129.601999999999</v>
      </c>
      <c r="M9" s="707">
        <v>1839.0380000000005</v>
      </c>
      <c r="N9" s="707">
        <v>968.17799999999988</v>
      </c>
      <c r="O9" s="707">
        <v>756.54399999999987</v>
      </c>
      <c r="P9" s="707">
        <v>465.49</v>
      </c>
      <c r="Q9" s="707">
        <v>1330.422</v>
      </c>
      <c r="R9" s="707">
        <v>1111.979</v>
      </c>
      <c r="S9" s="707">
        <v>1324.528</v>
      </c>
      <c r="T9" s="707">
        <v>1249.6210000000001</v>
      </c>
      <c r="U9" s="707">
        <v>1475.8810000000001</v>
      </c>
      <c r="V9" s="707">
        <v>1135.6959999999999</v>
      </c>
      <c r="W9" s="707">
        <v>1322.6420000000001</v>
      </c>
      <c r="X9" s="707">
        <v>1568.6189999999999</v>
      </c>
      <c r="Y9" s="707">
        <v>1546.652</v>
      </c>
      <c r="Z9" s="707">
        <v>1190.769</v>
      </c>
      <c r="AA9" s="707">
        <v>2012.4659999999999</v>
      </c>
      <c r="AB9" s="707">
        <v>1461.5350000000001</v>
      </c>
      <c r="AC9" s="707">
        <v>1160.9839999999999</v>
      </c>
      <c r="AD9" s="707">
        <v>614.048</v>
      </c>
      <c r="AE9" s="707">
        <v>1900.62</v>
      </c>
      <c r="AF9" s="707">
        <v>1544.279</v>
      </c>
      <c r="AG9" s="707">
        <v>1297.537</v>
      </c>
      <c r="AH9" s="707">
        <v>1680.865</v>
      </c>
      <c r="AI9" s="707">
        <v>1300.165</v>
      </c>
      <c r="AJ9" s="707">
        <v>717.93</v>
      </c>
      <c r="AK9" s="707">
        <v>904.28</v>
      </c>
      <c r="AL9" s="707">
        <v>512.45000000000005</v>
      </c>
      <c r="AM9" s="707">
        <v>632.64800000000002</v>
      </c>
      <c r="AN9" s="707">
        <v>1053.982</v>
      </c>
      <c r="AO9" s="707">
        <v>718.09500000000003</v>
      </c>
      <c r="AP9" s="707">
        <v>458.45400000000001</v>
      </c>
      <c r="AQ9" s="707">
        <v>284.96300000000002</v>
      </c>
      <c r="AR9" s="707">
        <v>233.77099999999999</v>
      </c>
      <c r="AS9" s="707">
        <v>676.42499999999995</v>
      </c>
      <c r="AT9" s="707">
        <v>442.17899999999997</v>
      </c>
      <c r="AU9" s="707">
        <v>914.89700000000005</v>
      </c>
      <c r="AV9" s="707">
        <v>468.68099999999998</v>
      </c>
      <c r="AW9" s="707">
        <v>408.61099999999999</v>
      </c>
      <c r="AX9" s="707">
        <v>444.93299999999999</v>
      </c>
      <c r="AY9" s="707">
        <v>399.81200000000001</v>
      </c>
      <c r="AZ9" s="707">
        <v>270.91399999999999</v>
      </c>
      <c r="BA9" s="707">
        <v>160.58500000000001</v>
      </c>
      <c r="BB9" s="707">
        <v>199.053</v>
      </c>
      <c r="BC9" s="707">
        <v>188.45599999999999</v>
      </c>
      <c r="BD9" s="707">
        <v>189.93199999999999</v>
      </c>
      <c r="BE9" s="707">
        <v>253.52500000000001</v>
      </c>
      <c r="BF9" s="707">
        <v>236.78100000000001</v>
      </c>
      <c r="BG9" s="707">
        <v>314.87</v>
      </c>
    </row>
    <row r="10" spans="1:59" ht="15" customHeight="1">
      <c r="A10" s="1614"/>
      <c r="B10" s="1621"/>
      <c r="C10" s="1032" t="s">
        <v>1197</v>
      </c>
      <c r="D10" s="707">
        <v>142566</v>
      </c>
      <c r="E10" s="707">
        <v>128634</v>
      </c>
      <c r="F10" s="707">
        <v>164435</v>
      </c>
      <c r="G10" s="707">
        <v>192586</v>
      </c>
      <c r="H10" s="707">
        <v>29882</v>
      </c>
      <c r="I10" s="707">
        <v>31618</v>
      </c>
      <c r="J10" s="707">
        <v>27688</v>
      </c>
      <c r="K10" s="707">
        <v>31894</v>
      </c>
      <c r="L10" s="707">
        <v>26778</v>
      </c>
      <c r="M10" s="707">
        <v>24642</v>
      </c>
      <c r="N10" s="707">
        <v>12819</v>
      </c>
      <c r="O10" s="707">
        <v>9714</v>
      </c>
      <c r="P10" s="707">
        <v>6082</v>
      </c>
      <c r="Q10" s="707">
        <v>21308</v>
      </c>
      <c r="R10" s="707">
        <v>15700</v>
      </c>
      <c r="S10" s="707">
        <v>18588</v>
      </c>
      <c r="T10" s="707">
        <v>19622</v>
      </c>
      <c r="U10" s="707">
        <v>24774</v>
      </c>
      <c r="V10" s="707">
        <v>28683</v>
      </c>
      <c r="W10" s="707">
        <v>29619</v>
      </c>
      <c r="X10" s="707">
        <v>28764</v>
      </c>
      <c r="Y10" s="707">
        <v>20020</v>
      </c>
      <c r="Z10" s="707">
        <v>14796</v>
      </c>
      <c r="AA10" s="707">
        <v>20640</v>
      </c>
      <c r="AB10" s="707">
        <v>15821</v>
      </c>
      <c r="AC10" s="707">
        <v>11091</v>
      </c>
      <c r="AD10" s="707">
        <v>7076</v>
      </c>
      <c r="AE10" s="707">
        <v>27049</v>
      </c>
      <c r="AF10" s="707">
        <v>22017</v>
      </c>
      <c r="AG10" s="707">
        <v>17628</v>
      </c>
      <c r="AH10" s="707">
        <v>26539</v>
      </c>
      <c r="AI10" s="707">
        <v>18973</v>
      </c>
      <c r="AJ10" s="707">
        <v>15187</v>
      </c>
      <c r="AK10" s="707">
        <v>14135</v>
      </c>
      <c r="AL10" s="707">
        <v>7778</v>
      </c>
      <c r="AM10" s="707">
        <v>8808</v>
      </c>
      <c r="AN10" s="707">
        <v>15993</v>
      </c>
      <c r="AO10" s="707">
        <v>10738</v>
      </c>
      <c r="AP10" s="707">
        <v>8149</v>
      </c>
      <c r="AQ10" s="707">
        <v>4779</v>
      </c>
      <c r="AR10" s="707">
        <v>5173</v>
      </c>
      <c r="AS10" s="707">
        <v>13848</v>
      </c>
      <c r="AT10" s="707">
        <v>10308</v>
      </c>
      <c r="AU10" s="707">
        <v>27024</v>
      </c>
      <c r="AV10" s="707">
        <v>19030</v>
      </c>
      <c r="AW10" s="707">
        <v>17388</v>
      </c>
      <c r="AX10" s="707">
        <v>17481</v>
      </c>
      <c r="AY10" s="707">
        <v>15661</v>
      </c>
      <c r="AZ10" s="707">
        <v>11693</v>
      </c>
      <c r="BA10" s="707">
        <v>7792</v>
      </c>
      <c r="BB10" s="707">
        <v>15129</v>
      </c>
      <c r="BC10" s="707">
        <v>13851</v>
      </c>
      <c r="BD10" s="707">
        <v>11413</v>
      </c>
      <c r="BE10" s="707">
        <v>13426</v>
      </c>
      <c r="BF10" s="707">
        <v>12061</v>
      </c>
      <c r="BG10" s="707">
        <v>16187</v>
      </c>
    </row>
    <row r="11" spans="1:59" ht="15" customHeight="1">
      <c r="A11" s="1614"/>
      <c r="B11" s="1625" t="s">
        <v>1191</v>
      </c>
      <c r="C11" s="1030" t="s">
        <v>1185</v>
      </c>
      <c r="D11" s="708">
        <v>0.4</v>
      </c>
      <c r="E11" s="708">
        <v>2</v>
      </c>
      <c r="F11" s="708">
        <v>1</v>
      </c>
      <c r="G11" s="708">
        <v>0.46</v>
      </c>
      <c r="H11" s="708">
        <v>4</v>
      </c>
      <c r="I11" s="708">
        <v>3</v>
      </c>
      <c r="J11" s="708">
        <v>2</v>
      </c>
      <c r="K11" s="708">
        <v>1</v>
      </c>
      <c r="L11" s="708">
        <v>1</v>
      </c>
      <c r="M11" s="708">
        <v>1</v>
      </c>
      <c r="N11" s="708">
        <v>1</v>
      </c>
      <c r="O11" s="708">
        <v>7.25</v>
      </c>
      <c r="P11" s="708">
        <v>3.5270000000000001</v>
      </c>
      <c r="Q11" s="708">
        <v>10</v>
      </c>
      <c r="R11" s="708">
        <v>11</v>
      </c>
      <c r="S11" s="708">
        <v>10.108000000000001</v>
      </c>
      <c r="T11" s="708">
        <v>5.1630000000000003</v>
      </c>
      <c r="U11" s="708">
        <v>5.1950000000000003</v>
      </c>
      <c r="V11" s="708">
        <v>1.1140000000000001</v>
      </c>
      <c r="W11" s="708">
        <v>0.79200000000000004</v>
      </c>
      <c r="X11" s="708">
        <v>0.878</v>
      </c>
      <c r="Y11" s="708">
        <v>2.5259999999999998</v>
      </c>
      <c r="Z11" s="708">
        <v>1.2729999999999999</v>
      </c>
      <c r="AA11" s="708">
        <v>2.0219999999999998</v>
      </c>
      <c r="AB11" s="708">
        <v>1.5349999999999999</v>
      </c>
      <c r="AC11" s="708">
        <v>2.956</v>
      </c>
      <c r="AD11" s="708">
        <v>1.5589999999999999</v>
      </c>
      <c r="AE11" s="708">
        <v>3.52</v>
      </c>
      <c r="AF11" s="708">
        <v>0</v>
      </c>
      <c r="AG11" s="708">
        <v>3.88</v>
      </c>
      <c r="AH11" s="708">
        <v>5.1840000000000002</v>
      </c>
      <c r="AI11" s="708">
        <v>4.3620000000000001</v>
      </c>
      <c r="AJ11" s="708">
        <v>2.302</v>
      </c>
      <c r="AK11" s="708">
        <v>3.5950000000000002</v>
      </c>
      <c r="AL11" s="708">
        <v>2.67</v>
      </c>
      <c r="AM11" s="708">
        <v>2.052</v>
      </c>
      <c r="AN11" s="708">
        <v>2.331</v>
      </c>
      <c r="AO11" s="708">
        <v>4.4660000000000002</v>
      </c>
      <c r="AP11" s="708">
        <v>2.4980000000000002</v>
      </c>
      <c r="AQ11" s="708">
        <v>1.2030000000000001</v>
      </c>
      <c r="AR11" s="708">
        <v>2.3580000000000001</v>
      </c>
      <c r="AS11" s="708">
        <v>5.3739999999999997</v>
      </c>
      <c r="AT11" s="708">
        <v>1.046</v>
      </c>
      <c r="AU11" s="708">
        <v>1.306</v>
      </c>
      <c r="AV11" s="708">
        <v>1.41</v>
      </c>
      <c r="AW11" s="708">
        <v>3.0249999999999999</v>
      </c>
      <c r="AX11" s="708">
        <v>33.427999999999997</v>
      </c>
      <c r="AY11" s="708">
        <v>126.846</v>
      </c>
      <c r="AZ11" s="708">
        <v>106.97199999999999</v>
      </c>
      <c r="BA11" s="708">
        <v>139.00399999999999</v>
      </c>
      <c r="BB11" s="708">
        <v>230.09399999999999</v>
      </c>
      <c r="BC11" s="708">
        <v>50.374000000000002</v>
      </c>
      <c r="BD11" s="708">
        <v>108.99</v>
      </c>
      <c r="BE11" s="708">
        <v>7.2210000000000001</v>
      </c>
      <c r="BF11" s="708">
        <v>0.625</v>
      </c>
      <c r="BG11" s="708">
        <v>3.0379999999999998</v>
      </c>
    </row>
    <row r="12" spans="1:59" ht="15" customHeight="1">
      <c r="A12" s="1614"/>
      <c r="B12" s="1619"/>
      <c r="C12" s="1030" t="s">
        <v>1197</v>
      </c>
      <c r="D12" s="708">
        <v>1</v>
      </c>
      <c r="E12" s="708">
        <v>3</v>
      </c>
      <c r="F12" s="708">
        <v>2</v>
      </c>
      <c r="G12" s="708">
        <v>70</v>
      </c>
      <c r="H12" s="708">
        <v>129</v>
      </c>
      <c r="I12" s="708">
        <v>111</v>
      </c>
      <c r="J12" s="708">
        <v>68</v>
      </c>
      <c r="K12" s="708">
        <v>36</v>
      </c>
      <c r="L12" s="708">
        <v>39</v>
      </c>
      <c r="M12" s="708">
        <v>51</v>
      </c>
      <c r="N12" s="708">
        <v>41</v>
      </c>
      <c r="O12" s="708">
        <v>137</v>
      </c>
      <c r="P12" s="708">
        <v>112</v>
      </c>
      <c r="Q12" s="708">
        <v>152</v>
      </c>
      <c r="R12" s="708">
        <v>98</v>
      </c>
      <c r="S12" s="708">
        <v>72</v>
      </c>
      <c r="T12" s="708">
        <v>28</v>
      </c>
      <c r="U12" s="708">
        <v>22</v>
      </c>
      <c r="V12" s="708">
        <v>15</v>
      </c>
      <c r="W12" s="708">
        <v>20</v>
      </c>
      <c r="X12" s="708">
        <v>24</v>
      </c>
      <c r="Y12" s="708">
        <v>73</v>
      </c>
      <c r="Z12" s="708">
        <v>24</v>
      </c>
      <c r="AA12" s="708">
        <v>61</v>
      </c>
      <c r="AB12" s="708">
        <v>60</v>
      </c>
      <c r="AC12" s="708">
        <v>147</v>
      </c>
      <c r="AD12" s="708">
        <v>95</v>
      </c>
      <c r="AE12" s="708">
        <v>270</v>
      </c>
      <c r="AF12" s="708">
        <v>0</v>
      </c>
      <c r="AG12" s="708">
        <v>165</v>
      </c>
      <c r="AH12" s="708">
        <v>68</v>
      </c>
      <c r="AI12" s="708">
        <v>60</v>
      </c>
      <c r="AJ12" s="708">
        <v>29</v>
      </c>
      <c r="AK12" s="708">
        <v>46</v>
      </c>
      <c r="AL12" s="708">
        <v>25</v>
      </c>
      <c r="AM12" s="708">
        <v>21</v>
      </c>
      <c r="AN12" s="708">
        <v>11</v>
      </c>
      <c r="AO12" s="708">
        <v>80</v>
      </c>
      <c r="AP12" s="708">
        <v>88</v>
      </c>
      <c r="AQ12" s="708">
        <v>34</v>
      </c>
      <c r="AR12" s="708">
        <v>51</v>
      </c>
      <c r="AS12" s="708">
        <v>93</v>
      </c>
      <c r="AT12" s="708">
        <v>13</v>
      </c>
      <c r="AU12" s="708">
        <v>16</v>
      </c>
      <c r="AV12" s="708">
        <v>17</v>
      </c>
      <c r="AW12" s="708">
        <v>38</v>
      </c>
      <c r="AX12" s="708">
        <v>23</v>
      </c>
      <c r="AY12" s="708">
        <v>66</v>
      </c>
      <c r="AZ12" s="708">
        <v>4131</v>
      </c>
      <c r="BA12" s="708">
        <v>5554</v>
      </c>
      <c r="BB12" s="708">
        <v>9442</v>
      </c>
      <c r="BC12" s="708">
        <v>1974</v>
      </c>
      <c r="BD12" s="708">
        <v>4402</v>
      </c>
      <c r="BE12" s="708">
        <v>160</v>
      </c>
      <c r="BF12" s="708">
        <v>9</v>
      </c>
      <c r="BG12" s="708">
        <v>27</v>
      </c>
    </row>
    <row r="13" spans="1:59" ht="15" customHeight="1">
      <c r="A13" s="1614"/>
      <c r="B13" s="1620" t="s">
        <v>1192</v>
      </c>
      <c r="C13" s="1032" t="s">
        <v>1185</v>
      </c>
      <c r="D13" s="707">
        <v>24.96</v>
      </c>
      <c r="E13" s="707">
        <v>14688</v>
      </c>
      <c r="F13" s="707">
        <v>1284.0730000000003</v>
      </c>
      <c r="G13" s="707">
        <v>1027.2040000000015</v>
      </c>
      <c r="H13" s="707">
        <v>3078.6029999999992</v>
      </c>
      <c r="I13" s="707">
        <v>2768.9549999999981</v>
      </c>
      <c r="J13" s="707">
        <v>69743.623000000007</v>
      </c>
      <c r="K13" s="707">
        <v>1396.5599999999977</v>
      </c>
      <c r="L13" s="707">
        <v>49486.157999999996</v>
      </c>
      <c r="M13" s="707">
        <v>1155.4079999999958</v>
      </c>
      <c r="N13" s="707">
        <v>53.0230000000156</v>
      </c>
      <c r="O13" s="707">
        <v>3263.9499999999825</v>
      </c>
      <c r="P13" s="707">
        <v>382.70499999999998</v>
      </c>
      <c r="Q13" s="707">
        <v>2</v>
      </c>
      <c r="R13" s="707">
        <v>19406</v>
      </c>
      <c r="S13" s="707">
        <v>305.69600000000003</v>
      </c>
      <c r="T13" s="707">
        <v>259.298</v>
      </c>
      <c r="U13" s="707">
        <v>924.56899999999996</v>
      </c>
      <c r="V13" s="707">
        <v>197.57300000000001</v>
      </c>
      <c r="W13" s="707">
        <v>2.008</v>
      </c>
      <c r="X13" s="707">
        <v>2.4E-2</v>
      </c>
      <c r="Y13" s="707">
        <v>154.655</v>
      </c>
      <c r="Z13" s="707">
        <v>2.044</v>
      </c>
      <c r="AA13" s="707">
        <v>0.47399999999999998</v>
      </c>
      <c r="AB13" s="707">
        <v>5.5E-2</v>
      </c>
      <c r="AC13" s="707">
        <v>19299.698</v>
      </c>
      <c r="AD13" s="707">
        <v>0.187</v>
      </c>
      <c r="AE13" s="707">
        <v>25500.135999999999</v>
      </c>
      <c r="AF13" s="707">
        <v>21.54</v>
      </c>
      <c r="AG13" s="707">
        <v>5042.1130000000003</v>
      </c>
      <c r="AH13" s="707">
        <v>11.295</v>
      </c>
      <c r="AI13" s="707">
        <v>122.81699999999999</v>
      </c>
      <c r="AJ13" s="707">
        <v>133.28399999999999</v>
      </c>
      <c r="AK13" s="707">
        <v>0.14000000000000001</v>
      </c>
      <c r="AL13" s="707">
        <v>0.51500000000000001</v>
      </c>
      <c r="AM13" s="707">
        <v>3017.2359999999999</v>
      </c>
      <c r="AN13" s="707">
        <v>20.878</v>
      </c>
      <c r="AO13" s="707">
        <v>6310.0460000000003</v>
      </c>
      <c r="AP13" s="707">
        <v>1250.0999999999999</v>
      </c>
      <c r="AQ13" s="707">
        <v>2.0299999999999998</v>
      </c>
      <c r="AR13" s="707">
        <v>0</v>
      </c>
      <c r="AS13" s="707">
        <v>305.00700000000001</v>
      </c>
      <c r="AT13" s="707">
        <v>240.1</v>
      </c>
      <c r="AU13" s="707">
        <v>49.994999999999997</v>
      </c>
      <c r="AV13" s="707">
        <v>0</v>
      </c>
      <c r="AW13" s="707">
        <v>705.57</v>
      </c>
      <c r="AX13" s="707">
        <v>1.4E-2</v>
      </c>
      <c r="AY13" s="707">
        <v>0</v>
      </c>
      <c r="AZ13" s="707">
        <v>0</v>
      </c>
      <c r="BA13" s="707">
        <v>0</v>
      </c>
      <c r="BB13" s="707">
        <v>0</v>
      </c>
      <c r="BC13" s="707">
        <v>0</v>
      </c>
      <c r="BD13" s="707">
        <v>1.7999999999999999E-2</v>
      </c>
      <c r="BE13" s="707">
        <v>5.3999999999999999E-2</v>
      </c>
      <c r="BF13" s="707">
        <v>0</v>
      </c>
      <c r="BG13" s="707">
        <v>977.55</v>
      </c>
    </row>
    <row r="14" spans="1:59" ht="15" customHeight="1">
      <c r="A14" s="1614"/>
      <c r="B14" s="1621"/>
      <c r="C14" s="1032" t="s">
        <v>1197</v>
      </c>
      <c r="D14" s="707">
        <v>33</v>
      </c>
      <c r="E14" s="707">
        <v>1000</v>
      </c>
      <c r="F14" s="707">
        <v>1022</v>
      </c>
      <c r="G14" s="707">
        <v>593</v>
      </c>
      <c r="H14" s="707">
        <v>2412</v>
      </c>
      <c r="I14" s="707">
        <v>2514</v>
      </c>
      <c r="J14" s="707">
        <v>5552</v>
      </c>
      <c r="K14" s="707">
        <v>671</v>
      </c>
      <c r="L14" s="707">
        <v>2865</v>
      </c>
      <c r="M14" s="707">
        <v>123</v>
      </c>
      <c r="N14" s="707">
        <v>114</v>
      </c>
      <c r="O14" s="707">
        <v>3518</v>
      </c>
      <c r="P14" s="707">
        <v>17</v>
      </c>
      <c r="Q14" s="707">
        <v>0</v>
      </c>
      <c r="R14" s="707">
        <v>2000</v>
      </c>
      <c r="S14" s="707">
        <v>870</v>
      </c>
      <c r="T14" s="707">
        <v>201</v>
      </c>
      <c r="U14" s="707">
        <v>3011</v>
      </c>
      <c r="V14" s="707">
        <v>1001</v>
      </c>
      <c r="W14" s="707">
        <v>7</v>
      </c>
      <c r="X14" s="707">
        <v>1</v>
      </c>
      <c r="Y14" s="707">
        <v>1011</v>
      </c>
      <c r="Z14" s="707">
        <v>12</v>
      </c>
      <c r="AA14" s="707">
        <v>2</v>
      </c>
      <c r="AB14" s="707">
        <v>0</v>
      </c>
      <c r="AC14" s="707">
        <v>10061</v>
      </c>
      <c r="AD14" s="707">
        <v>1</v>
      </c>
      <c r="AE14" s="707">
        <v>21139</v>
      </c>
      <c r="AF14" s="707">
        <v>18</v>
      </c>
      <c r="AG14" s="707">
        <v>5950</v>
      </c>
      <c r="AH14" s="707">
        <v>10</v>
      </c>
      <c r="AI14" s="707">
        <v>96</v>
      </c>
      <c r="AJ14" s="707">
        <v>106</v>
      </c>
      <c r="AK14" s="707">
        <v>0</v>
      </c>
      <c r="AL14" s="707">
        <v>2</v>
      </c>
      <c r="AM14" s="707">
        <v>2183</v>
      </c>
      <c r="AN14" s="707">
        <v>18</v>
      </c>
      <c r="AO14" s="707">
        <v>5318</v>
      </c>
      <c r="AP14" s="707">
        <v>1500</v>
      </c>
      <c r="AQ14" s="707">
        <v>2</v>
      </c>
      <c r="AR14" s="707">
        <v>0</v>
      </c>
      <c r="AS14" s="707">
        <v>503</v>
      </c>
      <c r="AT14" s="707">
        <v>400</v>
      </c>
      <c r="AU14" s="707">
        <v>65</v>
      </c>
      <c r="AV14" s="707">
        <v>0</v>
      </c>
      <c r="AW14" s="707">
        <v>1000</v>
      </c>
      <c r="AX14" s="707">
        <v>0</v>
      </c>
      <c r="AY14" s="707">
        <v>0</v>
      </c>
      <c r="AZ14" s="707">
        <v>0</v>
      </c>
      <c r="BA14" s="707">
        <v>0</v>
      </c>
      <c r="BB14" s="707">
        <v>0</v>
      </c>
      <c r="BC14" s="707">
        <v>0</v>
      </c>
      <c r="BD14" s="707">
        <v>0</v>
      </c>
      <c r="BE14" s="707">
        <v>0</v>
      </c>
      <c r="BF14" s="707">
        <v>0</v>
      </c>
      <c r="BG14" s="707">
        <v>1565</v>
      </c>
    </row>
    <row r="15" spans="1:59" ht="15" customHeight="1">
      <c r="A15" s="1614"/>
      <c r="B15" s="1622" t="s">
        <v>1193</v>
      </c>
      <c r="C15" s="1030" t="s">
        <v>1185</v>
      </c>
      <c r="D15" s="708">
        <v>139.82400000000001</v>
      </c>
      <c r="E15" s="708">
        <v>437.12200000000001</v>
      </c>
      <c r="F15" s="708">
        <v>1512.355</v>
      </c>
      <c r="G15" s="708">
        <v>2192.3610000000003</v>
      </c>
      <c r="H15" s="708">
        <v>1740.4470000000001</v>
      </c>
      <c r="I15" s="708">
        <v>1850.5689999999995</v>
      </c>
      <c r="J15" s="708">
        <v>3953.5609999999997</v>
      </c>
      <c r="K15" s="708">
        <v>6306.027</v>
      </c>
      <c r="L15" s="708">
        <v>16223.471999999998</v>
      </c>
      <c r="M15" s="708">
        <v>45117.358000000007</v>
      </c>
      <c r="N15" s="708">
        <v>14027.255999999994</v>
      </c>
      <c r="O15" s="708">
        <v>2227.7029999999941</v>
      </c>
      <c r="P15" s="708">
        <v>1943.259</v>
      </c>
      <c r="Q15" s="708">
        <v>5298</v>
      </c>
      <c r="R15" s="708">
        <v>4206</v>
      </c>
      <c r="S15" s="708">
        <v>4046.2860000000001</v>
      </c>
      <c r="T15" s="708">
        <v>4023.5210000000002</v>
      </c>
      <c r="U15" s="708">
        <v>3390.0830000000001</v>
      </c>
      <c r="V15" s="708">
        <v>3901.663</v>
      </c>
      <c r="W15" s="708">
        <v>7375.6239999999998</v>
      </c>
      <c r="X15" s="708">
        <v>9427.3649999999998</v>
      </c>
      <c r="Y15" s="708">
        <v>6947.4269999999997</v>
      </c>
      <c r="Z15" s="708">
        <v>6856.9340000000002</v>
      </c>
      <c r="AA15" s="708">
        <v>10492.361999999999</v>
      </c>
      <c r="AB15" s="708">
        <v>6593.634</v>
      </c>
      <c r="AC15" s="708">
        <v>9741.1689999999999</v>
      </c>
      <c r="AD15" s="708">
        <v>6502.8720000000003</v>
      </c>
      <c r="AE15" s="708">
        <v>10558.782999999999</v>
      </c>
      <c r="AF15" s="708">
        <v>10413.504000000001</v>
      </c>
      <c r="AG15" s="708">
        <v>9311.2849999999999</v>
      </c>
      <c r="AH15" s="708">
        <v>15060.097</v>
      </c>
      <c r="AI15" s="708">
        <v>12937.179</v>
      </c>
      <c r="AJ15" s="708">
        <v>16575.727999999999</v>
      </c>
      <c r="AK15" s="708">
        <v>9386.0869999999995</v>
      </c>
      <c r="AL15" s="708">
        <v>13648.886</v>
      </c>
      <c r="AM15" s="708">
        <v>12093.434999999999</v>
      </c>
      <c r="AN15" s="708">
        <v>7343.1279999999997</v>
      </c>
      <c r="AO15" s="708">
        <v>7015.9560000000001</v>
      </c>
      <c r="AP15" s="708">
        <v>6261.9359999999997</v>
      </c>
      <c r="AQ15" s="708">
        <v>7264.7839999999997</v>
      </c>
      <c r="AR15" s="708">
        <v>12060.191000000001</v>
      </c>
      <c r="AS15" s="708">
        <v>10846.089</v>
      </c>
      <c r="AT15" s="708">
        <v>5196.7889999999998</v>
      </c>
      <c r="AU15" s="708">
        <v>29105.708999999999</v>
      </c>
      <c r="AV15" s="708">
        <v>51200.428</v>
      </c>
      <c r="AW15" s="708">
        <v>39127.743999999999</v>
      </c>
      <c r="AX15" s="708">
        <v>56601.887000000002</v>
      </c>
      <c r="AY15" s="708">
        <v>88286.563999999998</v>
      </c>
      <c r="AZ15" s="708">
        <v>75070.266000000003</v>
      </c>
      <c r="BA15" s="708">
        <v>66112.754000000001</v>
      </c>
      <c r="BB15" s="708">
        <v>107207.52899999999</v>
      </c>
      <c r="BC15" s="708">
        <v>113290.754</v>
      </c>
      <c r="BD15" s="708">
        <v>64384.400999999998</v>
      </c>
      <c r="BE15" s="708">
        <v>51591.902000000002</v>
      </c>
      <c r="BF15" s="708">
        <v>43834.582999999999</v>
      </c>
      <c r="BG15" s="708">
        <v>46101.37</v>
      </c>
    </row>
    <row r="16" spans="1:59" ht="15" customHeight="1" thickBot="1">
      <c r="A16" s="1615"/>
      <c r="B16" s="1623"/>
      <c r="C16" s="1031" t="s">
        <v>1197</v>
      </c>
      <c r="D16" s="713">
        <v>197</v>
      </c>
      <c r="E16" s="713">
        <v>331</v>
      </c>
      <c r="F16" s="713">
        <v>873</v>
      </c>
      <c r="G16" s="713">
        <v>863</v>
      </c>
      <c r="H16" s="713">
        <v>1585</v>
      </c>
      <c r="I16" s="713">
        <v>1981</v>
      </c>
      <c r="J16" s="713">
        <v>2312</v>
      </c>
      <c r="K16" s="713">
        <v>1983</v>
      </c>
      <c r="L16" s="713">
        <v>1218</v>
      </c>
      <c r="M16" s="713">
        <v>2823</v>
      </c>
      <c r="N16" s="713">
        <v>3102</v>
      </c>
      <c r="O16" s="713">
        <v>1556</v>
      </c>
      <c r="P16" s="713">
        <v>1610</v>
      </c>
      <c r="Q16" s="713">
        <v>5866</v>
      </c>
      <c r="R16" s="713">
        <v>3857</v>
      </c>
      <c r="S16" s="713">
        <v>3604</v>
      </c>
      <c r="T16" s="713">
        <v>1458</v>
      </c>
      <c r="U16" s="713">
        <v>1271</v>
      </c>
      <c r="V16" s="713">
        <v>1576</v>
      </c>
      <c r="W16" s="713">
        <v>2241</v>
      </c>
      <c r="X16" s="713">
        <v>3165</v>
      </c>
      <c r="Y16" s="713">
        <v>4392</v>
      </c>
      <c r="Z16" s="713">
        <v>4487</v>
      </c>
      <c r="AA16" s="713">
        <v>6432</v>
      </c>
      <c r="AB16" s="713">
        <v>4229</v>
      </c>
      <c r="AC16" s="713">
        <v>11977</v>
      </c>
      <c r="AD16" s="713">
        <v>5389</v>
      </c>
      <c r="AE16" s="713">
        <v>5484</v>
      </c>
      <c r="AF16" s="713">
        <v>3831</v>
      </c>
      <c r="AG16" s="713">
        <v>4680</v>
      </c>
      <c r="AH16" s="713">
        <v>14255</v>
      </c>
      <c r="AI16" s="713">
        <v>9181</v>
      </c>
      <c r="AJ16" s="713">
        <v>8569</v>
      </c>
      <c r="AK16" s="713">
        <v>5456</v>
      </c>
      <c r="AL16" s="713">
        <v>7282</v>
      </c>
      <c r="AM16" s="713">
        <v>7917</v>
      </c>
      <c r="AN16" s="713">
        <v>4069</v>
      </c>
      <c r="AO16" s="713">
        <v>4753</v>
      </c>
      <c r="AP16" s="713">
        <v>4849</v>
      </c>
      <c r="AQ16" s="713">
        <v>4243</v>
      </c>
      <c r="AR16" s="713">
        <v>9885</v>
      </c>
      <c r="AS16" s="713">
        <v>7960</v>
      </c>
      <c r="AT16" s="713">
        <v>3271</v>
      </c>
      <c r="AU16" s="713">
        <v>9628</v>
      </c>
      <c r="AV16" s="713">
        <v>13853</v>
      </c>
      <c r="AW16" s="713">
        <v>12007</v>
      </c>
      <c r="AX16" s="713">
        <v>11352</v>
      </c>
      <c r="AY16" s="713">
        <v>12612</v>
      </c>
      <c r="AZ16" s="713">
        <v>9316</v>
      </c>
      <c r="BA16" s="713">
        <v>15057</v>
      </c>
      <c r="BB16" s="713">
        <v>32454</v>
      </c>
      <c r="BC16" s="713">
        <v>19547</v>
      </c>
      <c r="BD16" s="713">
        <v>24538</v>
      </c>
      <c r="BE16" s="713">
        <v>12893</v>
      </c>
      <c r="BF16" s="713">
        <v>12297</v>
      </c>
      <c r="BG16" s="713">
        <v>21140</v>
      </c>
    </row>
    <row r="17" spans="1:59" ht="15" customHeight="1" thickTop="1">
      <c r="A17" s="1613" t="s">
        <v>167</v>
      </c>
      <c r="B17" s="1624" t="s">
        <v>1194</v>
      </c>
      <c r="C17" s="1211" t="s">
        <v>1185</v>
      </c>
      <c r="D17" s="707">
        <v>371.5</v>
      </c>
      <c r="E17" s="707">
        <v>7484</v>
      </c>
      <c r="F17" s="707">
        <v>4068</v>
      </c>
      <c r="G17" s="707">
        <v>1798</v>
      </c>
      <c r="H17" s="707">
        <v>6299</v>
      </c>
      <c r="I17" s="707">
        <v>2275</v>
      </c>
      <c r="J17" s="707">
        <v>866</v>
      </c>
      <c r="K17" s="707">
        <v>1005</v>
      </c>
      <c r="L17" s="707">
        <v>6</v>
      </c>
      <c r="M17" s="707">
        <v>5886</v>
      </c>
      <c r="N17" s="707">
        <v>6995</v>
      </c>
      <c r="O17" s="707">
        <v>846</v>
      </c>
      <c r="P17" s="707">
        <v>560</v>
      </c>
      <c r="Q17" s="707">
        <v>1328</v>
      </c>
      <c r="R17" s="707">
        <v>600</v>
      </c>
      <c r="S17" s="707">
        <v>0</v>
      </c>
      <c r="T17" s="707">
        <v>300</v>
      </c>
      <c r="U17" s="707">
        <v>1475</v>
      </c>
      <c r="V17" s="707">
        <v>537</v>
      </c>
      <c r="W17" s="707">
        <v>411.5</v>
      </c>
      <c r="X17" s="707">
        <v>415.7</v>
      </c>
      <c r="Y17" s="707">
        <v>1629</v>
      </c>
      <c r="Z17" s="707">
        <v>1043.9000000000001</v>
      </c>
      <c r="AA17" s="707">
        <v>801</v>
      </c>
      <c r="AB17" s="707">
        <v>769.5</v>
      </c>
      <c r="AC17" s="707">
        <v>767</v>
      </c>
      <c r="AD17" s="707">
        <v>453.8</v>
      </c>
      <c r="AE17" s="707">
        <v>730</v>
      </c>
      <c r="AF17" s="707">
        <v>854.5</v>
      </c>
      <c r="AG17" s="707">
        <v>380</v>
      </c>
      <c r="AH17" s="707">
        <v>771.5</v>
      </c>
      <c r="AI17" s="707">
        <v>501</v>
      </c>
      <c r="AJ17" s="707">
        <v>482</v>
      </c>
      <c r="AK17" s="707">
        <v>619.5</v>
      </c>
      <c r="AL17" s="707">
        <v>1367.1</v>
      </c>
      <c r="AM17" s="707">
        <v>1260.4000000000001</v>
      </c>
      <c r="AN17" s="707">
        <v>554.16</v>
      </c>
      <c r="AO17" s="707">
        <v>798.66</v>
      </c>
      <c r="AP17" s="707">
        <v>1509.4</v>
      </c>
      <c r="AQ17" s="707">
        <v>612.85</v>
      </c>
      <c r="AR17" s="707">
        <v>765.41099999999994</v>
      </c>
      <c r="AS17" s="707">
        <v>848.803</v>
      </c>
      <c r="AT17" s="707">
        <v>2352.0500000000002</v>
      </c>
      <c r="AU17" s="707">
        <v>2238.201</v>
      </c>
      <c r="AV17" s="707">
        <v>3267.93</v>
      </c>
      <c r="AW17" s="707">
        <v>3107.47</v>
      </c>
      <c r="AX17" s="707">
        <v>730.79</v>
      </c>
      <c r="AY17" s="707">
        <v>1338.19</v>
      </c>
      <c r="AZ17" s="707">
        <v>1036.075</v>
      </c>
      <c r="BA17" s="707">
        <v>345.32299999999998</v>
      </c>
      <c r="BB17" s="707">
        <v>238.25</v>
      </c>
      <c r="BC17" s="707">
        <v>190.25</v>
      </c>
      <c r="BD17" s="707">
        <v>630.45000000000005</v>
      </c>
      <c r="BE17" s="707">
        <v>307.95</v>
      </c>
      <c r="BF17" s="707">
        <v>491.005</v>
      </c>
      <c r="BG17" s="707">
        <v>245.108</v>
      </c>
    </row>
    <row r="18" spans="1:59" ht="15" customHeight="1">
      <c r="A18" s="1614"/>
      <c r="B18" s="1621"/>
      <c r="C18" s="1032" t="s">
        <v>1197</v>
      </c>
      <c r="D18" s="707">
        <v>46</v>
      </c>
      <c r="E18" s="707">
        <v>92</v>
      </c>
      <c r="F18" s="707">
        <v>80</v>
      </c>
      <c r="G18" s="707">
        <v>9</v>
      </c>
      <c r="H18" s="707">
        <v>215</v>
      </c>
      <c r="I18" s="707">
        <v>19</v>
      </c>
      <c r="J18" s="707">
        <v>6</v>
      </c>
      <c r="K18" s="707">
        <v>115</v>
      </c>
      <c r="L18" s="707">
        <v>0</v>
      </c>
      <c r="M18" s="707">
        <v>41</v>
      </c>
      <c r="N18" s="707">
        <v>73</v>
      </c>
      <c r="O18" s="707">
        <v>98</v>
      </c>
      <c r="P18" s="707">
        <v>5</v>
      </c>
      <c r="Q18" s="707">
        <v>66</v>
      </c>
      <c r="R18" s="707">
        <v>179</v>
      </c>
      <c r="S18" s="707">
        <v>0</v>
      </c>
      <c r="T18" s="707">
        <v>102</v>
      </c>
      <c r="U18" s="707">
        <v>263</v>
      </c>
      <c r="V18" s="707">
        <v>5</v>
      </c>
      <c r="W18" s="707">
        <v>102</v>
      </c>
      <c r="X18" s="707">
        <v>104</v>
      </c>
      <c r="Y18" s="707">
        <v>190</v>
      </c>
      <c r="Z18" s="707">
        <v>21</v>
      </c>
      <c r="AA18" s="707">
        <v>125</v>
      </c>
      <c r="AB18" s="707">
        <v>170</v>
      </c>
      <c r="AC18" s="707">
        <v>140</v>
      </c>
      <c r="AD18" s="707">
        <v>12</v>
      </c>
      <c r="AE18" s="707">
        <v>13</v>
      </c>
      <c r="AF18" s="707">
        <v>124</v>
      </c>
      <c r="AG18" s="707">
        <v>95</v>
      </c>
      <c r="AH18" s="707">
        <v>119</v>
      </c>
      <c r="AI18" s="707">
        <v>94</v>
      </c>
      <c r="AJ18" s="707">
        <v>72</v>
      </c>
      <c r="AK18" s="707">
        <v>98</v>
      </c>
      <c r="AL18" s="707">
        <v>148</v>
      </c>
      <c r="AM18" s="707">
        <v>170</v>
      </c>
      <c r="AN18" s="707">
        <v>73</v>
      </c>
      <c r="AO18" s="707">
        <v>129</v>
      </c>
      <c r="AP18" s="707">
        <v>154</v>
      </c>
      <c r="AQ18" s="707">
        <v>99</v>
      </c>
      <c r="AR18" s="707">
        <v>108</v>
      </c>
      <c r="AS18" s="707">
        <v>119</v>
      </c>
      <c r="AT18" s="707">
        <v>215</v>
      </c>
      <c r="AU18" s="707">
        <v>223</v>
      </c>
      <c r="AV18" s="707">
        <v>231</v>
      </c>
      <c r="AW18" s="707">
        <v>179</v>
      </c>
      <c r="AX18" s="707">
        <v>113</v>
      </c>
      <c r="AY18" s="707">
        <v>190</v>
      </c>
      <c r="AZ18" s="707">
        <v>153</v>
      </c>
      <c r="BA18" s="707">
        <v>94</v>
      </c>
      <c r="BB18" s="707">
        <v>109</v>
      </c>
      <c r="BC18" s="707">
        <v>8</v>
      </c>
      <c r="BD18" s="707">
        <v>73</v>
      </c>
      <c r="BE18" s="707">
        <v>95</v>
      </c>
      <c r="BF18" s="707">
        <v>164</v>
      </c>
      <c r="BG18" s="707">
        <v>66</v>
      </c>
    </row>
    <row r="19" spans="1:59" ht="15" customHeight="1">
      <c r="A19" s="1614"/>
      <c r="B19" s="1625" t="s">
        <v>1192</v>
      </c>
      <c r="C19" s="1030" t="s">
        <v>1185</v>
      </c>
      <c r="D19" s="708">
        <v>542</v>
      </c>
      <c r="E19" s="708">
        <v>431</v>
      </c>
      <c r="F19" s="708">
        <v>73</v>
      </c>
      <c r="G19" s="708">
        <v>4</v>
      </c>
      <c r="H19" s="708">
        <v>106</v>
      </c>
      <c r="I19" s="708">
        <v>208</v>
      </c>
      <c r="J19" s="708">
        <v>78</v>
      </c>
      <c r="K19" s="708">
        <v>277</v>
      </c>
      <c r="L19" s="708">
        <v>0.3</v>
      </c>
      <c r="M19" s="708">
        <v>1</v>
      </c>
      <c r="N19" s="708">
        <v>25</v>
      </c>
      <c r="O19" s="708">
        <v>4226.1450000000004</v>
      </c>
      <c r="P19" s="708">
        <v>139.364</v>
      </c>
      <c r="Q19" s="708">
        <v>140</v>
      </c>
      <c r="R19" s="708">
        <v>61</v>
      </c>
      <c r="S19" s="708">
        <v>168.81200000000001</v>
      </c>
      <c r="T19" s="708">
        <v>31.192</v>
      </c>
      <c r="U19" s="708">
        <v>4229.0240000000003</v>
      </c>
      <c r="V19" s="708">
        <v>4194.13</v>
      </c>
      <c r="W19" s="708">
        <v>282.97000000000003</v>
      </c>
      <c r="X19" s="708">
        <v>4225.9390000000003</v>
      </c>
      <c r="Y19" s="708">
        <v>926.89800000000002</v>
      </c>
      <c r="Z19" s="708">
        <v>631.64200000000005</v>
      </c>
      <c r="AA19" s="708">
        <v>2697.0970000000002</v>
      </c>
      <c r="AB19" s="708">
        <v>3.62</v>
      </c>
      <c r="AC19" s="708">
        <v>405.30900000000003</v>
      </c>
      <c r="AD19" s="708">
        <v>0.4</v>
      </c>
      <c r="AE19" s="708">
        <v>25.077999999999999</v>
      </c>
      <c r="AF19" s="708">
        <v>2526.8009999999999</v>
      </c>
      <c r="AG19" s="708">
        <v>2602.712</v>
      </c>
      <c r="AH19" s="708">
        <v>2608.4810000000002</v>
      </c>
      <c r="AI19" s="708">
        <v>2089.5340000000001</v>
      </c>
      <c r="AJ19" s="708">
        <v>2510.9949999999999</v>
      </c>
      <c r="AK19" s="708">
        <v>2793.8710000000001</v>
      </c>
      <c r="AL19" s="708">
        <v>1028.886</v>
      </c>
      <c r="AM19" s="708">
        <v>8205.7350000000006</v>
      </c>
      <c r="AN19" s="708">
        <v>539.74199999999996</v>
      </c>
      <c r="AO19" s="708">
        <v>552.70699999999999</v>
      </c>
      <c r="AP19" s="708">
        <v>2243.893</v>
      </c>
      <c r="AQ19" s="708">
        <v>1480.8389999999999</v>
      </c>
      <c r="AR19" s="708">
        <v>475.90800000000002</v>
      </c>
      <c r="AS19" s="708">
        <v>7309.4809999999998</v>
      </c>
      <c r="AT19" s="708">
        <v>287.94499999999999</v>
      </c>
      <c r="AU19" s="708">
        <v>194.08099999999999</v>
      </c>
      <c r="AV19" s="708">
        <v>1126.9169999999999</v>
      </c>
      <c r="AW19" s="708">
        <v>3726.174</v>
      </c>
      <c r="AX19" s="708">
        <v>3138.8960000000002</v>
      </c>
      <c r="AY19" s="708">
        <v>15366.629000000001</v>
      </c>
      <c r="AZ19" s="708">
        <v>516.21199999999999</v>
      </c>
      <c r="BA19" s="708">
        <v>1190.1420000000001</v>
      </c>
      <c r="BB19" s="708">
        <v>775.01199999999994</v>
      </c>
      <c r="BC19" s="708">
        <v>554.43899999999996</v>
      </c>
      <c r="BD19" s="708">
        <v>163.87899999999999</v>
      </c>
      <c r="BE19" s="708">
        <v>150.482</v>
      </c>
      <c r="BF19" s="708">
        <v>154.97200000000001</v>
      </c>
      <c r="BG19" s="708">
        <v>1259.1969999999999</v>
      </c>
    </row>
    <row r="20" spans="1:59" ht="15" customHeight="1">
      <c r="A20" s="1614"/>
      <c r="B20" s="1619"/>
      <c r="C20" s="1030" t="s">
        <v>1197</v>
      </c>
      <c r="D20" s="708">
        <v>1917</v>
      </c>
      <c r="E20" s="708">
        <v>1178</v>
      </c>
      <c r="F20" s="708">
        <v>308</v>
      </c>
      <c r="G20" s="708">
        <v>44</v>
      </c>
      <c r="H20" s="708">
        <v>409</v>
      </c>
      <c r="I20" s="708">
        <v>867</v>
      </c>
      <c r="J20" s="708">
        <v>484</v>
      </c>
      <c r="K20" s="708">
        <v>967</v>
      </c>
      <c r="L20" s="708">
        <v>2</v>
      </c>
      <c r="M20" s="708">
        <v>3</v>
      </c>
      <c r="N20" s="708">
        <v>69</v>
      </c>
      <c r="O20" s="708">
        <v>43019</v>
      </c>
      <c r="P20" s="708">
        <v>1216</v>
      </c>
      <c r="Q20" s="708">
        <v>6537</v>
      </c>
      <c r="R20" s="708">
        <v>529</v>
      </c>
      <c r="S20" s="708">
        <v>4181</v>
      </c>
      <c r="T20" s="708">
        <v>340</v>
      </c>
      <c r="U20" s="708">
        <v>31198</v>
      </c>
      <c r="V20" s="708">
        <v>31239</v>
      </c>
      <c r="W20" s="708">
        <v>3032</v>
      </c>
      <c r="X20" s="708">
        <v>36323</v>
      </c>
      <c r="Y20" s="708">
        <v>8433</v>
      </c>
      <c r="Z20" s="708">
        <v>5523</v>
      </c>
      <c r="AA20" s="708">
        <v>22206</v>
      </c>
      <c r="AB20" s="708">
        <v>29</v>
      </c>
      <c r="AC20" s="708">
        <v>2279</v>
      </c>
      <c r="AD20" s="708">
        <v>3</v>
      </c>
      <c r="AE20" s="708">
        <v>188</v>
      </c>
      <c r="AF20" s="708">
        <v>25101</v>
      </c>
      <c r="AG20" s="708">
        <v>26501</v>
      </c>
      <c r="AH20" s="708">
        <v>31351</v>
      </c>
      <c r="AI20" s="708">
        <v>21260</v>
      </c>
      <c r="AJ20" s="708">
        <v>26530</v>
      </c>
      <c r="AK20" s="708">
        <v>11071</v>
      </c>
      <c r="AL20" s="708">
        <v>8036</v>
      </c>
      <c r="AM20" s="708">
        <v>101991</v>
      </c>
      <c r="AN20" s="708">
        <v>6024</v>
      </c>
      <c r="AO20" s="708">
        <v>5623</v>
      </c>
      <c r="AP20" s="708">
        <v>24186</v>
      </c>
      <c r="AQ20" s="708">
        <v>13236</v>
      </c>
      <c r="AR20" s="708">
        <v>6429</v>
      </c>
      <c r="AS20" s="708">
        <v>121165</v>
      </c>
      <c r="AT20" s="708">
        <v>5107</v>
      </c>
      <c r="AU20" s="708">
        <v>4292</v>
      </c>
      <c r="AV20" s="708">
        <v>11378</v>
      </c>
      <c r="AW20" s="708">
        <v>41509</v>
      </c>
      <c r="AX20" s="708">
        <v>38385</v>
      </c>
      <c r="AY20" s="708">
        <v>133165</v>
      </c>
      <c r="AZ20" s="708">
        <v>8263</v>
      </c>
      <c r="BA20" s="708">
        <v>13930</v>
      </c>
      <c r="BB20" s="708">
        <v>13640</v>
      </c>
      <c r="BC20" s="708">
        <v>10224</v>
      </c>
      <c r="BD20" s="708">
        <v>3751</v>
      </c>
      <c r="BE20" s="708">
        <v>2847</v>
      </c>
      <c r="BF20" s="708">
        <v>1168</v>
      </c>
      <c r="BG20" s="708">
        <v>9993</v>
      </c>
    </row>
    <row r="21" spans="1:59" ht="15" customHeight="1">
      <c r="A21" s="1614"/>
      <c r="B21" s="1616" t="s">
        <v>1539</v>
      </c>
      <c r="C21" s="1032" t="s">
        <v>1185</v>
      </c>
      <c r="D21" s="707"/>
      <c r="E21" s="707"/>
      <c r="F21" s="707"/>
      <c r="G21" s="707"/>
      <c r="H21" s="707"/>
      <c r="I21" s="707"/>
      <c r="J21" s="707"/>
      <c r="K21" s="707"/>
      <c r="L21" s="707"/>
      <c r="M21" s="707"/>
      <c r="N21" s="707"/>
      <c r="O21" s="707"/>
      <c r="P21" s="707"/>
      <c r="Q21" s="707"/>
      <c r="R21" s="707"/>
      <c r="S21" s="707"/>
      <c r="T21" s="707"/>
      <c r="U21" s="707"/>
      <c r="V21" s="707"/>
      <c r="W21" s="707"/>
      <c r="X21" s="707"/>
      <c r="Y21" s="707">
        <v>0</v>
      </c>
      <c r="Z21" s="707">
        <v>110.03</v>
      </c>
      <c r="AA21" s="707">
        <v>3.6</v>
      </c>
      <c r="AB21" s="707">
        <v>0</v>
      </c>
      <c r="AC21" s="707">
        <v>0</v>
      </c>
      <c r="AD21" s="707">
        <v>0</v>
      </c>
      <c r="AE21" s="707">
        <v>0</v>
      </c>
      <c r="AF21" s="707">
        <v>10.4</v>
      </c>
      <c r="AG21" s="707">
        <v>69.863</v>
      </c>
      <c r="AH21" s="707">
        <v>70.5</v>
      </c>
      <c r="AI21" s="707">
        <v>28.425999999999998</v>
      </c>
      <c r="AJ21" s="707">
        <v>209.238</v>
      </c>
      <c r="AK21" s="707">
        <v>173.8</v>
      </c>
      <c r="AL21" s="707">
        <v>83.742999999999995</v>
      </c>
      <c r="AM21" s="707">
        <v>297.71100000000001</v>
      </c>
      <c r="AN21" s="707">
        <v>126.30800000000001</v>
      </c>
      <c r="AO21" s="707">
        <v>209.07300000000001</v>
      </c>
      <c r="AP21" s="707">
        <v>13.007999999999999</v>
      </c>
      <c r="AQ21" s="707">
        <v>0</v>
      </c>
      <c r="AR21" s="707">
        <v>65.25</v>
      </c>
      <c r="AS21" s="707">
        <v>60.875</v>
      </c>
      <c r="AT21" s="707">
        <v>49.85</v>
      </c>
      <c r="AU21" s="707">
        <v>16.97</v>
      </c>
      <c r="AV21" s="707">
        <v>14.436</v>
      </c>
      <c r="AW21" s="707">
        <v>9.1999999999999993</v>
      </c>
      <c r="AX21" s="707">
        <v>47.701999999999998</v>
      </c>
      <c r="AY21" s="707">
        <v>34.664999999999999</v>
      </c>
      <c r="AZ21" s="707">
        <v>16.48</v>
      </c>
      <c r="BA21" s="707">
        <v>38.718000000000004</v>
      </c>
      <c r="BB21" s="707">
        <v>52.71</v>
      </c>
      <c r="BC21" s="707">
        <v>32.225000000000001</v>
      </c>
      <c r="BD21" s="707">
        <v>11.68</v>
      </c>
      <c r="BE21" s="707">
        <v>17.321999999999999</v>
      </c>
      <c r="BF21" s="707">
        <v>8.8490000000000002</v>
      </c>
      <c r="BG21" s="707">
        <v>48.7</v>
      </c>
    </row>
    <row r="22" spans="1:59" ht="15" customHeight="1" thickBot="1">
      <c r="A22" s="1615"/>
      <c r="B22" s="1617"/>
      <c r="C22" s="709" t="s">
        <v>1197</v>
      </c>
      <c r="D22" s="710"/>
      <c r="E22" s="710"/>
      <c r="F22" s="710"/>
      <c r="G22" s="710"/>
      <c r="H22" s="710"/>
      <c r="I22" s="710"/>
      <c r="J22" s="710"/>
      <c r="K22" s="710"/>
      <c r="L22" s="710"/>
      <c r="M22" s="710"/>
      <c r="N22" s="710"/>
      <c r="O22" s="710"/>
      <c r="P22" s="710"/>
      <c r="Q22" s="710"/>
      <c r="R22" s="710"/>
      <c r="S22" s="710"/>
      <c r="T22" s="710"/>
      <c r="U22" s="710"/>
      <c r="V22" s="710"/>
      <c r="W22" s="710"/>
      <c r="X22" s="710"/>
      <c r="Y22" s="710">
        <v>0</v>
      </c>
      <c r="Z22" s="710">
        <v>777</v>
      </c>
      <c r="AA22" s="710">
        <v>26</v>
      </c>
      <c r="AB22" s="710">
        <v>0</v>
      </c>
      <c r="AC22" s="710">
        <v>0</v>
      </c>
      <c r="AD22" s="710">
        <v>0</v>
      </c>
      <c r="AE22" s="710">
        <v>0</v>
      </c>
      <c r="AF22" s="710">
        <v>77</v>
      </c>
      <c r="AG22" s="710">
        <v>718</v>
      </c>
      <c r="AH22" s="710">
        <v>750</v>
      </c>
      <c r="AI22" s="710">
        <v>303</v>
      </c>
      <c r="AJ22" s="710">
        <v>2226</v>
      </c>
      <c r="AK22" s="710">
        <v>1849</v>
      </c>
      <c r="AL22" s="710">
        <v>891</v>
      </c>
      <c r="AM22" s="710">
        <v>3167</v>
      </c>
      <c r="AN22" s="710">
        <v>1495</v>
      </c>
      <c r="AO22" s="710">
        <v>3173</v>
      </c>
      <c r="AP22" s="710">
        <v>243</v>
      </c>
      <c r="AQ22" s="710">
        <v>0</v>
      </c>
      <c r="AR22" s="710">
        <v>1371</v>
      </c>
      <c r="AS22" s="710">
        <v>1459</v>
      </c>
      <c r="AT22" s="710">
        <v>1365</v>
      </c>
      <c r="AU22" s="710">
        <v>499</v>
      </c>
      <c r="AV22" s="710">
        <v>439</v>
      </c>
      <c r="AW22" s="710">
        <v>286</v>
      </c>
      <c r="AX22" s="710">
        <v>1559</v>
      </c>
      <c r="AY22" s="710">
        <v>1228</v>
      </c>
      <c r="AZ22" s="710">
        <v>613</v>
      </c>
      <c r="BA22" s="710">
        <v>1511</v>
      </c>
      <c r="BB22" s="710">
        <v>2232</v>
      </c>
      <c r="BC22" s="710">
        <v>1473</v>
      </c>
      <c r="BD22" s="710">
        <v>571</v>
      </c>
      <c r="BE22" s="710">
        <v>849</v>
      </c>
      <c r="BF22" s="710">
        <v>436</v>
      </c>
      <c r="BG22" s="710">
        <v>2467</v>
      </c>
    </row>
    <row r="23" spans="1:59" ht="21" customHeight="1" thickTop="1">
      <c r="A23" s="1602" t="s">
        <v>201</v>
      </c>
      <c r="B23" s="1604" t="s">
        <v>1185</v>
      </c>
      <c r="C23" s="1605"/>
      <c r="D23" s="714">
        <v>1815.4920000000002</v>
      </c>
      <c r="E23" s="714">
        <v>23698.819</v>
      </c>
      <c r="F23" s="714">
        <v>7692.4070000000002</v>
      </c>
      <c r="G23" s="714">
        <v>5861.8460000000014</v>
      </c>
      <c r="H23" s="714">
        <v>12725.489999999998</v>
      </c>
      <c r="I23" s="714">
        <v>8969.7769999999982</v>
      </c>
      <c r="J23" s="714">
        <v>76166.441000000006</v>
      </c>
      <c r="K23" s="714">
        <v>10881.834999999999</v>
      </c>
      <c r="L23" s="714">
        <v>67853.831999999995</v>
      </c>
      <c r="M23" s="714">
        <v>54016.125000000007</v>
      </c>
      <c r="N23" s="714">
        <v>22123.220000000008</v>
      </c>
      <c r="O23" s="714">
        <v>11559.548999999977</v>
      </c>
      <c r="P23" s="714">
        <v>3637.7200000000003</v>
      </c>
      <c r="Q23" s="714">
        <v>8351.0110000000004</v>
      </c>
      <c r="R23" s="714">
        <v>26127.744999999999</v>
      </c>
      <c r="S23" s="714">
        <v>6330.1810000000005</v>
      </c>
      <c r="T23" s="714">
        <v>6051.8280000000004</v>
      </c>
      <c r="U23" s="714">
        <v>11797.93</v>
      </c>
      <c r="V23" s="714">
        <v>10915.561999999998</v>
      </c>
      <c r="W23" s="714">
        <v>11295.605</v>
      </c>
      <c r="X23" s="714">
        <v>16543.642</v>
      </c>
      <c r="Y23" s="714">
        <v>11715.603999999998</v>
      </c>
      <c r="Z23" s="714">
        <v>10651.306999999999</v>
      </c>
      <c r="AA23" s="714">
        <v>16387.728999999999</v>
      </c>
      <c r="AB23" s="714">
        <v>9008.6500000000015</v>
      </c>
      <c r="AC23" s="714">
        <v>31752.239999999998</v>
      </c>
      <c r="AD23" s="714">
        <v>8186.0689999999986</v>
      </c>
      <c r="AE23" s="714">
        <v>39173.749999999993</v>
      </c>
      <c r="AF23" s="714">
        <v>15784.418999999998</v>
      </c>
      <c r="AG23" s="714">
        <v>19333.239999999994</v>
      </c>
      <c r="AH23" s="714">
        <v>21198.266999999993</v>
      </c>
      <c r="AI23" s="714">
        <v>18082.348999999998</v>
      </c>
      <c r="AJ23" s="714">
        <v>21832.252</v>
      </c>
      <c r="AK23" s="714">
        <v>14240.180999999997</v>
      </c>
      <c r="AL23" s="714">
        <v>17073.483999999997</v>
      </c>
      <c r="AM23" s="714">
        <v>25935.227999999999</v>
      </c>
      <c r="AN23" s="714">
        <v>9833.3580000000002</v>
      </c>
      <c r="AO23" s="714">
        <v>15999.770999999999</v>
      </c>
      <c r="AP23" s="714">
        <v>12138.565999999999</v>
      </c>
      <c r="AQ23" s="714">
        <v>9852.244999999999</v>
      </c>
      <c r="AR23" s="714">
        <v>13834.439999999999</v>
      </c>
      <c r="AS23" s="714">
        <v>20403.169999999998</v>
      </c>
      <c r="AT23" s="714">
        <v>8885.8550000000014</v>
      </c>
      <c r="AU23" s="714">
        <v>33206.224999999999</v>
      </c>
      <c r="AV23" s="714">
        <v>57538.892</v>
      </c>
      <c r="AW23" s="714">
        <v>47895.529999999992</v>
      </c>
      <c r="AX23" s="714">
        <v>61417.955999999998</v>
      </c>
      <c r="AY23" s="714">
        <v>105894.913</v>
      </c>
      <c r="AZ23" s="714">
        <v>77792.151999999987</v>
      </c>
      <c r="BA23" s="714">
        <v>68524.559000000008</v>
      </c>
      <c r="BB23" s="714">
        <v>108879.094</v>
      </c>
      <c r="BC23" s="714">
        <v>114534.876</v>
      </c>
      <c r="BD23" s="714">
        <v>66414.78899999999</v>
      </c>
      <c r="BE23" s="714">
        <v>52892.025000000001</v>
      </c>
      <c r="BF23" s="714">
        <v>45236.423000000003</v>
      </c>
      <c r="BG23" s="714">
        <v>49894.495999999999</v>
      </c>
    </row>
    <row r="24" spans="1:59" ht="21" customHeight="1" thickBot="1">
      <c r="A24" s="1603"/>
      <c r="B24" s="1606" t="s">
        <v>1196</v>
      </c>
      <c r="C24" s="1607"/>
      <c r="D24" s="715">
        <v>144774.62610394001</v>
      </c>
      <c r="E24" s="715">
        <v>131325.07904780001</v>
      </c>
      <c r="F24" s="715">
        <v>166740.014654</v>
      </c>
      <c r="G24" s="715">
        <v>194178.038286</v>
      </c>
      <c r="H24" s="715">
        <v>34663.207306999997</v>
      </c>
      <c r="I24" s="715">
        <v>37222.988487000002</v>
      </c>
      <c r="J24" s="715">
        <v>36215.323831000002</v>
      </c>
      <c r="K24" s="715">
        <v>35790.126813000003</v>
      </c>
      <c r="L24" s="715">
        <v>30939.398129100002</v>
      </c>
      <c r="M24" s="715">
        <v>27873.2476007</v>
      </c>
      <c r="N24" s="715">
        <v>16662.8814666</v>
      </c>
      <c r="O24" s="715">
        <v>59297.364865301999</v>
      </c>
      <c r="P24" s="715">
        <v>10332.721351397</v>
      </c>
      <c r="Q24" s="715">
        <v>35697</v>
      </c>
      <c r="R24" s="715">
        <v>24247.970084200002</v>
      </c>
      <c r="S24" s="715">
        <v>28466.765374049999</v>
      </c>
      <c r="T24" s="715">
        <v>22056.51924125</v>
      </c>
      <c r="U24" s="715">
        <v>61036.73491205</v>
      </c>
      <c r="V24" s="715">
        <v>65422.33453285</v>
      </c>
      <c r="W24" s="715">
        <v>35021.831782950001</v>
      </c>
      <c r="X24" s="715">
        <v>70999.838555869996</v>
      </c>
      <c r="Y24" s="715">
        <v>35013.489877881999</v>
      </c>
      <c r="Z24" s="715">
        <v>29185.620719639999</v>
      </c>
      <c r="AA24" s="715">
        <v>51294.186893684004</v>
      </c>
      <c r="AB24" s="715">
        <v>20932.449905926002</v>
      </c>
      <c r="AC24" s="715">
        <v>37614.556762264001</v>
      </c>
      <c r="AD24" s="715">
        <v>14779.406341066</v>
      </c>
      <c r="AE24" s="715">
        <v>58458.891810040004</v>
      </c>
      <c r="AF24" s="715">
        <v>57960.719216149999</v>
      </c>
      <c r="AG24" s="715">
        <v>59491.206141619987</v>
      </c>
      <c r="AH24" s="715">
        <v>79843.137100170003</v>
      </c>
      <c r="AI24" s="715">
        <v>64117.332690520001</v>
      </c>
      <c r="AJ24" s="715">
        <v>62416.644276770021</v>
      </c>
      <c r="AK24" s="715">
        <v>35819.612711469999</v>
      </c>
      <c r="AL24" s="715">
        <v>28265.235370720002</v>
      </c>
      <c r="AM24" s="715">
        <v>127865.52928</v>
      </c>
      <c r="AN24" s="715">
        <v>29246.794457380001</v>
      </c>
      <c r="AO24" s="715">
        <v>32745.776617080002</v>
      </c>
      <c r="AP24" s="715">
        <v>42177.70455378</v>
      </c>
      <c r="AQ24" s="715">
        <v>24233.866556100002</v>
      </c>
      <c r="AR24" s="715">
        <v>24594.922810280001</v>
      </c>
      <c r="AS24" s="715">
        <v>147447.08754226001</v>
      </c>
      <c r="AT24" s="715">
        <v>22766.34215466</v>
      </c>
      <c r="AU24" s="715">
        <v>46061.160936</v>
      </c>
      <c r="AV24" s="715">
        <v>48393.742722299998</v>
      </c>
      <c r="AW24" s="715">
        <v>76200.641832499998</v>
      </c>
      <c r="AX24" s="715">
        <v>71438.575689999998</v>
      </c>
      <c r="AY24" s="715">
        <v>164258.46060024001</v>
      </c>
      <c r="AZ24" s="715">
        <v>36575.15304492</v>
      </c>
      <c r="BA24" s="715">
        <v>46376.403624359999</v>
      </c>
      <c r="BB24" s="715">
        <v>74088.889198000004</v>
      </c>
      <c r="BC24" s="715">
        <v>49813.163072338</v>
      </c>
      <c r="BD24" s="715">
        <v>49905.457725011998</v>
      </c>
      <c r="BE24" s="715">
        <v>33073.160570831002</v>
      </c>
      <c r="BF24" s="715">
        <v>28288.051194768999</v>
      </c>
      <c r="BG24" s="715">
        <v>55412.725880191996</v>
      </c>
    </row>
    <row r="25" spans="1:59" ht="15" customHeight="1" thickTop="1"/>
    <row r="26" spans="1:59" ht="15" customHeight="1">
      <c r="Y26" s="472"/>
    </row>
    <row r="27" spans="1:59" ht="15" customHeight="1">
      <c r="A27" s="1626" t="s">
        <v>19</v>
      </c>
      <c r="B27" s="1627"/>
      <c r="C27" s="703" t="s">
        <v>198</v>
      </c>
      <c r="D27" s="716" t="s">
        <v>2732</v>
      </c>
      <c r="E27" s="716" t="s">
        <v>2903</v>
      </c>
      <c r="F27" s="716" t="s">
        <v>2991</v>
      </c>
      <c r="G27" s="716" t="s">
        <v>3102</v>
      </c>
      <c r="H27" s="716" t="s">
        <v>3194</v>
      </c>
      <c r="I27" s="716" t="s">
        <v>3291</v>
      </c>
      <c r="J27" s="716" t="s">
        <v>3380</v>
      </c>
      <c r="K27" s="716" t="s">
        <v>5255</v>
      </c>
      <c r="L27" s="716" t="s">
        <v>5331</v>
      </c>
      <c r="M27" s="716" t="s">
        <v>5421</v>
      </c>
      <c r="N27" s="716" t="s">
        <v>5605</v>
      </c>
      <c r="O27" s="716" t="s">
        <v>5748</v>
      </c>
      <c r="P27" s="716" t="s">
        <v>5945</v>
      </c>
    </row>
    <row r="28" spans="1:59" ht="20.100000000000001" customHeight="1">
      <c r="A28" s="1628" t="s">
        <v>201</v>
      </c>
      <c r="B28" s="1629"/>
      <c r="C28" s="717" t="s">
        <v>1185</v>
      </c>
      <c r="D28" s="714">
        <v>33206.224999999999</v>
      </c>
      <c r="E28" s="714">
        <v>57538.892</v>
      </c>
      <c r="F28" s="714">
        <v>47895.529999999992</v>
      </c>
      <c r="G28" s="714">
        <v>61417.955999999998</v>
      </c>
      <c r="H28" s="714">
        <v>105894.913</v>
      </c>
      <c r="I28" s="714">
        <v>77792.151999999987</v>
      </c>
      <c r="J28" s="714">
        <v>68524.559000000008</v>
      </c>
      <c r="K28" s="714">
        <v>108879.094</v>
      </c>
      <c r="L28" s="714">
        <v>114534.876</v>
      </c>
      <c r="M28" s="714">
        <v>66414.78899999999</v>
      </c>
      <c r="N28" s="714">
        <v>52892.025000000001</v>
      </c>
      <c r="O28" s="714">
        <v>45236.423000000003</v>
      </c>
      <c r="P28" s="714">
        <v>49894.495999999999</v>
      </c>
    </row>
    <row r="29" spans="1:59" ht="20.100000000000001" customHeight="1">
      <c r="A29" s="1630"/>
      <c r="B29" s="1631"/>
      <c r="C29" s="717" t="s">
        <v>1196</v>
      </c>
      <c r="D29" s="714">
        <v>46061.160936</v>
      </c>
      <c r="E29" s="714">
        <v>48393.742722299998</v>
      </c>
      <c r="F29" s="714">
        <v>76200.641832499998</v>
      </c>
      <c r="G29" s="714">
        <v>71438.575689999998</v>
      </c>
      <c r="H29" s="714">
        <v>164258.46060024001</v>
      </c>
      <c r="I29" s="714">
        <v>36575.15304492</v>
      </c>
      <c r="J29" s="714">
        <v>46376.403624359999</v>
      </c>
      <c r="K29" s="714">
        <v>74088.889198000004</v>
      </c>
      <c r="L29" s="714">
        <v>49813.163072338</v>
      </c>
      <c r="M29" s="714">
        <v>49905.457725011998</v>
      </c>
      <c r="N29" s="714">
        <v>33073.160570831002</v>
      </c>
      <c r="O29" s="714">
        <v>28288.051194768999</v>
      </c>
      <c r="P29" s="714">
        <v>55412.725880191996</v>
      </c>
    </row>
    <row r="30" spans="1:59">
      <c r="A30" s="1618"/>
      <c r="B30" s="1618"/>
      <c r="C30" s="1618"/>
      <c r="D30" s="1618"/>
      <c r="E30" s="1618"/>
      <c r="F30" s="1618"/>
      <c r="G30" s="1618"/>
      <c r="H30" s="1618"/>
      <c r="I30" s="1618"/>
      <c r="J30" s="1618"/>
      <c r="K30" s="1618"/>
      <c r="L30" s="1618"/>
      <c r="M30" s="1618"/>
      <c r="N30" s="1618"/>
      <c r="O30" s="1618"/>
      <c r="P30" s="1618"/>
    </row>
    <row r="31" spans="1:59" ht="15.75" thickBot="1"/>
    <row r="32" spans="1:59" ht="41.25" customHeight="1" thickBot="1">
      <c r="A32" s="1505" t="s">
        <v>19</v>
      </c>
      <c r="B32" s="1505" t="s">
        <v>0</v>
      </c>
      <c r="C32" s="1608"/>
      <c r="D32" s="1561" t="s">
        <v>1266</v>
      </c>
      <c r="E32" s="1561"/>
      <c r="F32" s="1561"/>
      <c r="G32" s="1210" t="s">
        <v>1687</v>
      </c>
      <c r="H32" s="1561" t="s">
        <v>215</v>
      </c>
      <c r="I32" s="1561"/>
    </row>
    <row r="33" spans="1:9" ht="35.25" thickBot="1">
      <c r="A33" s="1583"/>
      <c r="B33" s="1583"/>
      <c r="C33" s="1609"/>
      <c r="D33" s="303" t="s">
        <v>5949</v>
      </c>
      <c r="E33" s="303" t="s">
        <v>5751</v>
      </c>
      <c r="F33" s="673" t="s">
        <v>5951</v>
      </c>
      <c r="G33" s="383" t="s">
        <v>5952</v>
      </c>
      <c r="H33" s="303" t="s">
        <v>1683</v>
      </c>
      <c r="I33" s="673" t="s">
        <v>305</v>
      </c>
    </row>
    <row r="34" spans="1:9" ht="17.25">
      <c r="A34" s="1508" t="s">
        <v>17</v>
      </c>
      <c r="B34" s="1635" t="s">
        <v>199</v>
      </c>
      <c r="C34" s="419" t="s">
        <v>1185</v>
      </c>
      <c r="D34" s="423">
        <v>594.03999999999905</v>
      </c>
      <c r="E34" s="423">
        <v>322.238</v>
      </c>
      <c r="F34" s="1151">
        <v>967.94299999999703</v>
      </c>
      <c r="G34" s="1152">
        <v>3393.1189999999938</v>
      </c>
      <c r="H34" s="1153">
        <v>0.84348214673626032</v>
      </c>
      <c r="I34" s="1154">
        <v>-0.38628617594217751</v>
      </c>
    </row>
    <row r="35" spans="1:9" ht="17.25">
      <c r="A35" s="1510"/>
      <c r="B35" s="1611"/>
      <c r="C35" s="718" t="s">
        <v>1197</v>
      </c>
      <c r="D35" s="1155">
        <v>3103.1203321920002</v>
      </c>
      <c r="E35" s="1155">
        <v>1346.461128806</v>
      </c>
      <c r="F35" s="1156">
        <v>4198.5163860000002</v>
      </c>
      <c r="G35" s="1157">
        <v>15294.297381022003</v>
      </c>
      <c r="H35" s="1158">
        <v>1.3046490283338152</v>
      </c>
      <c r="I35" s="1159">
        <v>-0.26090074519194695</v>
      </c>
    </row>
    <row r="36" spans="1:9" ht="17.25">
      <c r="A36" s="1510"/>
      <c r="B36" s="1610" t="s">
        <v>200</v>
      </c>
      <c r="C36" s="278" t="s">
        <v>1185</v>
      </c>
      <c r="D36" s="1160">
        <v>350.62299999999999</v>
      </c>
      <c r="E36" s="1160">
        <v>187.37</v>
      </c>
      <c r="F36" s="1224">
        <v>11.45</v>
      </c>
      <c r="G36" s="1152">
        <v>1268.25</v>
      </c>
      <c r="H36" s="1153">
        <v>0.87128675881944795</v>
      </c>
      <c r="I36" s="1154">
        <v>29.622096069868995</v>
      </c>
    </row>
    <row r="37" spans="1:9" ht="17.25">
      <c r="A37" s="1510"/>
      <c r="B37" s="1611"/>
      <c r="C37" s="718" t="s">
        <v>1197</v>
      </c>
      <c r="D37" s="1155">
        <v>864.605548</v>
      </c>
      <c r="E37" s="1155">
        <v>806.59006596300003</v>
      </c>
      <c r="F37" s="1156">
        <v>115.64455</v>
      </c>
      <c r="G37" s="1157">
        <v>7450.7069293999994</v>
      </c>
      <c r="H37" s="1158">
        <v>7.1926849195364628E-2</v>
      </c>
      <c r="I37" s="1159">
        <v>6.4764054856022186</v>
      </c>
    </row>
    <row r="38" spans="1:9" ht="17.25" customHeight="1">
      <c r="A38" s="1510"/>
      <c r="B38" s="1610" t="s">
        <v>1195</v>
      </c>
      <c r="C38" s="278" t="s">
        <v>1185</v>
      </c>
      <c r="D38" s="423" t="s">
        <v>306</v>
      </c>
      <c r="E38" s="423" t="s">
        <v>306</v>
      </c>
      <c r="F38" s="1151" t="s">
        <v>306</v>
      </c>
      <c r="G38" s="1152">
        <v>0</v>
      </c>
      <c r="H38" s="1153" t="s">
        <v>306</v>
      </c>
      <c r="I38" s="1154" t="s">
        <v>306</v>
      </c>
    </row>
    <row r="39" spans="1:9" ht="18" thickBot="1">
      <c r="A39" s="1512"/>
      <c r="B39" s="1612"/>
      <c r="C39" s="317" t="s">
        <v>1197</v>
      </c>
      <c r="D39" s="422" t="s">
        <v>306</v>
      </c>
      <c r="E39" s="422" t="s">
        <v>306</v>
      </c>
      <c r="F39" s="1161" t="s">
        <v>306</v>
      </c>
      <c r="G39" s="1162">
        <v>0</v>
      </c>
      <c r="H39" s="1163" t="s">
        <v>306</v>
      </c>
      <c r="I39" s="1164" t="s">
        <v>306</v>
      </c>
    </row>
    <row r="40" spans="1:9" ht="17.25">
      <c r="A40" s="1508" t="s">
        <v>166</v>
      </c>
      <c r="B40" s="1635" t="s">
        <v>1190</v>
      </c>
      <c r="C40" s="278" t="s">
        <v>1185</v>
      </c>
      <c r="D40" s="423">
        <v>314.87</v>
      </c>
      <c r="E40" s="423">
        <v>236.78100000000001</v>
      </c>
      <c r="F40" s="1165">
        <v>914.89700000000005</v>
      </c>
      <c r="G40" s="1166">
        <v>1814.116</v>
      </c>
      <c r="H40" s="1153">
        <v>0.32979419801419874</v>
      </c>
      <c r="I40" s="1154">
        <v>-0.65584104002964272</v>
      </c>
    </row>
    <row r="41" spans="1:9" ht="17.25">
      <c r="A41" s="1510"/>
      <c r="B41" s="1611"/>
      <c r="C41" s="718" t="s">
        <v>1197</v>
      </c>
      <c r="D41" s="1155">
        <v>16187</v>
      </c>
      <c r="E41" s="1155">
        <v>12061</v>
      </c>
      <c r="F41" s="1156">
        <v>27024</v>
      </c>
      <c r="G41" s="1157">
        <v>101552</v>
      </c>
      <c r="H41" s="1158">
        <v>0.34209435370201469</v>
      </c>
      <c r="I41" s="1159">
        <v>-0.4010139135583185</v>
      </c>
    </row>
    <row r="42" spans="1:9" ht="17.25" customHeight="1">
      <c r="A42" s="1510"/>
      <c r="B42" s="1610" t="s">
        <v>1384</v>
      </c>
      <c r="C42" s="278" t="s">
        <v>1185</v>
      </c>
      <c r="D42" s="423">
        <v>3.0379999999999998</v>
      </c>
      <c r="E42" s="423">
        <v>0.625</v>
      </c>
      <c r="F42" s="1151">
        <v>1.306</v>
      </c>
      <c r="G42" s="1152">
        <v>646.31799999999998</v>
      </c>
      <c r="H42" s="1153">
        <v>3.8607999999999993</v>
      </c>
      <c r="I42" s="1154">
        <v>1.3261868300153137</v>
      </c>
    </row>
    <row r="43" spans="1:9" ht="17.25">
      <c r="A43" s="1510"/>
      <c r="B43" s="1611"/>
      <c r="C43" s="718" t="s">
        <v>1197</v>
      </c>
      <c r="D43" s="1155">
        <v>27</v>
      </c>
      <c r="E43" s="1155">
        <v>9</v>
      </c>
      <c r="F43" s="1156">
        <v>16</v>
      </c>
      <c r="G43" s="1157">
        <v>25699</v>
      </c>
      <c r="H43" s="1158">
        <v>2</v>
      </c>
      <c r="I43" s="1159">
        <v>0.6875</v>
      </c>
    </row>
    <row r="44" spans="1:9" ht="17.25" customHeight="1">
      <c r="A44" s="1510"/>
      <c r="B44" s="1610" t="s">
        <v>1192</v>
      </c>
      <c r="C44" s="278" t="s">
        <v>1185</v>
      </c>
      <c r="D44" s="1282">
        <v>977.55</v>
      </c>
      <c r="E44" s="1301">
        <v>0</v>
      </c>
      <c r="F44" s="1151">
        <v>49.994999999999997</v>
      </c>
      <c r="G44" s="1152">
        <v>977.62199999999996</v>
      </c>
      <c r="H44" s="1153" t="s">
        <v>306</v>
      </c>
      <c r="I44" s="1154">
        <v>18.552955295529554</v>
      </c>
    </row>
    <row r="45" spans="1:9" ht="17.25">
      <c r="A45" s="1510"/>
      <c r="B45" s="1611"/>
      <c r="C45" s="718" t="s">
        <v>1197</v>
      </c>
      <c r="D45" s="1155">
        <v>1565</v>
      </c>
      <c r="E45" s="1155">
        <v>0</v>
      </c>
      <c r="F45" s="1156">
        <v>65</v>
      </c>
      <c r="G45" s="1157">
        <v>1565</v>
      </c>
      <c r="H45" s="1158" t="s">
        <v>306</v>
      </c>
      <c r="I45" s="1159">
        <v>23.076923076923077</v>
      </c>
    </row>
    <row r="46" spans="1:9" ht="17.25" customHeight="1">
      <c r="A46" s="1510"/>
      <c r="B46" s="1610" t="s">
        <v>1193</v>
      </c>
      <c r="C46" s="278" t="s">
        <v>1185</v>
      </c>
      <c r="D46" s="423">
        <v>46101.37</v>
      </c>
      <c r="E46" s="423">
        <v>43834.582999999999</v>
      </c>
      <c r="F46" s="1151">
        <v>29105.708999999999</v>
      </c>
      <c r="G46" s="1152">
        <v>567593.55900000001</v>
      </c>
      <c r="H46" s="1153">
        <v>5.1712297571075316E-2</v>
      </c>
      <c r="I46" s="1154">
        <v>0.58392877493552908</v>
      </c>
    </row>
    <row r="47" spans="1:9" ht="18" thickBot="1">
      <c r="A47" s="1512"/>
      <c r="B47" s="1612"/>
      <c r="C47" s="317" t="s">
        <v>1197</v>
      </c>
      <c r="D47" s="422">
        <v>21140</v>
      </c>
      <c r="E47" s="422">
        <v>12297</v>
      </c>
      <c r="F47" s="1161">
        <v>9628</v>
      </c>
      <c r="G47" s="1162">
        <v>147242</v>
      </c>
      <c r="H47" s="1163">
        <v>0.71911848418313418</v>
      </c>
      <c r="I47" s="1164">
        <v>1.1956792687993354</v>
      </c>
    </row>
    <row r="48" spans="1:9" ht="17.25">
      <c r="A48" s="1508" t="s">
        <v>167</v>
      </c>
      <c r="B48" s="1635" t="s">
        <v>1194</v>
      </c>
      <c r="C48" s="278" t="s">
        <v>1185</v>
      </c>
      <c r="D48" s="423">
        <v>245.108</v>
      </c>
      <c r="E48" s="423">
        <v>491.005</v>
      </c>
      <c r="F48" s="1165">
        <v>2238.201</v>
      </c>
      <c r="G48" s="1166">
        <v>3484.4110000000001</v>
      </c>
      <c r="H48" s="1153">
        <v>-0.50080345413997818</v>
      </c>
      <c r="I48" s="1154">
        <v>-0.89048883455954131</v>
      </c>
    </row>
    <row r="49" spans="1:9" ht="17.25">
      <c r="A49" s="1510"/>
      <c r="B49" s="1611"/>
      <c r="C49" s="718" t="s">
        <v>1197</v>
      </c>
      <c r="D49" s="1155">
        <v>66</v>
      </c>
      <c r="E49" s="1155">
        <v>164</v>
      </c>
      <c r="F49" s="1156">
        <v>223</v>
      </c>
      <c r="G49" s="1157">
        <v>762</v>
      </c>
      <c r="H49" s="1158">
        <v>-0.59756097560975607</v>
      </c>
      <c r="I49" s="1159">
        <v>-0.70403587443946192</v>
      </c>
    </row>
    <row r="50" spans="1:9" ht="17.25" customHeight="1">
      <c r="A50" s="1510"/>
      <c r="B50" s="1610" t="s">
        <v>1192</v>
      </c>
      <c r="C50" s="278" t="s">
        <v>1185</v>
      </c>
      <c r="D50" s="423">
        <v>1259.1969999999999</v>
      </c>
      <c r="E50" s="423">
        <v>154.97200000000001</v>
      </c>
      <c r="F50" s="1151">
        <v>194.08099999999999</v>
      </c>
      <c r="G50" s="1152">
        <v>4764.335</v>
      </c>
      <c r="H50" s="1153">
        <v>7.1253194125390387</v>
      </c>
      <c r="I50" s="1154">
        <v>5.4879972794863994</v>
      </c>
    </row>
    <row r="51" spans="1:9" ht="18" thickBot="1">
      <c r="A51" s="1510"/>
      <c r="B51" s="1611"/>
      <c r="C51" s="718" t="s">
        <v>1197</v>
      </c>
      <c r="D51" s="1155">
        <v>9993</v>
      </c>
      <c r="E51" s="1155">
        <v>1168</v>
      </c>
      <c r="F51" s="1161">
        <v>4292</v>
      </c>
      <c r="G51" s="1157">
        <v>63816</v>
      </c>
      <c r="H51" s="1158">
        <v>7.555650684931507</v>
      </c>
      <c r="I51" s="1159">
        <v>1.3282851817334578</v>
      </c>
    </row>
    <row r="52" spans="1:9" ht="17.25" customHeight="1">
      <c r="A52" s="1510"/>
      <c r="B52" s="1610" t="s">
        <v>1690</v>
      </c>
      <c r="C52" s="278" t="s">
        <v>1185</v>
      </c>
      <c r="D52" s="423">
        <v>48.7</v>
      </c>
      <c r="E52" s="423">
        <v>8.8490000000000002</v>
      </c>
      <c r="F52" s="1151">
        <v>16.97</v>
      </c>
      <c r="G52" s="1152">
        <v>226.68400000000003</v>
      </c>
      <c r="H52" s="1153">
        <v>4.5034467171431798</v>
      </c>
      <c r="I52" s="1154">
        <v>1.8697701826753099</v>
      </c>
    </row>
    <row r="53" spans="1:9" ht="18" thickBot="1">
      <c r="A53" s="1512"/>
      <c r="B53" s="1612"/>
      <c r="C53" s="317" t="s">
        <v>1197</v>
      </c>
      <c r="D53" s="422">
        <v>2467</v>
      </c>
      <c r="E53" s="422">
        <v>436</v>
      </c>
      <c r="F53" s="1161">
        <v>499</v>
      </c>
      <c r="G53" s="1162">
        <v>10152</v>
      </c>
      <c r="H53" s="1163">
        <v>4.6582568807339451</v>
      </c>
      <c r="I53" s="1164">
        <v>3.9438877755511026</v>
      </c>
    </row>
    <row r="54" spans="1:9" ht="17.25" customHeight="1">
      <c r="A54" s="1601" t="s">
        <v>48</v>
      </c>
      <c r="B54" s="1601"/>
      <c r="C54" s="407" t="s">
        <v>1385</v>
      </c>
      <c r="D54" s="308">
        <v>49894.495999999999</v>
      </c>
      <c r="E54" s="308">
        <v>45236.423000000003</v>
      </c>
      <c r="F54" s="1167">
        <v>33206.224999999999</v>
      </c>
      <c r="G54" s="1168">
        <v>584168.41399999999</v>
      </c>
      <c r="H54" s="1169">
        <v>0.10297173585099761</v>
      </c>
      <c r="I54" s="1170">
        <v>0.50256453421007663</v>
      </c>
    </row>
    <row r="55" spans="1:9" ht="18" customHeight="1" thickBot="1">
      <c r="A55" s="1482"/>
      <c r="B55" s="1482"/>
      <c r="C55" s="159" t="s">
        <v>1386</v>
      </c>
      <c r="D55" s="263">
        <v>55412.725880191996</v>
      </c>
      <c r="E55" s="263">
        <v>28288.051194768999</v>
      </c>
      <c r="F55" s="1171">
        <v>46061.160936</v>
      </c>
      <c r="G55" s="305">
        <v>373533.00431042199</v>
      </c>
      <c r="H55" s="1172">
        <v>0.95887392520128301</v>
      </c>
      <c r="I55" s="1173">
        <v>0.2030249510468396</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H29"/>
  <sheetViews>
    <sheetView showGridLines="0" rightToLeft="1" zoomScaleNormal="100" workbookViewId="0">
      <pane xSplit="4" ySplit="1" topLeftCell="E2" activePane="bottomRight" state="frozen"/>
      <selection pane="topRight" activeCell="E1" sqref="E1"/>
      <selection pane="bottomLeft" activeCell="A2" sqref="A2"/>
      <selection pane="bottomRight" activeCell="M19" sqref="M19"/>
    </sheetView>
  </sheetViews>
  <sheetFormatPr defaultColWidth="9.125" defaultRowHeight="15"/>
  <cols>
    <col min="1" max="1" width="16.375" style="387" bestFit="1" customWidth="1"/>
    <col min="2" max="2" width="8.375" style="387" bestFit="1" customWidth="1"/>
    <col min="3" max="3" width="11.625" style="387" bestFit="1" customWidth="1"/>
    <col min="4" max="4" width="16.875" style="387" bestFit="1" customWidth="1"/>
    <col min="5" max="5" width="8.625" style="387" customWidth="1"/>
    <col min="6" max="6" width="8.875" style="387" bestFit="1" customWidth="1"/>
    <col min="7" max="7" width="10" style="387" bestFit="1" customWidth="1"/>
    <col min="8" max="8" width="10.875" style="387" bestFit="1" customWidth="1"/>
    <col min="9" max="9" width="11.625" style="387" bestFit="1" customWidth="1"/>
    <col min="10" max="43" width="7.625" style="387" customWidth="1"/>
    <col min="44" max="16384" width="9.125" style="387"/>
  </cols>
  <sheetData>
    <row r="1" spans="1:60">
      <c r="A1" s="720" t="s">
        <v>19</v>
      </c>
      <c r="B1" s="720" t="s">
        <v>0</v>
      </c>
      <c r="C1" s="720" t="s">
        <v>1117</v>
      </c>
      <c r="D1" s="720"/>
      <c r="E1" s="417" t="s">
        <v>34</v>
      </c>
      <c r="F1" s="417" t="s">
        <v>35</v>
      </c>
      <c r="G1" s="417" t="s">
        <v>36</v>
      </c>
      <c r="H1" s="417" t="s">
        <v>37</v>
      </c>
      <c r="I1" s="417" t="s">
        <v>38</v>
      </c>
      <c r="J1" s="417" t="s">
        <v>39</v>
      </c>
      <c r="K1" s="417" t="s">
        <v>40</v>
      </c>
      <c r="L1" s="417" t="s">
        <v>41</v>
      </c>
      <c r="M1" s="417" t="s">
        <v>42</v>
      </c>
      <c r="N1" s="417" t="s">
        <v>43</v>
      </c>
      <c r="O1" s="417" t="s">
        <v>44</v>
      </c>
      <c r="P1" s="417" t="s">
        <v>165</v>
      </c>
      <c r="Q1" s="417" t="s">
        <v>172</v>
      </c>
      <c r="R1" s="417" t="s">
        <v>1198</v>
      </c>
      <c r="S1" s="417" t="s">
        <v>1229</v>
      </c>
      <c r="T1" s="417" t="s">
        <v>1262</v>
      </c>
      <c r="U1" s="417" t="s">
        <v>1304</v>
      </c>
      <c r="V1" s="417" t="s">
        <v>1331</v>
      </c>
      <c r="W1" s="417" t="s">
        <v>1361</v>
      </c>
      <c r="X1" s="417" t="s">
        <v>1389</v>
      </c>
      <c r="Y1" s="417" t="s">
        <v>1455</v>
      </c>
      <c r="Z1" s="417" t="s">
        <v>1486</v>
      </c>
      <c r="AA1" s="417" t="s">
        <v>1518</v>
      </c>
      <c r="AB1" s="417" t="s">
        <v>1542</v>
      </c>
      <c r="AC1" s="417" t="s">
        <v>1603</v>
      </c>
      <c r="AD1" s="417" t="s">
        <v>1696</v>
      </c>
      <c r="AE1" s="417" t="s">
        <v>1745</v>
      </c>
      <c r="AF1" s="417" t="s">
        <v>1777</v>
      </c>
      <c r="AG1" s="417" t="s">
        <v>1822</v>
      </c>
      <c r="AH1" s="417" t="s">
        <v>1854</v>
      </c>
      <c r="AI1" s="417" t="s">
        <v>1894</v>
      </c>
      <c r="AJ1" s="417" t="s">
        <v>1936</v>
      </c>
      <c r="AK1" s="417" t="s">
        <v>1975</v>
      </c>
      <c r="AL1" s="417" t="s">
        <v>2055</v>
      </c>
      <c r="AM1" s="417" t="s">
        <v>2100</v>
      </c>
      <c r="AN1" s="417" t="s">
        <v>2321</v>
      </c>
      <c r="AO1" s="417" t="s">
        <v>2386</v>
      </c>
      <c r="AP1" s="417" t="s">
        <v>2435</v>
      </c>
      <c r="AQ1" s="417" t="s">
        <v>2493</v>
      </c>
      <c r="AR1" s="417" t="s">
        <v>2540</v>
      </c>
      <c r="AS1" s="417" t="s">
        <v>2582</v>
      </c>
      <c r="AT1" s="417" t="s">
        <v>2630</v>
      </c>
      <c r="AU1" s="417" t="s">
        <v>2679</v>
      </c>
      <c r="AV1" s="417" t="s">
        <v>2732</v>
      </c>
      <c r="AW1" s="417" t="s">
        <v>2903</v>
      </c>
      <c r="AX1" s="417" t="s">
        <v>2991</v>
      </c>
      <c r="AY1" s="417" t="s">
        <v>3102</v>
      </c>
      <c r="AZ1" s="417" t="s">
        <v>3194</v>
      </c>
      <c r="BA1" s="417" t="s">
        <v>3291</v>
      </c>
      <c r="BB1" s="417" t="s">
        <v>3380</v>
      </c>
      <c r="BC1" s="417" t="s">
        <v>5255</v>
      </c>
      <c r="BD1" s="417" t="s">
        <v>5331</v>
      </c>
      <c r="BE1" s="417" t="s">
        <v>5421</v>
      </c>
      <c r="BF1" s="417" t="s">
        <v>5605</v>
      </c>
      <c r="BG1" s="417" t="s">
        <v>5748</v>
      </c>
      <c r="BH1" s="417" t="s">
        <v>5945</v>
      </c>
    </row>
    <row r="2" spans="1:60">
      <c r="A2" s="1636" t="s">
        <v>167</v>
      </c>
      <c r="B2" s="1636" t="s">
        <v>1118</v>
      </c>
      <c r="C2" s="1636" t="s">
        <v>169</v>
      </c>
      <c r="D2" s="721" t="s">
        <v>32</v>
      </c>
      <c r="E2" s="416">
        <v>5413.9830000000002</v>
      </c>
      <c r="F2" s="416">
        <v>11795.49</v>
      </c>
      <c r="G2" s="416">
        <v>4799.0749999999998</v>
      </c>
      <c r="H2" s="416">
        <v>1836.11</v>
      </c>
      <c r="I2" s="416">
        <v>7239.95</v>
      </c>
      <c r="J2" s="416">
        <v>4193.5320000000002</v>
      </c>
      <c r="K2" s="416">
        <v>1646.1</v>
      </c>
      <c r="L2" s="416">
        <v>3777.65</v>
      </c>
      <c r="M2" s="416">
        <v>6.4640000000000004</v>
      </c>
      <c r="N2" s="416">
        <v>5896.1</v>
      </c>
      <c r="O2" s="416">
        <v>7244.8</v>
      </c>
      <c r="P2" s="416">
        <v>43107.45</v>
      </c>
      <c r="Q2" s="416">
        <v>1953.64</v>
      </c>
      <c r="R2" s="416">
        <v>2728.35</v>
      </c>
      <c r="S2" s="92">
        <v>1206.3599999999999</v>
      </c>
      <c r="T2" s="92">
        <v>1688.12</v>
      </c>
      <c r="U2" s="92">
        <v>611.91999999999996</v>
      </c>
      <c r="V2" s="92">
        <v>43765.24</v>
      </c>
      <c r="W2" s="92">
        <v>42478.3</v>
      </c>
      <c r="X2" s="92">
        <v>3241.2</v>
      </c>
      <c r="Y2" s="92">
        <v>42675.09</v>
      </c>
      <c r="Z2" s="92">
        <v>10897.98</v>
      </c>
      <c r="AA2" s="92">
        <v>7360.32</v>
      </c>
      <c r="AB2" s="92">
        <v>27771.97</v>
      </c>
      <c r="AC2" s="92">
        <v>805.7</v>
      </c>
      <c r="AD2" s="92">
        <v>4820.09</v>
      </c>
      <c r="AE2" s="92">
        <v>457.8</v>
      </c>
      <c r="AF2" s="92">
        <v>980.78</v>
      </c>
      <c r="AG2" s="92">
        <v>26122.51</v>
      </c>
      <c r="AH2" s="92">
        <v>26407.119999999999</v>
      </c>
      <c r="AI2" s="92">
        <v>26856.31</v>
      </c>
      <c r="AJ2" s="92">
        <v>21396.34</v>
      </c>
      <c r="AK2" s="92">
        <v>25591.95</v>
      </c>
      <c r="AL2" s="92">
        <v>28558.21</v>
      </c>
      <c r="AM2" s="92">
        <v>11655.96</v>
      </c>
      <c r="AN2" s="92">
        <v>171591.1</v>
      </c>
      <c r="AO2" s="92">
        <v>5951.58</v>
      </c>
      <c r="AP2" s="92">
        <v>6325.73</v>
      </c>
      <c r="AQ2" s="92">
        <v>23948.33</v>
      </c>
      <c r="AR2" s="92">
        <v>15421.24</v>
      </c>
      <c r="AS2" s="92">
        <v>5524.491</v>
      </c>
      <c r="AT2" s="92">
        <v>73973.612999999998</v>
      </c>
      <c r="AU2" s="92">
        <v>7337.23</v>
      </c>
      <c r="AV2" s="92">
        <v>12645.491</v>
      </c>
      <c r="AW2" s="92">
        <v>16235.94</v>
      </c>
      <c r="AX2" s="92">
        <v>43486.82</v>
      </c>
      <c r="AY2" s="92">
        <v>36619.300000000003</v>
      </c>
      <c r="AZ2" s="92">
        <v>285299.24</v>
      </c>
      <c r="BA2" s="92">
        <v>24932.494999999999</v>
      </c>
      <c r="BB2" s="1197">
        <v>51570.713000000003</v>
      </c>
      <c r="BC2" s="1206">
        <v>67529.789999999994</v>
      </c>
      <c r="BD2" s="1206">
        <v>48399.21</v>
      </c>
      <c r="BE2" s="1206">
        <v>13974.6</v>
      </c>
      <c r="BF2" s="1206">
        <v>19161.96</v>
      </c>
      <c r="BG2" s="1206">
        <v>10910.065000000001</v>
      </c>
      <c r="BH2" s="1206">
        <v>63138.067999999999</v>
      </c>
    </row>
    <row r="3" spans="1:60">
      <c r="A3" s="1636"/>
      <c r="B3" s="1636"/>
      <c r="C3" s="1636"/>
      <c r="D3" s="721" t="s">
        <v>176</v>
      </c>
      <c r="E3" s="416">
        <v>163</v>
      </c>
      <c r="F3" s="416">
        <v>201</v>
      </c>
      <c r="G3" s="416">
        <v>142</v>
      </c>
      <c r="H3" s="416">
        <v>66</v>
      </c>
      <c r="I3" s="416">
        <v>152</v>
      </c>
      <c r="J3" s="416">
        <v>123</v>
      </c>
      <c r="K3" s="416">
        <v>61</v>
      </c>
      <c r="L3" s="416">
        <v>135</v>
      </c>
      <c r="M3" s="416">
        <v>6</v>
      </c>
      <c r="N3" s="416">
        <v>134</v>
      </c>
      <c r="O3" s="416">
        <v>183</v>
      </c>
      <c r="P3" s="416">
        <v>626</v>
      </c>
      <c r="Q3" s="416">
        <v>42</v>
      </c>
      <c r="R3" s="416">
        <v>103</v>
      </c>
      <c r="S3" s="92">
        <v>18</v>
      </c>
      <c r="T3" s="92">
        <v>36</v>
      </c>
      <c r="U3" s="92">
        <v>14</v>
      </c>
      <c r="V3" s="92">
        <v>260</v>
      </c>
      <c r="W3" s="92">
        <v>278</v>
      </c>
      <c r="X3" s="92">
        <v>52</v>
      </c>
      <c r="Y3" s="92">
        <v>369</v>
      </c>
      <c r="Z3" s="92">
        <v>164</v>
      </c>
      <c r="AA3" s="92">
        <v>115</v>
      </c>
      <c r="AB3" s="92">
        <v>251</v>
      </c>
      <c r="AC3" s="92">
        <v>28</v>
      </c>
      <c r="AD3" s="92">
        <v>79</v>
      </c>
      <c r="AE3" s="92">
        <v>21</v>
      </c>
      <c r="AF3" s="92">
        <v>37</v>
      </c>
      <c r="AG3" s="92">
        <v>178</v>
      </c>
      <c r="AH3" s="92">
        <v>150</v>
      </c>
      <c r="AI3" s="92">
        <v>173</v>
      </c>
      <c r="AJ3" s="92">
        <v>127</v>
      </c>
      <c r="AK3" s="92">
        <v>160</v>
      </c>
      <c r="AL3" s="92">
        <v>275</v>
      </c>
      <c r="AM3" s="92">
        <v>169</v>
      </c>
      <c r="AN3" s="92">
        <v>1809</v>
      </c>
      <c r="AO3" s="92">
        <v>102</v>
      </c>
      <c r="AP3" s="92">
        <v>90</v>
      </c>
      <c r="AQ3" s="92">
        <v>446</v>
      </c>
      <c r="AR3" s="92">
        <v>282</v>
      </c>
      <c r="AS3" s="92">
        <v>109</v>
      </c>
      <c r="AT3" s="92">
        <v>423</v>
      </c>
      <c r="AU3" s="92">
        <v>166</v>
      </c>
      <c r="AV3" s="92">
        <v>177</v>
      </c>
      <c r="AW3" s="92">
        <v>479</v>
      </c>
      <c r="AX3" s="92">
        <v>465</v>
      </c>
      <c r="AY3" s="92">
        <v>295</v>
      </c>
      <c r="AZ3" s="92">
        <v>1632</v>
      </c>
      <c r="BA3" s="92">
        <v>285</v>
      </c>
      <c r="BB3" s="1198">
        <v>384</v>
      </c>
      <c r="BC3" s="1207">
        <v>471</v>
      </c>
      <c r="BD3" s="1207">
        <v>540</v>
      </c>
      <c r="BE3" s="1207">
        <v>417</v>
      </c>
      <c r="BF3" s="1207">
        <v>413</v>
      </c>
      <c r="BG3" s="1207">
        <v>320</v>
      </c>
      <c r="BH3" s="1207">
        <v>402</v>
      </c>
    </row>
    <row r="4" spans="1:60" ht="15" customHeight="1">
      <c r="A4" s="1636" t="s">
        <v>22</v>
      </c>
      <c r="B4" s="1636" t="s">
        <v>1118</v>
      </c>
      <c r="C4" s="1636" t="s">
        <v>169</v>
      </c>
      <c r="D4" s="721" t="s">
        <v>32</v>
      </c>
      <c r="E4" s="416">
        <v>4.6349999999999998</v>
      </c>
      <c r="F4" s="416">
        <v>94.994</v>
      </c>
      <c r="G4" s="416">
        <v>77.427999999999997</v>
      </c>
      <c r="H4" s="416">
        <v>39.581000000000003</v>
      </c>
      <c r="I4" s="416">
        <v>55.835000000000001</v>
      </c>
      <c r="J4" s="416">
        <v>1400075.307</v>
      </c>
      <c r="K4" s="416">
        <v>26.568000000000001</v>
      </c>
      <c r="L4" s="416">
        <v>74.510000000000005</v>
      </c>
      <c r="M4" s="416">
        <v>182.30099999999999</v>
      </c>
      <c r="N4" s="416">
        <v>1393031.5630000001</v>
      </c>
      <c r="O4" s="416">
        <v>601906.90099999995</v>
      </c>
      <c r="P4" s="416">
        <v>52789.110999999997</v>
      </c>
      <c r="Q4" s="416">
        <v>343.375</v>
      </c>
      <c r="R4" s="416">
        <v>18237.047999999999</v>
      </c>
      <c r="S4" s="92">
        <v>38170.760999999999</v>
      </c>
      <c r="T4" s="92">
        <v>76386.294999999998</v>
      </c>
      <c r="U4" s="92">
        <v>201.10300000000001</v>
      </c>
      <c r="V4" s="92">
        <v>318.65800000000002</v>
      </c>
      <c r="W4" s="92">
        <v>974.37</v>
      </c>
      <c r="X4" s="92">
        <v>80083.735000000001</v>
      </c>
      <c r="Y4" s="92">
        <v>916.649</v>
      </c>
      <c r="Z4" s="92">
        <v>552.68299999999999</v>
      </c>
      <c r="AA4" s="92">
        <v>1093.049</v>
      </c>
      <c r="AB4" s="92">
        <v>460.41699999999997</v>
      </c>
      <c r="AC4" s="92">
        <v>213.90299999999999</v>
      </c>
      <c r="AD4" s="92">
        <v>521.678</v>
      </c>
      <c r="AE4" s="92">
        <v>652.58399999999995</v>
      </c>
      <c r="AF4" s="92">
        <v>55549.870999999999</v>
      </c>
      <c r="AG4" s="92">
        <v>456.91</v>
      </c>
      <c r="AH4" s="92">
        <v>425861.4</v>
      </c>
      <c r="AI4" s="92">
        <v>206264.21299999999</v>
      </c>
      <c r="AJ4" s="92">
        <v>39198.696000000004</v>
      </c>
      <c r="AK4" s="92">
        <v>26966.383999999998</v>
      </c>
      <c r="AL4" s="92">
        <v>18283.875</v>
      </c>
      <c r="AM4" s="92">
        <v>669660.87</v>
      </c>
      <c r="AN4" s="92">
        <v>2914.9229999999998</v>
      </c>
      <c r="AO4" s="92">
        <v>12864.874</v>
      </c>
      <c r="AP4" s="92">
        <v>2983630.892</v>
      </c>
      <c r="AQ4" s="92">
        <v>2499708.1170000001</v>
      </c>
      <c r="AR4" s="92">
        <v>728590.495</v>
      </c>
      <c r="AS4" s="92">
        <v>48173.881999999998</v>
      </c>
      <c r="AT4" s="92">
        <v>97519.341</v>
      </c>
      <c r="AU4" s="92">
        <v>1577681.7960000001</v>
      </c>
      <c r="AV4" s="92">
        <v>2075121.524</v>
      </c>
      <c r="AW4" s="92">
        <v>151277.149</v>
      </c>
      <c r="AX4" s="92">
        <v>1024490.8959999999</v>
      </c>
      <c r="AY4" s="92">
        <v>658762.97499999998</v>
      </c>
      <c r="AZ4" s="92">
        <v>324559.28399999999</v>
      </c>
      <c r="BA4" s="92">
        <v>1711490.371</v>
      </c>
      <c r="BB4" s="1198">
        <v>1989399.973</v>
      </c>
      <c r="BC4" s="1207">
        <v>40072.784</v>
      </c>
      <c r="BD4" s="1207">
        <v>1484327.4140000001</v>
      </c>
      <c r="BE4" s="1207">
        <v>41725.349000000002</v>
      </c>
      <c r="BF4" s="1207">
        <v>98361.118000000002</v>
      </c>
      <c r="BG4" s="1207">
        <v>8469783.2119999994</v>
      </c>
      <c r="BH4" s="1207">
        <v>35499311.858999997</v>
      </c>
    </row>
    <row r="5" spans="1:60" ht="15" customHeight="1">
      <c r="A5" s="1636"/>
      <c r="B5" s="1636"/>
      <c r="C5" s="1636"/>
      <c r="D5" s="721" t="s">
        <v>176</v>
      </c>
      <c r="E5" s="416">
        <v>75</v>
      </c>
      <c r="F5" s="416">
        <v>313</v>
      </c>
      <c r="G5" s="416">
        <v>97</v>
      </c>
      <c r="H5" s="416">
        <v>90</v>
      </c>
      <c r="I5" s="416">
        <v>173</v>
      </c>
      <c r="J5" s="416">
        <v>1712</v>
      </c>
      <c r="K5" s="416">
        <v>252</v>
      </c>
      <c r="L5" s="416">
        <v>347</v>
      </c>
      <c r="M5" s="416">
        <v>322</v>
      </c>
      <c r="N5" s="416">
        <v>1605</v>
      </c>
      <c r="O5" s="416">
        <v>1997</v>
      </c>
      <c r="P5" s="416">
        <v>3632</v>
      </c>
      <c r="Q5" s="416">
        <v>2666</v>
      </c>
      <c r="R5" s="416">
        <v>5463</v>
      </c>
      <c r="S5" s="92">
        <v>12824</v>
      </c>
      <c r="T5" s="92">
        <v>11310</v>
      </c>
      <c r="U5" s="92">
        <v>3968</v>
      </c>
      <c r="V5" s="92">
        <v>6267</v>
      </c>
      <c r="W5" s="92">
        <v>13947</v>
      </c>
      <c r="X5" s="92">
        <v>22084</v>
      </c>
      <c r="Y5" s="92">
        <v>11660</v>
      </c>
      <c r="Z5" s="92">
        <v>10771</v>
      </c>
      <c r="AA5" s="92">
        <v>19325</v>
      </c>
      <c r="AB5" s="92">
        <v>9003</v>
      </c>
      <c r="AC5" s="92">
        <v>6305</v>
      </c>
      <c r="AD5" s="92">
        <v>20864</v>
      </c>
      <c r="AE5" s="92">
        <v>22709</v>
      </c>
      <c r="AF5" s="92">
        <v>34945</v>
      </c>
      <c r="AG5" s="92">
        <v>21709</v>
      </c>
      <c r="AH5" s="92">
        <v>56376</v>
      </c>
      <c r="AI5" s="92">
        <v>100483</v>
      </c>
      <c r="AJ5" s="92">
        <v>77425</v>
      </c>
      <c r="AK5" s="92">
        <v>120553</v>
      </c>
      <c r="AL5" s="92">
        <v>86237</v>
      </c>
      <c r="AM5" s="92">
        <v>90434</v>
      </c>
      <c r="AN5" s="92">
        <v>70238</v>
      </c>
      <c r="AO5" s="92">
        <v>64596</v>
      </c>
      <c r="AP5" s="92">
        <v>109971</v>
      </c>
      <c r="AQ5" s="92">
        <v>98195</v>
      </c>
      <c r="AR5" s="92">
        <v>91369</v>
      </c>
      <c r="AS5" s="92">
        <v>55463</v>
      </c>
      <c r="AT5" s="92">
        <v>124422</v>
      </c>
      <c r="AU5" s="92">
        <v>94220</v>
      </c>
      <c r="AV5" s="92">
        <v>120910</v>
      </c>
      <c r="AW5" s="92">
        <v>100731</v>
      </c>
      <c r="AX5" s="92">
        <v>145169</v>
      </c>
      <c r="AY5" s="92">
        <v>132978</v>
      </c>
      <c r="AZ5" s="92">
        <v>132532</v>
      </c>
      <c r="BA5" s="92">
        <v>214435</v>
      </c>
      <c r="BB5" s="1198">
        <v>156155</v>
      </c>
      <c r="BC5" s="1207">
        <v>146423</v>
      </c>
      <c r="BD5" s="1207">
        <v>132362</v>
      </c>
      <c r="BE5" s="1207">
        <v>99662</v>
      </c>
      <c r="BF5" s="1207">
        <v>101128</v>
      </c>
      <c r="BG5" s="1207">
        <v>105234</v>
      </c>
      <c r="BH5" s="1207">
        <v>207290</v>
      </c>
    </row>
    <row r="6" spans="1:60" ht="15" customHeight="1">
      <c r="A6" s="1636" t="s">
        <v>166</v>
      </c>
      <c r="B6" s="1636" t="s">
        <v>1118</v>
      </c>
      <c r="C6" s="1636" t="s">
        <v>169</v>
      </c>
      <c r="D6" s="721" t="s">
        <v>32</v>
      </c>
      <c r="E6" s="416">
        <v>164.78399999999999</v>
      </c>
      <c r="F6" s="416">
        <v>15125.121999999999</v>
      </c>
      <c r="G6" s="416">
        <v>3775.9270000000001</v>
      </c>
      <c r="H6" s="416">
        <v>3219.5650000000001</v>
      </c>
      <c r="I6" s="416">
        <v>4819.05</v>
      </c>
      <c r="J6" s="416">
        <v>4614.3900000000003</v>
      </c>
      <c r="K6" s="416">
        <v>73693.782000000007</v>
      </c>
      <c r="L6" s="416">
        <v>7702.5870000000004</v>
      </c>
      <c r="M6" s="416">
        <v>65709.63</v>
      </c>
      <c r="N6" s="416">
        <v>46272.766000000003</v>
      </c>
      <c r="O6" s="416">
        <v>14080.279</v>
      </c>
      <c r="P6" s="416">
        <v>5491.6530000000002</v>
      </c>
      <c r="Q6" s="416">
        <v>2325.9639999999999</v>
      </c>
      <c r="R6" s="416">
        <v>5299.7659999999996</v>
      </c>
      <c r="S6" s="92">
        <v>23611.678</v>
      </c>
      <c r="T6" s="92">
        <v>4351.982</v>
      </c>
      <c r="U6" s="92">
        <v>4282.8190000000004</v>
      </c>
      <c r="V6" s="92">
        <v>4314.652</v>
      </c>
      <c r="W6" s="92">
        <v>4099.2359999999999</v>
      </c>
      <c r="X6" s="92">
        <v>7377.6319999999996</v>
      </c>
      <c r="Y6" s="92">
        <v>9427.3889999999992</v>
      </c>
      <c r="Z6" s="92">
        <v>7102.0820000000003</v>
      </c>
      <c r="AA6" s="92">
        <v>6858.9780000000001</v>
      </c>
      <c r="AB6" s="92">
        <v>10492.835999999999</v>
      </c>
      <c r="AC6" s="92">
        <v>6593.6890000000003</v>
      </c>
      <c r="AD6" s="92">
        <v>29040.866999999998</v>
      </c>
      <c r="AE6" s="92">
        <v>6503.0590000000002</v>
      </c>
      <c r="AF6" s="92">
        <v>36058.919000000002</v>
      </c>
      <c r="AG6" s="92">
        <v>10435.044</v>
      </c>
      <c r="AH6" s="92">
        <v>14353.397999999999</v>
      </c>
      <c r="AI6" s="92">
        <v>15071.392</v>
      </c>
      <c r="AJ6" s="92">
        <v>13059.995999999999</v>
      </c>
      <c r="AK6" s="92">
        <v>16709.112000000001</v>
      </c>
      <c r="AL6" s="92">
        <v>9386.2270000000008</v>
      </c>
      <c r="AM6" s="92">
        <v>13649.401</v>
      </c>
      <c r="AN6" s="92">
        <v>15110.671</v>
      </c>
      <c r="AO6" s="92">
        <v>7364.0060000000003</v>
      </c>
      <c r="AP6" s="92">
        <v>13326.002</v>
      </c>
      <c r="AQ6" s="92">
        <v>7512.1360000000004</v>
      </c>
      <c r="AR6" s="92">
        <v>7266.8140000000003</v>
      </c>
      <c r="AS6" s="92">
        <v>12060.191000000001</v>
      </c>
      <c r="AT6" s="92">
        <v>11151.096</v>
      </c>
      <c r="AU6" s="92">
        <v>5436.8890000000001</v>
      </c>
      <c r="AV6" s="92">
        <v>21322.704000000002</v>
      </c>
      <c r="AW6" s="92">
        <v>21210.25</v>
      </c>
      <c r="AX6" s="92">
        <v>22893.134999999998</v>
      </c>
      <c r="AY6" s="92">
        <v>21365.483</v>
      </c>
      <c r="AZ6" s="92">
        <v>25199.33</v>
      </c>
      <c r="BA6" s="92">
        <v>15524.718999999999</v>
      </c>
      <c r="BB6" s="1198">
        <v>17422.131000000001</v>
      </c>
      <c r="BC6" s="1207">
        <v>27014.493999999999</v>
      </c>
      <c r="BD6" s="1207">
        <v>22055.435000000001</v>
      </c>
      <c r="BE6" s="1207">
        <v>24687.592000000001</v>
      </c>
      <c r="BF6" s="1207">
        <v>16093.133</v>
      </c>
      <c r="BG6" s="1207">
        <v>11556.751</v>
      </c>
      <c r="BH6" s="1207">
        <v>19057.643</v>
      </c>
    </row>
    <row r="7" spans="1:60" ht="15" customHeight="1">
      <c r="A7" s="1636"/>
      <c r="B7" s="1636"/>
      <c r="C7" s="1636"/>
      <c r="D7" s="721" t="s">
        <v>176</v>
      </c>
      <c r="E7" s="416">
        <v>1438</v>
      </c>
      <c r="F7" s="416">
        <v>5459</v>
      </c>
      <c r="G7" s="416">
        <v>10243</v>
      </c>
      <c r="H7" s="416">
        <v>11111</v>
      </c>
      <c r="I7" s="416">
        <v>16242</v>
      </c>
      <c r="J7" s="416">
        <v>10918</v>
      </c>
      <c r="K7" s="416">
        <v>15023</v>
      </c>
      <c r="L7" s="416">
        <v>16794</v>
      </c>
      <c r="M7" s="416">
        <v>15373</v>
      </c>
      <c r="N7" s="416">
        <v>23547</v>
      </c>
      <c r="O7" s="416">
        <v>19743</v>
      </c>
      <c r="P7" s="416">
        <v>15927</v>
      </c>
      <c r="Q7" s="416">
        <v>12702</v>
      </c>
      <c r="R7" s="416">
        <v>28503</v>
      </c>
      <c r="S7" s="92">
        <v>22003</v>
      </c>
      <c r="T7" s="92">
        <v>23247</v>
      </c>
      <c r="U7" s="92">
        <v>18244</v>
      </c>
      <c r="V7" s="92">
        <v>19078</v>
      </c>
      <c r="W7" s="92">
        <v>17580</v>
      </c>
      <c r="X7" s="92">
        <v>24399</v>
      </c>
      <c r="Y7" s="92">
        <v>31149</v>
      </c>
      <c r="Z7" s="92">
        <v>31413</v>
      </c>
      <c r="AA7" s="92">
        <v>26027</v>
      </c>
      <c r="AB7" s="92">
        <v>32330</v>
      </c>
      <c r="AC7" s="92">
        <v>21821</v>
      </c>
      <c r="AD7" s="92">
        <v>32958</v>
      </c>
      <c r="AE7" s="92">
        <v>22483</v>
      </c>
      <c r="AF7" s="92">
        <v>25294</v>
      </c>
      <c r="AG7" s="92">
        <v>21927</v>
      </c>
      <c r="AH7" s="92">
        <v>18781</v>
      </c>
      <c r="AI7" s="92">
        <v>37601</v>
      </c>
      <c r="AJ7" s="92">
        <v>24395</v>
      </c>
      <c r="AK7" s="92">
        <v>35712</v>
      </c>
      <c r="AL7" s="92">
        <v>23792</v>
      </c>
      <c r="AM7" s="92">
        <v>21086</v>
      </c>
      <c r="AN7" s="92">
        <v>22303</v>
      </c>
      <c r="AO7" s="92">
        <v>17369</v>
      </c>
      <c r="AP7" s="92">
        <v>19224</v>
      </c>
      <c r="AQ7" s="92">
        <v>14668</v>
      </c>
      <c r="AR7" s="92">
        <v>13718</v>
      </c>
      <c r="AS7" s="92">
        <v>21945</v>
      </c>
      <c r="AT7" s="92">
        <v>22419</v>
      </c>
      <c r="AU7" s="92">
        <v>13787</v>
      </c>
      <c r="AV7" s="92">
        <v>33676</v>
      </c>
      <c r="AW7" s="92">
        <v>39725</v>
      </c>
      <c r="AX7" s="92">
        <v>34478</v>
      </c>
      <c r="AY7" s="92">
        <v>29531</v>
      </c>
      <c r="AZ7" s="92">
        <v>25295</v>
      </c>
      <c r="BA7" s="92">
        <v>19406</v>
      </c>
      <c r="BB7" s="1198">
        <v>24701</v>
      </c>
      <c r="BC7" s="1207">
        <v>47033</v>
      </c>
      <c r="BD7" s="1207">
        <v>30444</v>
      </c>
      <c r="BE7" s="1207">
        <v>29521</v>
      </c>
      <c r="BF7" s="1207">
        <v>27613</v>
      </c>
      <c r="BG7" s="1207">
        <v>25082</v>
      </c>
      <c r="BH7" s="1207">
        <v>47113</v>
      </c>
    </row>
    <row r="8" spans="1:60" ht="15" customHeight="1">
      <c r="A8" s="1636" t="s">
        <v>18</v>
      </c>
      <c r="B8" s="1636" t="s">
        <v>1118</v>
      </c>
      <c r="C8" s="1636" t="s">
        <v>169</v>
      </c>
      <c r="D8" s="955" t="s">
        <v>32</v>
      </c>
      <c r="E8" s="416"/>
      <c r="F8" s="416"/>
      <c r="G8" s="416"/>
      <c r="H8" s="416"/>
      <c r="I8" s="416"/>
      <c r="J8" s="416"/>
      <c r="K8" s="416"/>
      <c r="L8" s="416"/>
      <c r="M8" s="416"/>
      <c r="N8" s="416"/>
      <c r="O8" s="416"/>
      <c r="P8" s="416"/>
      <c r="Q8" s="416"/>
      <c r="R8" s="416"/>
      <c r="S8" s="92"/>
      <c r="T8" s="92"/>
      <c r="U8" s="92"/>
      <c r="V8" s="92"/>
      <c r="W8" s="92"/>
      <c r="X8" s="92"/>
      <c r="Y8" s="92"/>
      <c r="Z8" s="92"/>
      <c r="AA8" s="92"/>
      <c r="AB8" s="92"/>
      <c r="AC8" s="92"/>
      <c r="AD8" s="92"/>
      <c r="AE8" s="92"/>
      <c r="AF8" s="92"/>
      <c r="AG8" s="92"/>
      <c r="AH8" s="92">
        <v>539.82600000000002</v>
      </c>
      <c r="AI8" s="92">
        <v>208148.72099999999</v>
      </c>
      <c r="AJ8" s="92">
        <v>47254.832000000002</v>
      </c>
      <c r="AK8" s="92">
        <v>6662.2659999999996</v>
      </c>
      <c r="AL8" s="92">
        <v>40405</v>
      </c>
      <c r="AM8" s="92">
        <v>436592.28700000001</v>
      </c>
      <c r="AN8" s="92">
        <v>700</v>
      </c>
      <c r="AO8" s="92"/>
      <c r="AP8" s="92"/>
      <c r="AQ8" s="92">
        <v>2036197.689</v>
      </c>
      <c r="AR8" s="92">
        <v>192797.33799999999</v>
      </c>
      <c r="AS8" s="92">
        <v>735.51300000000003</v>
      </c>
      <c r="AT8" s="92">
        <v>274.64400000000001</v>
      </c>
      <c r="AU8" s="92">
        <v>911.96500000000003</v>
      </c>
      <c r="AV8" s="92">
        <v>195.51499999999999</v>
      </c>
      <c r="AW8" s="92">
        <v>55243.767999999996</v>
      </c>
      <c r="AX8" s="92">
        <v>335.95</v>
      </c>
      <c r="AY8" s="92">
        <v>23604.957999999999</v>
      </c>
      <c r="AZ8" s="92">
        <v>585.10500000000002</v>
      </c>
      <c r="BA8" s="92">
        <v>438641.45699999999</v>
      </c>
      <c r="BB8" s="1198">
        <v>6.7670000000000003</v>
      </c>
      <c r="BC8" s="1207">
        <v>450461.35399999999</v>
      </c>
      <c r="BD8" s="1207">
        <v>450719.15299999999</v>
      </c>
      <c r="BE8" s="1207">
        <v>371.69600000000003</v>
      </c>
      <c r="BF8" s="1207">
        <v>175.29599999999999</v>
      </c>
      <c r="BG8" s="1207">
        <v>209157.10200000001</v>
      </c>
      <c r="BH8" s="1207">
        <v>437092.10200000001</v>
      </c>
    </row>
    <row r="9" spans="1:60" ht="15" customHeight="1">
      <c r="A9" s="1636"/>
      <c r="B9" s="1636"/>
      <c r="C9" s="1636"/>
      <c r="D9" s="955" t="s">
        <v>176</v>
      </c>
      <c r="E9" s="416"/>
      <c r="F9" s="416"/>
      <c r="G9" s="416"/>
      <c r="H9" s="416"/>
      <c r="I9" s="416"/>
      <c r="J9" s="416"/>
      <c r="K9" s="416"/>
      <c r="L9" s="416"/>
      <c r="M9" s="416"/>
      <c r="N9" s="416"/>
      <c r="O9" s="416"/>
      <c r="P9" s="416"/>
      <c r="Q9" s="416"/>
      <c r="R9" s="416"/>
      <c r="S9" s="92"/>
      <c r="T9" s="92"/>
      <c r="U9" s="92"/>
      <c r="V9" s="92"/>
      <c r="W9" s="92"/>
      <c r="X9" s="92"/>
      <c r="Y9" s="92"/>
      <c r="Z9" s="92"/>
      <c r="AA9" s="92"/>
      <c r="AB9" s="92"/>
      <c r="AC9" s="92"/>
      <c r="AD9" s="92"/>
      <c r="AE9" s="92"/>
      <c r="AF9" s="92"/>
      <c r="AG9" s="92"/>
      <c r="AH9" s="92">
        <v>143</v>
      </c>
      <c r="AI9" s="92">
        <v>20177</v>
      </c>
      <c r="AJ9" s="92">
        <v>4024</v>
      </c>
      <c r="AK9" s="92">
        <v>537</v>
      </c>
      <c r="AL9" s="92">
        <v>407</v>
      </c>
      <c r="AM9" s="92">
        <v>4369</v>
      </c>
      <c r="AN9" s="92">
        <v>7</v>
      </c>
      <c r="AO9" s="92"/>
      <c r="AP9" s="92"/>
      <c r="AQ9" s="92">
        <v>3466</v>
      </c>
      <c r="AR9" s="92">
        <v>1400</v>
      </c>
      <c r="AS9" s="92">
        <v>423</v>
      </c>
      <c r="AT9" s="92">
        <v>1045</v>
      </c>
      <c r="AU9" s="92">
        <v>284</v>
      </c>
      <c r="AV9" s="92">
        <v>350</v>
      </c>
      <c r="AW9" s="92">
        <v>556</v>
      </c>
      <c r="AX9" s="92">
        <v>468</v>
      </c>
      <c r="AY9" s="92">
        <v>379</v>
      </c>
      <c r="AZ9" s="92">
        <v>9862</v>
      </c>
      <c r="BA9" s="92">
        <v>4715</v>
      </c>
      <c r="BB9" s="1199">
        <v>225</v>
      </c>
      <c r="BC9" s="1208">
        <v>2557</v>
      </c>
      <c r="BD9" s="1208">
        <v>5724</v>
      </c>
      <c r="BE9" s="1208">
        <v>5105</v>
      </c>
      <c r="BF9" s="1208">
        <v>1021</v>
      </c>
      <c r="BG9" s="1208">
        <v>4026</v>
      </c>
      <c r="BH9" s="1208">
        <v>5800</v>
      </c>
    </row>
    <row r="10" spans="1:60" ht="15" customHeight="1">
      <c r="A10" s="1638" t="s">
        <v>32</v>
      </c>
      <c r="B10" s="1638"/>
      <c r="C10" s="1638"/>
      <c r="D10" s="1638"/>
      <c r="E10" s="415">
        <v>5583.402</v>
      </c>
      <c r="F10" s="415">
        <v>27015.606</v>
      </c>
      <c r="G10" s="415">
        <v>8652.43</v>
      </c>
      <c r="H10" s="415">
        <v>5095.2560000000003</v>
      </c>
      <c r="I10" s="415">
        <v>12114.834999999999</v>
      </c>
      <c r="J10" s="415">
        <v>1408883.2290000001</v>
      </c>
      <c r="K10" s="415">
        <v>75366.45</v>
      </c>
      <c r="L10" s="415">
        <v>11554.746999999999</v>
      </c>
      <c r="M10" s="415">
        <v>65898.395000000004</v>
      </c>
      <c r="N10" s="415">
        <v>1445200.429</v>
      </c>
      <c r="O10" s="415">
        <v>623231.98</v>
      </c>
      <c r="P10" s="415">
        <v>101388.21400000001</v>
      </c>
      <c r="Q10" s="415">
        <v>4622.9790000000003</v>
      </c>
      <c r="R10" s="415">
        <v>26265.164000000001</v>
      </c>
      <c r="S10" s="415">
        <v>62988.798999999999</v>
      </c>
      <c r="T10" s="415">
        <v>82426.396999999997</v>
      </c>
      <c r="U10" s="415">
        <v>5095.8419999999996</v>
      </c>
      <c r="V10" s="415">
        <v>48398.55</v>
      </c>
      <c r="W10" s="415">
        <v>47551.906000000003</v>
      </c>
      <c r="X10" s="415">
        <v>90702.566999999995</v>
      </c>
      <c r="Y10" s="415">
        <v>53019.127999999997</v>
      </c>
      <c r="Z10" s="415">
        <v>18552.744999999999</v>
      </c>
      <c r="AA10" s="415">
        <v>15312.347</v>
      </c>
      <c r="AB10" s="415">
        <v>38725.222999999998</v>
      </c>
      <c r="AC10" s="415">
        <v>7613.2920000000004</v>
      </c>
      <c r="AD10" s="415">
        <v>34382.635000000002</v>
      </c>
      <c r="AE10" s="415">
        <v>7613.4430000000002</v>
      </c>
      <c r="AF10" s="415">
        <v>92589.57</v>
      </c>
      <c r="AG10" s="415">
        <v>37014.464</v>
      </c>
      <c r="AH10" s="415">
        <v>467161.74400000001</v>
      </c>
      <c r="AI10" s="415">
        <v>456340.636</v>
      </c>
      <c r="AJ10" s="415">
        <v>120909.864</v>
      </c>
      <c r="AK10" s="415">
        <v>75929.712</v>
      </c>
      <c r="AL10" s="415">
        <v>96633.312000000005</v>
      </c>
      <c r="AM10" s="415">
        <v>1131558.5179999999</v>
      </c>
      <c r="AN10" s="415">
        <v>190316.69399999999</v>
      </c>
      <c r="AO10" s="415">
        <v>26180.46</v>
      </c>
      <c r="AP10" s="415">
        <v>3003282.6239999998</v>
      </c>
      <c r="AQ10" s="415">
        <v>4567366.2719999999</v>
      </c>
      <c r="AR10" s="415">
        <v>944075.88699999999</v>
      </c>
      <c r="AS10" s="415">
        <v>66494.077000000005</v>
      </c>
      <c r="AT10" s="415">
        <v>182918.69399999999</v>
      </c>
      <c r="AU10" s="415">
        <v>1591367.88</v>
      </c>
      <c r="AV10" s="415">
        <v>2109285.2340000002</v>
      </c>
      <c r="AW10" s="415">
        <v>243967.10699999999</v>
      </c>
      <c r="AX10" s="415">
        <v>1091206.801</v>
      </c>
      <c r="AY10" s="415">
        <v>740352.71600000001</v>
      </c>
      <c r="AZ10" s="415">
        <v>635642.95900000003</v>
      </c>
      <c r="BA10" s="415">
        <v>2190589.0419999999</v>
      </c>
      <c r="BB10" s="415">
        <v>2058399.584</v>
      </c>
      <c r="BC10" s="415">
        <v>585078.42200000002</v>
      </c>
      <c r="BD10" s="415">
        <v>2005501.2120000001</v>
      </c>
      <c r="BE10" s="415">
        <v>80759.236999999994</v>
      </c>
      <c r="BF10" s="415">
        <v>133791.50700000001</v>
      </c>
      <c r="BG10" s="415">
        <v>8701407.1300000008</v>
      </c>
      <c r="BH10" s="415">
        <v>36018599.671999998</v>
      </c>
    </row>
    <row r="11" spans="1:60" ht="15" customHeight="1">
      <c r="A11" s="1638" t="s">
        <v>176</v>
      </c>
      <c r="B11" s="1638"/>
      <c r="C11" s="1638"/>
      <c r="D11" s="1638"/>
      <c r="E11" s="415">
        <v>1676</v>
      </c>
      <c r="F11" s="415">
        <v>5973</v>
      </c>
      <c r="G11" s="415">
        <v>10482</v>
      </c>
      <c r="H11" s="415">
        <v>11267</v>
      </c>
      <c r="I11" s="415">
        <v>16567</v>
      </c>
      <c r="J11" s="415">
        <v>12753</v>
      </c>
      <c r="K11" s="415">
        <v>15336</v>
      </c>
      <c r="L11" s="415">
        <v>17276</v>
      </c>
      <c r="M11" s="415">
        <v>15701</v>
      </c>
      <c r="N11" s="415">
        <v>25286</v>
      </c>
      <c r="O11" s="415">
        <v>21923</v>
      </c>
      <c r="P11" s="415">
        <v>20185</v>
      </c>
      <c r="Q11" s="415">
        <v>15410</v>
      </c>
      <c r="R11" s="415">
        <v>34069</v>
      </c>
      <c r="S11" s="415">
        <v>34845</v>
      </c>
      <c r="T11" s="415">
        <v>34593</v>
      </c>
      <c r="U11" s="415">
        <v>22226</v>
      </c>
      <c r="V11" s="415">
        <v>25605</v>
      </c>
      <c r="W11" s="415">
        <v>31805</v>
      </c>
      <c r="X11" s="415">
        <v>46535</v>
      </c>
      <c r="Y11" s="415">
        <v>43178</v>
      </c>
      <c r="Z11" s="415">
        <v>42348</v>
      </c>
      <c r="AA11" s="415">
        <v>45467</v>
      </c>
      <c r="AB11" s="415">
        <v>41584</v>
      </c>
      <c r="AC11" s="415">
        <v>28154</v>
      </c>
      <c r="AD11" s="415">
        <v>53901</v>
      </c>
      <c r="AE11" s="415">
        <v>45213</v>
      </c>
      <c r="AF11" s="415">
        <v>60276</v>
      </c>
      <c r="AG11" s="415">
        <v>43814</v>
      </c>
      <c r="AH11" s="415">
        <v>75450</v>
      </c>
      <c r="AI11" s="415">
        <v>158434</v>
      </c>
      <c r="AJ11" s="415">
        <v>105971</v>
      </c>
      <c r="AK11" s="415">
        <v>156962</v>
      </c>
      <c r="AL11" s="415">
        <v>110711</v>
      </c>
      <c r="AM11" s="415">
        <v>116058</v>
      </c>
      <c r="AN11" s="415">
        <v>94357</v>
      </c>
      <c r="AO11" s="415">
        <v>82067</v>
      </c>
      <c r="AP11" s="415">
        <v>129285</v>
      </c>
      <c r="AQ11" s="415">
        <v>116775</v>
      </c>
      <c r="AR11" s="415">
        <v>106769</v>
      </c>
      <c r="AS11" s="415">
        <v>77940</v>
      </c>
      <c r="AT11" s="415">
        <v>148309</v>
      </c>
      <c r="AU11" s="415">
        <v>108457</v>
      </c>
      <c r="AV11" s="415">
        <v>155113</v>
      </c>
      <c r="AW11" s="415">
        <v>141491</v>
      </c>
      <c r="AX11" s="415">
        <v>180580</v>
      </c>
      <c r="AY11" s="415">
        <v>163183</v>
      </c>
      <c r="AZ11" s="415">
        <v>169321</v>
      </c>
      <c r="BA11" s="415">
        <v>238841</v>
      </c>
      <c r="BB11" s="415">
        <v>181465</v>
      </c>
      <c r="BC11" s="415">
        <v>196484</v>
      </c>
      <c r="BD11" s="415">
        <v>169070</v>
      </c>
      <c r="BE11" s="415">
        <v>134705</v>
      </c>
      <c r="BF11" s="415">
        <v>130175</v>
      </c>
      <c r="BG11" s="415">
        <v>134662</v>
      </c>
      <c r="BH11" s="415">
        <v>260605</v>
      </c>
    </row>
    <row r="12" spans="1:60">
      <c r="A12" s="722"/>
      <c r="B12" s="722"/>
      <c r="C12" s="722"/>
      <c r="D12" s="723"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row>
    <row r="13" spans="1:60">
      <c r="A13" s="722"/>
      <c r="B13" s="722"/>
      <c r="C13" s="1636" t="s">
        <v>168</v>
      </c>
      <c r="D13" s="721" t="s">
        <v>32</v>
      </c>
      <c r="E13" s="415">
        <v>372.22680000000003</v>
      </c>
      <c r="F13" s="415">
        <v>1227.9820909090909</v>
      </c>
      <c r="G13" s="415">
        <v>480.69055555555559</v>
      </c>
      <c r="H13" s="415">
        <v>242.6312380952381</v>
      </c>
      <c r="I13" s="415">
        <v>550.67431818181819</v>
      </c>
      <c r="J13" s="415">
        <v>70444.16145</v>
      </c>
      <c r="K13" s="415">
        <v>3425.7477272727269</v>
      </c>
      <c r="L13" s="415">
        <v>577.73734999999999</v>
      </c>
      <c r="M13" s="415">
        <v>3468.3365789473687</v>
      </c>
      <c r="N13" s="415">
        <v>65690.928590909098</v>
      </c>
      <c r="O13" s="415">
        <v>31161.598999999998</v>
      </c>
      <c r="P13" s="415">
        <v>5069.4107000000004</v>
      </c>
      <c r="Q13" s="415">
        <v>288.93618750000002</v>
      </c>
      <c r="R13" s="415">
        <v>1193.871090909091</v>
      </c>
      <c r="S13" s="415">
        <v>3499.377722222222</v>
      </c>
      <c r="T13" s="415">
        <v>3746.6544090909088</v>
      </c>
      <c r="U13" s="415">
        <v>254.79209999999998</v>
      </c>
      <c r="V13" s="415">
        <v>2419.9275000000002</v>
      </c>
      <c r="W13" s="415">
        <v>2264.3764761904763</v>
      </c>
      <c r="X13" s="415">
        <v>5039.0315000000001</v>
      </c>
      <c r="Y13" s="415">
        <v>2524.7203809523808</v>
      </c>
      <c r="Z13" s="415">
        <v>883.46404761904762</v>
      </c>
      <c r="AA13" s="415">
        <v>765.61734999999999</v>
      </c>
      <c r="AB13" s="415">
        <v>2038.1696315789472</v>
      </c>
      <c r="AC13" s="415">
        <v>447.84070588235295</v>
      </c>
      <c r="AD13" s="415">
        <v>1494.8971739130436</v>
      </c>
      <c r="AE13" s="415">
        <v>447.84958823529411</v>
      </c>
      <c r="AF13" s="415">
        <v>4025.6334782608697</v>
      </c>
      <c r="AG13" s="415">
        <v>1850.7231999999999</v>
      </c>
      <c r="AH13" s="415">
        <v>22245.797333333332</v>
      </c>
      <c r="AI13" s="415">
        <v>21730.506476190476</v>
      </c>
      <c r="AJ13" s="415">
        <v>6717.2146666666667</v>
      </c>
      <c r="AK13" s="415">
        <v>3451.3505454545452</v>
      </c>
      <c r="AL13" s="415">
        <v>4601.5862857142856</v>
      </c>
      <c r="AM13" s="415">
        <v>56577.925899999995</v>
      </c>
      <c r="AN13" s="415">
        <v>9515.8346999999994</v>
      </c>
      <c r="AO13" s="415">
        <v>1454.47</v>
      </c>
      <c r="AP13" s="415">
        <v>150164.1312</v>
      </c>
      <c r="AQ13" s="415">
        <v>217493.63199999998</v>
      </c>
      <c r="AR13" s="415">
        <v>47203.794349999996</v>
      </c>
      <c r="AS13" s="415">
        <v>4155.8798125000003</v>
      </c>
      <c r="AT13" s="415">
        <v>7952.9866956521737</v>
      </c>
      <c r="AU13" s="415">
        <v>88409.32666666666</v>
      </c>
      <c r="AV13" s="415">
        <v>100442.15400000001</v>
      </c>
      <c r="AW13" s="415">
        <v>11089.413954545455</v>
      </c>
      <c r="AX13" s="415">
        <v>51962.228619047615</v>
      </c>
      <c r="AY13" s="415">
        <v>37017.635800000004</v>
      </c>
      <c r="AZ13" s="415">
        <v>33454.892578947372</v>
      </c>
      <c r="BA13" s="415">
        <v>115294.16010526316</v>
      </c>
      <c r="BB13" s="415">
        <v>114355.53244444444</v>
      </c>
      <c r="BC13" s="415">
        <v>27860.87723809524</v>
      </c>
      <c r="BD13" s="415">
        <v>105552.69536842106</v>
      </c>
      <c r="BE13" s="415">
        <v>3845.6779523809519</v>
      </c>
      <c r="BF13" s="415">
        <v>6371.0241428571435</v>
      </c>
      <c r="BG13" s="415">
        <v>483411.50722222228</v>
      </c>
      <c r="BH13" s="415">
        <v>1637209.0759999999</v>
      </c>
    </row>
    <row r="14" spans="1:60">
      <c r="A14" s="722"/>
      <c r="B14" s="722"/>
      <c r="C14" s="1636"/>
      <c r="D14" s="721" t="s">
        <v>176</v>
      </c>
      <c r="E14" s="415">
        <v>111.73333333333333</v>
      </c>
      <c r="F14" s="415">
        <v>271.5</v>
      </c>
      <c r="G14" s="415">
        <v>582.33333333333337</v>
      </c>
      <c r="H14" s="415">
        <v>536.52380952380952</v>
      </c>
      <c r="I14" s="415">
        <v>753.0454545454545</v>
      </c>
      <c r="J14" s="415">
        <v>637.65</v>
      </c>
      <c r="K14" s="415">
        <v>697.09090909090912</v>
      </c>
      <c r="L14" s="415">
        <v>863.8</v>
      </c>
      <c r="M14" s="415">
        <v>826.36842105263156</v>
      </c>
      <c r="N14" s="415">
        <v>1149.3636363636363</v>
      </c>
      <c r="O14" s="415">
        <v>1096.1500000000001</v>
      </c>
      <c r="P14" s="415">
        <v>1009.25</v>
      </c>
      <c r="Q14" s="415">
        <v>963.125</v>
      </c>
      <c r="R14" s="415">
        <v>1548.590909090909</v>
      </c>
      <c r="S14" s="415">
        <v>1935.8333333333333</v>
      </c>
      <c r="T14" s="415">
        <v>1572.409090909091</v>
      </c>
      <c r="U14" s="415">
        <v>1111.3</v>
      </c>
      <c r="V14" s="415">
        <v>1280.25</v>
      </c>
      <c r="W14" s="415">
        <v>1514.5238095238096</v>
      </c>
      <c r="X14" s="415">
        <v>2585.2777777777778</v>
      </c>
      <c r="Y14" s="415">
        <v>2056.0952380952381</v>
      </c>
      <c r="Z14" s="415">
        <v>2016.5714285714287</v>
      </c>
      <c r="AA14" s="415">
        <v>2273.35</v>
      </c>
      <c r="AB14" s="415">
        <v>2188.6315789473683</v>
      </c>
      <c r="AC14" s="415">
        <v>1656.1176470588234</v>
      </c>
      <c r="AD14" s="415">
        <v>2343.521739130435</v>
      </c>
      <c r="AE14" s="415">
        <v>2659.5882352941176</v>
      </c>
      <c r="AF14" s="415">
        <v>2620.695652173913</v>
      </c>
      <c r="AG14" s="415">
        <v>2190.6999999999998</v>
      </c>
      <c r="AH14" s="415">
        <v>3592.8571428571427</v>
      </c>
      <c r="AI14" s="415">
        <v>7544.4761904761908</v>
      </c>
      <c r="AJ14" s="415">
        <v>5887.2777777777774</v>
      </c>
      <c r="AK14" s="415">
        <v>7134.636363636364</v>
      </c>
      <c r="AL14" s="415">
        <v>5271.9523809523807</v>
      </c>
      <c r="AM14" s="415">
        <v>5802.9</v>
      </c>
      <c r="AN14" s="415">
        <v>4717.8500000000004</v>
      </c>
      <c r="AO14" s="415">
        <v>4559.2777777777774</v>
      </c>
      <c r="AP14" s="415">
        <v>6464.25</v>
      </c>
      <c r="AQ14" s="415">
        <v>5560.7142857142853</v>
      </c>
      <c r="AR14" s="415">
        <v>5338.45</v>
      </c>
      <c r="AS14" s="415">
        <v>4871.25</v>
      </c>
      <c r="AT14" s="415">
        <v>6448.217391304348</v>
      </c>
      <c r="AU14" s="415">
        <v>6025.3888888888887</v>
      </c>
      <c r="AV14" s="415">
        <v>7386.333333333333</v>
      </c>
      <c r="AW14" s="415">
        <v>6431.409090909091</v>
      </c>
      <c r="AX14" s="415">
        <v>8599.0476190476184</v>
      </c>
      <c r="AY14" s="415">
        <v>8159.15</v>
      </c>
      <c r="AZ14" s="415">
        <v>8911.6315789473683</v>
      </c>
      <c r="BA14" s="415">
        <v>12570.578947368422</v>
      </c>
      <c r="BB14" s="415">
        <v>10081.388888888889</v>
      </c>
      <c r="BC14" s="415">
        <v>9356.3809523809523</v>
      </c>
      <c r="BD14" s="415">
        <v>8898.4210526315783</v>
      </c>
      <c r="BE14" s="415">
        <v>6414.5238095238092</v>
      </c>
      <c r="BF14" s="415">
        <v>6198.8095238095239</v>
      </c>
      <c r="BG14" s="415">
        <v>7481.2222222222226</v>
      </c>
      <c r="BH14" s="415">
        <v>11845.681818181818</v>
      </c>
    </row>
    <row r="15" spans="1:60" ht="15.75" thickBot="1">
      <c r="A15" s="414"/>
      <c r="B15" s="414"/>
      <c r="C15" s="414"/>
      <c r="D15" s="414"/>
      <c r="E15" s="414"/>
      <c r="F15" s="414"/>
      <c r="G15" s="414"/>
      <c r="H15" s="414"/>
      <c r="I15" s="414"/>
      <c r="J15" s="414"/>
      <c r="K15" s="414"/>
      <c r="L15" s="414"/>
      <c r="M15" s="414"/>
      <c r="N15" s="414"/>
      <c r="O15" s="414"/>
      <c r="P15" s="414"/>
      <c r="Q15" s="414"/>
      <c r="R15" s="414"/>
      <c r="S15" s="414"/>
    </row>
    <row r="16" spans="1:60" ht="42.75" thickBot="1">
      <c r="A16" s="1505" t="s">
        <v>1383</v>
      </c>
      <c r="B16" s="1505" t="s">
        <v>19</v>
      </c>
      <c r="C16" s="1502"/>
      <c r="D16" s="1561" t="s">
        <v>214</v>
      </c>
      <c r="E16" s="1561"/>
      <c r="F16" s="1561"/>
      <c r="G16" s="864" t="s">
        <v>1394</v>
      </c>
      <c r="H16" s="1561" t="s">
        <v>215</v>
      </c>
      <c r="I16" s="1561"/>
    </row>
    <row r="17" spans="1:9" ht="34.5">
      <c r="A17" s="1506"/>
      <c r="B17" s="1506"/>
      <c r="C17" s="1503"/>
      <c r="D17" s="145" t="s">
        <v>5949</v>
      </c>
      <c r="E17" s="862" t="s">
        <v>5751</v>
      </c>
      <c r="F17" s="182" t="s">
        <v>5951</v>
      </c>
      <c r="G17" s="866" t="s">
        <v>5952</v>
      </c>
      <c r="H17" s="181" t="s">
        <v>216</v>
      </c>
      <c r="I17" s="863" t="s">
        <v>305</v>
      </c>
    </row>
    <row r="18" spans="1:9" ht="30">
      <c r="A18" s="1489" t="s">
        <v>1189</v>
      </c>
      <c r="B18" s="1499" t="s">
        <v>17</v>
      </c>
      <c r="C18" s="146" t="s">
        <v>32</v>
      </c>
      <c r="D18" s="151">
        <v>35499311.858999997</v>
      </c>
      <c r="E18" s="151">
        <v>8469783.2119999994</v>
      </c>
      <c r="F18" s="151">
        <v>2075121.524</v>
      </c>
      <c r="G18" s="186">
        <v>49334472.079999998</v>
      </c>
      <c r="H18" s="949">
        <v>3.1912893128958162</v>
      </c>
      <c r="I18" s="361">
        <v>16.107100210001963</v>
      </c>
    </row>
    <row r="19" spans="1:9" ht="17.25">
      <c r="A19" s="1489"/>
      <c r="B19" s="1499"/>
      <c r="C19" s="146" t="s">
        <v>176</v>
      </c>
      <c r="D19" s="151">
        <v>207290</v>
      </c>
      <c r="E19" s="151">
        <v>105234</v>
      </c>
      <c r="F19" s="151">
        <v>120910</v>
      </c>
      <c r="G19" s="186">
        <v>1162689</v>
      </c>
      <c r="H19" s="362">
        <v>0.969800634775833</v>
      </c>
      <c r="I19" s="361">
        <v>0.71441568108510456</v>
      </c>
    </row>
    <row r="20" spans="1:9" ht="30">
      <c r="A20" s="1489"/>
      <c r="B20" s="1499" t="s">
        <v>166</v>
      </c>
      <c r="C20" s="146" t="s">
        <v>32</v>
      </c>
      <c r="D20" s="151">
        <v>19057.643</v>
      </c>
      <c r="E20" s="151">
        <v>11556.751</v>
      </c>
      <c r="F20" s="151">
        <v>21322.704000000002</v>
      </c>
      <c r="G20" s="186">
        <v>153411.89800000002</v>
      </c>
      <c r="H20" s="362">
        <v>0.64904850852977614</v>
      </c>
      <c r="I20" s="361">
        <v>-0.10622766230774494</v>
      </c>
    </row>
    <row r="21" spans="1:9" ht="17.25">
      <c r="A21" s="1489"/>
      <c r="B21" s="1499"/>
      <c r="C21" s="146" t="s">
        <v>176</v>
      </c>
      <c r="D21" s="151">
        <v>47113</v>
      </c>
      <c r="E21" s="151">
        <v>25082</v>
      </c>
      <c r="F21" s="151">
        <v>33676</v>
      </c>
      <c r="G21" s="186">
        <v>250913</v>
      </c>
      <c r="H21" s="362">
        <v>0.87835898253727773</v>
      </c>
      <c r="I21" s="361">
        <v>0.3990081957477134</v>
      </c>
    </row>
    <row r="22" spans="1:9" ht="30">
      <c r="A22" s="1489"/>
      <c r="B22" s="1499" t="s">
        <v>167</v>
      </c>
      <c r="C22" s="146" t="s">
        <v>32</v>
      </c>
      <c r="D22" s="151">
        <v>63138.067999999999</v>
      </c>
      <c r="E22" s="147">
        <v>10910.065000000001</v>
      </c>
      <c r="F22" s="151">
        <v>12645.491</v>
      </c>
      <c r="G22" s="186">
        <v>299616.90099999995</v>
      </c>
      <c r="H22" s="362">
        <v>4.787139490003038</v>
      </c>
      <c r="I22" s="361">
        <v>3.9929313144108045</v>
      </c>
    </row>
    <row r="23" spans="1:9" ht="17.25">
      <c r="A23" s="1489"/>
      <c r="B23" s="1499"/>
      <c r="C23" s="146" t="s">
        <v>1387</v>
      </c>
      <c r="D23" s="147">
        <v>402</v>
      </c>
      <c r="E23" s="147">
        <v>320</v>
      </c>
      <c r="F23" s="147">
        <v>177</v>
      </c>
      <c r="G23" s="184">
        <v>3232</v>
      </c>
      <c r="H23" s="362">
        <v>0.25625000000000009</v>
      </c>
      <c r="I23" s="361">
        <v>1.2711864406779663</v>
      </c>
    </row>
    <row r="24" spans="1:9" ht="30">
      <c r="A24" s="1489"/>
      <c r="B24" s="1499" t="s">
        <v>1852</v>
      </c>
      <c r="C24" s="146" t="s">
        <v>32</v>
      </c>
      <c r="D24" s="151">
        <v>437092.10200000001</v>
      </c>
      <c r="E24" s="147">
        <v>209157.10200000001</v>
      </c>
      <c r="F24" s="151">
        <v>195.51499999999999</v>
      </c>
      <c r="G24" s="186">
        <v>1986624.9269999999</v>
      </c>
      <c r="H24" s="362">
        <v>1.0897789165198892</v>
      </c>
      <c r="I24" s="361">
        <v>2234.5936986931952</v>
      </c>
    </row>
    <row r="25" spans="1:9" ht="18" thickBot="1">
      <c r="A25" s="867"/>
      <c r="B25" s="1499"/>
      <c r="C25" s="146" t="s">
        <v>1387</v>
      </c>
      <c r="D25" s="147">
        <v>5800</v>
      </c>
      <c r="E25" s="147">
        <v>4026</v>
      </c>
      <c r="F25" s="147">
        <v>350</v>
      </c>
      <c r="G25" s="184">
        <v>29173</v>
      </c>
      <c r="H25" s="362">
        <v>0.44063586686537515</v>
      </c>
      <c r="I25" s="361">
        <v>15.571428571428573</v>
      </c>
    </row>
    <row r="26" spans="1:9" ht="28.5">
      <c r="A26" s="1637" t="s">
        <v>48</v>
      </c>
      <c r="B26" s="1510"/>
      <c r="C26" s="165" t="s">
        <v>32</v>
      </c>
      <c r="D26" s="166">
        <v>36018599.671999998</v>
      </c>
      <c r="E26" s="166">
        <v>8701407.1300000008</v>
      </c>
      <c r="F26" s="166">
        <v>2109285.2340000002</v>
      </c>
      <c r="G26" s="413">
        <v>51774125.806000002</v>
      </c>
      <c r="H26" s="412">
        <v>3.1393994251594108</v>
      </c>
      <c r="I26" s="411">
        <v>16.076210979628939</v>
      </c>
    </row>
    <row r="27" spans="1:9" ht="18" thickBot="1">
      <c r="A27" s="1512"/>
      <c r="B27" s="1512"/>
      <c r="C27" s="168" t="s">
        <v>1387</v>
      </c>
      <c r="D27" s="169">
        <v>260605</v>
      </c>
      <c r="E27" s="169">
        <v>134662</v>
      </c>
      <c r="F27" s="169">
        <v>155113</v>
      </c>
      <c r="G27" s="410">
        <v>1446007</v>
      </c>
      <c r="H27" s="409">
        <v>0.93525270677696759</v>
      </c>
      <c r="I27" s="408">
        <v>0.68009773519949968</v>
      </c>
    </row>
    <row r="28" spans="1:9" ht="28.5">
      <c r="A28" s="1515" t="s">
        <v>168</v>
      </c>
      <c r="B28" s="1515"/>
      <c r="C28" s="407" t="s">
        <v>32</v>
      </c>
      <c r="D28" s="164">
        <v>1637209.0759999999</v>
      </c>
      <c r="E28" s="164">
        <v>483411.50722222228</v>
      </c>
      <c r="F28" s="164">
        <v>100442.15400000001</v>
      </c>
      <c r="G28" s="406">
        <v>325623.43274213839</v>
      </c>
      <c r="H28" s="405">
        <v>2.3867813478576991</v>
      </c>
      <c r="I28" s="404">
        <v>15.300019571463988</v>
      </c>
    </row>
    <row r="29" spans="1:9" ht="18" thickBot="1">
      <c r="A29" s="1587"/>
      <c r="B29" s="1587"/>
      <c r="C29" s="159" t="s">
        <v>1387</v>
      </c>
      <c r="D29" s="175">
        <v>11845.681818181818</v>
      </c>
      <c r="E29" s="175">
        <v>7481.2222222222226</v>
      </c>
      <c r="F29" s="948">
        <v>7386.333333333333</v>
      </c>
      <c r="G29" s="174">
        <v>9094.3836477987425</v>
      </c>
      <c r="H29" s="403">
        <v>0.58338857827206425</v>
      </c>
      <c r="I29" s="402">
        <v>0.60372965632679532</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4" sqref="O24:O25"/>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641" t="s">
        <v>2725</v>
      </c>
      <c r="B1" s="726" t="s">
        <v>284</v>
      </c>
      <c r="C1" s="727">
        <f>C14</f>
        <v>2696018</v>
      </c>
    </row>
    <row r="2" spans="1:13" ht="15" customHeight="1">
      <c r="A2" s="1642"/>
      <c r="B2" s="726" t="s">
        <v>285</v>
      </c>
      <c r="C2" s="727">
        <f>C15</f>
        <v>28389</v>
      </c>
    </row>
    <row r="3" spans="1:13" ht="15" customHeight="1">
      <c r="A3" s="1642"/>
      <c r="B3" s="726" t="s">
        <v>15</v>
      </c>
      <c r="C3" s="727">
        <f>C16</f>
        <v>628528</v>
      </c>
    </row>
    <row r="4" spans="1:13" ht="15" customHeight="1">
      <c r="A4" s="1643"/>
      <c r="B4" s="726" t="s">
        <v>286</v>
      </c>
      <c r="C4" s="727">
        <f>C17</f>
        <v>659960</v>
      </c>
    </row>
    <row r="5" spans="1:13" ht="15" customHeight="1">
      <c r="A5" s="1641" t="s">
        <v>2724</v>
      </c>
      <c r="B5" s="726" t="s">
        <v>284</v>
      </c>
      <c r="C5" s="727">
        <f>B14</f>
        <v>2854797.7910000002</v>
      </c>
    </row>
    <row r="6" spans="1:13" ht="15" customHeight="1">
      <c r="A6" s="1642"/>
      <c r="B6" s="726" t="s">
        <v>285</v>
      </c>
      <c r="C6" s="727">
        <f>B15</f>
        <v>24989.29</v>
      </c>
    </row>
    <row r="7" spans="1:13" ht="15" customHeight="1">
      <c r="A7" s="1642"/>
      <c r="B7" s="726" t="s">
        <v>15</v>
      </c>
      <c r="C7" s="727">
        <f>B16</f>
        <v>480571.98300000001</v>
      </c>
    </row>
    <row r="8" spans="1:13" ht="15" customHeight="1">
      <c r="A8" s="1643"/>
      <c r="B8" s="726" t="s">
        <v>286</v>
      </c>
      <c r="C8" s="727">
        <f>B17</f>
        <v>616119.48400000005</v>
      </c>
    </row>
    <row r="9" spans="1:13">
      <c r="C9" s="18"/>
    </row>
    <row r="10" spans="1:13">
      <c r="C10" s="18"/>
    </row>
    <row r="11" spans="1:13" ht="20.25" customHeight="1">
      <c r="B11" s="1639" t="s">
        <v>394</v>
      </c>
      <c r="C11" s="1639"/>
      <c r="D11" s="1639" t="s">
        <v>393</v>
      </c>
      <c r="E11" s="1639"/>
      <c r="F11" s="1639"/>
      <c r="G11" s="1639"/>
      <c r="H11" s="1639" t="s">
        <v>392</v>
      </c>
      <c r="I11" s="1639"/>
      <c r="J11" s="1639" t="s">
        <v>391</v>
      </c>
      <c r="K11" s="1639"/>
      <c r="L11" s="1639" t="s">
        <v>390</v>
      </c>
      <c r="M11" s="1639"/>
    </row>
    <row r="12" spans="1:13" ht="17.25">
      <c r="B12" s="1639"/>
      <c r="C12" s="1639"/>
      <c r="D12" s="1639" t="s">
        <v>51</v>
      </c>
      <c r="E12" s="1639"/>
      <c r="F12" s="1639" t="s">
        <v>50</v>
      </c>
      <c r="G12" s="1639"/>
      <c r="H12" s="1639"/>
      <c r="I12" s="1639"/>
      <c r="J12" s="1639"/>
      <c r="K12" s="1639"/>
      <c r="L12" s="1639"/>
      <c r="M12" s="1639"/>
    </row>
    <row r="13" spans="1:13" ht="51.75">
      <c r="A13" s="728" t="s">
        <v>389</v>
      </c>
      <c r="B13" s="937" t="s">
        <v>2723</v>
      </c>
      <c r="C13" s="937" t="s">
        <v>2722</v>
      </c>
      <c r="D13" s="937" t="s">
        <v>2721</v>
      </c>
      <c r="E13" s="937" t="s">
        <v>2720</v>
      </c>
      <c r="F13" s="937" t="s">
        <v>2721</v>
      </c>
      <c r="G13" s="937" t="s">
        <v>2720</v>
      </c>
      <c r="H13" s="937" t="s">
        <v>2721</v>
      </c>
      <c r="I13" s="937" t="s">
        <v>2720</v>
      </c>
      <c r="J13" s="937" t="s">
        <v>2721</v>
      </c>
      <c r="K13" s="937" t="s">
        <v>2720</v>
      </c>
      <c r="L13" s="937" t="s">
        <v>2721</v>
      </c>
      <c r="M13" s="937" t="s">
        <v>2720</v>
      </c>
    </row>
    <row r="14" spans="1:13" ht="18" customHeight="1">
      <c r="A14" s="729" t="s">
        <v>284</v>
      </c>
      <c r="B14" s="938">
        <v>2854797.7910000002</v>
      </c>
      <c r="C14" s="938">
        <v>2696018</v>
      </c>
      <c r="D14" s="938">
        <f>B14*0.7533</f>
        <v>2150519.1759603</v>
      </c>
      <c r="E14" s="938">
        <f>C14*0.7424</f>
        <v>2001523.7631999999</v>
      </c>
      <c r="F14" s="938">
        <f>B14*0.2467</f>
        <v>704278.61503970006</v>
      </c>
      <c r="G14" s="938">
        <f>C14*0.2576</f>
        <v>694494.23679999996</v>
      </c>
      <c r="H14" s="938">
        <v>30732.883804338999</v>
      </c>
      <c r="I14" s="938">
        <v>26208</v>
      </c>
      <c r="J14" s="938">
        <v>11445.954606347999</v>
      </c>
      <c r="K14" s="938">
        <v>30171</v>
      </c>
      <c r="L14" s="938">
        <v>237493.23921122099</v>
      </c>
      <c r="M14" s="967">
        <v>302917</v>
      </c>
    </row>
    <row r="15" spans="1:13" ht="18" customHeight="1">
      <c r="A15" s="729" t="s">
        <v>388</v>
      </c>
      <c r="B15" s="938">
        <v>24989.29</v>
      </c>
      <c r="C15" s="938">
        <v>28389</v>
      </c>
      <c r="D15" s="938">
        <f>B15*0.4322</f>
        <v>10800.371138</v>
      </c>
      <c r="E15" s="938">
        <f>C15*0.4543</f>
        <v>12897.1227</v>
      </c>
      <c r="F15" s="938">
        <f>B15*0.5678</f>
        <v>14188.918862</v>
      </c>
      <c r="G15" s="938">
        <f>C15*0.5457</f>
        <v>15491.877299999998</v>
      </c>
      <c r="H15" s="938">
        <v>1932.4778555820001</v>
      </c>
      <c r="I15" s="938">
        <v>1360</v>
      </c>
      <c r="J15" s="938">
        <v>2726.0318729539999</v>
      </c>
      <c r="K15" s="938">
        <v>3186</v>
      </c>
      <c r="L15" s="938">
        <v>14682.472680078999</v>
      </c>
      <c r="M15" s="968">
        <v>17995</v>
      </c>
    </row>
    <row r="16" spans="1:13" ht="18" customHeight="1">
      <c r="A16" s="729" t="s">
        <v>1691</v>
      </c>
      <c r="B16" s="938">
        <v>480571.98300000001</v>
      </c>
      <c r="C16" s="938">
        <v>628528</v>
      </c>
      <c r="D16" s="938">
        <f>B16*0.6745</f>
        <v>324145.80253350001</v>
      </c>
      <c r="E16" s="938">
        <f>C16*0.7054</f>
        <v>443363.65120000002</v>
      </c>
      <c r="F16" s="938">
        <f>B16*0.3255</f>
        <v>156426.18046649999</v>
      </c>
      <c r="G16" s="938">
        <f>C16*0.2946</f>
        <v>185164.34879999998</v>
      </c>
      <c r="H16" s="938">
        <v>40338.293492768003</v>
      </c>
      <c r="I16" s="938">
        <v>186453</v>
      </c>
      <c r="J16" s="938">
        <v>45217.157711710999</v>
      </c>
      <c r="K16" s="938">
        <v>45532</v>
      </c>
      <c r="L16" s="938">
        <v>465741.65063856001</v>
      </c>
      <c r="M16" s="968">
        <v>605134</v>
      </c>
    </row>
    <row r="17" spans="1:13" ht="18" customHeight="1">
      <c r="A17" s="729" t="s">
        <v>286</v>
      </c>
      <c r="B17" s="938">
        <v>616119.48400000005</v>
      </c>
      <c r="C17" s="938">
        <v>659960</v>
      </c>
      <c r="D17" s="938">
        <v>0</v>
      </c>
      <c r="E17" s="938">
        <v>0</v>
      </c>
      <c r="F17" s="938">
        <f>B17</f>
        <v>616119.48400000005</v>
      </c>
      <c r="G17" s="938">
        <f>C17</f>
        <v>659960</v>
      </c>
      <c r="H17" s="938">
        <v>199721.616243934</v>
      </c>
      <c r="I17" s="938">
        <v>236677</v>
      </c>
      <c r="J17" s="938">
        <v>88474.454584420004</v>
      </c>
      <c r="K17" s="938">
        <v>139031</v>
      </c>
      <c r="L17" s="964">
        <v>543794</v>
      </c>
      <c r="M17" s="969">
        <v>560887</v>
      </c>
    </row>
    <row r="18" spans="1:13" ht="18" customHeight="1">
      <c r="A18" s="139" t="s">
        <v>173</v>
      </c>
      <c r="B18" s="939">
        <f t="shared" ref="B18:M18" si="0">SUM(B14:B17)</f>
        <v>3976478.5480000004</v>
      </c>
      <c r="C18" s="939">
        <f t="shared" si="0"/>
        <v>4012895</v>
      </c>
      <c r="D18" s="939">
        <f t="shared" si="0"/>
        <v>2485465.3496317999</v>
      </c>
      <c r="E18" s="939">
        <f t="shared" si="0"/>
        <v>2457784.5370999998</v>
      </c>
      <c r="F18" s="939">
        <f t="shared" si="0"/>
        <v>1491013.1983682001</v>
      </c>
      <c r="G18" s="939">
        <f t="shared" si="0"/>
        <v>1555110.4628999999</v>
      </c>
      <c r="H18" s="939">
        <f t="shared" si="0"/>
        <v>272725.27139662299</v>
      </c>
      <c r="I18" s="939">
        <f t="shared" si="0"/>
        <v>450698</v>
      </c>
      <c r="J18" s="939">
        <f t="shared" si="0"/>
        <v>147863.598775433</v>
      </c>
      <c r="K18" s="939">
        <f t="shared" si="0"/>
        <v>217920</v>
      </c>
      <c r="L18" s="939">
        <f t="shared" si="0"/>
        <v>1261711.3625298599</v>
      </c>
      <c r="M18" s="939">
        <f t="shared" si="0"/>
        <v>1486933</v>
      </c>
    </row>
    <row r="19" spans="1:13" ht="17.25" customHeight="1">
      <c r="D19" s="50"/>
      <c r="K19" s="1640"/>
      <c r="L19" s="1640"/>
    </row>
    <row r="20" spans="1:13">
      <c r="D20" s="51"/>
    </row>
    <row r="21" spans="1:13">
      <c r="E21" s="50"/>
      <c r="F21" s="813"/>
      <c r="H21" s="50"/>
    </row>
    <row r="22" spans="1:13">
      <c r="C22" s="50"/>
      <c r="D22" s="963"/>
      <c r="E22" s="50"/>
      <c r="F22" s="50"/>
      <c r="G22" s="50"/>
      <c r="H22" s="50"/>
      <c r="I22" s="458"/>
    </row>
    <row r="23" spans="1:13">
      <c r="C23" s="50"/>
      <c r="D23" s="963"/>
      <c r="F23" s="50"/>
      <c r="G23" s="50"/>
      <c r="H23" s="50"/>
      <c r="I23" s="458"/>
    </row>
    <row r="24" spans="1:13">
      <c r="D24" s="963"/>
      <c r="E24" s="814"/>
      <c r="F24" s="50"/>
      <c r="G24" s="50"/>
      <c r="H24" s="50"/>
      <c r="I24" s="458"/>
    </row>
    <row r="25" spans="1:13">
      <c r="D25" s="963"/>
      <c r="F25" s="50"/>
      <c r="G25" s="50"/>
      <c r="H25" s="50"/>
      <c r="I25" s="458"/>
    </row>
    <row r="26" spans="1:13">
      <c r="D26" s="963"/>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3"/>
  <sheetViews>
    <sheetView rightToLeft="1" zoomScaleNormal="100" workbookViewId="0">
      <pane xSplit="2" ySplit="1" topLeftCell="C2" activePane="bottomRight" state="frozen"/>
      <selection pane="topRight" activeCell="C1" sqref="C1"/>
      <selection pane="bottomLeft" activeCell="A2" sqref="A2"/>
      <selection pane="bottomRight" activeCell="G51" sqref="G51"/>
    </sheetView>
  </sheetViews>
  <sheetFormatPr defaultColWidth="9.125" defaultRowHeight="14.25"/>
  <cols>
    <col min="1" max="1" width="13.25" style="57" customWidth="1"/>
    <col min="2" max="2" width="25.625" style="57" bestFit="1" customWidth="1"/>
    <col min="3" max="3" width="9.875" style="57" bestFit="1" customWidth="1"/>
    <col min="4" max="4" width="9.875" style="57" customWidth="1"/>
    <col min="5" max="5" width="11.625" style="57" customWidth="1"/>
    <col min="6" max="6" width="9.125" style="57" customWidth="1"/>
    <col min="7" max="7" width="8.25" style="57" customWidth="1"/>
    <col min="8" max="32" width="7.625" style="57" customWidth="1"/>
    <col min="33" max="34" width="8" style="57" customWidth="1"/>
    <col min="35" max="16384" width="9.125" style="57"/>
  </cols>
  <sheetData>
    <row r="1" spans="1:59">
      <c r="A1" s="730"/>
      <c r="B1" s="481" t="s">
        <v>96</v>
      </c>
      <c r="C1" s="144" t="s">
        <v>1</v>
      </c>
      <c r="D1" s="144" t="s">
        <v>2</v>
      </c>
      <c r="E1" s="144" t="s">
        <v>3</v>
      </c>
      <c r="F1" s="144" t="s">
        <v>4</v>
      </c>
      <c r="G1" s="144" t="s">
        <v>5</v>
      </c>
      <c r="H1" s="144" t="s">
        <v>6</v>
      </c>
      <c r="I1" s="144" t="s">
        <v>7</v>
      </c>
      <c r="J1" s="144" t="s">
        <v>8</v>
      </c>
      <c r="K1" s="144" t="s">
        <v>9</v>
      </c>
      <c r="L1" s="144" t="s">
        <v>10</v>
      </c>
      <c r="M1" s="144" t="s">
        <v>11</v>
      </c>
      <c r="N1" s="144" t="s">
        <v>12</v>
      </c>
      <c r="O1" s="144" t="s">
        <v>301</v>
      </c>
      <c r="P1" s="144" t="s">
        <v>1205</v>
      </c>
      <c r="Q1" s="144" t="s">
        <v>1199</v>
      </c>
      <c r="R1" s="144" t="s">
        <v>1228</v>
      </c>
      <c r="S1" s="144" t="s">
        <v>1261</v>
      </c>
      <c r="T1" s="144" t="s">
        <v>1303</v>
      </c>
      <c r="U1" s="144" t="s">
        <v>1330</v>
      </c>
      <c r="V1" s="144" t="s">
        <v>1144</v>
      </c>
      <c r="W1" s="144" t="s">
        <v>1388</v>
      </c>
      <c r="X1" s="144" t="s">
        <v>1454</v>
      </c>
      <c r="Y1" s="144" t="s">
        <v>1146</v>
      </c>
      <c r="Z1" s="144" t="s">
        <v>1517</v>
      </c>
      <c r="AA1" s="144" t="s">
        <v>1540</v>
      </c>
      <c r="AB1" s="144" t="s">
        <v>1602</v>
      </c>
      <c r="AC1" s="144" t="s">
        <v>1694</v>
      </c>
      <c r="AD1" s="144" t="s">
        <v>1743</v>
      </c>
      <c r="AE1" s="144" t="s">
        <v>1776</v>
      </c>
      <c r="AF1" s="144" t="s">
        <v>1821</v>
      </c>
      <c r="AG1" s="144" t="s">
        <v>1853</v>
      </c>
      <c r="AH1" s="144" t="s">
        <v>1893</v>
      </c>
      <c r="AI1" s="144" t="s">
        <v>1934</v>
      </c>
      <c r="AJ1" s="144" t="s">
        <v>1973</v>
      </c>
      <c r="AK1" s="144" t="s">
        <v>2053</v>
      </c>
      <c r="AL1" s="144" t="s">
        <v>1142</v>
      </c>
      <c r="AM1" s="144" t="s">
        <v>2319</v>
      </c>
      <c r="AN1" s="144" t="s">
        <v>2384</v>
      </c>
      <c r="AO1" s="144" t="s">
        <v>2433</v>
      </c>
      <c r="AP1" s="144" t="s">
        <v>2491</v>
      </c>
      <c r="AQ1" s="144" t="s">
        <v>1157</v>
      </c>
      <c r="AR1" s="144" t="s">
        <v>2580</v>
      </c>
      <c r="AS1" s="144" t="s">
        <v>2628</v>
      </c>
      <c r="AT1" s="144" t="s">
        <v>2663</v>
      </c>
      <c r="AU1" s="144" t="s">
        <v>2730</v>
      </c>
      <c r="AV1" s="144" t="s">
        <v>2901</v>
      </c>
      <c r="AW1" s="144" t="s">
        <v>2989</v>
      </c>
      <c r="AX1" s="144" t="s">
        <v>3065</v>
      </c>
      <c r="AY1" s="144" t="s">
        <v>3192</v>
      </c>
      <c r="AZ1" s="144" t="s">
        <v>3290</v>
      </c>
      <c r="BA1" s="144" t="s">
        <v>3378</v>
      </c>
      <c r="BB1" s="144" t="s">
        <v>5253</v>
      </c>
      <c r="BC1" s="144" t="s">
        <v>5329</v>
      </c>
      <c r="BD1" s="144" t="s">
        <v>3582</v>
      </c>
      <c r="BE1" s="144" t="s">
        <v>5603</v>
      </c>
      <c r="BF1" s="144" t="s">
        <v>3584</v>
      </c>
      <c r="BG1" s="144" t="s">
        <v>3593</v>
      </c>
    </row>
    <row r="2" spans="1:59">
      <c r="A2" s="482" t="s">
        <v>17</v>
      </c>
      <c r="B2" s="482" t="s">
        <v>1060</v>
      </c>
      <c r="C2" s="66">
        <v>12597</v>
      </c>
      <c r="D2" s="66">
        <v>12514</v>
      </c>
      <c r="E2" s="66">
        <v>12803</v>
      </c>
      <c r="F2" s="66">
        <v>12300</v>
      </c>
      <c r="G2" s="66">
        <v>12349</v>
      </c>
      <c r="H2" s="66">
        <v>12102</v>
      </c>
      <c r="I2" s="66">
        <v>12287</v>
      </c>
      <c r="J2" s="66">
        <v>14003</v>
      </c>
      <c r="K2" s="66">
        <v>14867.688196617</v>
      </c>
      <c r="L2" s="66">
        <v>16144.527924439</v>
      </c>
      <c r="M2" s="66">
        <v>18971.411882717999</v>
      </c>
      <c r="N2" s="66">
        <v>20064.069827772</v>
      </c>
      <c r="O2" s="66">
        <v>22849.171023407998</v>
      </c>
      <c r="P2" s="66">
        <v>25628.481857085</v>
      </c>
      <c r="Q2" s="66">
        <v>27668.037866638999</v>
      </c>
      <c r="R2" s="66">
        <v>30851.100111221</v>
      </c>
      <c r="S2" s="66">
        <v>37965.519891525997</v>
      </c>
      <c r="T2" s="66">
        <v>39741.287591394997</v>
      </c>
      <c r="U2" s="66">
        <v>47328.916119914997</v>
      </c>
      <c r="V2" s="66">
        <v>60509.168065108002</v>
      </c>
      <c r="W2" s="66">
        <v>67222.291572639995</v>
      </c>
      <c r="X2" s="66">
        <v>82767.101478099998</v>
      </c>
      <c r="Y2" s="66">
        <v>87196.053360125996</v>
      </c>
      <c r="Z2" s="66">
        <v>87764.871077025993</v>
      </c>
      <c r="AA2" s="66">
        <v>109228.490464628</v>
      </c>
      <c r="AB2" s="66">
        <v>111972.00251975701</v>
      </c>
      <c r="AC2" s="66">
        <v>131318.46206197</v>
      </c>
      <c r="AD2" s="66">
        <v>159019.96465946999</v>
      </c>
      <c r="AE2" s="66">
        <v>186800.96604987999</v>
      </c>
      <c r="AF2" s="66">
        <v>215833.56723618999</v>
      </c>
      <c r="AG2" s="66">
        <v>365861.01728465001</v>
      </c>
      <c r="AH2" s="66">
        <v>377834.4958418</v>
      </c>
      <c r="AI2" s="66">
        <v>364198.42339321802</v>
      </c>
      <c r="AJ2" s="66">
        <v>482272.74137167202</v>
      </c>
      <c r="AK2" s="66">
        <v>403523.29307721299</v>
      </c>
      <c r="AL2" s="66">
        <v>511279.35495670902</v>
      </c>
      <c r="AM2" s="66">
        <v>527473.01785657799</v>
      </c>
      <c r="AN2" s="66">
        <v>522128.91707439302</v>
      </c>
      <c r="AO2" s="66">
        <v>525733.86242691195</v>
      </c>
      <c r="AP2" s="66">
        <v>533060.33873006795</v>
      </c>
      <c r="AQ2" s="66">
        <v>535316.60798152001</v>
      </c>
      <c r="AR2" s="66">
        <v>557541.45022087195</v>
      </c>
      <c r="AS2" s="66">
        <v>590117.74519257306</v>
      </c>
      <c r="AT2" s="66">
        <v>583368.36548486096</v>
      </c>
      <c r="AU2" s="66">
        <v>569353.949311167</v>
      </c>
      <c r="AV2" s="66">
        <v>558891.83477657195</v>
      </c>
      <c r="AW2" s="66">
        <v>573661.03110860602</v>
      </c>
      <c r="AX2" s="66">
        <v>599856.25636734196</v>
      </c>
      <c r="AY2" s="66">
        <v>627898.36260424496</v>
      </c>
      <c r="AZ2" s="66">
        <v>678293.72766892402</v>
      </c>
      <c r="BA2" s="66">
        <v>705481.82272327202</v>
      </c>
      <c r="BB2" s="66">
        <v>718754.11484197294</v>
      </c>
      <c r="BC2" s="66">
        <v>768477.07768965</v>
      </c>
      <c r="BD2" s="66">
        <v>800617.28379771498</v>
      </c>
      <c r="BE2" s="66">
        <v>802541.06059758295</v>
      </c>
      <c r="BF2" s="66">
        <v>806002.23200896499</v>
      </c>
      <c r="BG2" s="66">
        <v>795509.16307749494</v>
      </c>
    </row>
    <row r="3" spans="1:59">
      <c r="A3" s="482" t="s">
        <v>18</v>
      </c>
      <c r="B3" s="482" t="s">
        <v>144</v>
      </c>
      <c r="C3" s="66">
        <v>12877.023514991</v>
      </c>
      <c r="D3" s="66">
        <v>13017.661047084999</v>
      </c>
      <c r="E3" s="66">
        <v>11682.696176531999</v>
      </c>
      <c r="F3" s="66">
        <v>12048.848581265</v>
      </c>
      <c r="G3" s="66">
        <v>12228.958253991001</v>
      </c>
      <c r="H3" s="66">
        <v>12934.81123607</v>
      </c>
      <c r="I3" s="66">
        <v>13118.592672796</v>
      </c>
      <c r="J3" s="66">
        <v>15836.517060183</v>
      </c>
      <c r="K3" s="66">
        <v>16262.804577305</v>
      </c>
      <c r="L3" s="66">
        <v>16212.248982248</v>
      </c>
      <c r="M3" s="66">
        <v>15416.052952681001</v>
      </c>
      <c r="N3" s="66">
        <v>15121.036291879</v>
      </c>
      <c r="O3" s="66">
        <v>16144.625338382</v>
      </c>
      <c r="P3" s="66">
        <v>17410.544226647999</v>
      </c>
      <c r="Q3" s="66">
        <v>19198.079929104999</v>
      </c>
      <c r="R3" s="66">
        <v>20344.025225786001</v>
      </c>
      <c r="S3" s="66">
        <v>21940.252995835999</v>
      </c>
      <c r="T3" s="66">
        <v>23809.137866898</v>
      </c>
      <c r="U3" s="66">
        <v>26224.142884180001</v>
      </c>
      <c r="V3" s="66">
        <v>31658.957177378001</v>
      </c>
      <c r="W3" s="66">
        <v>34418.818034515003</v>
      </c>
      <c r="X3" s="66">
        <v>35720.263879216996</v>
      </c>
      <c r="Y3" s="66">
        <v>37471.842829950001</v>
      </c>
      <c r="Z3" s="66">
        <v>39314.969650052997</v>
      </c>
      <c r="AA3" s="66">
        <v>46509.306618000999</v>
      </c>
      <c r="AB3" s="66">
        <v>59918.980918018002</v>
      </c>
      <c r="AC3" s="66">
        <v>91789.077654695997</v>
      </c>
      <c r="AD3" s="66">
        <v>304655.79975640302</v>
      </c>
      <c r="AE3" s="66">
        <v>138814.378452637</v>
      </c>
      <c r="AF3" s="66">
        <v>155653.59134442499</v>
      </c>
      <c r="AG3" s="66">
        <v>171187.32056896001</v>
      </c>
      <c r="AH3" s="66">
        <v>172080.061247253</v>
      </c>
      <c r="AI3" s="66">
        <v>169202.00955666401</v>
      </c>
      <c r="AJ3" s="66">
        <v>168847.36987301201</v>
      </c>
      <c r="AK3" s="66">
        <v>166587.23123307899</v>
      </c>
      <c r="AL3" s="66">
        <v>177522.13303534899</v>
      </c>
      <c r="AM3" s="66">
        <v>187082.68549459701</v>
      </c>
      <c r="AN3" s="66">
        <v>187960.321052368</v>
      </c>
      <c r="AO3" s="66">
        <v>187351.39531288101</v>
      </c>
      <c r="AP3" s="66">
        <v>183494.27828074899</v>
      </c>
      <c r="AQ3" s="66">
        <v>199981.51452434101</v>
      </c>
      <c r="AR3" s="66">
        <v>211246.291777406</v>
      </c>
      <c r="AS3" s="66">
        <v>229441.85877943799</v>
      </c>
      <c r="AT3" s="66">
        <v>233653.86725918201</v>
      </c>
      <c r="AU3" s="66">
        <v>239589.961702653</v>
      </c>
      <c r="AV3" s="66">
        <v>254554.181138568</v>
      </c>
      <c r="AW3" s="66">
        <v>270366.91983798501</v>
      </c>
      <c r="AX3" s="66">
        <v>281963.70656892803</v>
      </c>
      <c r="AY3" s="66">
        <v>299351.56025226199</v>
      </c>
      <c r="AZ3" s="66">
        <v>341731.28371394897</v>
      </c>
      <c r="BA3" s="66">
        <v>378591.76658819802</v>
      </c>
      <c r="BB3" s="66">
        <v>401073.51859959902</v>
      </c>
      <c r="BC3" s="66">
        <v>453137.85404133197</v>
      </c>
      <c r="BD3" s="66">
        <v>504896.80207989202</v>
      </c>
      <c r="BE3" s="66">
        <v>519260.69459102699</v>
      </c>
      <c r="BF3" s="66">
        <v>542602.52632223803</v>
      </c>
      <c r="BG3" s="66">
        <v>618056.68585311505</v>
      </c>
    </row>
    <row r="4" spans="1:59">
      <c r="A4" s="482" t="s">
        <v>166</v>
      </c>
      <c r="B4" s="482" t="s">
        <v>1061</v>
      </c>
      <c r="C4" s="66">
        <v>576.49060418900001</v>
      </c>
      <c r="D4" s="66">
        <v>747.34204742600002</v>
      </c>
      <c r="E4" s="66">
        <v>812.29423668200002</v>
      </c>
      <c r="F4" s="66">
        <v>2115.7389806189999</v>
      </c>
      <c r="G4" s="66">
        <v>2086.8341026510002</v>
      </c>
      <c r="H4" s="66">
        <v>1908.784267128</v>
      </c>
      <c r="I4" s="66">
        <v>3233.3159536220001</v>
      </c>
      <c r="J4" s="66">
        <v>2683.1331255539999</v>
      </c>
      <c r="K4" s="66">
        <v>2783.0691019559999</v>
      </c>
      <c r="L4" s="66">
        <v>2413.7225067730001</v>
      </c>
      <c r="M4" s="66">
        <v>3726.7666948860001</v>
      </c>
      <c r="N4" s="66">
        <v>5408.971849048</v>
      </c>
      <c r="O4" s="66">
        <v>5475.8103666460001</v>
      </c>
      <c r="P4" s="66">
        <v>6049.2912543129996</v>
      </c>
      <c r="Q4" s="66">
        <v>6009.8371166899997</v>
      </c>
      <c r="R4" s="66">
        <v>6511.5323438060004</v>
      </c>
      <c r="S4" s="66">
        <v>6603.4804260999999</v>
      </c>
      <c r="T4" s="66">
        <v>6656.8198266509999</v>
      </c>
      <c r="U4" s="66">
        <v>6535.4131682240004</v>
      </c>
      <c r="V4" s="66">
        <v>6295.401500293</v>
      </c>
      <c r="W4" s="66">
        <v>6850.91981863</v>
      </c>
      <c r="X4" s="66">
        <v>7387.3120794619999</v>
      </c>
      <c r="Y4" s="66">
        <v>8297.9942998629995</v>
      </c>
      <c r="Z4" s="66">
        <v>9431.7047431570008</v>
      </c>
      <c r="AA4" s="66">
        <v>11184.689472918</v>
      </c>
      <c r="AB4" s="66">
        <v>11142.914316611999</v>
      </c>
      <c r="AC4" s="66">
        <v>16161.361562292999</v>
      </c>
      <c r="AD4" s="66">
        <v>17451.626968576002</v>
      </c>
      <c r="AE4" s="66">
        <v>22218.732981375</v>
      </c>
      <c r="AF4" s="66">
        <v>23615.905418654998</v>
      </c>
      <c r="AG4" s="66">
        <v>26962.305746095</v>
      </c>
      <c r="AH4" s="66">
        <v>23254.708193046001</v>
      </c>
      <c r="AI4" s="66">
        <v>20712.274818770002</v>
      </c>
      <c r="AJ4" s="66">
        <v>20097.058438022999</v>
      </c>
      <c r="AK4" s="66">
        <v>19114.979800206998</v>
      </c>
      <c r="AL4" s="66">
        <v>21318.369184179999</v>
      </c>
      <c r="AM4" s="66">
        <v>18758.533982031</v>
      </c>
      <c r="AN4" s="66">
        <v>17009.228432674001</v>
      </c>
      <c r="AO4" s="66">
        <v>16543.838968903001</v>
      </c>
      <c r="AP4" s="66">
        <v>17666.516128379</v>
      </c>
      <c r="AQ4" s="66">
        <v>18953.435233376</v>
      </c>
      <c r="AR4" s="66">
        <v>25936.469585524999</v>
      </c>
      <c r="AS4" s="66">
        <v>24424.652700580998</v>
      </c>
      <c r="AT4" s="66">
        <v>24360.717529142999</v>
      </c>
      <c r="AU4" s="66">
        <v>29095.044554044001</v>
      </c>
      <c r="AV4" s="66">
        <v>32076.608840075001</v>
      </c>
      <c r="AW4" s="66">
        <v>28441.745631370999</v>
      </c>
      <c r="AX4" s="66">
        <v>25881.715165526999</v>
      </c>
      <c r="AY4" s="66">
        <v>26341.040315226001</v>
      </c>
      <c r="AZ4" s="66">
        <v>28902.413490609</v>
      </c>
      <c r="BA4" s="66">
        <v>32635.266822412999</v>
      </c>
      <c r="BB4" s="66">
        <v>42945.652971718999</v>
      </c>
      <c r="BC4" s="66">
        <v>44192.402047131</v>
      </c>
      <c r="BD4" s="66">
        <v>43052.821537406999</v>
      </c>
      <c r="BE4" s="66">
        <v>43291.744666819002</v>
      </c>
      <c r="BF4" s="66">
        <v>49359.007799569998</v>
      </c>
      <c r="BG4" s="66">
        <v>59795.499606316</v>
      </c>
    </row>
    <row r="5" spans="1:59">
      <c r="A5" s="482" t="s">
        <v>167</v>
      </c>
      <c r="B5" s="482" t="s">
        <v>1062</v>
      </c>
      <c r="C5" s="66">
        <v>31698.700861099998</v>
      </c>
      <c r="D5" s="66">
        <v>32449.67915</v>
      </c>
      <c r="E5" s="66">
        <v>32903.9746581</v>
      </c>
      <c r="F5" s="66">
        <v>33469.526209000003</v>
      </c>
      <c r="G5" s="66">
        <v>33719.852305300003</v>
      </c>
      <c r="H5" s="66">
        <v>34053.620433700002</v>
      </c>
      <c r="I5" s="66">
        <v>34628.443321500003</v>
      </c>
      <c r="J5" s="66">
        <v>35741.0037495</v>
      </c>
      <c r="K5" s="66">
        <v>36427.0826801</v>
      </c>
      <c r="L5" s="66">
        <v>36427.0826801</v>
      </c>
      <c r="M5" s="66">
        <v>37187.332305900003</v>
      </c>
      <c r="N5" s="66">
        <v>38040.295300700003</v>
      </c>
      <c r="O5" s="66">
        <v>38763.459578900001</v>
      </c>
      <c r="P5" s="66">
        <v>38763.459578900001</v>
      </c>
      <c r="Q5" s="66">
        <v>39764.763964099999</v>
      </c>
      <c r="R5" s="66">
        <v>40682.626317200004</v>
      </c>
      <c r="S5" s="66">
        <v>40682.626317200004</v>
      </c>
      <c r="T5" s="66">
        <v>41878.6287773</v>
      </c>
      <c r="U5" s="66">
        <v>42527.622360300003</v>
      </c>
      <c r="V5" s="66">
        <v>44789.828563900002</v>
      </c>
      <c r="W5" s="66">
        <v>45373.922788600001</v>
      </c>
      <c r="X5" s="66">
        <v>45373.922788600001</v>
      </c>
      <c r="Y5" s="66">
        <v>46616.2819332</v>
      </c>
      <c r="Z5" s="66">
        <v>46616.2819332</v>
      </c>
      <c r="AA5" s="66">
        <v>46616.2819332</v>
      </c>
      <c r="AB5" s="66">
        <v>48183.137869300001</v>
      </c>
      <c r="AC5" s="66">
        <v>50083.7619338</v>
      </c>
      <c r="AD5" s="66">
        <v>50083.7619338</v>
      </c>
      <c r="AE5" s="66">
        <v>51613.532522300004</v>
      </c>
      <c r="AF5" s="66">
        <v>52290.340115999999</v>
      </c>
      <c r="AG5" s="66">
        <v>55628.021399999998</v>
      </c>
      <c r="AH5" s="66">
        <v>53949.909421099997</v>
      </c>
      <c r="AI5" s="66">
        <v>55349.881292999999</v>
      </c>
      <c r="AJ5" s="66">
        <v>56008.146212899999</v>
      </c>
      <c r="AK5" s="66">
        <v>56008.146212899999</v>
      </c>
      <c r="AL5" s="66">
        <v>56796.209849400002</v>
      </c>
      <c r="AM5" s="66">
        <v>59197.4861065</v>
      </c>
      <c r="AN5" s="66">
        <v>59197.4861065</v>
      </c>
      <c r="AO5" s="66">
        <v>64899.3583</v>
      </c>
      <c r="AP5" s="66">
        <v>64899.3583</v>
      </c>
      <c r="AQ5" s="66">
        <v>64899.3583</v>
      </c>
      <c r="AR5" s="66">
        <v>62906.020866500003</v>
      </c>
      <c r="AS5" s="66">
        <v>66735.083006200002</v>
      </c>
      <c r="AT5" s="66">
        <v>65984.104717299997</v>
      </c>
      <c r="AU5" s="66">
        <v>67625.1313486</v>
      </c>
      <c r="AV5" s="66">
        <v>67671.488033100002</v>
      </c>
      <c r="AW5" s="66">
        <v>69284.700653699998</v>
      </c>
      <c r="AX5" s="66">
        <v>71658.162900099996</v>
      </c>
      <c r="AY5" s="66">
        <v>71259.4954134</v>
      </c>
      <c r="AZ5" s="66">
        <v>72056.830386799993</v>
      </c>
      <c r="BA5" s="66">
        <v>72056.830386799993</v>
      </c>
      <c r="BB5" s="66">
        <v>75505.767713599998</v>
      </c>
      <c r="BC5" s="66">
        <v>75505.767713599998</v>
      </c>
      <c r="BD5" s="66">
        <v>78324.254131199996</v>
      </c>
      <c r="BE5" s="66">
        <v>78324.254131199996</v>
      </c>
      <c r="BF5" s="66">
        <v>80373.219586099993</v>
      </c>
      <c r="BG5" s="66">
        <v>83098.9926347</v>
      </c>
    </row>
    <row r="6" spans="1:59">
      <c r="A6" s="730"/>
      <c r="B6" s="731"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row>
    <row r="7" spans="1:59">
      <c r="A7" s="730"/>
      <c r="B7" s="730"/>
    </row>
    <row r="8" spans="1:59">
      <c r="A8" s="730"/>
      <c r="B8" s="481" t="s">
        <v>96</v>
      </c>
      <c r="C8" s="144" t="s">
        <v>2730</v>
      </c>
      <c r="D8" s="144" t="s">
        <v>2901</v>
      </c>
      <c r="E8" s="144" t="s">
        <v>2989</v>
      </c>
      <c r="F8" s="144" t="s">
        <v>3065</v>
      </c>
      <c r="G8" s="144" t="s">
        <v>3192</v>
      </c>
      <c r="H8" s="144" t="s">
        <v>3290</v>
      </c>
      <c r="I8" s="144" t="s">
        <v>3378</v>
      </c>
      <c r="J8" s="144" t="s">
        <v>5253</v>
      </c>
      <c r="K8" s="144" t="s">
        <v>5329</v>
      </c>
      <c r="L8" s="144" t="s">
        <v>3582</v>
      </c>
      <c r="M8" s="144" t="s">
        <v>5603</v>
      </c>
      <c r="N8" s="144" t="s">
        <v>3584</v>
      </c>
      <c r="O8" s="144" t="s">
        <v>3593</v>
      </c>
      <c r="AB8" s="59"/>
      <c r="AC8" s="59"/>
      <c r="AD8" s="59"/>
      <c r="AE8" s="59"/>
      <c r="AF8" s="59"/>
    </row>
    <row r="9" spans="1:59">
      <c r="A9" s="482" t="s">
        <v>17</v>
      </c>
      <c r="B9" s="482" t="s">
        <v>1060</v>
      </c>
      <c r="C9" s="66">
        <v>569353.949311167</v>
      </c>
      <c r="D9" s="66">
        <v>558891.83477657195</v>
      </c>
      <c r="E9" s="66">
        <v>573661.03110860602</v>
      </c>
      <c r="F9" s="66">
        <v>599856.25636734196</v>
      </c>
      <c r="G9" s="66">
        <v>627898.36260424496</v>
      </c>
      <c r="H9" s="66">
        <v>678293.72766892402</v>
      </c>
      <c r="I9" s="66">
        <v>705481.82272327202</v>
      </c>
      <c r="J9" s="66">
        <v>718754.11484197294</v>
      </c>
      <c r="K9" s="66">
        <v>768477.07768965</v>
      </c>
      <c r="L9" s="66">
        <v>800617.28379771498</v>
      </c>
      <c r="M9" s="66">
        <v>802541.06059758295</v>
      </c>
      <c r="N9" s="66">
        <v>806002.23200896499</v>
      </c>
      <c r="O9" s="66">
        <v>795509.16307749494</v>
      </c>
    </row>
    <row r="10" spans="1:59">
      <c r="A10" s="482" t="s">
        <v>18</v>
      </c>
      <c r="B10" s="482" t="s">
        <v>144</v>
      </c>
      <c r="C10" s="66">
        <v>239589.961702653</v>
      </c>
      <c r="D10" s="66">
        <v>254554.181138568</v>
      </c>
      <c r="E10" s="66">
        <v>270366.91983798501</v>
      </c>
      <c r="F10" s="66">
        <v>281963.70656892803</v>
      </c>
      <c r="G10" s="66">
        <v>299351.56025226199</v>
      </c>
      <c r="H10" s="66">
        <v>341731.28371394897</v>
      </c>
      <c r="I10" s="66">
        <v>378591.76658819802</v>
      </c>
      <c r="J10" s="66">
        <v>401073.51859959902</v>
      </c>
      <c r="K10" s="66">
        <v>453137.85404133197</v>
      </c>
      <c r="L10" s="66">
        <v>504896.80207989202</v>
      </c>
      <c r="M10" s="66">
        <v>519260.69459102699</v>
      </c>
      <c r="N10" s="66">
        <v>542602.52632223803</v>
      </c>
      <c r="O10" s="66">
        <v>618056.68585311505</v>
      </c>
    </row>
    <row r="11" spans="1:59">
      <c r="A11" s="482" t="s">
        <v>166</v>
      </c>
      <c r="B11" s="482" t="s">
        <v>1061</v>
      </c>
      <c r="C11" s="66">
        <v>29095.044554044001</v>
      </c>
      <c r="D11" s="66">
        <v>32076.608840075001</v>
      </c>
      <c r="E11" s="66">
        <v>28441.745631370999</v>
      </c>
      <c r="F11" s="66">
        <v>25881.715165526999</v>
      </c>
      <c r="G11" s="66">
        <v>26341.040315226001</v>
      </c>
      <c r="H11" s="66">
        <v>28902.413490609</v>
      </c>
      <c r="I11" s="66">
        <v>32635.266822412999</v>
      </c>
      <c r="J11" s="66">
        <v>42945.652971718999</v>
      </c>
      <c r="K11" s="66">
        <v>44192.402047131</v>
      </c>
      <c r="L11" s="66">
        <v>43052.821537406999</v>
      </c>
      <c r="M11" s="66">
        <v>43291.744666819002</v>
      </c>
      <c r="N11" s="66">
        <v>49359.007799569998</v>
      </c>
      <c r="O11" s="66">
        <v>59795.499606316</v>
      </c>
    </row>
    <row r="12" spans="1:59">
      <c r="A12" s="482" t="s">
        <v>167</v>
      </c>
      <c r="B12" s="482" t="s">
        <v>1062</v>
      </c>
      <c r="C12" s="66">
        <v>67625.1313486</v>
      </c>
      <c r="D12" s="66">
        <v>67671.488033100002</v>
      </c>
      <c r="E12" s="66">
        <v>69284.700653699998</v>
      </c>
      <c r="F12" s="66">
        <v>71658.162900099996</v>
      </c>
      <c r="G12" s="66">
        <v>71259.4954134</v>
      </c>
      <c r="H12" s="66">
        <v>72056.830386799993</v>
      </c>
      <c r="I12" s="66">
        <v>72056.830386799993</v>
      </c>
      <c r="J12" s="66">
        <v>75505.767713599998</v>
      </c>
      <c r="K12" s="66">
        <v>75505.767713599998</v>
      </c>
      <c r="L12" s="66">
        <v>78324.254131199996</v>
      </c>
      <c r="M12" s="66">
        <v>78324.254131199996</v>
      </c>
      <c r="N12" s="66">
        <v>80373.219586099993</v>
      </c>
      <c r="O12" s="66">
        <v>83098.9926347</v>
      </c>
    </row>
    <row r="13" spans="1:59">
      <c r="B13" s="731" t="s">
        <v>48</v>
      </c>
      <c r="C13" s="37">
        <v>905664.08691646403</v>
      </c>
      <c r="D13" s="37">
        <v>913194.11278831493</v>
      </c>
      <c r="E13" s="37">
        <v>941754.39723166218</v>
      </c>
      <c r="F13" s="37">
        <v>979359.841001897</v>
      </c>
      <c r="G13" s="37">
        <v>1024850.4585851328</v>
      </c>
      <c r="H13" s="37">
        <v>1120984.255260282</v>
      </c>
      <c r="I13" s="37">
        <v>1188765.6865206831</v>
      </c>
      <c r="J13" s="37">
        <v>1238279.0541268911</v>
      </c>
      <c r="K13" s="37">
        <v>1341313.101491713</v>
      </c>
      <c r="L13" s="37">
        <v>1426891.1615462143</v>
      </c>
      <c r="M13" s="37">
        <v>1443417.753986629</v>
      </c>
      <c r="N13" s="37">
        <v>1478336.9857168728</v>
      </c>
      <c r="O13" s="37">
        <v>1556460.3411716258</v>
      </c>
    </row>
    <row r="16" spans="1:59"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9.5" thickBot="1">
      <c r="A37" s="1644" t="s">
        <v>19</v>
      </c>
      <c r="B37" s="1644" t="s">
        <v>1401</v>
      </c>
      <c r="C37" s="462"/>
      <c r="D37" s="462" t="s">
        <v>99</v>
      </c>
      <c r="E37" s="462"/>
      <c r="F37" s="462" t="s">
        <v>215</v>
      </c>
      <c r="G37" s="462"/>
    </row>
    <row r="38" spans="1:7" ht="38.25" thickBot="1">
      <c r="A38" s="1645"/>
      <c r="B38" s="1645"/>
      <c r="C38" s="895" t="s">
        <v>5944</v>
      </c>
      <c r="D38" s="895" t="s">
        <v>5747</v>
      </c>
      <c r="E38" s="896" t="s">
        <v>3193</v>
      </c>
      <c r="F38" s="471" t="s">
        <v>1683</v>
      </c>
      <c r="G38" s="462" t="s">
        <v>5388</v>
      </c>
    </row>
    <row r="39" spans="1:7" ht="20.25">
      <c r="A39" s="468" t="s">
        <v>17</v>
      </c>
      <c r="B39" s="465" t="s">
        <v>1060</v>
      </c>
      <c r="C39" s="235">
        <v>795509.16307749494</v>
      </c>
      <c r="D39" s="235">
        <v>806002.23200896499</v>
      </c>
      <c r="E39" s="418">
        <v>627898.36260424496</v>
      </c>
      <c r="F39" s="233">
        <v>-1.3018659892933604E-2</v>
      </c>
      <c r="G39" s="232">
        <v>0.26693938136432527</v>
      </c>
    </row>
    <row r="40" spans="1:7" ht="20.25">
      <c r="A40" s="468" t="s">
        <v>18</v>
      </c>
      <c r="B40" s="465" t="s">
        <v>144</v>
      </c>
      <c r="C40" s="235">
        <v>618056.68585311505</v>
      </c>
      <c r="D40" s="235">
        <v>542602.52632223803</v>
      </c>
      <c r="E40" s="418">
        <v>299351.56025226199</v>
      </c>
      <c r="F40" s="233">
        <v>0.13905972764687546</v>
      </c>
      <c r="G40" s="232">
        <v>1.0646516267771644</v>
      </c>
    </row>
    <row r="41" spans="1:7" ht="20.25">
      <c r="A41" s="468" t="s">
        <v>167</v>
      </c>
      <c r="B41" s="465" t="s">
        <v>1062</v>
      </c>
      <c r="C41" s="235">
        <v>83098.9926347</v>
      </c>
      <c r="D41" s="235">
        <v>80373.219586099993</v>
      </c>
      <c r="E41" s="418">
        <v>71259.4954134</v>
      </c>
      <c r="F41" s="233">
        <v>3.3913946245241799E-2</v>
      </c>
      <c r="G41" s="232">
        <v>0.16614623991673172</v>
      </c>
    </row>
    <row r="42" spans="1:7" ht="21" thickBot="1">
      <c r="A42" s="469" t="s">
        <v>166</v>
      </c>
      <c r="B42" s="466" t="s">
        <v>1061</v>
      </c>
      <c r="C42" s="440">
        <v>59795.499606316</v>
      </c>
      <c r="D42" s="440">
        <v>49359.007799569998</v>
      </c>
      <c r="E42" s="418">
        <v>26341.040315226001</v>
      </c>
      <c r="F42" s="233">
        <v>0.21144046997713195</v>
      </c>
      <c r="G42" s="732">
        <v>1.2700507987056309</v>
      </c>
    </row>
    <row r="43" spans="1:7" ht="21" thickBot="1">
      <c r="A43" s="1646" t="s">
        <v>112</v>
      </c>
      <c r="B43" s="1646"/>
      <c r="C43" s="999">
        <v>1556460.3411716258</v>
      </c>
      <c r="D43" s="661">
        <v>1478336.9857168728</v>
      </c>
      <c r="E43" s="1000">
        <v>1024850.4585851328</v>
      </c>
      <c r="F43" s="1001">
        <v>5.2845431190283954E-2</v>
      </c>
      <c r="G43" s="1002">
        <v>0.51871946597985819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33"/>
  <sheetViews>
    <sheetView rightToLeft="1" zoomScaleNormal="100" workbookViewId="0">
      <pane xSplit="3" ySplit="1" topLeftCell="D47" activePane="bottomRight" state="frozen"/>
      <selection pane="topRight" activeCell="D1" sqref="D1"/>
      <selection pane="bottomLeft" activeCell="A2" sqref="A2"/>
      <selection pane="bottomRight" activeCell="S67" sqref="S67"/>
    </sheetView>
  </sheetViews>
  <sheetFormatPr defaultColWidth="9.125" defaultRowHeight="15"/>
  <cols>
    <col min="1" max="1" width="9.125" style="19"/>
    <col min="2" max="2" width="9.125" style="2"/>
    <col min="3" max="3" width="19" style="2" customWidth="1"/>
    <col min="4" max="16" width="9" style="2" customWidth="1"/>
    <col min="17" max="18" width="9" style="52" customWidth="1"/>
    <col min="19" max="41" width="9" style="2" customWidth="1"/>
    <col min="42" max="52" width="9.125" style="2"/>
    <col min="53" max="53" width="9.875" style="2" bestFit="1" customWidth="1"/>
    <col min="54" max="55" width="9.125" style="2"/>
    <col min="56" max="57" width="9.875" style="2" bestFit="1" customWidth="1"/>
    <col min="58" max="59" width="9.125" style="2"/>
    <col min="60" max="61" width="22.125" style="2" bestFit="1" customWidth="1"/>
    <col min="62" max="62" width="28.75" style="2" customWidth="1"/>
    <col min="63" max="63" width="17.875" style="2" bestFit="1" customWidth="1"/>
    <col min="64" max="64" width="19.625" style="2" bestFit="1" customWidth="1"/>
    <col min="65" max="65" width="16.125" style="2" customWidth="1"/>
    <col min="66" max="16384" width="9.125" style="2"/>
  </cols>
  <sheetData>
    <row r="1" spans="1:65" thickBot="1">
      <c r="A1" s="2"/>
      <c r="D1" s="733" t="s">
        <v>34</v>
      </c>
      <c r="E1" s="733" t="s">
        <v>35</v>
      </c>
      <c r="F1" s="733" t="s">
        <v>36</v>
      </c>
      <c r="G1" s="733" t="s">
        <v>37</v>
      </c>
      <c r="H1" s="733" t="s">
        <v>38</v>
      </c>
      <c r="I1" s="733" t="s">
        <v>39</v>
      </c>
      <c r="J1" s="733" t="s">
        <v>40</v>
      </c>
      <c r="K1" s="733" t="s">
        <v>41</v>
      </c>
      <c r="L1" s="733" t="s">
        <v>42</v>
      </c>
      <c r="M1" s="733" t="s">
        <v>43</v>
      </c>
      <c r="N1" s="733" t="s">
        <v>44</v>
      </c>
      <c r="O1" s="733" t="s">
        <v>165</v>
      </c>
      <c r="P1" s="733" t="s">
        <v>172</v>
      </c>
      <c r="Q1" s="733" t="s">
        <v>1198</v>
      </c>
      <c r="R1" s="733" t="s">
        <v>1229</v>
      </c>
      <c r="S1" s="733" t="s">
        <v>1262</v>
      </c>
      <c r="T1" s="733" t="s">
        <v>1304</v>
      </c>
      <c r="U1" s="733" t="s">
        <v>1331</v>
      </c>
      <c r="V1" s="733" t="s">
        <v>1361</v>
      </c>
      <c r="W1" s="733" t="s">
        <v>1389</v>
      </c>
      <c r="X1" s="733" t="s">
        <v>1455</v>
      </c>
      <c r="Y1" s="733" t="s">
        <v>1486</v>
      </c>
      <c r="Z1" s="733" t="s">
        <v>1518</v>
      </c>
      <c r="AA1" s="733" t="s">
        <v>1542</v>
      </c>
      <c r="AB1" s="733" t="s">
        <v>1603</v>
      </c>
      <c r="AC1" s="733" t="s">
        <v>1696</v>
      </c>
      <c r="AD1" s="733" t="s">
        <v>1745</v>
      </c>
      <c r="AE1" s="733" t="s">
        <v>1777</v>
      </c>
      <c r="AF1" s="733" t="s">
        <v>1822</v>
      </c>
      <c r="AG1" s="733" t="s">
        <v>1854</v>
      </c>
      <c r="AH1" s="733" t="s">
        <v>1894</v>
      </c>
      <c r="AI1" s="733" t="s">
        <v>1936</v>
      </c>
      <c r="AJ1" s="733" t="s">
        <v>1975</v>
      </c>
      <c r="AK1" s="733" t="s">
        <v>2055</v>
      </c>
      <c r="AL1" s="733" t="s">
        <v>2100</v>
      </c>
      <c r="AM1" s="733" t="s">
        <v>2321</v>
      </c>
      <c r="AN1" s="733" t="s">
        <v>2386</v>
      </c>
      <c r="AO1" s="733" t="s">
        <v>2435</v>
      </c>
      <c r="AP1" s="733" t="s">
        <v>2493</v>
      </c>
      <c r="AQ1" s="733" t="s">
        <v>2540</v>
      </c>
      <c r="AR1" s="733" t="s">
        <v>2582</v>
      </c>
      <c r="AS1" s="733" t="s">
        <v>2630</v>
      </c>
      <c r="AT1" s="733" t="s">
        <v>2679</v>
      </c>
      <c r="AU1" s="733" t="s">
        <v>2732</v>
      </c>
      <c r="AV1" s="733" t="s">
        <v>2903</v>
      </c>
      <c r="AW1" s="733" t="s">
        <v>2991</v>
      </c>
      <c r="AX1" s="733" t="s">
        <v>3102</v>
      </c>
      <c r="AY1" s="733" t="s">
        <v>3194</v>
      </c>
      <c r="AZ1" s="733" t="s">
        <v>3291</v>
      </c>
      <c r="BA1" s="733" t="s">
        <v>3380</v>
      </c>
      <c r="BB1" s="733" t="s">
        <v>5255</v>
      </c>
      <c r="BC1" s="733" t="s">
        <v>5331</v>
      </c>
      <c r="BD1" s="733" t="s">
        <v>5421</v>
      </c>
      <c r="BE1" s="733" t="s">
        <v>5605</v>
      </c>
      <c r="BF1" s="733" t="s">
        <v>5748</v>
      </c>
      <c r="BG1" s="733" t="s">
        <v>5945</v>
      </c>
    </row>
    <row r="2" spans="1:65" ht="15" customHeight="1">
      <c r="A2" s="1657" t="s">
        <v>171</v>
      </c>
      <c r="B2" s="1660" t="s">
        <v>17</v>
      </c>
      <c r="C2" s="751" t="s">
        <v>33</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v>2</v>
      </c>
      <c r="AH2" s="425"/>
      <c r="AI2" s="425"/>
      <c r="AJ2" s="425"/>
      <c r="AK2" s="425"/>
      <c r="AL2" s="425">
        <v>3</v>
      </c>
      <c r="AM2" s="425"/>
      <c r="AN2" s="425"/>
      <c r="AO2" s="425">
        <v>4</v>
      </c>
      <c r="AP2" s="425">
        <v>3</v>
      </c>
      <c r="AQ2" s="425">
        <v>4</v>
      </c>
      <c r="AR2" s="425">
        <v>5</v>
      </c>
      <c r="AS2" s="425">
        <v>13</v>
      </c>
      <c r="AT2" s="425">
        <v>98</v>
      </c>
      <c r="AU2" s="425">
        <v>56</v>
      </c>
      <c r="AV2" s="425">
        <v>71</v>
      </c>
      <c r="AW2" s="425">
        <v>36</v>
      </c>
      <c r="AX2" s="425">
        <v>73</v>
      </c>
      <c r="AY2" s="425">
        <v>58</v>
      </c>
      <c r="AZ2" s="425">
        <v>49</v>
      </c>
      <c r="BA2" s="425">
        <v>67</v>
      </c>
      <c r="BB2" s="425">
        <v>65</v>
      </c>
      <c r="BC2" s="425">
        <v>140</v>
      </c>
      <c r="BD2" s="425">
        <v>77</v>
      </c>
      <c r="BE2" s="425">
        <v>153</v>
      </c>
      <c r="BF2" s="425">
        <v>113</v>
      </c>
      <c r="BG2" s="425">
        <v>172</v>
      </c>
    </row>
    <row r="3" spans="1:65" ht="15" customHeight="1">
      <c r="A3" s="1658"/>
      <c r="B3" s="1571"/>
      <c r="C3" s="662" t="s">
        <v>32</v>
      </c>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v>500</v>
      </c>
      <c r="AH3" s="425"/>
      <c r="AI3" s="425"/>
      <c r="AJ3" s="425"/>
      <c r="AK3" s="425"/>
      <c r="AL3" s="425">
        <v>15</v>
      </c>
      <c r="AM3" s="425"/>
      <c r="AN3" s="425"/>
      <c r="AO3" s="425">
        <v>350</v>
      </c>
      <c r="AP3" s="425">
        <v>550908.65599999996</v>
      </c>
      <c r="AQ3" s="425">
        <v>489648.65600000002</v>
      </c>
      <c r="AR3" s="425">
        <v>905850</v>
      </c>
      <c r="AS3" s="425">
        <v>1970000</v>
      </c>
      <c r="AT3" s="425">
        <v>3950979.4019999998</v>
      </c>
      <c r="AU3" s="425">
        <v>3287893.165</v>
      </c>
      <c r="AV3" s="425">
        <v>3607165.1869999999</v>
      </c>
      <c r="AW3" s="425">
        <v>2801965.054</v>
      </c>
      <c r="AX3" s="425">
        <v>2928174.2459999998</v>
      </c>
      <c r="AY3" s="425">
        <v>3307126.719</v>
      </c>
      <c r="AZ3" s="425">
        <v>2533290.3930000002</v>
      </c>
      <c r="BA3" s="425">
        <v>4835926.0159999998</v>
      </c>
      <c r="BB3" s="425">
        <v>3743124.4610000001</v>
      </c>
      <c r="BC3" s="425">
        <v>4603037.0329999998</v>
      </c>
      <c r="BD3" s="425">
        <v>5132408.858</v>
      </c>
      <c r="BE3" s="425">
        <v>5950554.8839999996</v>
      </c>
      <c r="BF3" s="425">
        <v>4072166.2740000002</v>
      </c>
      <c r="BG3" s="425">
        <v>8400143.3129999992</v>
      </c>
    </row>
    <row r="4" spans="1:65" ht="15" customHeight="1">
      <c r="A4" s="1658"/>
      <c r="B4" s="1571"/>
      <c r="C4" s="662" t="s">
        <v>31</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v>100.28149999999999</v>
      </c>
      <c r="AH4" s="425"/>
      <c r="AI4" s="425"/>
      <c r="AJ4" s="425"/>
      <c r="AK4" s="425"/>
      <c r="AL4" s="425">
        <v>0.15181500000000001</v>
      </c>
      <c r="AM4" s="425"/>
      <c r="AN4" s="425"/>
      <c r="AO4" s="425">
        <v>13.114000000000001</v>
      </c>
      <c r="AP4" s="425">
        <v>5553.9265217279999</v>
      </c>
      <c r="AQ4" s="425">
        <v>4947.495965008</v>
      </c>
      <c r="AR4" s="425">
        <v>10038.466</v>
      </c>
      <c r="AS4" s="425">
        <v>19791.325000000001</v>
      </c>
      <c r="AT4" s="425">
        <v>41708.525444191</v>
      </c>
      <c r="AU4" s="425">
        <v>33548.736235441</v>
      </c>
      <c r="AV4" s="425">
        <v>39705.381333796999</v>
      </c>
      <c r="AW4" s="425">
        <v>30700.075822988001</v>
      </c>
      <c r="AX4" s="425">
        <v>32425.355773682</v>
      </c>
      <c r="AY4" s="425">
        <v>39171.370433857999</v>
      </c>
      <c r="AZ4" s="425">
        <v>28443.398846781001</v>
      </c>
      <c r="BA4" s="425">
        <v>54190.493499356999</v>
      </c>
      <c r="BB4" s="425">
        <v>44007.141723332999</v>
      </c>
      <c r="BC4" s="425">
        <v>53550.683512452997</v>
      </c>
      <c r="BD4" s="425">
        <v>57373.208234384001</v>
      </c>
      <c r="BE4" s="425">
        <v>74222.977894254</v>
      </c>
      <c r="BF4" s="425">
        <v>53345.385391620999</v>
      </c>
      <c r="BG4" s="425">
        <v>102069.04571504801</v>
      </c>
      <c r="BJ4" s="18"/>
      <c r="BK4" s="18"/>
      <c r="BL4" s="18"/>
      <c r="BM4" s="1229"/>
    </row>
    <row r="5" spans="1:65" ht="15" customHeight="1">
      <c r="A5" s="1658"/>
      <c r="B5" s="1572" t="s">
        <v>18</v>
      </c>
      <c r="C5" s="662" t="s">
        <v>33</v>
      </c>
      <c r="D5" s="425">
        <v>2</v>
      </c>
      <c r="E5" s="425">
        <v>3</v>
      </c>
      <c r="F5" s="425">
        <v>2</v>
      </c>
      <c r="G5" s="425">
        <v>3</v>
      </c>
      <c r="H5" s="425">
        <v>10</v>
      </c>
      <c r="I5" s="425">
        <v>4</v>
      </c>
      <c r="J5" s="425">
        <v>4</v>
      </c>
      <c r="K5" s="425">
        <v>10</v>
      </c>
      <c r="L5" s="425">
        <v>1</v>
      </c>
      <c r="M5" s="425">
        <v>8</v>
      </c>
      <c r="N5" s="425">
        <v>8</v>
      </c>
      <c r="O5" s="425">
        <v>6</v>
      </c>
      <c r="P5" s="425">
        <v>2</v>
      </c>
      <c r="Q5" s="425">
        <v>12</v>
      </c>
      <c r="R5" s="425">
        <v>9</v>
      </c>
      <c r="S5" s="425">
        <v>18</v>
      </c>
      <c r="T5" s="425">
        <v>8</v>
      </c>
      <c r="U5" s="425">
        <v>7</v>
      </c>
      <c r="V5" s="425">
        <v>11</v>
      </c>
      <c r="W5" s="425">
        <v>4</v>
      </c>
      <c r="X5" s="425">
        <v>5</v>
      </c>
      <c r="Y5" s="425">
        <v>14</v>
      </c>
      <c r="Z5" s="425">
        <v>20</v>
      </c>
      <c r="AA5" s="425">
        <v>26</v>
      </c>
      <c r="AB5" s="425">
        <v>20</v>
      </c>
      <c r="AC5" s="425">
        <v>25</v>
      </c>
      <c r="AD5" s="425">
        <v>25</v>
      </c>
      <c r="AE5" s="425">
        <v>45</v>
      </c>
      <c r="AF5" s="425">
        <v>42</v>
      </c>
      <c r="AG5" s="425">
        <v>20</v>
      </c>
      <c r="AH5" s="425">
        <v>19</v>
      </c>
      <c r="AI5" s="425">
        <v>30</v>
      </c>
      <c r="AJ5" s="425">
        <v>23</v>
      </c>
      <c r="AK5" s="425">
        <v>11</v>
      </c>
      <c r="AL5" s="425">
        <v>22</v>
      </c>
      <c r="AM5" s="425">
        <v>24</v>
      </c>
      <c r="AN5" s="425">
        <v>22</v>
      </c>
      <c r="AO5" s="425">
        <v>48</v>
      </c>
      <c r="AP5" s="425">
        <v>37</v>
      </c>
      <c r="AQ5" s="425">
        <v>39</v>
      </c>
      <c r="AR5" s="425">
        <v>46</v>
      </c>
      <c r="AS5" s="425">
        <v>62</v>
      </c>
      <c r="AT5" s="425">
        <v>33</v>
      </c>
      <c r="AU5" s="425">
        <v>38</v>
      </c>
      <c r="AV5" s="425">
        <v>40</v>
      </c>
      <c r="AW5" s="425">
        <v>43</v>
      </c>
      <c r="AX5" s="425">
        <v>43</v>
      </c>
      <c r="AY5" s="425">
        <v>48</v>
      </c>
      <c r="AZ5" s="425">
        <v>55</v>
      </c>
      <c r="BA5" s="425">
        <v>46</v>
      </c>
      <c r="BB5" s="425">
        <v>64</v>
      </c>
      <c r="BC5" s="425">
        <v>71</v>
      </c>
      <c r="BD5" s="425">
        <v>73</v>
      </c>
      <c r="BE5" s="425">
        <v>105</v>
      </c>
      <c r="BF5" s="425">
        <v>85</v>
      </c>
      <c r="BG5" s="425">
        <v>147</v>
      </c>
      <c r="BJ5" s="18"/>
      <c r="BK5" s="18"/>
      <c r="BL5" s="18"/>
      <c r="BM5" s="1229"/>
    </row>
    <row r="6" spans="1:65" ht="15" customHeight="1">
      <c r="A6" s="1658"/>
      <c r="B6" s="1572"/>
      <c r="C6" s="662" t="s">
        <v>32</v>
      </c>
      <c r="D6" s="425">
        <v>7500.06</v>
      </c>
      <c r="E6" s="425">
        <v>5708.6</v>
      </c>
      <c r="F6" s="425">
        <v>11038</v>
      </c>
      <c r="G6" s="425">
        <v>28247</v>
      </c>
      <c r="H6" s="425">
        <v>15419.22</v>
      </c>
      <c r="I6" s="425">
        <v>21455.21</v>
      </c>
      <c r="J6" s="425">
        <v>40510</v>
      </c>
      <c r="K6" s="425">
        <v>63870</v>
      </c>
      <c r="L6" s="425">
        <v>6500</v>
      </c>
      <c r="M6" s="425">
        <v>58733.98</v>
      </c>
      <c r="N6" s="425">
        <v>62944.972999999998</v>
      </c>
      <c r="O6" s="425">
        <v>29953</v>
      </c>
      <c r="P6" s="425">
        <v>14201.51</v>
      </c>
      <c r="Q6" s="425">
        <v>95959.62</v>
      </c>
      <c r="R6" s="425">
        <v>47317.3</v>
      </c>
      <c r="S6" s="425">
        <v>143357</v>
      </c>
      <c r="T6" s="425">
        <v>61255.946000000004</v>
      </c>
      <c r="U6" s="425">
        <v>38055.43</v>
      </c>
      <c r="V6" s="425">
        <v>109852.764</v>
      </c>
      <c r="W6" s="425">
        <v>20020.5</v>
      </c>
      <c r="X6" s="425">
        <v>58058.703999999998</v>
      </c>
      <c r="Y6" s="425">
        <v>230162.29300000001</v>
      </c>
      <c r="Z6" s="425">
        <v>174712.15100000001</v>
      </c>
      <c r="AA6" s="425">
        <v>271025.8</v>
      </c>
      <c r="AB6" s="425">
        <v>359811.97100000002</v>
      </c>
      <c r="AC6" s="425">
        <v>414141.94799999997</v>
      </c>
      <c r="AD6" s="425">
        <v>353163.989</v>
      </c>
      <c r="AE6" s="425">
        <v>753738.59699999995</v>
      </c>
      <c r="AF6" s="425">
        <v>932616.06099999999</v>
      </c>
      <c r="AG6" s="425">
        <v>536286.049</v>
      </c>
      <c r="AH6" s="425">
        <v>470823.34</v>
      </c>
      <c r="AI6" s="425">
        <v>771548.14300000004</v>
      </c>
      <c r="AJ6" s="425">
        <v>395287.34499999997</v>
      </c>
      <c r="AK6" s="425">
        <v>266064.78899999999</v>
      </c>
      <c r="AL6" s="425">
        <v>826642.80299999996</v>
      </c>
      <c r="AM6" s="425">
        <v>652124.16799999995</v>
      </c>
      <c r="AN6" s="425">
        <v>958509.44799999997</v>
      </c>
      <c r="AO6" s="425">
        <v>1029377.568</v>
      </c>
      <c r="AP6" s="425">
        <v>1254854.128</v>
      </c>
      <c r="AQ6" s="425">
        <v>859873.47499999998</v>
      </c>
      <c r="AR6" s="425">
        <v>1520215.156</v>
      </c>
      <c r="AS6" s="425">
        <v>2003928.0630000001</v>
      </c>
      <c r="AT6" s="425">
        <v>788373.13800000004</v>
      </c>
      <c r="AU6" s="425">
        <v>1428774.304</v>
      </c>
      <c r="AV6" s="425">
        <v>2088443.165</v>
      </c>
      <c r="AW6" s="425">
        <v>1220527.3529999999</v>
      </c>
      <c r="AX6" s="425">
        <v>1661177.118</v>
      </c>
      <c r="AY6" s="425">
        <v>2475471.8879999998</v>
      </c>
      <c r="AZ6" s="425">
        <v>1977467.93</v>
      </c>
      <c r="BA6" s="425">
        <v>1394439.03</v>
      </c>
      <c r="BB6" s="425">
        <v>2493266.4479999999</v>
      </c>
      <c r="BC6" s="425">
        <v>3517284.7719999999</v>
      </c>
      <c r="BD6" s="425">
        <v>3750898.5249999999</v>
      </c>
      <c r="BE6" s="425">
        <v>4516991.7580000004</v>
      </c>
      <c r="BF6" s="425">
        <v>2953248.5</v>
      </c>
      <c r="BG6" s="425">
        <v>6842959.0690000001</v>
      </c>
      <c r="BJ6" s="1298"/>
      <c r="BK6" s="1298"/>
      <c r="BL6" s="1298"/>
      <c r="BM6" s="1299"/>
    </row>
    <row r="7" spans="1:65" ht="15" customHeight="1">
      <c r="A7" s="1658"/>
      <c r="B7" s="1572"/>
      <c r="C7" s="662" t="s">
        <v>31</v>
      </c>
      <c r="D7" s="425">
        <v>146.4659676</v>
      </c>
      <c r="E7" s="425">
        <v>74.378156399999995</v>
      </c>
      <c r="F7" s="425">
        <v>218.257384</v>
      </c>
      <c r="G7" s="425">
        <v>563.922011</v>
      </c>
      <c r="H7" s="425">
        <v>336.92577999999997</v>
      </c>
      <c r="I7" s="425">
        <v>446.67893140000001</v>
      </c>
      <c r="J7" s="425">
        <v>881.77435000000003</v>
      </c>
      <c r="K7" s="425">
        <v>1394.7605599999999</v>
      </c>
      <c r="L7" s="425">
        <v>147.095</v>
      </c>
      <c r="M7" s="425">
        <v>1116.4755801599999</v>
      </c>
      <c r="N7" s="425">
        <v>1139.943761882</v>
      </c>
      <c r="O7" s="425">
        <v>710.08195000000001</v>
      </c>
      <c r="P7" s="425">
        <v>340.27072456000002</v>
      </c>
      <c r="Q7" s="425">
        <v>2184.1950164199998</v>
      </c>
      <c r="R7" s="425">
        <v>1066.3886419</v>
      </c>
      <c r="S7" s="425">
        <v>2729.3541180000002</v>
      </c>
      <c r="T7" s="425">
        <v>865.49075660000005</v>
      </c>
      <c r="U7" s="425">
        <v>1026.04991191</v>
      </c>
      <c r="V7" s="425">
        <v>2253.3666171479999</v>
      </c>
      <c r="W7" s="425">
        <v>265.6704105</v>
      </c>
      <c r="X7" s="425">
        <v>890.74197140000001</v>
      </c>
      <c r="Y7" s="425">
        <v>2821.8813002779998</v>
      </c>
      <c r="Z7" s="425">
        <v>3174.8895463280001</v>
      </c>
      <c r="AA7" s="425">
        <v>5780.4044176509997</v>
      </c>
      <c r="AB7" s="425">
        <v>5146.4224890949999</v>
      </c>
      <c r="AC7" s="425">
        <v>9398.0551602600008</v>
      </c>
      <c r="AD7" s="425">
        <v>5640.9275129520001</v>
      </c>
      <c r="AE7" s="425">
        <v>18039.936314865001</v>
      </c>
      <c r="AF7" s="425">
        <v>20601.918977754998</v>
      </c>
      <c r="AG7" s="425">
        <v>9344.3156171299997</v>
      </c>
      <c r="AH7" s="425">
        <v>10823.109194500001</v>
      </c>
      <c r="AI7" s="425">
        <v>12612.91453507</v>
      </c>
      <c r="AJ7" s="425">
        <v>9931.0901379250008</v>
      </c>
      <c r="AK7" s="425">
        <v>6390.8222476390001</v>
      </c>
      <c r="AL7" s="425">
        <v>17974.04777918</v>
      </c>
      <c r="AM7" s="425">
        <v>14424.982995856</v>
      </c>
      <c r="AN7" s="425">
        <v>26082.415081534</v>
      </c>
      <c r="AO7" s="425">
        <v>26018.520005212999</v>
      </c>
      <c r="AP7" s="425">
        <v>17778.897881239998</v>
      </c>
      <c r="AQ7" s="425">
        <v>17472.836510638001</v>
      </c>
      <c r="AR7" s="425">
        <v>33356.612324784001</v>
      </c>
      <c r="AS7" s="425">
        <v>37212.464027000002</v>
      </c>
      <c r="AT7" s="425">
        <v>18666.87939581</v>
      </c>
      <c r="AU7" s="425">
        <v>20364.78066783</v>
      </c>
      <c r="AV7" s="425">
        <v>38830.162152320001</v>
      </c>
      <c r="AW7" s="425">
        <v>21992.134527482998</v>
      </c>
      <c r="AX7" s="425">
        <v>28223.752771214</v>
      </c>
      <c r="AY7" s="425">
        <v>45060.144899635998</v>
      </c>
      <c r="AZ7" s="425">
        <v>34033.144650080001</v>
      </c>
      <c r="BA7" s="425">
        <v>20823.632198520001</v>
      </c>
      <c r="BB7" s="425">
        <v>48788.178687772997</v>
      </c>
      <c r="BC7" s="425">
        <v>55289.981455337002</v>
      </c>
      <c r="BD7" s="425">
        <v>62863.601257964001</v>
      </c>
      <c r="BE7" s="425">
        <v>71269.001592543995</v>
      </c>
      <c r="BF7" s="425">
        <v>56047.484390965001</v>
      </c>
      <c r="BG7" s="425">
        <v>110564.675641266</v>
      </c>
    </row>
    <row r="8" spans="1:65" ht="15" customHeight="1">
      <c r="A8" s="1658"/>
      <c r="B8" s="1571" t="s">
        <v>166</v>
      </c>
      <c r="C8" s="662" t="s">
        <v>33</v>
      </c>
      <c r="D8" s="425"/>
      <c r="E8" s="425"/>
      <c r="F8" s="425"/>
      <c r="G8" s="425"/>
      <c r="H8" s="425"/>
      <c r="I8" s="425"/>
      <c r="J8" s="425"/>
      <c r="K8" s="425"/>
      <c r="L8" s="425"/>
      <c r="M8" s="425"/>
      <c r="N8" s="425"/>
      <c r="O8" s="425"/>
      <c r="P8" s="425"/>
      <c r="Q8" s="425"/>
      <c r="R8" s="425"/>
      <c r="S8" s="425"/>
      <c r="T8" s="425"/>
      <c r="U8" s="425"/>
      <c r="V8" s="425"/>
      <c r="W8" s="425"/>
      <c r="X8" s="425"/>
      <c r="Y8" s="425"/>
      <c r="Z8" s="425"/>
      <c r="AA8" s="425"/>
      <c r="AB8" s="425">
        <v>0</v>
      </c>
      <c r="AC8" s="425">
        <v>0</v>
      </c>
      <c r="AD8" s="425">
        <v>0</v>
      </c>
      <c r="AE8" s="425">
        <v>0</v>
      </c>
      <c r="AF8" s="425">
        <v>0</v>
      </c>
      <c r="AG8" s="425">
        <v>0</v>
      </c>
      <c r="AH8" s="425">
        <v>0</v>
      </c>
      <c r="AI8" s="425">
        <v>0</v>
      </c>
      <c r="AJ8" s="425">
        <v>0</v>
      </c>
      <c r="AK8" s="425">
        <v>0</v>
      </c>
      <c r="AL8" s="425">
        <v>0</v>
      </c>
      <c r="AM8" s="425">
        <v>0</v>
      </c>
      <c r="AN8" s="425">
        <v>0</v>
      </c>
      <c r="AO8" s="425">
        <v>0</v>
      </c>
      <c r="AP8" s="425">
        <v>0</v>
      </c>
      <c r="AQ8" s="425">
        <v>0</v>
      </c>
      <c r="AR8" s="425">
        <v>0</v>
      </c>
      <c r="AS8" s="425">
        <v>0</v>
      </c>
      <c r="AT8" s="425">
        <v>0</v>
      </c>
      <c r="AU8" s="425">
        <v>0</v>
      </c>
      <c r="AV8" s="425">
        <v>0</v>
      </c>
      <c r="AW8" s="425">
        <v>0</v>
      </c>
      <c r="AX8" s="425">
        <v>0</v>
      </c>
      <c r="AY8" s="425">
        <v>0</v>
      </c>
      <c r="AZ8" s="425">
        <v>0</v>
      </c>
      <c r="BA8" s="425">
        <v>0</v>
      </c>
      <c r="BB8" s="425">
        <v>6</v>
      </c>
      <c r="BC8" s="425"/>
      <c r="BD8" s="425">
        <v>67</v>
      </c>
      <c r="BE8" s="425"/>
      <c r="BF8" s="425"/>
      <c r="BG8" s="425"/>
      <c r="BI8" s="1229"/>
      <c r="BJ8" s="1229"/>
      <c r="BK8" s="1288"/>
    </row>
    <row r="9" spans="1:65" ht="15" customHeight="1">
      <c r="A9" s="1658"/>
      <c r="B9" s="1571"/>
      <c r="C9" s="662" t="s">
        <v>32</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4410</v>
      </c>
      <c r="BC9" s="425"/>
      <c r="BD9" s="425">
        <v>2000</v>
      </c>
      <c r="BE9" s="425"/>
      <c r="BF9" s="425"/>
      <c r="BG9" s="425"/>
    </row>
    <row r="10" spans="1:65" ht="15" customHeight="1">
      <c r="A10" s="1658"/>
      <c r="B10" s="1571"/>
      <c r="C10" s="662" t="s">
        <v>31</v>
      </c>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82.872720000000001</v>
      </c>
      <c r="BC10" s="425"/>
      <c r="BD10" s="425">
        <v>41.857999999999997</v>
      </c>
      <c r="BE10" s="425"/>
      <c r="BF10" s="425"/>
      <c r="BG10" s="425"/>
      <c r="BI10" s="18"/>
    </row>
    <row r="11" spans="1:65" ht="15" customHeight="1">
      <c r="A11" s="1658"/>
      <c r="B11" s="1571" t="s">
        <v>167</v>
      </c>
      <c r="C11" s="662" t="s">
        <v>33</v>
      </c>
      <c r="D11" s="425"/>
      <c r="E11" s="425"/>
      <c r="F11" s="425"/>
      <c r="G11" s="425"/>
      <c r="H11" s="425"/>
      <c r="I11" s="425"/>
      <c r="J11" s="425"/>
      <c r="K11" s="425"/>
      <c r="L11" s="425"/>
      <c r="M11" s="425"/>
      <c r="N11" s="425"/>
      <c r="O11" s="425"/>
      <c r="P11" s="425"/>
      <c r="Q11" s="425"/>
      <c r="R11" s="425"/>
      <c r="S11" s="425"/>
      <c r="T11" s="425"/>
      <c r="U11" s="425"/>
      <c r="V11" s="425"/>
      <c r="W11" s="425"/>
      <c r="X11" s="425">
        <v>53</v>
      </c>
      <c r="Y11" s="425"/>
      <c r="Z11" s="425"/>
      <c r="AA11" s="425"/>
      <c r="AB11" s="425"/>
      <c r="AC11" s="425"/>
      <c r="AD11" s="425"/>
      <c r="AE11" s="425"/>
      <c r="AF11" s="425"/>
      <c r="AG11" s="425"/>
      <c r="AH11" s="425"/>
      <c r="AI11" s="425"/>
      <c r="AJ11" s="425"/>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row>
    <row r="12" spans="1:65" ht="15" customHeight="1">
      <c r="A12" s="1658"/>
      <c r="B12" s="1571"/>
      <c r="C12" s="662" t="s">
        <v>32</v>
      </c>
      <c r="D12" s="425"/>
      <c r="E12" s="425"/>
      <c r="F12" s="425"/>
      <c r="G12" s="425"/>
      <c r="H12" s="425"/>
      <c r="I12" s="425"/>
      <c r="J12" s="425"/>
      <c r="K12" s="425"/>
      <c r="L12" s="425"/>
      <c r="M12" s="425"/>
      <c r="N12" s="425"/>
      <c r="O12" s="425"/>
      <c r="P12" s="425"/>
      <c r="Q12" s="425"/>
      <c r="R12" s="425"/>
      <c r="S12" s="425"/>
      <c r="T12" s="425"/>
      <c r="U12" s="425"/>
      <c r="V12" s="425"/>
      <c r="W12" s="425"/>
      <c r="X12" s="425">
        <v>8901326.8990000002</v>
      </c>
      <c r="Y12" s="425"/>
      <c r="Z12" s="425"/>
      <c r="AA12" s="425"/>
      <c r="AB12" s="425"/>
      <c r="AC12" s="425"/>
      <c r="AD12" s="425"/>
      <c r="AE12" s="425"/>
      <c r="AF12" s="425"/>
      <c r="AG12" s="425"/>
      <c r="AH12" s="425"/>
      <c r="AI12" s="425"/>
      <c r="AJ12" s="425"/>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c r="BF12" s="425">
        <v>0</v>
      </c>
      <c r="BG12" s="425">
        <v>0</v>
      </c>
    </row>
    <row r="13" spans="1:65" ht="15" customHeight="1">
      <c r="A13" s="1658"/>
      <c r="B13" s="1571"/>
      <c r="C13" s="662" t="s">
        <v>31</v>
      </c>
      <c r="D13" s="425"/>
      <c r="E13" s="425"/>
      <c r="F13" s="425"/>
      <c r="G13" s="425"/>
      <c r="H13" s="425"/>
      <c r="I13" s="425"/>
      <c r="J13" s="425"/>
      <c r="K13" s="425"/>
      <c r="L13" s="425"/>
      <c r="M13" s="425"/>
      <c r="N13" s="425"/>
      <c r="O13" s="425"/>
      <c r="P13" s="425"/>
      <c r="Q13" s="425"/>
      <c r="R13" s="425"/>
      <c r="S13" s="425"/>
      <c r="T13" s="425"/>
      <c r="U13" s="425"/>
      <c r="V13" s="425"/>
      <c r="W13" s="425"/>
      <c r="X13" s="425">
        <v>8901.3268989999997</v>
      </c>
      <c r="Y13" s="425"/>
      <c r="Z13" s="425"/>
      <c r="AA13" s="425"/>
      <c r="AB13" s="425"/>
      <c r="AC13" s="425"/>
      <c r="AD13" s="425"/>
      <c r="AE13" s="425"/>
      <c r="AF13" s="425"/>
      <c r="AG13" s="425"/>
      <c r="AH13" s="425"/>
      <c r="AI13" s="425"/>
      <c r="AJ13" s="425"/>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c r="BG13" s="425">
        <v>0</v>
      </c>
    </row>
    <row r="14" spans="1:65" ht="15" customHeight="1">
      <c r="A14" s="1658"/>
      <c r="B14" s="1573" t="s">
        <v>48</v>
      </c>
      <c r="C14" s="976" t="s">
        <v>33</v>
      </c>
      <c r="D14" s="734">
        <v>2</v>
      </c>
      <c r="E14" s="734">
        <v>3</v>
      </c>
      <c r="F14" s="734">
        <v>2</v>
      </c>
      <c r="G14" s="734">
        <v>3</v>
      </c>
      <c r="H14" s="734">
        <v>10</v>
      </c>
      <c r="I14" s="734">
        <v>4</v>
      </c>
      <c r="J14" s="734">
        <v>4</v>
      </c>
      <c r="K14" s="734">
        <v>10</v>
      </c>
      <c r="L14" s="734">
        <v>1</v>
      </c>
      <c r="M14" s="734">
        <v>8</v>
      </c>
      <c r="N14" s="734">
        <v>8</v>
      </c>
      <c r="O14" s="734">
        <v>6</v>
      </c>
      <c r="P14" s="734">
        <v>2</v>
      </c>
      <c r="Q14" s="734">
        <v>12</v>
      </c>
      <c r="R14" s="734">
        <v>9</v>
      </c>
      <c r="S14" s="734">
        <v>18</v>
      </c>
      <c r="T14" s="734">
        <v>8</v>
      </c>
      <c r="U14" s="734">
        <v>7</v>
      </c>
      <c r="V14" s="734">
        <v>11</v>
      </c>
      <c r="W14" s="734">
        <v>4</v>
      </c>
      <c r="X14" s="734">
        <v>58</v>
      </c>
      <c r="Y14" s="734">
        <v>14</v>
      </c>
      <c r="Z14" s="734">
        <v>20</v>
      </c>
      <c r="AA14" s="734">
        <v>26</v>
      </c>
      <c r="AB14" s="734">
        <v>20</v>
      </c>
      <c r="AC14" s="734">
        <v>25</v>
      </c>
      <c r="AD14" s="734">
        <v>25</v>
      </c>
      <c r="AE14" s="734">
        <v>45</v>
      </c>
      <c r="AF14" s="734">
        <v>42</v>
      </c>
      <c r="AG14" s="734">
        <v>22</v>
      </c>
      <c r="AH14" s="734">
        <v>19</v>
      </c>
      <c r="AI14" s="734">
        <v>30</v>
      </c>
      <c r="AJ14" s="734">
        <v>23</v>
      </c>
      <c r="AK14" s="734">
        <v>11</v>
      </c>
      <c r="AL14" s="734">
        <v>25</v>
      </c>
      <c r="AM14" s="734">
        <v>24</v>
      </c>
      <c r="AN14" s="734">
        <v>22</v>
      </c>
      <c r="AO14" s="734">
        <v>52</v>
      </c>
      <c r="AP14" s="734">
        <v>40</v>
      </c>
      <c r="AQ14" s="734">
        <v>43</v>
      </c>
      <c r="AR14" s="734">
        <v>51</v>
      </c>
      <c r="AS14" s="734">
        <v>75</v>
      </c>
      <c r="AT14" s="734">
        <v>131</v>
      </c>
      <c r="AU14" s="734">
        <v>94</v>
      </c>
      <c r="AV14" s="734">
        <v>111</v>
      </c>
      <c r="AW14" s="734">
        <v>79</v>
      </c>
      <c r="AX14" s="734">
        <v>116</v>
      </c>
      <c r="AY14" s="734">
        <v>106</v>
      </c>
      <c r="AZ14" s="734">
        <v>104</v>
      </c>
      <c r="BA14" s="734">
        <v>113</v>
      </c>
      <c r="BB14" s="734">
        <v>135</v>
      </c>
      <c r="BC14" s="734">
        <v>211</v>
      </c>
      <c r="BD14" s="734">
        <v>217</v>
      </c>
      <c r="BE14" s="734">
        <v>258</v>
      </c>
      <c r="BF14" s="734">
        <v>198</v>
      </c>
      <c r="BG14" s="734">
        <v>319</v>
      </c>
    </row>
    <row r="15" spans="1:65" ht="15" customHeight="1">
      <c r="A15" s="1658"/>
      <c r="B15" s="1573"/>
      <c r="C15" s="979" t="s">
        <v>32</v>
      </c>
      <c r="D15" s="734">
        <v>7500.06</v>
      </c>
      <c r="E15" s="734">
        <v>5708.6</v>
      </c>
      <c r="F15" s="734">
        <v>11038</v>
      </c>
      <c r="G15" s="734">
        <v>28247</v>
      </c>
      <c r="H15" s="734">
        <v>15419.22</v>
      </c>
      <c r="I15" s="734">
        <v>21455.21</v>
      </c>
      <c r="J15" s="734">
        <v>40510</v>
      </c>
      <c r="K15" s="734">
        <v>63870</v>
      </c>
      <c r="L15" s="734">
        <v>6500</v>
      </c>
      <c r="M15" s="734">
        <v>58733.98</v>
      </c>
      <c r="N15" s="734">
        <v>62944.972999999998</v>
      </c>
      <c r="O15" s="734">
        <v>29953</v>
      </c>
      <c r="P15" s="734">
        <v>14201.51</v>
      </c>
      <c r="Q15" s="734">
        <v>95959.62</v>
      </c>
      <c r="R15" s="734">
        <v>47317.3</v>
      </c>
      <c r="S15" s="734">
        <v>143357</v>
      </c>
      <c r="T15" s="734">
        <v>61255.946000000004</v>
      </c>
      <c r="U15" s="734">
        <v>38055.43</v>
      </c>
      <c r="V15" s="734">
        <v>109852.764</v>
      </c>
      <c r="W15" s="734">
        <v>20020.5</v>
      </c>
      <c r="X15" s="734">
        <v>8959385.6030000001</v>
      </c>
      <c r="Y15" s="734">
        <v>230162.29300000001</v>
      </c>
      <c r="Z15" s="734">
        <v>174712.15100000001</v>
      </c>
      <c r="AA15" s="734">
        <v>271025.8</v>
      </c>
      <c r="AB15" s="734">
        <v>359811.97100000002</v>
      </c>
      <c r="AC15" s="734">
        <v>414141.94799999997</v>
      </c>
      <c r="AD15" s="734">
        <v>353163.989</v>
      </c>
      <c r="AE15" s="734">
        <v>753738.59699999995</v>
      </c>
      <c r="AF15" s="734">
        <v>932616.06099999999</v>
      </c>
      <c r="AG15" s="734">
        <v>536786.049</v>
      </c>
      <c r="AH15" s="734">
        <v>470823.34</v>
      </c>
      <c r="AI15" s="734">
        <v>771548.14300000004</v>
      </c>
      <c r="AJ15" s="734">
        <v>395287.34499999997</v>
      </c>
      <c r="AK15" s="734">
        <v>266064.78899999999</v>
      </c>
      <c r="AL15" s="734">
        <v>826657.80299999996</v>
      </c>
      <c r="AM15" s="734">
        <v>652124.16799999995</v>
      </c>
      <c r="AN15" s="734">
        <v>958509.44799999997</v>
      </c>
      <c r="AO15" s="734">
        <v>1029727.568</v>
      </c>
      <c r="AP15" s="734">
        <v>1805762.784</v>
      </c>
      <c r="AQ15" s="734">
        <v>1349522.1310000001</v>
      </c>
      <c r="AR15" s="734">
        <v>2426065.156</v>
      </c>
      <c r="AS15" s="734">
        <v>3973928.0630000001</v>
      </c>
      <c r="AT15" s="734">
        <v>4739352.54</v>
      </c>
      <c r="AU15" s="734">
        <v>4716667.4690000005</v>
      </c>
      <c r="AV15" s="734">
        <v>5695608.352</v>
      </c>
      <c r="AW15" s="734">
        <v>4022492.4069999997</v>
      </c>
      <c r="AX15" s="734">
        <v>4589351.3640000001</v>
      </c>
      <c r="AY15" s="734">
        <v>5782598.6069999998</v>
      </c>
      <c r="AZ15" s="734">
        <v>4510758.3229999999</v>
      </c>
      <c r="BA15" s="734">
        <v>6230365.0460000001</v>
      </c>
      <c r="BB15" s="734">
        <v>6240800.909</v>
      </c>
      <c r="BC15" s="734">
        <v>8120321.8049999997</v>
      </c>
      <c r="BD15" s="734">
        <v>8885307.3829999994</v>
      </c>
      <c r="BE15" s="734">
        <v>10467546.642000001</v>
      </c>
      <c r="BF15" s="734">
        <v>7025414.7740000002</v>
      </c>
      <c r="BG15" s="734">
        <v>15243102.381999999</v>
      </c>
    </row>
    <row r="16" spans="1:65" ht="15" customHeight="1" thickBot="1">
      <c r="A16" s="1659"/>
      <c r="B16" s="1661"/>
      <c r="C16" s="978" t="s">
        <v>31</v>
      </c>
      <c r="D16" s="735">
        <v>146.4659676</v>
      </c>
      <c r="E16" s="735">
        <v>74.378156399999995</v>
      </c>
      <c r="F16" s="735">
        <v>218.257384</v>
      </c>
      <c r="G16" s="735">
        <v>563.922011</v>
      </c>
      <c r="H16" s="735">
        <v>336.92577999999997</v>
      </c>
      <c r="I16" s="735">
        <v>446.67893140000001</v>
      </c>
      <c r="J16" s="735">
        <v>881.77435000000003</v>
      </c>
      <c r="K16" s="735">
        <v>1394.7605599999999</v>
      </c>
      <c r="L16" s="735">
        <v>147.095</v>
      </c>
      <c r="M16" s="735">
        <v>1116.4755801599999</v>
      </c>
      <c r="N16" s="735">
        <v>1139.943761882</v>
      </c>
      <c r="O16" s="735">
        <v>710.08195000000001</v>
      </c>
      <c r="P16" s="735">
        <v>340.27072456000002</v>
      </c>
      <c r="Q16" s="735">
        <v>2184.1950164199998</v>
      </c>
      <c r="R16" s="735">
        <v>1066.3886419</v>
      </c>
      <c r="S16" s="735">
        <v>2729.3541180000002</v>
      </c>
      <c r="T16" s="735">
        <v>865.49075660000005</v>
      </c>
      <c r="U16" s="735">
        <v>1026.04991191</v>
      </c>
      <c r="V16" s="735">
        <v>2253.3666171479999</v>
      </c>
      <c r="W16" s="735">
        <v>265.6704105</v>
      </c>
      <c r="X16" s="735">
        <v>9792.0688704000004</v>
      </c>
      <c r="Y16" s="735">
        <v>2821.8813002779998</v>
      </c>
      <c r="Z16" s="735">
        <v>3174.8895463280001</v>
      </c>
      <c r="AA16" s="735">
        <v>5780.4044176509997</v>
      </c>
      <c r="AB16" s="735">
        <v>5146.4224890949999</v>
      </c>
      <c r="AC16" s="735">
        <v>9398.0551602600008</v>
      </c>
      <c r="AD16" s="735">
        <v>5640.9275129520001</v>
      </c>
      <c r="AE16" s="735">
        <v>18039.936314865001</v>
      </c>
      <c r="AF16" s="735">
        <v>20601.918977754998</v>
      </c>
      <c r="AG16" s="735">
        <v>9444.5971171299989</v>
      </c>
      <c r="AH16" s="735">
        <v>10823.109194500001</v>
      </c>
      <c r="AI16" s="735">
        <v>12612.91453507</v>
      </c>
      <c r="AJ16" s="735">
        <v>9931.0901379250008</v>
      </c>
      <c r="AK16" s="735">
        <v>6390.8222476390001</v>
      </c>
      <c r="AL16" s="735">
        <v>17974.199594180001</v>
      </c>
      <c r="AM16" s="735">
        <v>14424.982995856</v>
      </c>
      <c r="AN16" s="735">
        <v>26082.415081534</v>
      </c>
      <c r="AO16" s="735">
        <v>26031.634005213</v>
      </c>
      <c r="AP16" s="735">
        <v>23332.824402967999</v>
      </c>
      <c r="AQ16" s="735">
        <v>22420.332475645999</v>
      </c>
      <c r="AR16" s="735">
        <v>43395.078324784001</v>
      </c>
      <c r="AS16" s="735">
        <v>57003.789027000006</v>
      </c>
      <c r="AT16" s="735">
        <v>60375.404840001</v>
      </c>
      <c r="AU16" s="735">
        <v>53913.516903270996</v>
      </c>
      <c r="AV16" s="735">
        <v>78535.543486117007</v>
      </c>
      <c r="AW16" s="735">
        <v>52692.210350470996</v>
      </c>
      <c r="AX16" s="735">
        <v>60649.108544896</v>
      </c>
      <c r="AY16" s="735">
        <v>84231.515333493997</v>
      </c>
      <c r="AZ16" s="735">
        <v>62476.543496861006</v>
      </c>
      <c r="BA16" s="735">
        <v>75014.125697876996</v>
      </c>
      <c r="BB16" s="735">
        <v>92878.193131105989</v>
      </c>
      <c r="BC16" s="735">
        <v>108840.66496779</v>
      </c>
      <c r="BD16" s="735">
        <v>120278.66749234799</v>
      </c>
      <c r="BE16" s="735">
        <v>145491.97948679799</v>
      </c>
      <c r="BF16" s="735">
        <v>109392.869782586</v>
      </c>
      <c r="BG16" s="735">
        <v>212633.72135631402</v>
      </c>
    </row>
    <row r="17" spans="1:59" ht="15" customHeight="1">
      <c r="A17" s="1658" t="s">
        <v>170</v>
      </c>
      <c r="B17" s="1582" t="s">
        <v>17</v>
      </c>
      <c r="C17" s="663" t="s">
        <v>33</v>
      </c>
      <c r="D17" s="664">
        <v>173</v>
      </c>
      <c r="E17" s="664">
        <v>385</v>
      </c>
      <c r="F17" s="664">
        <v>209</v>
      </c>
      <c r="G17" s="664">
        <v>112</v>
      </c>
      <c r="H17" s="664">
        <v>247</v>
      </c>
      <c r="I17" s="664">
        <v>253</v>
      </c>
      <c r="J17" s="664">
        <v>1591</v>
      </c>
      <c r="K17" s="664">
        <v>352</v>
      </c>
      <c r="L17" s="664">
        <v>324</v>
      </c>
      <c r="M17" s="664">
        <v>2565</v>
      </c>
      <c r="N17" s="664">
        <v>736</v>
      </c>
      <c r="O17" s="664">
        <v>1432</v>
      </c>
      <c r="P17" s="664">
        <v>1041</v>
      </c>
      <c r="Q17" s="664">
        <v>1040</v>
      </c>
      <c r="R17" s="664">
        <v>1234</v>
      </c>
      <c r="S17" s="664">
        <v>5609</v>
      </c>
      <c r="T17" s="664">
        <v>1554</v>
      </c>
      <c r="U17" s="664">
        <v>7269</v>
      </c>
      <c r="V17" s="664">
        <v>9306</v>
      </c>
      <c r="W17" s="664">
        <v>6992</v>
      </c>
      <c r="X17" s="664">
        <v>12185</v>
      </c>
      <c r="Y17" s="664">
        <v>2406</v>
      </c>
      <c r="Z17" s="664">
        <v>1751</v>
      </c>
      <c r="AA17" s="664">
        <v>14016</v>
      </c>
      <c r="AB17" s="664">
        <v>659</v>
      </c>
      <c r="AC17" s="664">
        <v>9795</v>
      </c>
      <c r="AD17" s="664">
        <v>6622</v>
      </c>
      <c r="AE17" s="664">
        <v>4324</v>
      </c>
      <c r="AF17" s="664">
        <v>8424</v>
      </c>
      <c r="AG17" s="664">
        <v>8413</v>
      </c>
      <c r="AH17" s="664">
        <v>7266</v>
      </c>
      <c r="AI17" s="664">
        <v>16285</v>
      </c>
      <c r="AJ17" s="664">
        <v>7107</v>
      </c>
      <c r="AK17" s="664">
        <v>12823</v>
      </c>
      <c r="AL17" s="664">
        <v>17450</v>
      </c>
      <c r="AM17" s="664">
        <v>42155</v>
      </c>
      <c r="AN17" s="664">
        <v>19256</v>
      </c>
      <c r="AO17" s="664">
        <v>52707</v>
      </c>
      <c r="AP17" s="664">
        <v>55321</v>
      </c>
      <c r="AQ17" s="664">
        <v>9693</v>
      </c>
      <c r="AR17" s="664">
        <v>6028</v>
      </c>
      <c r="AS17" s="664">
        <v>21484</v>
      </c>
      <c r="AT17" s="664">
        <v>13507</v>
      </c>
      <c r="AU17" s="664">
        <v>12631</v>
      </c>
      <c r="AV17" s="664">
        <v>18196</v>
      </c>
      <c r="AW17" s="664">
        <v>17053</v>
      </c>
      <c r="AX17" s="664">
        <v>14129</v>
      </c>
      <c r="AY17" s="664">
        <v>23084</v>
      </c>
      <c r="AZ17" s="664">
        <v>18458</v>
      </c>
      <c r="BA17" s="664">
        <v>25148</v>
      </c>
      <c r="BB17" s="664">
        <v>20599</v>
      </c>
      <c r="BC17" s="664">
        <v>14445</v>
      </c>
      <c r="BD17" s="664">
        <v>39139</v>
      </c>
      <c r="BE17" s="664">
        <v>18948</v>
      </c>
      <c r="BF17" s="664">
        <v>12983</v>
      </c>
      <c r="BG17" s="664">
        <v>31451</v>
      </c>
    </row>
    <row r="18" spans="1:59" ht="15" customHeight="1">
      <c r="A18" s="1658"/>
      <c r="B18" s="1571"/>
      <c r="C18" s="662"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row>
    <row r="19" spans="1:59" ht="15" customHeight="1">
      <c r="A19" s="1658"/>
      <c r="B19" s="1571"/>
      <c r="C19" s="662" t="s">
        <v>31</v>
      </c>
      <c r="D19" s="55">
        <v>1.7150001000000002E-2</v>
      </c>
      <c r="E19" s="55">
        <v>3.7615063999999997E-2</v>
      </c>
      <c r="F19" s="55">
        <v>2.0660000000000001E-2</v>
      </c>
      <c r="G19" s="55">
        <v>1.0869999999999999E-2</v>
      </c>
      <c r="H19" s="55">
        <v>2.4514999999999999E-2</v>
      </c>
      <c r="I19" s="55">
        <v>2.5190000000000001E-2</v>
      </c>
      <c r="J19" s="55">
        <v>0.18356</v>
      </c>
      <c r="K19" s="55">
        <v>9.0649999999999994E-2</v>
      </c>
      <c r="L19" s="55">
        <v>0.13059999999999999</v>
      </c>
      <c r="M19" s="55">
        <v>0.25642999999999999</v>
      </c>
      <c r="N19" s="55">
        <v>8.3390000000000006E-2</v>
      </c>
      <c r="O19" s="55">
        <v>0.32531500000000002</v>
      </c>
      <c r="P19" s="55">
        <v>0.19520000000000001</v>
      </c>
      <c r="Q19" s="55">
        <v>0.27966000000000002</v>
      </c>
      <c r="R19" s="55">
        <v>0.184335</v>
      </c>
      <c r="S19" s="55">
        <v>0.80530000000000002</v>
      </c>
      <c r="T19" s="55">
        <v>0.15540000000000001</v>
      </c>
      <c r="U19" s="55">
        <v>1.0258733529999999</v>
      </c>
      <c r="V19" s="55">
        <v>1.4039125189999999</v>
      </c>
      <c r="W19" s="55">
        <v>1.0009989020000001</v>
      </c>
      <c r="X19" s="55">
        <v>1.7456770690000001</v>
      </c>
      <c r="Y19" s="55">
        <v>0.51245752099999997</v>
      </c>
      <c r="Z19" s="55">
        <v>0.29894984499999999</v>
      </c>
      <c r="AA19" s="55">
        <v>1.388324509</v>
      </c>
      <c r="AB19" s="55">
        <v>5.9037804999999999E-2</v>
      </c>
      <c r="AC19" s="55">
        <v>1.2271838429999999</v>
      </c>
      <c r="AD19" s="55">
        <v>1.544904257</v>
      </c>
      <c r="AE19" s="55">
        <v>1.75174363</v>
      </c>
      <c r="AF19" s="55">
        <v>3.2527905910000001</v>
      </c>
      <c r="AG19" s="55">
        <v>3.8875350000000002</v>
      </c>
      <c r="AH19" s="55">
        <v>1.8576886669999999</v>
      </c>
      <c r="AI19" s="55">
        <v>2.2371404109999999</v>
      </c>
      <c r="AJ19" s="55">
        <v>2.1866173</v>
      </c>
      <c r="AK19" s="55">
        <v>2.549791414</v>
      </c>
      <c r="AL19" s="55">
        <v>4.1676614269999996</v>
      </c>
      <c r="AM19" s="55">
        <v>6.5907597950000003</v>
      </c>
      <c r="AN19" s="55">
        <v>3.4748638870000002</v>
      </c>
      <c r="AO19" s="55">
        <v>5.2910752079999996</v>
      </c>
      <c r="AP19" s="55">
        <v>4.5946404379999999</v>
      </c>
      <c r="AQ19" s="55">
        <v>3.3421424800000001</v>
      </c>
      <c r="AR19" s="55">
        <v>3.6243842320000002</v>
      </c>
      <c r="AS19" s="55">
        <v>9.7048026979999999</v>
      </c>
      <c r="AT19" s="55">
        <v>7.1768746170000002</v>
      </c>
      <c r="AU19" s="55">
        <v>6.3748870000000002</v>
      </c>
      <c r="AV19" s="55">
        <v>6.4284682919999998</v>
      </c>
      <c r="AW19" s="55">
        <v>4.829726</v>
      </c>
      <c r="AX19" s="55">
        <v>5.8343179999999997</v>
      </c>
      <c r="AY19" s="55">
        <v>7.310481072</v>
      </c>
      <c r="AZ19" s="55">
        <v>5.8115145129999997</v>
      </c>
      <c r="BA19" s="55">
        <v>7.0709451789999997</v>
      </c>
      <c r="BB19" s="55">
        <v>7.1761340000000002</v>
      </c>
      <c r="BC19" s="55">
        <v>7.6639755090000001</v>
      </c>
      <c r="BD19" s="55">
        <v>9.2576610000000006</v>
      </c>
      <c r="BE19" s="55">
        <v>9.8167724019999998</v>
      </c>
      <c r="BF19" s="55">
        <v>6.9769730049999996</v>
      </c>
      <c r="BG19" s="55">
        <v>11.241418514999999</v>
      </c>
    </row>
    <row r="20" spans="1:59" ht="15" customHeight="1">
      <c r="A20" s="1658"/>
      <c r="B20" s="1571" t="s">
        <v>18</v>
      </c>
      <c r="C20" s="662" t="s">
        <v>33</v>
      </c>
      <c r="D20" s="425">
        <v>74</v>
      </c>
      <c r="E20" s="425">
        <v>220</v>
      </c>
      <c r="F20" s="425">
        <v>321</v>
      </c>
      <c r="G20" s="425">
        <v>413</v>
      </c>
      <c r="H20" s="425">
        <v>755</v>
      </c>
      <c r="I20" s="425">
        <v>937</v>
      </c>
      <c r="J20" s="425">
        <v>1537</v>
      </c>
      <c r="K20" s="425">
        <v>356</v>
      </c>
      <c r="L20" s="425">
        <v>422</v>
      </c>
      <c r="M20" s="425">
        <v>767</v>
      </c>
      <c r="N20" s="425">
        <v>474</v>
      </c>
      <c r="O20" s="425">
        <v>8661</v>
      </c>
      <c r="P20" s="42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row>
    <row r="21" spans="1:59" ht="15" customHeight="1">
      <c r="A21" s="1658"/>
      <c r="B21" s="1571"/>
      <c r="C21" s="662" t="s">
        <v>32</v>
      </c>
      <c r="D21" s="425">
        <v>10350</v>
      </c>
      <c r="E21" s="425">
        <v>23600</v>
      </c>
      <c r="F21" s="425">
        <v>41700</v>
      </c>
      <c r="G21" s="425">
        <v>41300</v>
      </c>
      <c r="H21" s="425">
        <v>49200</v>
      </c>
      <c r="I21" s="425">
        <v>54720</v>
      </c>
      <c r="J21" s="425">
        <v>240855</v>
      </c>
      <c r="K21" s="425">
        <v>42550</v>
      </c>
      <c r="L21" s="425">
        <v>38220</v>
      </c>
      <c r="M21" s="425">
        <v>109790</v>
      </c>
      <c r="N21" s="425">
        <v>54490</v>
      </c>
      <c r="O21" s="425">
        <v>173745</v>
      </c>
      <c r="P21" s="42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row>
    <row r="22" spans="1:59" ht="15" customHeight="1">
      <c r="A22" s="1658"/>
      <c r="B22" s="1571"/>
      <c r="C22" s="662" t="s">
        <v>31</v>
      </c>
      <c r="D22" s="426">
        <v>1.035E-2</v>
      </c>
      <c r="E22" s="426">
        <v>2.3599999999999999E-2</v>
      </c>
      <c r="F22" s="426">
        <v>4.1700000000000001E-2</v>
      </c>
      <c r="G22" s="426">
        <v>4.1300000000000003E-2</v>
      </c>
      <c r="H22" s="426">
        <v>4.9200000000000001E-2</v>
      </c>
      <c r="I22" s="426">
        <v>5.4719999999999998E-2</v>
      </c>
      <c r="J22" s="426">
        <v>0.24085500000000001</v>
      </c>
      <c r="K22" s="426">
        <v>4.2549999999999998E-2</v>
      </c>
      <c r="L22" s="426">
        <v>3.8219999999999997E-2</v>
      </c>
      <c r="M22" s="426">
        <v>0.10979</v>
      </c>
      <c r="N22" s="426">
        <v>5.4489999999999997E-2</v>
      </c>
      <c r="O22" s="426">
        <v>0.17374500000000001</v>
      </c>
      <c r="P22" s="426">
        <v>5.5059999999999998E-2</v>
      </c>
      <c r="Q22" s="55">
        <v>0.11735</v>
      </c>
      <c r="R22" s="55">
        <v>8.838E-2</v>
      </c>
      <c r="S22" s="55">
        <v>0.13031530999999999</v>
      </c>
      <c r="T22" s="55">
        <v>0.1018</v>
      </c>
      <c r="U22" s="55">
        <v>0.190195</v>
      </c>
      <c r="V22" s="55">
        <v>0.33482000000000001</v>
      </c>
      <c r="W22" s="55">
        <v>0.18625</v>
      </c>
      <c r="X22" s="55">
        <v>0.2306</v>
      </c>
      <c r="Y22" s="55">
        <v>0.17168</v>
      </c>
      <c r="Z22" s="55">
        <v>0.34291792300000001</v>
      </c>
      <c r="AA22" s="55">
        <v>0.44607011899999999</v>
      </c>
      <c r="AB22" s="55">
        <v>0.42843999999999999</v>
      </c>
      <c r="AC22" s="55">
        <v>1.3808700110000001</v>
      </c>
      <c r="AD22" s="55">
        <v>0.68033999999999994</v>
      </c>
      <c r="AE22" s="55">
        <v>1.59561</v>
      </c>
      <c r="AF22" s="55">
        <v>0.97672000000000003</v>
      </c>
      <c r="AG22" s="55">
        <v>1.28962</v>
      </c>
      <c r="AH22" s="55">
        <v>0.70221999999999996</v>
      </c>
      <c r="AI22" s="55">
        <v>1.1094599999999999</v>
      </c>
      <c r="AJ22" s="55">
        <v>0.46884999999999999</v>
      </c>
      <c r="AK22" s="55">
        <v>0.48846000000000001</v>
      </c>
      <c r="AL22" s="55">
        <v>1.426940007</v>
      </c>
      <c r="AM22" s="55">
        <v>0.44934000000000002</v>
      </c>
      <c r="AN22" s="55">
        <v>0.53822999999999999</v>
      </c>
      <c r="AO22" s="55">
        <v>0.71536999999999995</v>
      </c>
      <c r="AP22" s="55">
        <v>1.54935</v>
      </c>
      <c r="AQ22" s="55">
        <v>0.76848000000000005</v>
      </c>
      <c r="AR22" s="55">
        <v>1.7518100000000001</v>
      </c>
      <c r="AS22" s="55">
        <v>1.752095</v>
      </c>
      <c r="AT22" s="55">
        <v>0.69169999999999998</v>
      </c>
      <c r="AU22" s="55">
        <v>1.4117200000000001</v>
      </c>
      <c r="AV22" s="55">
        <v>2.3607860060000001</v>
      </c>
      <c r="AW22" s="55">
        <v>2.0947100000000001</v>
      </c>
      <c r="AX22" s="55">
        <v>2.749501</v>
      </c>
      <c r="AY22" s="55">
        <v>3.11151</v>
      </c>
      <c r="AZ22" s="55">
        <v>3.3686400590000001</v>
      </c>
      <c r="BA22" s="55">
        <v>3.21672</v>
      </c>
      <c r="BB22" s="55">
        <v>4.1958893579999996</v>
      </c>
      <c r="BC22" s="55">
        <v>4.6731635359999997</v>
      </c>
      <c r="BD22" s="55">
        <v>6.8526648520000002</v>
      </c>
      <c r="BE22" s="55">
        <v>6.9826300000000003</v>
      </c>
      <c r="BF22" s="55">
        <v>5.863220976</v>
      </c>
      <c r="BG22" s="55">
        <v>10.147113791000001</v>
      </c>
    </row>
    <row r="23" spans="1:59" ht="15" customHeight="1">
      <c r="A23" s="1658"/>
      <c r="B23" s="1571" t="s">
        <v>166</v>
      </c>
      <c r="C23" s="662" t="s">
        <v>33</v>
      </c>
      <c r="D23" s="425">
        <v>164</v>
      </c>
      <c r="E23" s="425">
        <v>508</v>
      </c>
      <c r="F23" s="425">
        <v>255</v>
      </c>
      <c r="G23" s="425">
        <v>716</v>
      </c>
      <c r="H23" s="425">
        <v>3301</v>
      </c>
      <c r="I23" s="425">
        <v>2149</v>
      </c>
      <c r="J23" s="425">
        <v>1792</v>
      </c>
      <c r="K23" s="425">
        <v>750</v>
      </c>
      <c r="L23" s="425">
        <v>1029</v>
      </c>
      <c r="M23" s="425">
        <v>2715</v>
      </c>
      <c r="N23" s="425">
        <v>3239</v>
      </c>
      <c r="O23" s="425">
        <v>1077</v>
      </c>
      <c r="P23" s="42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row>
    <row r="24" spans="1:59" ht="15" customHeight="1">
      <c r="A24" s="1658"/>
      <c r="B24" s="1571"/>
      <c r="C24" s="662" t="s">
        <v>32</v>
      </c>
      <c r="D24" s="425">
        <v>7940</v>
      </c>
      <c r="E24" s="425">
        <v>7420</v>
      </c>
      <c r="F24" s="425">
        <v>10290</v>
      </c>
      <c r="G24" s="425">
        <v>7970</v>
      </c>
      <c r="H24" s="425">
        <v>71230</v>
      </c>
      <c r="I24" s="425">
        <v>48800</v>
      </c>
      <c r="J24" s="425">
        <v>52510</v>
      </c>
      <c r="K24" s="425">
        <v>22570</v>
      </c>
      <c r="L24" s="425">
        <v>26200</v>
      </c>
      <c r="M24" s="425">
        <v>45970</v>
      </c>
      <c r="N24" s="425">
        <v>51670</v>
      </c>
      <c r="O24" s="425">
        <v>30230</v>
      </c>
      <c r="P24" s="42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row>
    <row r="25" spans="1:59" ht="15" customHeight="1">
      <c r="A25" s="1658"/>
      <c r="B25" s="1571"/>
      <c r="C25" s="662" t="s">
        <v>31</v>
      </c>
      <c r="D25" s="427">
        <v>7.9399999999999991E-3</v>
      </c>
      <c r="E25" s="427">
        <v>7.4200000000000004E-3</v>
      </c>
      <c r="F25" s="427">
        <v>1.0290000000000001E-2</v>
      </c>
      <c r="G25" s="427">
        <v>7.9699999999999997E-3</v>
      </c>
      <c r="H25" s="427">
        <v>7.1230000000000002E-2</v>
      </c>
      <c r="I25" s="427">
        <v>4.8800000000000003E-2</v>
      </c>
      <c r="J25" s="427">
        <v>5.2510000000000001E-2</v>
      </c>
      <c r="K25" s="427">
        <v>2.257E-2</v>
      </c>
      <c r="L25" s="427">
        <v>2.6200000000000001E-2</v>
      </c>
      <c r="M25" s="427">
        <v>4.5969999999999997E-2</v>
      </c>
      <c r="N25" s="427">
        <v>5.1670000000000001E-2</v>
      </c>
      <c r="O25" s="427">
        <v>3.023E-2</v>
      </c>
      <c r="P25" s="427">
        <v>1.1769999999999999E-2</v>
      </c>
      <c r="Q25" s="55">
        <v>1.7219999999999999E-2</v>
      </c>
      <c r="R25" s="55">
        <v>0</v>
      </c>
      <c r="S25" s="55">
        <v>3.619E-2</v>
      </c>
      <c r="T25" s="55">
        <v>2.317E-2</v>
      </c>
      <c r="U25" s="55">
        <v>8.77E-3</v>
      </c>
      <c r="V25" s="55">
        <v>1.1129999999999999E-2</v>
      </c>
      <c r="W25" s="55">
        <v>1.405E-2</v>
      </c>
      <c r="X25" s="55">
        <v>5.8599999999999998E-3</v>
      </c>
      <c r="Y25" s="55">
        <v>1.268E-2</v>
      </c>
      <c r="Z25" s="55">
        <v>7.7299999999999999E-3</v>
      </c>
      <c r="AA25" s="55">
        <v>7.0899999999999999E-3</v>
      </c>
      <c r="AB25" s="55">
        <v>2.4399999999999999E-3</v>
      </c>
      <c r="AC25" s="55">
        <v>4.4249999999999998E-2</v>
      </c>
      <c r="AD25" s="55">
        <v>2.24E-2</v>
      </c>
      <c r="AE25" s="55">
        <v>7.3499999999999998E-3</v>
      </c>
      <c r="AF25" s="55"/>
      <c r="AG25" s="55"/>
      <c r="AH25" s="55">
        <v>1.338E-2</v>
      </c>
      <c r="AI25" s="55">
        <v>2.4209999999999999E-2</v>
      </c>
      <c r="AJ25" s="55">
        <v>1.128E-2</v>
      </c>
      <c r="AK25" s="55">
        <v>1.103E-2</v>
      </c>
      <c r="AL25" s="55">
        <v>6.3699999999999998E-3</v>
      </c>
      <c r="AM25" s="55">
        <v>5.2909999999999999E-2</v>
      </c>
      <c r="AN25" s="55">
        <v>8.6999999999999994E-3</v>
      </c>
      <c r="AO25" s="55">
        <v>8.6099999999999996E-3</v>
      </c>
      <c r="AP25" s="55">
        <v>1.434E-2</v>
      </c>
      <c r="AQ25" s="55">
        <v>7.4400000000000004E-3</v>
      </c>
      <c r="AR25" s="55">
        <v>7.3429999999999995E-2</v>
      </c>
      <c r="AS25" s="55">
        <v>5.2830000000000002E-2</v>
      </c>
      <c r="AT25" s="55">
        <v>1.108E-2</v>
      </c>
      <c r="AU25" s="55">
        <v>8.4379999999999997E-2</v>
      </c>
      <c r="AV25" s="55">
        <v>0.123600004</v>
      </c>
      <c r="AW25" s="55">
        <v>9.6420000000000006E-2</v>
      </c>
      <c r="AX25" s="55">
        <v>4.1680000000000002E-2</v>
      </c>
      <c r="AY25" s="55">
        <v>2.5264999999999999E-2</v>
      </c>
      <c r="AZ25" s="55">
        <v>4.3860000000000003E-2</v>
      </c>
      <c r="BA25" s="55">
        <v>7.2500004000000007E-2</v>
      </c>
      <c r="BB25" s="55">
        <v>0.207983</v>
      </c>
      <c r="BC25" s="55">
        <v>0.11603000099999999</v>
      </c>
      <c r="BD25" s="55">
        <v>0.15517</v>
      </c>
      <c r="BE25" s="55">
        <v>9.3939999999999996E-2</v>
      </c>
      <c r="BF25" s="55">
        <v>9.2710000000000001E-2</v>
      </c>
      <c r="BG25" s="55">
        <v>0.22159000000000001</v>
      </c>
    </row>
    <row r="26" spans="1:59" ht="15" customHeight="1">
      <c r="A26" s="1658"/>
      <c r="B26" s="1571" t="s">
        <v>167</v>
      </c>
      <c r="C26" s="662" t="s">
        <v>33</v>
      </c>
      <c r="D26" s="426"/>
      <c r="E26" s="426"/>
      <c r="F26" s="426"/>
      <c r="G26" s="426"/>
      <c r="H26" s="426"/>
      <c r="I26" s="426"/>
      <c r="J26" s="426"/>
      <c r="K26" s="426"/>
      <c r="L26" s="426"/>
      <c r="M26" s="426"/>
      <c r="N26" s="426"/>
      <c r="O26" s="426"/>
      <c r="P26" s="426"/>
      <c r="Q26" s="426"/>
      <c r="R26" s="426"/>
      <c r="S26" s="426"/>
      <c r="T26" s="426"/>
      <c r="U26" s="426"/>
      <c r="V26" s="426"/>
      <c r="W26" s="426"/>
      <c r="X26" s="426">
        <v>0</v>
      </c>
      <c r="Y26" s="426">
        <v>0</v>
      </c>
      <c r="Z26" s="426">
        <v>0</v>
      </c>
      <c r="AA26" s="426">
        <v>0</v>
      </c>
      <c r="AB26" s="426">
        <v>0</v>
      </c>
      <c r="AC26" s="426">
        <v>0</v>
      </c>
      <c r="AD26" s="426">
        <v>0</v>
      </c>
      <c r="AE26" s="426">
        <v>0</v>
      </c>
      <c r="AF26" s="426">
        <v>0</v>
      </c>
      <c r="AG26" s="426">
        <v>0</v>
      </c>
      <c r="AH26" s="426">
        <v>0</v>
      </c>
      <c r="AI26" s="426">
        <v>0</v>
      </c>
      <c r="AJ26" s="426">
        <v>0</v>
      </c>
      <c r="AK26" s="426">
        <v>0</v>
      </c>
      <c r="AL26" s="426">
        <v>0</v>
      </c>
      <c r="AM26" s="426">
        <v>0</v>
      </c>
      <c r="AN26" s="426">
        <v>0</v>
      </c>
      <c r="AO26" s="426">
        <v>0</v>
      </c>
      <c r="AP26" s="426">
        <v>0</v>
      </c>
      <c r="AQ26" s="426">
        <v>0</v>
      </c>
      <c r="AR26" s="426">
        <v>0</v>
      </c>
      <c r="AS26" s="426">
        <v>0</v>
      </c>
      <c r="AT26" s="426">
        <v>0</v>
      </c>
      <c r="AU26" s="426">
        <v>0</v>
      </c>
      <c r="AV26" s="426">
        <v>0</v>
      </c>
      <c r="AW26" s="426">
        <v>0</v>
      </c>
      <c r="AX26" s="426">
        <v>0</v>
      </c>
      <c r="AY26" s="426">
        <v>0</v>
      </c>
      <c r="AZ26" s="426">
        <v>0</v>
      </c>
      <c r="BA26" s="426">
        <v>0</v>
      </c>
      <c r="BB26" s="426">
        <v>0</v>
      </c>
      <c r="BC26" s="426">
        <v>0</v>
      </c>
      <c r="BD26" s="426">
        <v>0</v>
      </c>
      <c r="BE26" s="426">
        <v>0</v>
      </c>
      <c r="BF26" s="426">
        <v>0</v>
      </c>
      <c r="BG26" s="426">
        <v>0</v>
      </c>
    </row>
    <row r="27" spans="1:59" ht="15" customHeight="1">
      <c r="A27" s="1658"/>
      <c r="B27" s="1571"/>
      <c r="C27" s="662" t="s">
        <v>32</v>
      </c>
      <c r="D27" s="426"/>
      <c r="E27" s="426"/>
      <c r="F27" s="426"/>
      <c r="G27" s="426"/>
      <c r="H27" s="426"/>
      <c r="I27" s="426"/>
      <c r="J27" s="426"/>
      <c r="K27" s="426"/>
      <c r="L27" s="426"/>
      <c r="M27" s="426"/>
      <c r="N27" s="426"/>
      <c r="O27" s="426"/>
      <c r="P27" s="426"/>
      <c r="Q27" s="426"/>
      <c r="R27" s="426"/>
      <c r="S27" s="426"/>
      <c r="T27" s="426"/>
      <c r="U27" s="426"/>
      <c r="V27" s="426"/>
      <c r="W27" s="426"/>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c r="BF27" s="426">
        <v>0</v>
      </c>
      <c r="BG27" s="426">
        <v>0</v>
      </c>
    </row>
    <row r="28" spans="1:59" ht="15" customHeight="1">
      <c r="A28" s="1658"/>
      <c r="B28" s="1571"/>
      <c r="C28" s="662" t="s">
        <v>31</v>
      </c>
      <c r="D28" s="426"/>
      <c r="E28" s="426"/>
      <c r="F28" s="426"/>
      <c r="G28" s="426"/>
      <c r="H28" s="426"/>
      <c r="I28" s="426"/>
      <c r="J28" s="426"/>
      <c r="K28" s="426"/>
      <c r="L28" s="426"/>
      <c r="M28" s="426"/>
      <c r="N28" s="426"/>
      <c r="O28" s="426"/>
      <c r="P28" s="426"/>
      <c r="Q28" s="426"/>
      <c r="R28" s="426"/>
      <c r="S28" s="426"/>
      <c r="T28" s="426"/>
      <c r="U28" s="426"/>
      <c r="V28" s="426"/>
      <c r="W28" s="426"/>
      <c r="X28" s="426">
        <v>0</v>
      </c>
      <c r="Y28" s="426">
        <v>0</v>
      </c>
      <c r="Z28" s="426">
        <v>0</v>
      </c>
      <c r="AA28" s="426">
        <v>0</v>
      </c>
      <c r="AB28" s="426">
        <v>0</v>
      </c>
      <c r="AC28" s="426">
        <v>0</v>
      </c>
      <c r="AD28" s="426">
        <v>0</v>
      </c>
      <c r="AE28" s="426">
        <v>0</v>
      </c>
      <c r="AF28" s="426">
        <v>0</v>
      </c>
      <c r="AG28" s="426">
        <v>0</v>
      </c>
      <c r="AH28" s="426">
        <v>0</v>
      </c>
      <c r="AI28" s="426">
        <v>0</v>
      </c>
      <c r="AJ28" s="426">
        <v>0</v>
      </c>
      <c r="AK28" s="426">
        <v>0</v>
      </c>
      <c r="AL28" s="426">
        <v>0</v>
      </c>
      <c r="AM28" s="426">
        <v>0</v>
      </c>
      <c r="AN28" s="426">
        <v>0</v>
      </c>
      <c r="AO28" s="426">
        <v>0</v>
      </c>
      <c r="AP28" s="426">
        <v>0</v>
      </c>
      <c r="AQ28" s="426">
        <v>0</v>
      </c>
      <c r="AR28" s="426">
        <v>0</v>
      </c>
      <c r="AS28" s="426">
        <v>0</v>
      </c>
      <c r="AT28" s="426">
        <v>0</v>
      </c>
      <c r="AU28" s="426">
        <v>0</v>
      </c>
      <c r="AV28" s="426">
        <v>0</v>
      </c>
      <c r="AW28" s="426">
        <v>0</v>
      </c>
      <c r="AX28" s="426">
        <v>0</v>
      </c>
      <c r="AY28" s="426">
        <v>0</v>
      </c>
      <c r="AZ28" s="426">
        <v>0</v>
      </c>
      <c r="BA28" s="426">
        <v>0</v>
      </c>
      <c r="BB28" s="426">
        <v>0</v>
      </c>
      <c r="BC28" s="426">
        <v>0</v>
      </c>
      <c r="BD28" s="426">
        <v>0</v>
      </c>
      <c r="BE28" s="426">
        <v>0</v>
      </c>
      <c r="BF28" s="426">
        <v>0</v>
      </c>
      <c r="BG28" s="426">
        <v>0</v>
      </c>
    </row>
    <row r="29" spans="1:59" ht="15" customHeight="1">
      <c r="A29" s="1658"/>
      <c r="B29" s="1662" t="s">
        <v>48</v>
      </c>
      <c r="C29" s="979" t="s">
        <v>33</v>
      </c>
      <c r="D29" s="734">
        <v>411</v>
      </c>
      <c r="E29" s="734">
        <v>1113</v>
      </c>
      <c r="F29" s="734">
        <v>785</v>
      </c>
      <c r="G29" s="734">
        <v>1241</v>
      </c>
      <c r="H29" s="734">
        <v>4303</v>
      </c>
      <c r="I29" s="734">
        <v>3339</v>
      </c>
      <c r="J29" s="734">
        <v>4920</v>
      </c>
      <c r="K29" s="734">
        <v>1458</v>
      </c>
      <c r="L29" s="734">
        <v>1775</v>
      </c>
      <c r="M29" s="734">
        <v>6047</v>
      </c>
      <c r="N29" s="734">
        <v>4449</v>
      </c>
      <c r="O29" s="734">
        <v>11170</v>
      </c>
      <c r="P29" s="734">
        <v>2459</v>
      </c>
      <c r="Q29" s="734">
        <v>3571</v>
      </c>
      <c r="R29" s="734">
        <v>8686</v>
      </c>
      <c r="S29" s="734">
        <v>12975</v>
      </c>
      <c r="T29" s="734">
        <v>7455</v>
      </c>
      <c r="U29" s="734">
        <v>11814</v>
      </c>
      <c r="V29" s="734">
        <v>18741</v>
      </c>
      <c r="W29" s="734">
        <v>11992</v>
      </c>
      <c r="X29" s="734">
        <v>15121</v>
      </c>
      <c r="Y29" s="734">
        <v>8889</v>
      </c>
      <c r="Z29" s="734">
        <v>6884</v>
      </c>
      <c r="AA29" s="734">
        <v>23107</v>
      </c>
      <c r="AB29" s="734">
        <v>9251</v>
      </c>
      <c r="AC29" s="734">
        <v>41794</v>
      </c>
      <c r="AD29" s="734">
        <v>11563</v>
      </c>
      <c r="AE29" s="734">
        <v>9077</v>
      </c>
      <c r="AF29" s="734">
        <v>13742</v>
      </c>
      <c r="AG29" s="734">
        <v>13295</v>
      </c>
      <c r="AH29" s="734">
        <v>12542</v>
      </c>
      <c r="AI29" s="734">
        <v>25599</v>
      </c>
      <c r="AJ29" s="734">
        <v>9838</v>
      </c>
      <c r="AK29" s="734">
        <v>15365</v>
      </c>
      <c r="AL29" s="734">
        <v>25674</v>
      </c>
      <c r="AM29" s="734">
        <v>44939</v>
      </c>
      <c r="AN29" s="734">
        <v>22938</v>
      </c>
      <c r="AO29" s="734">
        <v>58199</v>
      </c>
      <c r="AP29" s="734">
        <v>60190</v>
      </c>
      <c r="AQ29" s="734">
        <v>13740</v>
      </c>
      <c r="AR29" s="734">
        <v>10676</v>
      </c>
      <c r="AS29" s="734">
        <v>28000</v>
      </c>
      <c r="AT29" s="734">
        <v>15446</v>
      </c>
      <c r="AU29" s="734">
        <v>16330</v>
      </c>
      <c r="AV29" s="734">
        <v>26753</v>
      </c>
      <c r="AW29" s="734">
        <v>20040</v>
      </c>
      <c r="AX29" s="734">
        <v>18188</v>
      </c>
      <c r="AY29" s="734">
        <v>26519</v>
      </c>
      <c r="AZ29" s="734">
        <v>24378</v>
      </c>
      <c r="BA29" s="734">
        <v>31416</v>
      </c>
      <c r="BB29" s="734">
        <v>32468</v>
      </c>
      <c r="BC29" s="734">
        <v>20836</v>
      </c>
      <c r="BD29" s="734">
        <v>49240</v>
      </c>
      <c r="BE29" s="734">
        <v>32744</v>
      </c>
      <c r="BF29" s="734">
        <v>23263</v>
      </c>
      <c r="BG29" s="734">
        <v>51701</v>
      </c>
    </row>
    <row r="30" spans="1:59" ht="15" customHeight="1">
      <c r="A30" s="1658"/>
      <c r="B30" s="1662"/>
      <c r="C30" s="979" t="s">
        <v>32</v>
      </c>
      <c r="D30" s="734">
        <v>35440.001000000004</v>
      </c>
      <c r="E30" s="734">
        <v>68635.063999999998</v>
      </c>
      <c r="F30" s="734">
        <v>72650</v>
      </c>
      <c r="G30" s="734">
        <v>60140</v>
      </c>
      <c r="H30" s="734">
        <v>144945</v>
      </c>
      <c r="I30" s="734">
        <v>128710</v>
      </c>
      <c r="J30" s="734">
        <v>476925</v>
      </c>
      <c r="K30" s="734">
        <v>155770</v>
      </c>
      <c r="L30" s="734">
        <v>195020</v>
      </c>
      <c r="M30" s="734">
        <v>412190</v>
      </c>
      <c r="N30" s="734">
        <v>189550</v>
      </c>
      <c r="O30" s="734">
        <v>529290</v>
      </c>
      <c r="P30" s="734">
        <v>262030</v>
      </c>
      <c r="Q30" s="734">
        <v>414230</v>
      </c>
      <c r="R30" s="734">
        <v>307345</v>
      </c>
      <c r="S30" s="734">
        <v>971805.31</v>
      </c>
      <c r="T30" s="734">
        <v>280370</v>
      </c>
      <c r="U30" s="734">
        <v>1224838.3530000001</v>
      </c>
      <c r="V30" s="734">
        <v>1749862.5190000001</v>
      </c>
      <c r="W30" s="734">
        <v>1201298.902</v>
      </c>
      <c r="X30" s="734">
        <v>1982137.0689999999</v>
      </c>
      <c r="Y30" s="734">
        <v>696817.52099999995</v>
      </c>
      <c r="Z30" s="734">
        <v>649597.76799999992</v>
      </c>
      <c r="AA30" s="734">
        <v>1841484.628</v>
      </c>
      <c r="AB30" s="734">
        <v>489917.80499999999</v>
      </c>
      <c r="AC30" s="734">
        <v>2652303.8540000003</v>
      </c>
      <c r="AD30" s="734">
        <v>2247644.2570000002</v>
      </c>
      <c r="AE30" s="734">
        <v>3354703.63</v>
      </c>
      <c r="AF30" s="734">
        <v>4229510.591</v>
      </c>
      <c r="AG30" s="734">
        <v>5177155</v>
      </c>
      <c r="AH30" s="734">
        <v>2573288.6669999999</v>
      </c>
      <c r="AI30" s="734">
        <v>3370810.4109999998</v>
      </c>
      <c r="AJ30" s="734">
        <v>2666747.2999999998</v>
      </c>
      <c r="AK30" s="734">
        <v>3049281.4139999999</v>
      </c>
      <c r="AL30" s="734">
        <v>5600971.4340000004</v>
      </c>
      <c r="AM30" s="734">
        <v>7093009.7949999999</v>
      </c>
      <c r="AN30" s="734">
        <v>4021793.8870000001</v>
      </c>
      <c r="AO30" s="734">
        <v>6015055.2079999996</v>
      </c>
      <c r="AP30" s="734">
        <v>6158330.4380000001</v>
      </c>
      <c r="AQ30" s="734">
        <v>4118062.48</v>
      </c>
      <c r="AR30" s="734">
        <v>5449624.2319999998</v>
      </c>
      <c r="AS30" s="734">
        <v>11509727.698000001</v>
      </c>
      <c r="AT30" s="734">
        <v>7879654.6169999996</v>
      </c>
      <c r="AU30" s="734">
        <v>7870987</v>
      </c>
      <c r="AV30" s="734">
        <v>8912854.3020000011</v>
      </c>
      <c r="AW30" s="734">
        <v>7020856</v>
      </c>
      <c r="AX30" s="734">
        <v>8625499</v>
      </c>
      <c r="AY30" s="734">
        <v>10447256.072000001</v>
      </c>
      <c r="AZ30" s="734">
        <v>9224014.5720000006</v>
      </c>
      <c r="BA30" s="734">
        <v>10360165.183</v>
      </c>
      <c r="BB30" s="734">
        <v>11580006.357999999</v>
      </c>
      <c r="BC30" s="734">
        <v>12453169.046</v>
      </c>
      <c r="BD30" s="734">
        <v>16265495.852</v>
      </c>
      <c r="BE30" s="734">
        <v>16893342.402000003</v>
      </c>
      <c r="BF30" s="734">
        <v>12932903.980999999</v>
      </c>
      <c r="BG30" s="734">
        <v>21610122.306000002</v>
      </c>
    </row>
    <row r="31" spans="1:59" ht="15" customHeight="1" thickBot="1">
      <c r="A31" s="1659"/>
      <c r="B31" s="1663"/>
      <c r="C31" s="736" t="s">
        <v>31</v>
      </c>
      <c r="D31" s="737">
        <v>3.5440000999999999E-2</v>
      </c>
      <c r="E31" s="737">
        <v>6.8635063999999996E-2</v>
      </c>
      <c r="F31" s="737">
        <v>7.2649999999999992E-2</v>
      </c>
      <c r="G31" s="737">
        <v>6.0139999999999999E-2</v>
      </c>
      <c r="H31" s="737">
        <v>0.14494499999999999</v>
      </c>
      <c r="I31" s="737">
        <v>0.12870999999999999</v>
      </c>
      <c r="J31" s="737">
        <v>0.47692499999999999</v>
      </c>
      <c r="K31" s="737">
        <v>0.15576999999999999</v>
      </c>
      <c r="L31" s="737">
        <v>0.19502</v>
      </c>
      <c r="M31" s="737">
        <v>0.41219</v>
      </c>
      <c r="N31" s="737">
        <v>0.18955</v>
      </c>
      <c r="O31" s="737">
        <v>0.52929000000000004</v>
      </c>
      <c r="P31" s="737">
        <v>0.26203000000000004</v>
      </c>
      <c r="Q31" s="738">
        <v>0.41423000000000004</v>
      </c>
      <c r="R31" s="738">
        <v>0.27271499999999999</v>
      </c>
      <c r="S31" s="738">
        <v>0.97180530999999992</v>
      </c>
      <c r="T31" s="738">
        <v>0.28037000000000001</v>
      </c>
      <c r="U31" s="738">
        <v>1.2248383529999998</v>
      </c>
      <c r="V31" s="738">
        <v>1.7498625190000001</v>
      </c>
      <c r="W31" s="738">
        <v>1.201298902</v>
      </c>
      <c r="X31" s="738">
        <v>1.982137069</v>
      </c>
      <c r="Y31" s="738">
        <v>0.69681752100000005</v>
      </c>
      <c r="Z31" s="738">
        <v>0.64959776800000002</v>
      </c>
      <c r="AA31" s="738">
        <v>1.8414846280000001</v>
      </c>
      <c r="AB31" s="738">
        <v>0.48991780499999998</v>
      </c>
      <c r="AC31" s="738">
        <v>2.6523038539999999</v>
      </c>
      <c r="AD31" s="738">
        <v>2.2476442570000001</v>
      </c>
      <c r="AE31" s="738">
        <v>3.3547036299999999</v>
      </c>
      <c r="AF31" s="738">
        <v>4.2295105910000004</v>
      </c>
      <c r="AG31" s="738">
        <v>5.177155</v>
      </c>
      <c r="AH31" s="738">
        <v>2.5732886669999999</v>
      </c>
      <c r="AI31" s="738">
        <v>3.3708104109999999</v>
      </c>
      <c r="AJ31" s="738">
        <v>2.6667472999999999</v>
      </c>
      <c r="AK31" s="738">
        <v>3.0492814139999997</v>
      </c>
      <c r="AL31" s="738">
        <v>5.6009714339999999</v>
      </c>
      <c r="AM31" s="738">
        <v>7.0930097950000004</v>
      </c>
      <c r="AN31" s="738">
        <v>4.0217938870000003</v>
      </c>
      <c r="AO31" s="738">
        <v>6.0150552079999997</v>
      </c>
      <c r="AP31" s="738">
        <v>6.1583304379999992</v>
      </c>
      <c r="AQ31" s="738">
        <v>4.1180624799999999</v>
      </c>
      <c r="AR31" s="738">
        <v>5.4496242320000006</v>
      </c>
      <c r="AS31" s="738">
        <v>11.509727698000001</v>
      </c>
      <c r="AT31" s="738">
        <v>7.8796546169999999</v>
      </c>
      <c r="AU31" s="738">
        <v>7.8709870000000004</v>
      </c>
      <c r="AV31" s="738">
        <v>8.9128543019999995</v>
      </c>
      <c r="AW31" s="738">
        <v>7.0208560000000002</v>
      </c>
      <c r="AX31" s="738">
        <v>8.6254989999999996</v>
      </c>
      <c r="AY31" s="738">
        <v>10.447256072</v>
      </c>
      <c r="AZ31" s="738">
        <v>9.2240145719999997</v>
      </c>
      <c r="BA31" s="738">
        <v>10.360165182999999</v>
      </c>
      <c r="BB31" s="738">
        <v>11.580006358</v>
      </c>
      <c r="BC31" s="738">
        <v>12.453169046000001</v>
      </c>
      <c r="BD31" s="738">
        <v>16.265495852000001</v>
      </c>
      <c r="BE31" s="738">
        <v>16.893342401999998</v>
      </c>
      <c r="BF31" s="738">
        <v>12.932903980999999</v>
      </c>
      <c r="BG31" s="738">
        <v>21.610122306000001</v>
      </c>
    </row>
    <row r="32" spans="1:59" ht="15" customHeight="1">
      <c r="A32" s="1658" t="s">
        <v>1189</v>
      </c>
      <c r="B32" s="1582" t="s">
        <v>17</v>
      </c>
      <c r="C32" s="663" t="s">
        <v>33</v>
      </c>
      <c r="D32" s="664">
        <v>8282</v>
      </c>
      <c r="E32" s="664">
        <v>18393</v>
      </c>
      <c r="F32" s="664">
        <v>18364</v>
      </c>
      <c r="G32" s="664">
        <v>16677</v>
      </c>
      <c r="H32" s="664">
        <v>20986</v>
      </c>
      <c r="I32" s="664">
        <v>21132</v>
      </c>
      <c r="J32" s="664">
        <v>36710</v>
      </c>
      <c r="K32" s="664">
        <v>21789</v>
      </c>
      <c r="L32" s="664">
        <v>22465</v>
      </c>
      <c r="M32" s="664">
        <v>28027</v>
      </c>
      <c r="N32" s="664">
        <v>22455</v>
      </c>
      <c r="O32" s="664">
        <v>40486</v>
      </c>
      <c r="P32" s="664">
        <v>30123</v>
      </c>
      <c r="Q32" s="664">
        <v>48463</v>
      </c>
      <c r="R32" s="664">
        <v>45203</v>
      </c>
      <c r="S32" s="664">
        <v>57687</v>
      </c>
      <c r="T32" s="664">
        <v>33752</v>
      </c>
      <c r="U32" s="664">
        <v>66977</v>
      </c>
      <c r="V32" s="664">
        <v>94826</v>
      </c>
      <c r="W32" s="664">
        <v>73344</v>
      </c>
      <c r="X32" s="664">
        <v>106298</v>
      </c>
      <c r="Y32" s="664">
        <v>152743</v>
      </c>
      <c r="Z32" s="664">
        <v>150552</v>
      </c>
      <c r="AA32" s="664">
        <v>166345</v>
      </c>
      <c r="AB32" s="664">
        <v>127935</v>
      </c>
      <c r="AC32" s="664">
        <v>437071</v>
      </c>
      <c r="AD32" s="664">
        <v>306607</v>
      </c>
      <c r="AE32" s="664">
        <v>1437028</v>
      </c>
      <c r="AF32" s="664">
        <v>1206929</v>
      </c>
      <c r="AG32" s="664">
        <v>1919610</v>
      </c>
      <c r="AH32" s="664">
        <v>1836709</v>
      </c>
      <c r="AI32" s="664">
        <v>1368483</v>
      </c>
      <c r="AJ32" s="664">
        <v>3737445</v>
      </c>
      <c r="AK32" s="664">
        <v>1866829</v>
      </c>
      <c r="AL32" s="664">
        <v>3451070</v>
      </c>
      <c r="AM32" s="664">
        <v>2298917</v>
      </c>
      <c r="AN32" s="664">
        <v>1150906</v>
      </c>
      <c r="AO32" s="664">
        <v>1424719</v>
      </c>
      <c r="AP32" s="664">
        <v>1616412</v>
      </c>
      <c r="AQ32" s="664">
        <v>1237989</v>
      </c>
      <c r="AR32" s="664">
        <v>1038546</v>
      </c>
      <c r="AS32" s="664">
        <v>2444693</v>
      </c>
      <c r="AT32" s="664">
        <v>1331894</v>
      </c>
      <c r="AU32" s="664">
        <v>1766386</v>
      </c>
      <c r="AV32" s="664">
        <v>1238410</v>
      </c>
      <c r="AW32" s="664">
        <v>1144544</v>
      </c>
      <c r="AX32" s="664">
        <v>1487573</v>
      </c>
      <c r="AY32" s="664">
        <v>1405205</v>
      </c>
      <c r="AZ32" s="664">
        <v>1310449</v>
      </c>
      <c r="BA32" s="664">
        <v>1138914</v>
      </c>
      <c r="BB32" s="664">
        <v>970254</v>
      </c>
      <c r="BC32" s="664">
        <v>780274</v>
      </c>
      <c r="BD32" s="664">
        <v>963603</v>
      </c>
      <c r="BE32" s="664">
        <v>875278</v>
      </c>
      <c r="BF32" s="664">
        <v>628285</v>
      </c>
      <c r="BG32" s="664">
        <v>1210639</v>
      </c>
    </row>
    <row r="33" spans="1:59" ht="15" customHeight="1">
      <c r="A33" s="1658"/>
      <c r="B33" s="1571"/>
      <c r="C33" s="662"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row>
    <row r="34" spans="1:59" ht="15" customHeight="1">
      <c r="A34" s="1658"/>
      <c r="B34" s="1571"/>
      <c r="C34" s="662"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row>
    <row r="35" spans="1:59" ht="15" customHeight="1">
      <c r="A35" s="1658"/>
      <c r="B35" s="1572" t="s">
        <v>18</v>
      </c>
      <c r="C35" s="662" t="s">
        <v>33</v>
      </c>
      <c r="D35" s="425">
        <v>6134</v>
      </c>
      <c r="E35" s="425">
        <v>9369</v>
      </c>
      <c r="F35" s="425">
        <v>12335</v>
      </c>
      <c r="G35" s="425">
        <v>13595</v>
      </c>
      <c r="H35" s="425">
        <v>14241</v>
      </c>
      <c r="I35" s="425">
        <v>12055</v>
      </c>
      <c r="J35" s="425">
        <v>22586</v>
      </c>
      <c r="K35" s="425">
        <v>20472</v>
      </c>
      <c r="L35" s="425">
        <v>22027</v>
      </c>
      <c r="M35" s="425">
        <v>19064</v>
      </c>
      <c r="N35" s="425">
        <v>20433</v>
      </c>
      <c r="O35" s="425">
        <v>25837</v>
      </c>
      <c r="P35" s="425">
        <v>18580</v>
      </c>
      <c r="Q35" s="42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row>
    <row r="36" spans="1:59" ht="15" customHeight="1">
      <c r="A36" s="1658"/>
      <c r="B36" s="1572"/>
      <c r="C36" s="662" t="s">
        <v>32</v>
      </c>
      <c r="D36" s="425">
        <v>51580.112999999998</v>
      </c>
      <c r="E36" s="425">
        <v>87712.588000000003</v>
      </c>
      <c r="F36" s="425">
        <v>141199.13099999999</v>
      </c>
      <c r="G36" s="425">
        <v>171930.326</v>
      </c>
      <c r="H36" s="425">
        <v>195704.73</v>
      </c>
      <c r="I36" s="425">
        <v>187547.16899999999</v>
      </c>
      <c r="J36" s="425">
        <v>419705.46299999999</v>
      </c>
      <c r="K36" s="425">
        <v>302341.73499999999</v>
      </c>
      <c r="L36" s="425">
        <v>254876.016</v>
      </c>
      <c r="M36" s="425">
        <v>240296.86300000001</v>
      </c>
      <c r="N36" s="425">
        <v>259599.503</v>
      </c>
      <c r="O36" s="425">
        <v>413433.141</v>
      </c>
      <c r="P36" s="425">
        <v>331092.76199999999</v>
      </c>
      <c r="Q36" s="42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row>
    <row r="37" spans="1:59" ht="15" customHeight="1">
      <c r="A37" s="1658"/>
      <c r="B37" s="1572"/>
      <c r="C37" s="662" t="s">
        <v>31</v>
      </c>
      <c r="D37" s="425">
        <v>932.80923888100006</v>
      </c>
      <c r="E37" s="425">
        <v>1601.708093901</v>
      </c>
      <c r="F37" s="425">
        <v>2644.4326679430001</v>
      </c>
      <c r="G37" s="425">
        <v>3326.6747892859999</v>
      </c>
      <c r="H37" s="425">
        <v>3729.0163602100001</v>
      </c>
      <c r="I37" s="425">
        <v>3847.8851961370001</v>
      </c>
      <c r="J37" s="425">
        <v>8621.2217185150002</v>
      </c>
      <c r="K37" s="425">
        <v>6320.6628878490001</v>
      </c>
      <c r="L37" s="425">
        <v>5143.1620178749999</v>
      </c>
      <c r="M37" s="425">
        <v>4862.656941837</v>
      </c>
      <c r="N37" s="425">
        <v>5145.5826314489996</v>
      </c>
      <c r="O37" s="425">
        <v>8436.1156118679992</v>
      </c>
      <c r="P37" s="425">
        <v>6390.4098812109996</v>
      </c>
      <c r="Q37" s="42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row>
    <row r="38" spans="1:59" ht="15" customHeight="1">
      <c r="A38" s="1658"/>
      <c r="B38" s="1571" t="s">
        <v>166</v>
      </c>
      <c r="C38" s="662" t="s">
        <v>33</v>
      </c>
      <c r="D38" s="425">
        <v>7519</v>
      </c>
      <c r="E38" s="425">
        <v>18360</v>
      </c>
      <c r="F38" s="425">
        <v>29475</v>
      </c>
      <c r="G38" s="425">
        <v>24557</v>
      </c>
      <c r="H38" s="425">
        <v>67937</v>
      </c>
      <c r="I38" s="425">
        <v>71653</v>
      </c>
      <c r="J38" s="425">
        <v>56824</v>
      </c>
      <c r="K38" s="425">
        <v>34030</v>
      </c>
      <c r="L38" s="425">
        <v>24027</v>
      </c>
      <c r="M38" s="425">
        <v>30844</v>
      </c>
      <c r="N38" s="425">
        <v>32319</v>
      </c>
      <c r="O38" s="425">
        <v>35741</v>
      </c>
      <c r="P38" s="425">
        <v>32837</v>
      </c>
      <c r="Q38" s="42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row>
    <row r="39" spans="1:59" ht="15" customHeight="1">
      <c r="A39" s="1658"/>
      <c r="B39" s="1571"/>
      <c r="C39" s="662" t="s">
        <v>32</v>
      </c>
      <c r="D39" s="425">
        <v>63988.5</v>
      </c>
      <c r="E39" s="425">
        <v>158190.576</v>
      </c>
      <c r="F39" s="425">
        <v>282324.09499999997</v>
      </c>
      <c r="G39" s="425">
        <v>170700.57500000001</v>
      </c>
      <c r="H39" s="425">
        <v>284421.701</v>
      </c>
      <c r="I39" s="425">
        <v>158128.56099999999</v>
      </c>
      <c r="J39" s="425">
        <v>145917.057</v>
      </c>
      <c r="K39" s="425">
        <v>77737.11</v>
      </c>
      <c r="L39" s="425">
        <v>55844.555</v>
      </c>
      <c r="M39" s="425">
        <v>91771.391000000003</v>
      </c>
      <c r="N39" s="425">
        <v>101055.853</v>
      </c>
      <c r="O39" s="425">
        <v>84992.846999999994</v>
      </c>
      <c r="P39" s="425">
        <v>65810.214999999997</v>
      </c>
      <c r="Q39" s="42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row>
    <row r="40" spans="1:59" ht="15" customHeight="1">
      <c r="A40" s="1658"/>
      <c r="B40" s="1571"/>
      <c r="C40" s="662" t="s">
        <v>31</v>
      </c>
      <c r="D40" s="425">
        <v>943.76237464799999</v>
      </c>
      <c r="E40" s="425">
        <v>2542.6957997730001</v>
      </c>
      <c r="F40" s="425">
        <v>4725.0701123839999</v>
      </c>
      <c r="G40" s="425">
        <v>3773.2233713740002</v>
      </c>
      <c r="H40" s="425">
        <v>6910.3021352349997</v>
      </c>
      <c r="I40" s="425">
        <v>4633.8888100659997</v>
      </c>
      <c r="J40" s="425">
        <v>3999.3909796170001</v>
      </c>
      <c r="K40" s="425">
        <v>2271.7264847450001</v>
      </c>
      <c r="L40" s="425">
        <v>1351.2820673839999</v>
      </c>
      <c r="M40" s="425">
        <v>2282.7119513870002</v>
      </c>
      <c r="N40" s="425">
        <v>2684.945542119</v>
      </c>
      <c r="O40" s="425">
        <v>2573.7602297590001</v>
      </c>
      <c r="P40" s="425">
        <v>1817.7398678510001</v>
      </c>
      <c r="Q40" s="42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row>
    <row r="41" spans="1:59" ht="15" customHeight="1">
      <c r="A41" s="1658"/>
      <c r="B41" s="1571" t="s">
        <v>167</v>
      </c>
      <c r="C41" s="662" t="s">
        <v>33</v>
      </c>
      <c r="D41" s="425">
        <v>2</v>
      </c>
      <c r="E41" s="425">
        <v>12</v>
      </c>
      <c r="F41" s="425">
        <v>11</v>
      </c>
      <c r="G41" s="425">
        <v>30</v>
      </c>
      <c r="H41" s="425">
        <v>8</v>
      </c>
      <c r="I41" s="425">
        <v>12</v>
      </c>
      <c r="J41" s="425">
        <v>14</v>
      </c>
      <c r="K41" s="425">
        <v>6</v>
      </c>
      <c r="L41" s="425"/>
      <c r="M41" s="425">
        <v>2</v>
      </c>
      <c r="N41" s="425">
        <v>1</v>
      </c>
      <c r="O41" s="425">
        <v>2</v>
      </c>
      <c r="P41" s="425"/>
      <c r="Q41" s="42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row>
    <row r="42" spans="1:59" ht="15" customHeight="1">
      <c r="A42" s="1658"/>
      <c r="B42" s="1571"/>
      <c r="C42" s="662" t="s">
        <v>32</v>
      </c>
      <c r="D42" s="425">
        <v>3453.7510000000002</v>
      </c>
      <c r="E42" s="425">
        <v>26328.131000000001</v>
      </c>
      <c r="F42" s="425">
        <v>10214.791999999999</v>
      </c>
      <c r="G42" s="425">
        <v>54372.769</v>
      </c>
      <c r="H42" s="425">
        <v>43499.063999999998</v>
      </c>
      <c r="I42" s="425">
        <v>22413.221000000001</v>
      </c>
      <c r="J42" s="425">
        <v>215107.73300000001</v>
      </c>
      <c r="K42" s="425">
        <v>29027.09</v>
      </c>
      <c r="L42" s="425"/>
      <c r="M42" s="425">
        <v>2120</v>
      </c>
      <c r="N42" s="425">
        <v>180</v>
      </c>
      <c r="O42" s="425">
        <v>14289.937</v>
      </c>
      <c r="P42" s="425"/>
      <c r="Q42" s="42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row>
    <row r="43" spans="1:59" ht="15" customHeight="1">
      <c r="A43" s="1658"/>
      <c r="B43" s="1571"/>
      <c r="C43" s="662" t="s">
        <v>31</v>
      </c>
      <c r="D43" s="425">
        <v>12.087322772</v>
      </c>
      <c r="E43" s="425">
        <v>92.128752972000001</v>
      </c>
      <c r="F43" s="425">
        <v>36.515196840000002</v>
      </c>
      <c r="G43" s="425">
        <v>196.287749085</v>
      </c>
      <c r="H43" s="425">
        <v>160.04743231800001</v>
      </c>
      <c r="I43" s="425">
        <v>84.634628786999997</v>
      </c>
      <c r="J43" s="425">
        <v>825.54954205000001</v>
      </c>
      <c r="K43" s="425">
        <v>113.78635534</v>
      </c>
      <c r="L43" s="425"/>
      <c r="M43" s="425">
        <v>8.5033200000000004</v>
      </c>
      <c r="N43" s="425">
        <v>0.73853999999999997</v>
      </c>
      <c r="O43" s="425">
        <v>59.730316596999998</v>
      </c>
      <c r="P43" s="425"/>
      <c r="Q43" s="42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row>
    <row r="44" spans="1:59" ht="15" customHeight="1">
      <c r="A44" s="1658"/>
      <c r="B44" s="1573" t="s">
        <v>48</v>
      </c>
      <c r="C44" s="979" t="s">
        <v>33</v>
      </c>
      <c r="D44" s="734">
        <v>21937</v>
      </c>
      <c r="E44" s="734">
        <v>46134</v>
      </c>
      <c r="F44" s="734">
        <v>60185</v>
      </c>
      <c r="G44" s="734">
        <v>54859</v>
      </c>
      <c r="H44" s="734">
        <v>103172</v>
      </c>
      <c r="I44" s="734">
        <v>104852</v>
      </c>
      <c r="J44" s="734">
        <v>116134</v>
      </c>
      <c r="K44" s="734">
        <v>76297</v>
      </c>
      <c r="L44" s="734">
        <v>68519</v>
      </c>
      <c r="M44" s="734">
        <v>77937</v>
      </c>
      <c r="N44" s="734">
        <v>75208</v>
      </c>
      <c r="O44" s="734">
        <v>102066</v>
      </c>
      <c r="P44" s="734">
        <v>81540</v>
      </c>
      <c r="Q44" s="734">
        <v>132444</v>
      </c>
      <c r="R44" s="734">
        <v>99283</v>
      </c>
      <c r="S44" s="734">
        <v>117543</v>
      </c>
      <c r="T44" s="734">
        <v>78272</v>
      </c>
      <c r="U44" s="734">
        <v>121796</v>
      </c>
      <c r="V44" s="734">
        <v>148723</v>
      </c>
      <c r="W44" s="734">
        <v>121098</v>
      </c>
      <c r="X44" s="734">
        <v>176287</v>
      </c>
      <c r="Y44" s="734">
        <v>242340</v>
      </c>
      <c r="Z44" s="734">
        <v>246914</v>
      </c>
      <c r="AA44" s="734">
        <v>324993</v>
      </c>
      <c r="AB44" s="734">
        <v>287120</v>
      </c>
      <c r="AC44" s="734">
        <v>1060416</v>
      </c>
      <c r="AD44" s="734">
        <v>594672</v>
      </c>
      <c r="AE44" s="734">
        <v>1965317</v>
      </c>
      <c r="AF44" s="734">
        <v>1605459</v>
      </c>
      <c r="AG44" s="734">
        <v>2387315</v>
      </c>
      <c r="AH44" s="734">
        <v>2341592</v>
      </c>
      <c r="AI44" s="734">
        <v>1688892</v>
      </c>
      <c r="AJ44" s="734">
        <v>4167594</v>
      </c>
      <c r="AK44" s="734">
        <v>2182316</v>
      </c>
      <c r="AL44" s="734">
        <v>4042570</v>
      </c>
      <c r="AM44" s="734">
        <v>2618459</v>
      </c>
      <c r="AN44" s="734">
        <v>1336734</v>
      </c>
      <c r="AO44" s="734">
        <v>1596391</v>
      </c>
      <c r="AP44" s="734">
        <v>1798902</v>
      </c>
      <c r="AQ44" s="734">
        <v>1427899</v>
      </c>
      <c r="AR44" s="734">
        <v>1283675</v>
      </c>
      <c r="AS44" s="734">
        <v>2857094</v>
      </c>
      <c r="AT44" s="734">
        <v>1555577</v>
      </c>
      <c r="AU44" s="734">
        <v>2082704</v>
      </c>
      <c r="AV44" s="734">
        <v>1578644</v>
      </c>
      <c r="AW44" s="734">
        <v>1412083</v>
      </c>
      <c r="AX44" s="734">
        <v>1770767</v>
      </c>
      <c r="AY44" s="734">
        <v>1654755</v>
      </c>
      <c r="AZ44" s="734">
        <v>1614673</v>
      </c>
      <c r="BA44" s="734">
        <v>1480726</v>
      </c>
      <c r="BB44" s="734">
        <v>1459954</v>
      </c>
      <c r="BC44" s="734">
        <v>1188447</v>
      </c>
      <c r="BD44" s="734">
        <v>1341826</v>
      </c>
      <c r="BE44" s="734">
        <v>1215003</v>
      </c>
      <c r="BF44" s="734">
        <v>881592</v>
      </c>
      <c r="BG44" s="734">
        <v>1879133</v>
      </c>
    </row>
    <row r="45" spans="1:59" ht="15" customHeight="1">
      <c r="A45" s="1658"/>
      <c r="B45" s="1573"/>
      <c r="C45" s="979" t="s">
        <v>32</v>
      </c>
      <c r="D45" s="734">
        <v>288994.38800000004</v>
      </c>
      <c r="E45" s="734">
        <v>676772.92999999993</v>
      </c>
      <c r="F45" s="734">
        <v>806223.60800000001</v>
      </c>
      <c r="G45" s="734">
        <v>713872.57700000005</v>
      </c>
      <c r="H45" s="734">
        <v>936057.60599999991</v>
      </c>
      <c r="I45" s="734">
        <v>863565.60600000003</v>
      </c>
      <c r="J45" s="734">
        <v>1755375.1630000002</v>
      </c>
      <c r="K45" s="734">
        <v>851421.397</v>
      </c>
      <c r="L45" s="734">
        <v>651286.45600000001</v>
      </c>
      <c r="M45" s="734">
        <v>901416.56400000001</v>
      </c>
      <c r="N45" s="734">
        <v>683634.05300000007</v>
      </c>
      <c r="O45" s="734">
        <v>1580949.5290000001</v>
      </c>
      <c r="P45" s="734">
        <v>1191006.7629999998</v>
      </c>
      <c r="Q45" s="734">
        <v>1927116.5159999998</v>
      </c>
      <c r="R45" s="734">
        <v>1572953.3729999999</v>
      </c>
      <c r="S45" s="734">
        <v>2173310.4990000003</v>
      </c>
      <c r="T45" s="734">
        <v>1133639.9749999999</v>
      </c>
      <c r="U45" s="734">
        <v>3163921.7909999997</v>
      </c>
      <c r="V45" s="734">
        <v>4192204.398</v>
      </c>
      <c r="W45" s="734">
        <v>2682805.6420000005</v>
      </c>
      <c r="X45" s="734">
        <v>4416371.6159999995</v>
      </c>
      <c r="Y45" s="734">
        <v>5874772.057</v>
      </c>
      <c r="Z45" s="734">
        <v>6067957.1320000002</v>
      </c>
      <c r="AA45" s="734">
        <v>6966320.1979999999</v>
      </c>
      <c r="AB45" s="734">
        <v>3535363.5820000004</v>
      </c>
      <c r="AC45" s="734">
        <v>7342205.9709999999</v>
      </c>
      <c r="AD45" s="734">
        <v>6044985.4129999997</v>
      </c>
      <c r="AE45" s="734">
        <v>7452548.2459999993</v>
      </c>
      <c r="AF45" s="734">
        <v>8501358.0860000011</v>
      </c>
      <c r="AG45" s="734">
        <v>14111683.615</v>
      </c>
      <c r="AH45" s="734">
        <v>11299661.092</v>
      </c>
      <c r="AI45" s="734">
        <v>9331165.0190000013</v>
      </c>
      <c r="AJ45" s="734">
        <v>14049459.322999999</v>
      </c>
      <c r="AK45" s="734">
        <v>11822946.194</v>
      </c>
      <c r="AL45" s="734">
        <v>17918715.993000001</v>
      </c>
      <c r="AM45" s="734">
        <v>17393382.013999999</v>
      </c>
      <c r="AN45" s="734">
        <v>10085080.043</v>
      </c>
      <c r="AO45" s="734">
        <v>14421179.089999998</v>
      </c>
      <c r="AP45" s="734">
        <v>17478466.445999999</v>
      </c>
      <c r="AQ45" s="734">
        <v>14871581.290999999</v>
      </c>
      <c r="AR45" s="734">
        <v>14533765.76</v>
      </c>
      <c r="AS45" s="734">
        <v>23526893.761</v>
      </c>
      <c r="AT45" s="734">
        <v>14603064.445</v>
      </c>
      <c r="AU45" s="734">
        <v>17676849.454999998</v>
      </c>
      <c r="AV45" s="734">
        <v>15907669.763</v>
      </c>
      <c r="AW45" s="734">
        <v>15435171.752</v>
      </c>
      <c r="AX45" s="734">
        <v>18158704.203999996</v>
      </c>
      <c r="AY45" s="734">
        <v>19411444.693999998</v>
      </c>
      <c r="AZ45" s="734">
        <v>19572249.785</v>
      </c>
      <c r="BA45" s="734">
        <v>20389106.188000001</v>
      </c>
      <c r="BB45" s="734">
        <v>23171711.158999998</v>
      </c>
      <c r="BC45" s="734">
        <v>21548867.544</v>
      </c>
      <c r="BD45" s="734">
        <v>25901333.247000001</v>
      </c>
      <c r="BE45" s="734">
        <v>27875716.986000001</v>
      </c>
      <c r="BF45" s="734">
        <v>22807699.620999999</v>
      </c>
      <c r="BG45" s="734">
        <v>35944842.346999995</v>
      </c>
    </row>
    <row r="46" spans="1:59" ht="15" customHeight="1" thickBot="1">
      <c r="A46" s="1659"/>
      <c r="B46" s="1661"/>
      <c r="C46" s="736" t="s">
        <v>31</v>
      </c>
      <c r="D46" s="735">
        <v>3622.7026387320002</v>
      </c>
      <c r="E46" s="735">
        <v>8365.5483860589993</v>
      </c>
      <c r="F46" s="735">
        <v>11209.798018168</v>
      </c>
      <c r="G46" s="735">
        <v>10549.965368564999</v>
      </c>
      <c r="H46" s="735">
        <v>15037.082316010999</v>
      </c>
      <c r="I46" s="735">
        <v>13654.976274107999</v>
      </c>
      <c r="J46" s="735">
        <v>23455.895852857</v>
      </c>
      <c r="K46" s="735">
        <v>13302.467254145</v>
      </c>
      <c r="L46" s="735">
        <v>10139.036492407999</v>
      </c>
      <c r="M46" s="735">
        <v>13234.771805586999</v>
      </c>
      <c r="N46" s="735">
        <v>11505.772390066999</v>
      </c>
      <c r="O46" s="735">
        <v>23098.472244044002</v>
      </c>
      <c r="P46" s="735">
        <v>17050.137687301998</v>
      </c>
      <c r="Q46" s="735">
        <v>27278.322094321</v>
      </c>
      <c r="R46" s="735">
        <v>22403.610342194999</v>
      </c>
      <c r="S46" s="735">
        <v>28154.712997772</v>
      </c>
      <c r="T46" s="735">
        <v>16432.663709608001</v>
      </c>
      <c r="U46" s="735">
        <v>40455.455958410996</v>
      </c>
      <c r="V46" s="735">
        <v>49633.299317246005</v>
      </c>
      <c r="W46" s="735">
        <v>31136.521377277</v>
      </c>
      <c r="X46" s="735">
        <v>52039.575827568005</v>
      </c>
      <c r="Y46" s="735">
        <v>69854.077626482002</v>
      </c>
      <c r="Z46" s="735">
        <v>72133.931361354</v>
      </c>
      <c r="AA46" s="735">
        <v>88632.843664326996</v>
      </c>
      <c r="AB46" s="735">
        <v>51142.954820132996</v>
      </c>
      <c r="AC46" s="735">
        <v>152987.90276802299</v>
      </c>
      <c r="AD46" s="735">
        <v>97950.685495062004</v>
      </c>
      <c r="AE46" s="735">
        <v>184419.75530324399</v>
      </c>
      <c r="AF46" s="735">
        <v>157047.39808153501</v>
      </c>
      <c r="AG46" s="735">
        <v>336833.25047741696</v>
      </c>
      <c r="AH46" s="735">
        <v>313980.39206434897</v>
      </c>
      <c r="AI46" s="735">
        <v>253344.736180879</v>
      </c>
      <c r="AJ46" s="735">
        <v>400108.82550567499</v>
      </c>
      <c r="AK46" s="735">
        <v>243567.20958696399</v>
      </c>
      <c r="AL46" s="735">
        <v>509868.70880366798</v>
      </c>
      <c r="AM46" s="735">
        <v>397980.79286603502</v>
      </c>
      <c r="AN46" s="735">
        <v>202939.969028338</v>
      </c>
      <c r="AO46" s="735">
        <v>285688.56661261502</v>
      </c>
      <c r="AP46" s="735">
        <v>343924.785745067</v>
      </c>
      <c r="AQ46" s="735">
        <v>266330.24298519699</v>
      </c>
      <c r="AR46" s="735">
        <v>262433.06408230402</v>
      </c>
      <c r="AS46" s="735">
        <v>499879.87538251496</v>
      </c>
      <c r="AT46" s="735">
        <v>269806.49096661602</v>
      </c>
      <c r="AU46" s="735">
        <v>352138.35115216102</v>
      </c>
      <c r="AV46" s="735">
        <v>290581.13504550298</v>
      </c>
      <c r="AW46" s="735">
        <v>275509.66094593599</v>
      </c>
      <c r="AX46" s="735">
        <v>329922.04898407898</v>
      </c>
      <c r="AY46" s="735">
        <v>330359.77621082996</v>
      </c>
      <c r="AZ46" s="735">
        <v>353606.12207947095</v>
      </c>
      <c r="BA46" s="735">
        <v>346789.62624707905</v>
      </c>
      <c r="BB46" s="735">
        <v>381265.299705907</v>
      </c>
      <c r="BC46" s="735">
        <v>341946.76366557198</v>
      </c>
      <c r="BD46" s="735">
        <v>416488.11862506007</v>
      </c>
      <c r="BE46" s="735">
        <v>425920.26685382403</v>
      </c>
      <c r="BF46" s="735">
        <v>355643.880173632</v>
      </c>
      <c r="BG46" s="735">
        <v>580061.01923623309</v>
      </c>
    </row>
    <row r="47" spans="1:59" ht="15" customHeight="1">
      <c r="A47" s="1664" t="s">
        <v>173</v>
      </c>
      <c r="B47" s="1667" t="s">
        <v>48</v>
      </c>
      <c r="C47" s="739" t="s">
        <v>33</v>
      </c>
      <c r="D47" s="740">
        <v>22350</v>
      </c>
      <c r="E47" s="740">
        <v>47250</v>
      </c>
      <c r="F47" s="740">
        <v>60972</v>
      </c>
      <c r="G47" s="740">
        <v>56103</v>
      </c>
      <c r="H47" s="740">
        <v>107485</v>
      </c>
      <c r="I47" s="740">
        <v>108195</v>
      </c>
      <c r="J47" s="740">
        <v>121058</v>
      </c>
      <c r="K47" s="740">
        <v>77765</v>
      </c>
      <c r="L47" s="740">
        <v>70295</v>
      </c>
      <c r="M47" s="740">
        <v>83992</v>
      </c>
      <c r="N47" s="740">
        <v>79665</v>
      </c>
      <c r="O47" s="740">
        <v>113242</v>
      </c>
      <c r="P47" s="740">
        <v>84001</v>
      </c>
      <c r="Q47" s="740">
        <v>136027</v>
      </c>
      <c r="R47" s="741">
        <v>107978</v>
      </c>
      <c r="S47" s="741">
        <v>130536</v>
      </c>
      <c r="T47" s="741">
        <v>85735</v>
      </c>
      <c r="U47" s="741">
        <v>133617</v>
      </c>
      <c r="V47" s="741">
        <v>167475</v>
      </c>
      <c r="W47" s="741">
        <v>133094</v>
      </c>
      <c r="X47" s="741">
        <v>191466</v>
      </c>
      <c r="Y47" s="741">
        <v>251243</v>
      </c>
      <c r="Z47" s="741">
        <v>253818</v>
      </c>
      <c r="AA47" s="741">
        <v>348126</v>
      </c>
      <c r="AB47" s="741">
        <v>296391</v>
      </c>
      <c r="AC47" s="741">
        <v>1102235</v>
      </c>
      <c r="AD47" s="741">
        <v>606260</v>
      </c>
      <c r="AE47" s="741">
        <v>1974439</v>
      </c>
      <c r="AF47" s="741">
        <v>1619243</v>
      </c>
      <c r="AG47" s="741">
        <v>2400632</v>
      </c>
      <c r="AH47" s="741">
        <v>2354153</v>
      </c>
      <c r="AI47" s="741">
        <v>1714521</v>
      </c>
      <c r="AJ47" s="741">
        <v>4177455</v>
      </c>
      <c r="AK47" s="741">
        <v>2197692</v>
      </c>
      <c r="AL47" s="741">
        <v>4068269</v>
      </c>
      <c r="AM47" s="741">
        <v>2663422</v>
      </c>
      <c r="AN47" s="741">
        <v>1359694</v>
      </c>
      <c r="AO47" s="741">
        <v>1654642</v>
      </c>
      <c r="AP47" s="741">
        <v>1859132</v>
      </c>
      <c r="AQ47" s="741">
        <v>1441682</v>
      </c>
      <c r="AR47" s="741">
        <v>1294402</v>
      </c>
      <c r="AS47" s="741">
        <v>2885169</v>
      </c>
      <c r="AT47" s="741">
        <v>1571154</v>
      </c>
      <c r="AU47" s="741">
        <v>2099128</v>
      </c>
      <c r="AV47" s="741">
        <v>1605508</v>
      </c>
      <c r="AW47" s="741">
        <v>1432202</v>
      </c>
      <c r="AX47" s="741">
        <v>1789071</v>
      </c>
      <c r="AY47" s="741">
        <v>1681380</v>
      </c>
      <c r="AZ47" s="741">
        <v>1639155</v>
      </c>
      <c r="BA47" s="741">
        <v>1512255</v>
      </c>
      <c r="BB47" s="741">
        <v>1492557</v>
      </c>
      <c r="BC47" s="741">
        <v>1209494</v>
      </c>
      <c r="BD47" s="741">
        <v>1391283</v>
      </c>
      <c r="BE47" s="741">
        <v>1248005</v>
      </c>
      <c r="BF47" s="741">
        <v>905053</v>
      </c>
      <c r="BG47" s="741">
        <v>1931153</v>
      </c>
    </row>
    <row r="48" spans="1:59" ht="15" customHeight="1">
      <c r="A48" s="1665"/>
      <c r="B48" s="1668"/>
      <c r="C48" s="739" t="s">
        <v>32</v>
      </c>
      <c r="D48" s="740">
        <v>331934.44900000002</v>
      </c>
      <c r="E48" s="740">
        <v>751116.59399999992</v>
      </c>
      <c r="F48" s="740">
        <v>889911.60800000001</v>
      </c>
      <c r="G48" s="740">
        <v>802259.57700000005</v>
      </c>
      <c r="H48" s="740">
        <v>1096421.8259999999</v>
      </c>
      <c r="I48" s="740">
        <v>1013730.816</v>
      </c>
      <c r="J48" s="740">
        <v>2272810.1630000002</v>
      </c>
      <c r="K48" s="740">
        <v>1071061.3969999999</v>
      </c>
      <c r="L48" s="740">
        <v>852806.45600000001</v>
      </c>
      <c r="M48" s="740">
        <v>1372340.544</v>
      </c>
      <c r="N48" s="740">
        <v>936129.02600000007</v>
      </c>
      <c r="O48" s="740">
        <v>2140192.5290000001</v>
      </c>
      <c r="P48" s="740">
        <v>1467238.2729999998</v>
      </c>
      <c r="Q48" s="740">
        <v>2437306.1359999999</v>
      </c>
      <c r="R48" s="741">
        <v>1927615.673</v>
      </c>
      <c r="S48" s="741">
        <v>3288472.8090000004</v>
      </c>
      <c r="T48" s="741">
        <v>1475265.9209999999</v>
      </c>
      <c r="U48" s="741">
        <v>4426815.574</v>
      </c>
      <c r="V48" s="741">
        <v>6051919.6809999999</v>
      </c>
      <c r="W48" s="741">
        <v>3904125.0440000007</v>
      </c>
      <c r="X48" s="741">
        <v>15357894.287999999</v>
      </c>
      <c r="Y48" s="741">
        <v>6801751.8710000003</v>
      </c>
      <c r="Z48" s="741">
        <v>6892267.051</v>
      </c>
      <c r="AA48" s="741">
        <v>9078830.6260000002</v>
      </c>
      <c r="AB48" s="741">
        <v>4385093.3580000009</v>
      </c>
      <c r="AC48" s="741">
        <v>10408651.773</v>
      </c>
      <c r="AD48" s="741">
        <v>8645793.659</v>
      </c>
      <c r="AE48" s="741">
        <v>11560990.472999999</v>
      </c>
      <c r="AF48" s="741">
        <v>13663484.738000002</v>
      </c>
      <c r="AG48" s="741">
        <v>19825624.664000001</v>
      </c>
      <c r="AH48" s="741">
        <v>14343773.098999999</v>
      </c>
      <c r="AI48" s="741">
        <v>13473523.573000001</v>
      </c>
      <c r="AJ48" s="741">
        <v>17111493.967999998</v>
      </c>
      <c r="AK48" s="741">
        <v>15138292.397</v>
      </c>
      <c r="AL48" s="741">
        <v>24346345.23</v>
      </c>
      <c r="AM48" s="741">
        <v>25138515.976999998</v>
      </c>
      <c r="AN48" s="741">
        <v>15065383.377999999</v>
      </c>
      <c r="AO48" s="741">
        <v>21465961.865999997</v>
      </c>
      <c r="AP48" s="741">
        <v>25442559.667999998</v>
      </c>
      <c r="AQ48" s="741">
        <v>20339165.901999999</v>
      </c>
      <c r="AR48" s="741">
        <v>22409455.148000002</v>
      </c>
      <c r="AS48" s="741">
        <v>39010549.522</v>
      </c>
      <c r="AT48" s="741">
        <v>27222071.601999998</v>
      </c>
      <c r="AU48" s="741">
        <v>30264503.923999999</v>
      </c>
      <c r="AV48" s="741">
        <v>30516132.417000003</v>
      </c>
      <c r="AW48" s="741">
        <v>26478520.159000002</v>
      </c>
      <c r="AX48" s="741">
        <v>31373554.567999996</v>
      </c>
      <c r="AY48" s="741">
        <v>35641299.372999996</v>
      </c>
      <c r="AZ48" s="741">
        <v>33307022.68</v>
      </c>
      <c r="BA48" s="741">
        <v>36979636.417000003</v>
      </c>
      <c r="BB48" s="741">
        <v>40992518.425999999</v>
      </c>
      <c r="BC48" s="741">
        <v>42122358.394999996</v>
      </c>
      <c r="BD48" s="741">
        <v>51052136.482000001</v>
      </c>
      <c r="BE48" s="741">
        <v>55236606.030000001</v>
      </c>
      <c r="BF48" s="741">
        <v>42766018.376000002</v>
      </c>
      <c r="BG48" s="741">
        <v>72798067.034999996</v>
      </c>
    </row>
    <row r="49" spans="1:59" ht="15" customHeight="1">
      <c r="A49" s="1665"/>
      <c r="B49" s="1668"/>
      <c r="C49" s="739" t="s">
        <v>31</v>
      </c>
      <c r="D49" s="740">
        <v>3769.2040463330004</v>
      </c>
      <c r="E49" s="740">
        <v>8439.9951775230002</v>
      </c>
      <c r="F49" s="740">
        <v>11428.128052168</v>
      </c>
      <c r="G49" s="740">
        <v>11113.947519564999</v>
      </c>
      <c r="H49" s="740">
        <v>15374.153041010999</v>
      </c>
      <c r="I49" s="740">
        <v>14101.783915508</v>
      </c>
      <c r="J49" s="740">
        <v>24338.147127856999</v>
      </c>
      <c r="K49" s="740">
        <v>14697.383584145</v>
      </c>
      <c r="L49" s="740">
        <v>10286.326512407999</v>
      </c>
      <c r="M49" s="740">
        <v>14351.659575746999</v>
      </c>
      <c r="N49" s="740">
        <v>12645.905701948999</v>
      </c>
      <c r="O49" s="740">
        <v>23809.083484044</v>
      </c>
      <c r="P49" s="740">
        <v>17390.670441861999</v>
      </c>
      <c r="Q49" s="740">
        <v>29462.931340741001</v>
      </c>
      <c r="R49" s="741">
        <v>23470.271699094999</v>
      </c>
      <c r="S49" s="741">
        <v>30885.038921081999</v>
      </c>
      <c r="T49" s="741">
        <v>17298.434836208002</v>
      </c>
      <c r="U49" s="741">
        <v>41482.730708673997</v>
      </c>
      <c r="V49" s="741">
        <v>51888.415796913003</v>
      </c>
      <c r="W49" s="741">
        <v>31403.393086679</v>
      </c>
      <c r="X49" s="741">
        <v>61833.626835037008</v>
      </c>
      <c r="Y49" s="741">
        <v>72676.655744281001</v>
      </c>
      <c r="Z49" s="741">
        <v>75309.470505449994</v>
      </c>
      <c r="AA49" s="741">
        <v>94415.089566605995</v>
      </c>
      <c r="AB49" s="741">
        <v>56289.867227032999</v>
      </c>
      <c r="AC49" s="741">
        <v>162388.610232137</v>
      </c>
      <c r="AD49" s="741">
        <v>103593.860652271</v>
      </c>
      <c r="AE49" s="741">
        <v>202463.04632173898</v>
      </c>
      <c r="AF49" s="741">
        <v>177653.546569881</v>
      </c>
      <c r="AG49" s="741">
        <v>346283.02474954695</v>
      </c>
      <c r="AH49" s="741">
        <v>324806.07454751595</v>
      </c>
      <c r="AI49" s="741">
        <v>265961.02152636001</v>
      </c>
      <c r="AJ49" s="741">
        <v>410042.5823909</v>
      </c>
      <c r="AK49" s="741">
        <v>249961.08111601698</v>
      </c>
      <c r="AL49" s="741">
        <v>527848.50936928194</v>
      </c>
      <c r="AM49" s="741">
        <v>412412.86887168599</v>
      </c>
      <c r="AN49" s="741">
        <v>229026.40590375901</v>
      </c>
      <c r="AO49" s="741">
        <v>311726.215673036</v>
      </c>
      <c r="AP49" s="741">
        <v>367263.76847847301</v>
      </c>
      <c r="AQ49" s="741">
        <v>288754.69352332299</v>
      </c>
      <c r="AR49" s="741">
        <v>305833.59203132003</v>
      </c>
      <c r="AS49" s="741">
        <v>556895.17413721292</v>
      </c>
      <c r="AT49" s="741">
        <v>330189.77546123404</v>
      </c>
      <c r="AU49" s="741">
        <v>406059.73904243205</v>
      </c>
      <c r="AV49" s="741">
        <v>369125.59138592199</v>
      </c>
      <c r="AW49" s="741">
        <v>328208.89215240697</v>
      </c>
      <c r="AX49" s="741">
        <v>390579.78302797501</v>
      </c>
      <c r="AY49" s="741">
        <v>414601.73880039598</v>
      </c>
      <c r="AZ49" s="741">
        <v>416091.88959090394</v>
      </c>
      <c r="BA49" s="741">
        <v>421814.11211013905</v>
      </c>
      <c r="BB49" s="741">
        <v>474155.07284337096</v>
      </c>
      <c r="BC49" s="741">
        <v>450799.88180240797</v>
      </c>
      <c r="BD49" s="741">
        <v>536783.05161326006</v>
      </c>
      <c r="BE49" s="741">
        <v>571429.13968302403</v>
      </c>
      <c r="BF49" s="741">
        <v>465049.68286019901</v>
      </c>
      <c r="BG49" s="741">
        <v>792716.35071485315</v>
      </c>
    </row>
    <row r="50" spans="1:59" ht="15" customHeight="1">
      <c r="A50" s="1665"/>
      <c r="B50" s="1669" t="s">
        <v>168</v>
      </c>
      <c r="C50" s="742" t="s">
        <v>33</v>
      </c>
      <c r="D50" s="743">
        <v>1490</v>
      </c>
      <c r="E50" s="743">
        <v>2147.7272727272725</v>
      </c>
      <c r="F50" s="743">
        <v>3387.3333333333335</v>
      </c>
      <c r="G50" s="743">
        <v>2671.5714285714284</v>
      </c>
      <c r="H50" s="743">
        <v>4885.681818181818</v>
      </c>
      <c r="I50" s="743">
        <v>5409.75</v>
      </c>
      <c r="J50" s="743">
        <v>5502.636363636364</v>
      </c>
      <c r="K50" s="743">
        <v>3888.25</v>
      </c>
      <c r="L50" s="743">
        <v>3699.7368421052633</v>
      </c>
      <c r="M50" s="743">
        <v>3817.818181818182</v>
      </c>
      <c r="N50" s="743">
        <v>3983.25</v>
      </c>
      <c r="O50" s="743">
        <v>5662.1</v>
      </c>
      <c r="P50" s="743">
        <v>5250.0625</v>
      </c>
      <c r="Q50" s="743">
        <v>6183.045454545455</v>
      </c>
      <c r="R50" s="744">
        <v>5998.7777777777774</v>
      </c>
      <c r="S50" s="744">
        <v>5933.454545454545</v>
      </c>
      <c r="T50" s="744">
        <v>4286.75</v>
      </c>
      <c r="U50" s="744">
        <v>6680.85</v>
      </c>
      <c r="V50" s="744">
        <v>7975</v>
      </c>
      <c r="W50" s="744">
        <v>7394.1111111111113</v>
      </c>
      <c r="X50" s="744">
        <v>9117.4285714285706</v>
      </c>
      <c r="Y50" s="744">
        <v>11963.952380952382</v>
      </c>
      <c r="Z50" s="744">
        <v>12690.9</v>
      </c>
      <c r="AA50" s="744">
        <v>18322.42105263158</v>
      </c>
      <c r="AB50" s="744">
        <v>17434.764705882353</v>
      </c>
      <c r="AC50" s="744">
        <v>47923.260869565216</v>
      </c>
      <c r="AD50" s="744">
        <v>35662.352941176468</v>
      </c>
      <c r="AE50" s="744">
        <v>85845.173913043473</v>
      </c>
      <c r="AF50" s="744">
        <v>80962.149999999994</v>
      </c>
      <c r="AG50" s="744">
        <v>114315.80952380953</v>
      </c>
      <c r="AH50" s="744">
        <v>112102.52380952382</v>
      </c>
      <c r="AI50" s="744">
        <v>95251.166666666672</v>
      </c>
      <c r="AJ50" s="744">
        <v>189884.31818181818</v>
      </c>
      <c r="AK50" s="744">
        <v>104652</v>
      </c>
      <c r="AL50" s="744">
        <v>203413.45</v>
      </c>
      <c r="AM50" s="744">
        <v>133171.1</v>
      </c>
      <c r="AN50" s="744">
        <v>75538.555555555562</v>
      </c>
      <c r="AO50" s="744">
        <v>82732.100000000006</v>
      </c>
      <c r="AP50" s="744">
        <v>88530.095238095237</v>
      </c>
      <c r="AQ50" s="744">
        <v>72084.100000000006</v>
      </c>
      <c r="AR50" s="744">
        <v>80900.125</v>
      </c>
      <c r="AS50" s="744">
        <v>125442.13043478261</v>
      </c>
      <c r="AT50" s="744">
        <v>87286.333333333328</v>
      </c>
      <c r="AU50" s="744">
        <v>99958.476190476184</v>
      </c>
      <c r="AV50" s="744">
        <v>72977.636363636368</v>
      </c>
      <c r="AW50" s="744">
        <v>68200.095238095237</v>
      </c>
      <c r="AX50" s="744">
        <v>89453.55</v>
      </c>
      <c r="AY50" s="744">
        <v>88493.68421052632</v>
      </c>
      <c r="AZ50" s="744">
        <v>86271.31578947368</v>
      </c>
      <c r="BA50" s="744">
        <v>84014.166666666672</v>
      </c>
      <c r="BB50" s="744">
        <v>71074.142857142855</v>
      </c>
      <c r="BC50" s="744">
        <v>63657.57894736842</v>
      </c>
      <c r="BD50" s="744">
        <v>66251.571428571435</v>
      </c>
      <c r="BE50" s="744">
        <v>59428.809523809527</v>
      </c>
      <c r="BF50" s="744">
        <v>50280.722222222219</v>
      </c>
      <c r="BG50" s="744">
        <v>87779.681818181823</v>
      </c>
    </row>
    <row r="51" spans="1:59" ht="15" customHeight="1">
      <c r="A51" s="1665"/>
      <c r="B51" s="1669"/>
      <c r="C51" s="742" t="s">
        <v>32</v>
      </c>
      <c r="D51" s="743">
        <v>22128.963266666669</v>
      </c>
      <c r="E51" s="743">
        <v>34141.663363636362</v>
      </c>
      <c r="F51" s="743">
        <v>49439.533777777775</v>
      </c>
      <c r="G51" s="743">
        <v>38202.837</v>
      </c>
      <c r="H51" s="743">
        <v>49837.355727272719</v>
      </c>
      <c r="I51" s="743">
        <v>50686.540800000002</v>
      </c>
      <c r="J51" s="743">
        <v>103309.55286363637</v>
      </c>
      <c r="K51" s="743">
        <v>53553.069849999993</v>
      </c>
      <c r="L51" s="743">
        <v>44884.550315789471</v>
      </c>
      <c r="M51" s="743">
        <v>62379.115636363633</v>
      </c>
      <c r="N51" s="743">
        <v>46806.451300000001</v>
      </c>
      <c r="O51" s="743">
        <v>107009.62645000001</v>
      </c>
      <c r="P51" s="743">
        <v>91702.392062499988</v>
      </c>
      <c r="Q51" s="743">
        <v>110786.64254545454</v>
      </c>
      <c r="R51" s="744">
        <v>107089.75961111111</v>
      </c>
      <c r="S51" s="744">
        <v>149476.0367727273</v>
      </c>
      <c r="T51" s="744">
        <v>73763.29604999999</v>
      </c>
      <c r="U51" s="744">
        <v>221340.7787</v>
      </c>
      <c r="V51" s="744">
        <v>288186.65147619048</v>
      </c>
      <c r="W51" s="744">
        <v>216895.83577777783</v>
      </c>
      <c r="X51" s="744">
        <v>731328.29942857136</v>
      </c>
      <c r="Y51" s="744">
        <v>323892.94623809523</v>
      </c>
      <c r="Z51" s="744">
        <v>344613.35255000001</v>
      </c>
      <c r="AA51" s="744">
        <v>477833.19084210525</v>
      </c>
      <c r="AB51" s="744">
        <v>257946.66811764712</v>
      </c>
      <c r="AC51" s="744">
        <v>452550.07708695653</v>
      </c>
      <c r="AD51" s="744">
        <v>508576.09758823528</v>
      </c>
      <c r="AE51" s="744">
        <v>502651.75969565212</v>
      </c>
      <c r="AF51" s="744">
        <v>683174.23690000013</v>
      </c>
      <c r="AG51" s="744">
        <v>944077.364952381</v>
      </c>
      <c r="AH51" s="744">
        <v>683036.81423809519</v>
      </c>
      <c r="AI51" s="744">
        <v>748529.08738888893</v>
      </c>
      <c r="AJ51" s="744">
        <v>777795.18036363635</v>
      </c>
      <c r="AK51" s="744">
        <v>720871.06652380957</v>
      </c>
      <c r="AL51" s="744">
        <v>1217317.2615</v>
      </c>
      <c r="AM51" s="744">
        <v>1256925.7988499999</v>
      </c>
      <c r="AN51" s="744">
        <v>836965.7432222222</v>
      </c>
      <c r="AO51" s="744">
        <v>1073298.0932999998</v>
      </c>
      <c r="AP51" s="744">
        <v>1211550.4603809523</v>
      </c>
      <c r="AQ51" s="744">
        <v>1016958.2951</v>
      </c>
      <c r="AR51" s="744">
        <v>1400590.9467500001</v>
      </c>
      <c r="AS51" s="744">
        <v>1696110.8487826088</v>
      </c>
      <c r="AT51" s="744">
        <v>1512337.3112222222</v>
      </c>
      <c r="AU51" s="744">
        <v>1441166.8535238095</v>
      </c>
      <c r="AV51" s="744">
        <v>1387096.9280454547</v>
      </c>
      <c r="AW51" s="744">
        <v>1260881.9123333334</v>
      </c>
      <c r="AX51" s="744">
        <v>1568677.7283999999</v>
      </c>
      <c r="AY51" s="744">
        <v>1875857.861736842</v>
      </c>
      <c r="AZ51" s="744">
        <v>1753001.1936842105</v>
      </c>
      <c r="BA51" s="744">
        <v>2054424.245388889</v>
      </c>
      <c r="BB51" s="744">
        <v>1952024.6869523809</v>
      </c>
      <c r="BC51" s="744">
        <v>2216966.2313157893</v>
      </c>
      <c r="BD51" s="744">
        <v>2431054.1181904762</v>
      </c>
      <c r="BE51" s="744">
        <v>2630314.5728571429</v>
      </c>
      <c r="BF51" s="744">
        <v>2375889.9097777777</v>
      </c>
      <c r="BG51" s="744">
        <v>3309003.0470454544</v>
      </c>
    </row>
    <row r="52" spans="1:59" ht="15" customHeight="1" thickBot="1">
      <c r="A52" s="1666"/>
      <c r="B52" s="1670"/>
      <c r="C52" s="748" t="s">
        <v>31</v>
      </c>
      <c r="D52" s="749">
        <v>251.28026975553337</v>
      </c>
      <c r="E52" s="749">
        <v>383.63614443286366</v>
      </c>
      <c r="F52" s="749">
        <v>634.89600289822226</v>
      </c>
      <c r="G52" s="749">
        <v>529.23559616976183</v>
      </c>
      <c r="H52" s="749">
        <v>698.82513822777264</v>
      </c>
      <c r="I52" s="749">
        <v>705.08919577539996</v>
      </c>
      <c r="J52" s="749">
        <v>1106.2794149025908</v>
      </c>
      <c r="K52" s="749">
        <v>734.86917920725</v>
      </c>
      <c r="L52" s="749">
        <v>541.38560591621047</v>
      </c>
      <c r="M52" s="749">
        <v>652.34816253395445</v>
      </c>
      <c r="N52" s="749">
        <v>632.29528509745001</v>
      </c>
      <c r="O52" s="749">
        <v>1190.4541742022</v>
      </c>
      <c r="P52" s="749">
        <v>1086.916902616375</v>
      </c>
      <c r="Q52" s="749">
        <v>1339.2241518518638</v>
      </c>
      <c r="R52" s="750">
        <v>1303.9039832830556</v>
      </c>
      <c r="S52" s="750">
        <v>1403.8654055037273</v>
      </c>
      <c r="T52" s="750">
        <v>864.92174181040014</v>
      </c>
      <c r="U52" s="750">
        <v>2074.1365354336999</v>
      </c>
      <c r="V52" s="750">
        <v>2470.8769427101429</v>
      </c>
      <c r="W52" s="750">
        <v>1744.6329492599443</v>
      </c>
      <c r="X52" s="750">
        <v>2944.4584207160478</v>
      </c>
      <c r="Y52" s="750">
        <v>3460.7931306800479</v>
      </c>
      <c r="Z52" s="750">
        <v>3765.4735252724995</v>
      </c>
      <c r="AA52" s="750">
        <v>4969.2152403476839</v>
      </c>
      <c r="AB52" s="750">
        <v>3311.1686604137058</v>
      </c>
      <c r="AC52" s="750">
        <v>7060.3743579189995</v>
      </c>
      <c r="AD52" s="750">
        <v>6093.7565089571181</v>
      </c>
      <c r="AE52" s="750">
        <v>8802.7411444234331</v>
      </c>
      <c r="AF52" s="750">
        <v>8882.67732849405</v>
      </c>
      <c r="AG52" s="750">
        <v>16489.667845216522</v>
      </c>
      <c r="AH52" s="750">
        <v>15466.955930834092</v>
      </c>
      <c r="AI52" s="750">
        <v>14775.612307020001</v>
      </c>
      <c r="AJ52" s="750">
        <v>18638.299199586363</v>
      </c>
      <c r="AK52" s="750">
        <v>11902.908624572237</v>
      </c>
      <c r="AL52" s="750">
        <v>26392.425468464098</v>
      </c>
      <c r="AM52" s="750">
        <v>20620.6434435843</v>
      </c>
      <c r="AN52" s="750">
        <v>12723.6892168755</v>
      </c>
      <c r="AO52" s="750">
        <v>15586.310783651799</v>
      </c>
      <c r="AP52" s="750">
        <v>17488.750879927287</v>
      </c>
      <c r="AQ52" s="750">
        <v>14437.73467616615</v>
      </c>
      <c r="AR52" s="750">
        <v>19114.599501957502</v>
      </c>
      <c r="AS52" s="750">
        <v>24212.833658139691</v>
      </c>
      <c r="AT52" s="750">
        <v>18343.876414513001</v>
      </c>
      <c r="AU52" s="750">
        <v>19336.17804963962</v>
      </c>
      <c r="AV52" s="750">
        <v>16778.435972087362</v>
      </c>
      <c r="AW52" s="750">
        <v>15628.994864400333</v>
      </c>
      <c r="AX52" s="750">
        <v>19528.98915139875</v>
      </c>
      <c r="AY52" s="750">
        <v>21821.144147389263</v>
      </c>
      <c r="AZ52" s="750">
        <v>21899.573136363364</v>
      </c>
      <c r="BA52" s="750">
        <v>23434.117339452168</v>
      </c>
      <c r="BB52" s="750">
        <v>22578.812992541476</v>
      </c>
      <c r="BC52" s="750">
        <v>23726.309568547789</v>
      </c>
      <c r="BD52" s="750">
        <v>25561.097695869528</v>
      </c>
      <c r="BE52" s="750">
        <v>27210.911413477334</v>
      </c>
      <c r="BF52" s="750">
        <v>25836.093492233278</v>
      </c>
      <c r="BG52" s="750">
        <v>36032.561396129691</v>
      </c>
    </row>
    <row r="53" spans="1:59" ht="15" customHeight="1">
      <c r="A53" s="2"/>
      <c r="C53" s="745" t="s">
        <v>308</v>
      </c>
      <c r="D53" s="746">
        <v>15</v>
      </c>
      <c r="E53" s="746">
        <v>22</v>
      </c>
      <c r="F53" s="746">
        <v>18</v>
      </c>
      <c r="G53" s="746">
        <v>21</v>
      </c>
      <c r="H53" s="746">
        <v>22</v>
      </c>
      <c r="I53" s="746">
        <v>20</v>
      </c>
      <c r="J53" s="746">
        <v>22</v>
      </c>
      <c r="K53" s="746">
        <v>20</v>
      </c>
      <c r="L53" s="746">
        <v>19</v>
      </c>
      <c r="M53" s="746">
        <v>22</v>
      </c>
      <c r="N53" s="746">
        <v>20</v>
      </c>
      <c r="O53" s="746">
        <v>20</v>
      </c>
      <c r="P53" s="746">
        <v>16</v>
      </c>
      <c r="Q53" s="746">
        <v>22</v>
      </c>
      <c r="R53" s="747">
        <v>18</v>
      </c>
      <c r="S53" s="747">
        <v>22</v>
      </c>
      <c r="T53" s="747">
        <v>20</v>
      </c>
      <c r="U53" s="747">
        <v>20</v>
      </c>
      <c r="V53" s="747">
        <v>21</v>
      </c>
      <c r="W53" s="747">
        <v>18</v>
      </c>
      <c r="X53" s="747">
        <v>21</v>
      </c>
      <c r="Y53" s="747">
        <v>21</v>
      </c>
      <c r="Z53" s="747">
        <v>20</v>
      </c>
      <c r="AA53" s="747">
        <v>19</v>
      </c>
      <c r="AB53" s="747">
        <v>17</v>
      </c>
      <c r="AC53" s="747">
        <v>23</v>
      </c>
      <c r="AD53" s="747">
        <v>17</v>
      </c>
      <c r="AE53" s="747">
        <v>23</v>
      </c>
      <c r="AF53" s="747">
        <v>20</v>
      </c>
      <c r="AG53" s="747">
        <v>21</v>
      </c>
      <c r="AH53" s="747">
        <v>21</v>
      </c>
      <c r="AI53" s="747">
        <v>18</v>
      </c>
      <c r="AJ53" s="747">
        <v>22</v>
      </c>
      <c r="AK53" s="747">
        <v>21</v>
      </c>
      <c r="AL53" s="747">
        <v>20</v>
      </c>
      <c r="AM53" s="747">
        <v>20</v>
      </c>
      <c r="AN53" s="747">
        <v>18</v>
      </c>
      <c r="AO53" s="747">
        <v>20</v>
      </c>
      <c r="AP53" s="747">
        <v>21</v>
      </c>
      <c r="AQ53" s="747">
        <v>20</v>
      </c>
      <c r="AR53" s="747">
        <v>16</v>
      </c>
      <c r="AS53" s="747">
        <v>23</v>
      </c>
      <c r="AT53" s="747">
        <v>18</v>
      </c>
      <c r="AU53" s="747">
        <v>21</v>
      </c>
      <c r="AV53" s="747">
        <v>22</v>
      </c>
      <c r="AW53" s="747">
        <v>21</v>
      </c>
      <c r="AX53" s="747">
        <v>20</v>
      </c>
      <c r="AY53" s="747">
        <v>19</v>
      </c>
      <c r="AZ53" s="747">
        <v>19</v>
      </c>
      <c r="BA53" s="747">
        <v>18</v>
      </c>
      <c r="BB53" s="747">
        <v>21</v>
      </c>
      <c r="BC53" s="747">
        <v>19</v>
      </c>
      <c r="BD53" s="747">
        <v>21</v>
      </c>
      <c r="BE53" s="747">
        <v>21</v>
      </c>
      <c r="BF53" s="747">
        <v>18</v>
      </c>
      <c r="BG53" s="747">
        <v>22</v>
      </c>
    </row>
    <row r="54" spans="1:59">
      <c r="Q54" s="2"/>
      <c r="R54" s="2"/>
    </row>
    <row r="55" spans="1:59">
      <c r="Q55" s="2"/>
      <c r="R55" s="2"/>
    </row>
    <row r="56" spans="1:59">
      <c r="D56" s="666" t="s">
        <v>2732</v>
      </c>
      <c r="E56" s="666" t="s">
        <v>2903</v>
      </c>
      <c r="F56" s="666" t="s">
        <v>2991</v>
      </c>
      <c r="G56" s="666" t="s">
        <v>3102</v>
      </c>
      <c r="H56" s="666" t="s">
        <v>3194</v>
      </c>
      <c r="I56" s="666" t="s">
        <v>3291</v>
      </c>
      <c r="J56" s="666" t="s">
        <v>3380</v>
      </c>
      <c r="K56" s="666" t="s">
        <v>5255</v>
      </c>
      <c r="L56" s="666" t="s">
        <v>5331</v>
      </c>
      <c r="M56" s="666" t="s">
        <v>5421</v>
      </c>
      <c r="N56" s="666" t="s">
        <v>5605</v>
      </c>
      <c r="O56" s="666" t="s">
        <v>5748</v>
      </c>
      <c r="P56" s="666" t="s">
        <v>5945</v>
      </c>
      <c r="Q56" s="2"/>
      <c r="R56" s="2"/>
    </row>
    <row r="57" spans="1:59" ht="15" customHeight="1">
      <c r="A57" s="752" t="s">
        <v>171</v>
      </c>
      <c r="B57" s="1647" t="s">
        <v>174</v>
      </c>
      <c r="C57" s="1647"/>
      <c r="D57" s="753">
        <v>4716667.4690000005</v>
      </c>
      <c r="E57" s="753">
        <v>5695608.352</v>
      </c>
      <c r="F57" s="753">
        <v>4022492.4069999997</v>
      </c>
      <c r="G57" s="753">
        <v>4589351.3640000001</v>
      </c>
      <c r="H57" s="753">
        <v>5782598.6069999998</v>
      </c>
      <c r="I57" s="753">
        <v>4510758.3229999999</v>
      </c>
      <c r="J57" s="753">
        <v>6230365.0460000001</v>
      </c>
      <c r="K57" s="753">
        <v>6240800.909</v>
      </c>
      <c r="L57" s="753">
        <v>8120321.8049999997</v>
      </c>
      <c r="M57" s="753">
        <v>8885307.3829999994</v>
      </c>
      <c r="N57" s="753">
        <v>10467546.642000001</v>
      </c>
      <c r="O57" s="753">
        <v>7025414.7740000002</v>
      </c>
      <c r="P57" s="753">
        <v>15243102.381999999</v>
      </c>
      <c r="Q57" s="18"/>
      <c r="R57" s="18"/>
    </row>
    <row r="58" spans="1:59" ht="14.25" customHeight="1">
      <c r="A58" s="752" t="s">
        <v>170</v>
      </c>
      <c r="B58" s="1647" t="s">
        <v>174</v>
      </c>
      <c r="C58" s="1647"/>
      <c r="D58" s="425">
        <v>7870987</v>
      </c>
      <c r="E58" s="425">
        <v>8912854.3020000011</v>
      </c>
      <c r="F58" s="425">
        <v>7020856</v>
      </c>
      <c r="G58" s="425">
        <v>8625499</v>
      </c>
      <c r="H58" s="425">
        <v>10447256.072000001</v>
      </c>
      <c r="I58" s="425">
        <v>9224014.5720000006</v>
      </c>
      <c r="J58" s="425">
        <v>10360165.183</v>
      </c>
      <c r="K58" s="425">
        <v>11580006.357999999</v>
      </c>
      <c r="L58" s="425">
        <v>12453169.046</v>
      </c>
      <c r="M58" s="425">
        <v>16265495.852</v>
      </c>
      <c r="N58" s="425">
        <v>16893342.402000003</v>
      </c>
      <c r="O58" s="425">
        <v>12932903.980999999</v>
      </c>
      <c r="P58" s="425">
        <v>21610122.306000002</v>
      </c>
      <c r="Q58" s="18"/>
      <c r="R58" s="18"/>
    </row>
    <row r="59" spans="1:59" ht="14.25" customHeight="1">
      <c r="A59" s="752" t="s">
        <v>1189</v>
      </c>
      <c r="B59" s="1647" t="s">
        <v>174</v>
      </c>
      <c r="C59" s="1647"/>
      <c r="D59" s="425">
        <v>17676849.454999998</v>
      </c>
      <c r="E59" s="425">
        <v>15907669.763</v>
      </c>
      <c r="F59" s="425">
        <v>15435171.752</v>
      </c>
      <c r="G59" s="425">
        <v>18158704.203999996</v>
      </c>
      <c r="H59" s="425">
        <v>19411444.693999998</v>
      </c>
      <c r="I59" s="425">
        <v>19572249.785</v>
      </c>
      <c r="J59" s="425">
        <v>20389106.188000001</v>
      </c>
      <c r="K59" s="425">
        <v>23171711.158999998</v>
      </c>
      <c r="L59" s="425">
        <v>21548867.544</v>
      </c>
      <c r="M59" s="425">
        <v>25901333.247000001</v>
      </c>
      <c r="N59" s="425">
        <v>27875716.986000001</v>
      </c>
      <c r="O59" s="425">
        <v>22807699.620999999</v>
      </c>
      <c r="P59" s="425">
        <v>35944842.346999995</v>
      </c>
      <c r="Q59" s="2"/>
      <c r="R59" s="2"/>
    </row>
    <row r="60" spans="1:59" ht="15" customHeight="1">
      <c r="A60" s="977" t="s">
        <v>173</v>
      </c>
      <c r="B60" s="1648" t="s">
        <v>174</v>
      </c>
      <c r="C60" s="1648"/>
      <c r="D60" s="734">
        <v>30264503.923999999</v>
      </c>
      <c r="E60" s="734">
        <v>30516132.417000003</v>
      </c>
      <c r="F60" s="734">
        <v>26478520.159000002</v>
      </c>
      <c r="G60" s="734">
        <v>31373554.567999996</v>
      </c>
      <c r="H60" s="734">
        <v>35641299.372999996</v>
      </c>
      <c r="I60" s="734">
        <v>33307022.68</v>
      </c>
      <c r="J60" s="734">
        <v>36979636.417000003</v>
      </c>
      <c r="K60" s="734">
        <v>40992518.425999999</v>
      </c>
      <c r="L60" s="734">
        <v>42122358.394999996</v>
      </c>
      <c r="M60" s="734">
        <v>51052136.482000001</v>
      </c>
      <c r="N60" s="734">
        <v>55236606.030000001</v>
      </c>
      <c r="O60" s="734">
        <v>42766018.376000002</v>
      </c>
      <c r="P60" s="734">
        <v>72798067.034999996</v>
      </c>
      <c r="Q60" s="2"/>
      <c r="R60" s="2"/>
    </row>
    <row r="61" spans="1:59">
      <c r="Q61" s="2"/>
      <c r="R61" s="2"/>
    </row>
    <row r="62" spans="1:59" ht="15.75" thickBot="1">
      <c r="Q62" s="2"/>
      <c r="R62" s="2"/>
    </row>
    <row r="63" spans="1:59" ht="38.25" thickBot="1">
      <c r="A63" s="1469" t="s">
        <v>1383</v>
      </c>
      <c r="B63" s="1469" t="s">
        <v>19</v>
      </c>
      <c r="C63" s="1502"/>
      <c r="D63" s="1456" t="s">
        <v>214</v>
      </c>
      <c r="E63" s="1456"/>
      <c r="F63" s="1456"/>
      <c r="G63" s="975" t="s">
        <v>1687</v>
      </c>
      <c r="H63" s="1456" t="s">
        <v>215</v>
      </c>
      <c r="I63" s="1456"/>
      <c r="Q63" s="2"/>
      <c r="R63" s="2"/>
    </row>
    <row r="64" spans="1:59" ht="35.25" thickBot="1">
      <c r="A64" s="1651"/>
      <c r="B64" s="1651"/>
      <c r="C64" s="1586"/>
      <c r="D64" s="303" t="s">
        <v>5949</v>
      </c>
      <c r="E64" s="303" t="s">
        <v>5751</v>
      </c>
      <c r="F64" s="673" t="s">
        <v>5951</v>
      </c>
      <c r="G64" s="383" t="s">
        <v>5952</v>
      </c>
      <c r="H64" s="674" t="s">
        <v>1683</v>
      </c>
      <c r="I64" s="303" t="s">
        <v>305</v>
      </c>
      <c r="Q64" s="2"/>
      <c r="R64" s="2"/>
    </row>
    <row r="65" spans="1:18" ht="17.25" customHeight="1">
      <c r="A65" s="1488" t="s">
        <v>171</v>
      </c>
      <c r="B65" s="1499" t="s">
        <v>18</v>
      </c>
      <c r="C65" s="146" t="s">
        <v>176</v>
      </c>
      <c r="D65" s="147">
        <v>147</v>
      </c>
      <c r="E65" s="147">
        <v>85</v>
      </c>
      <c r="F65" s="147">
        <v>38</v>
      </c>
      <c r="G65" s="148">
        <v>646</v>
      </c>
      <c r="H65" s="1123">
        <v>0.72941176470588243</v>
      </c>
      <c r="I65" s="1124">
        <v>2.8684210526315788</v>
      </c>
      <c r="J65" s="1149"/>
      <c r="K65" s="1149"/>
      <c r="Q65" s="2"/>
      <c r="R65" s="2"/>
    </row>
    <row r="66" spans="1:18" ht="17.25" customHeight="1">
      <c r="A66" s="1489"/>
      <c r="B66" s="1499"/>
      <c r="C66" s="146" t="s">
        <v>1972</v>
      </c>
      <c r="D66" s="151">
        <v>6842959.0690000001</v>
      </c>
      <c r="E66" s="151">
        <v>2953248.5</v>
      </c>
      <c r="F66" s="151">
        <v>1428774.304</v>
      </c>
      <c r="G66" s="152">
        <v>27446556.031999998</v>
      </c>
      <c r="H66" s="1123">
        <v>1.3170955877908681</v>
      </c>
      <c r="I66" s="1124">
        <v>3.7893911934463231</v>
      </c>
      <c r="J66" s="1149"/>
      <c r="K66" s="1149"/>
      <c r="Q66" s="2"/>
      <c r="R66" s="2"/>
    </row>
    <row r="67" spans="1:18" ht="18" customHeight="1" thickBot="1">
      <c r="A67" s="1490"/>
      <c r="B67" s="1501"/>
      <c r="C67" s="317" t="s">
        <v>1636</v>
      </c>
      <c r="D67" s="179">
        <v>110564.675641266</v>
      </c>
      <c r="E67" s="179">
        <v>56047.484390965001</v>
      </c>
      <c r="F67" s="179">
        <v>20364.78066783</v>
      </c>
      <c r="G67" s="396">
        <v>459679.699874449</v>
      </c>
      <c r="H67" s="1125">
        <v>0.9726964883920699</v>
      </c>
      <c r="I67" s="1126">
        <v>4.4292102352923299</v>
      </c>
      <c r="J67" s="1149"/>
      <c r="K67" s="1149"/>
      <c r="Q67" s="2"/>
      <c r="R67" s="2"/>
    </row>
    <row r="68" spans="1:18" ht="17.25" customHeight="1">
      <c r="A68" s="1488" t="s">
        <v>170</v>
      </c>
      <c r="B68" s="1588" t="s">
        <v>17</v>
      </c>
      <c r="C68" s="146" t="s">
        <v>176</v>
      </c>
      <c r="D68" s="151">
        <v>31451</v>
      </c>
      <c r="E68" s="151">
        <v>12983</v>
      </c>
      <c r="F68" s="151">
        <v>12631</v>
      </c>
      <c r="G68" s="400">
        <v>181171</v>
      </c>
      <c r="H68" s="1123">
        <v>1.4224755449433877</v>
      </c>
      <c r="I68" s="1124">
        <v>1.4899849576438919</v>
      </c>
      <c r="J68" s="1149"/>
      <c r="K68" s="1149"/>
      <c r="Q68" s="2"/>
      <c r="R68" s="2"/>
    </row>
    <row r="69" spans="1:18" ht="17.25" customHeight="1">
      <c r="A69" s="1489"/>
      <c r="B69" s="1499"/>
      <c r="C69" s="146" t="s">
        <v>1972</v>
      </c>
      <c r="D69" s="151">
        <v>11241418.515000001</v>
      </c>
      <c r="E69" s="151">
        <v>6976973.0049999999</v>
      </c>
      <c r="F69" s="151">
        <v>6374887</v>
      </c>
      <c r="G69" s="152">
        <v>65015394.123000011</v>
      </c>
      <c r="H69" s="1123">
        <v>0.61121714344371325</v>
      </c>
      <c r="I69" s="1124">
        <v>0.76339102402913195</v>
      </c>
      <c r="J69" s="1149"/>
      <c r="K69" s="1149"/>
      <c r="Q69" s="2"/>
      <c r="R69" s="2"/>
    </row>
    <row r="70" spans="1:18" ht="17.25" customHeight="1">
      <c r="A70" s="1489"/>
      <c r="B70" s="1499"/>
      <c r="C70" s="724" t="s">
        <v>1636</v>
      </c>
      <c r="D70" s="754">
        <v>11.241418514999999</v>
      </c>
      <c r="E70" s="754">
        <v>6.9769730049999996</v>
      </c>
      <c r="F70" s="754">
        <v>6.3748870000000002</v>
      </c>
      <c r="G70" s="755">
        <v>65.015394122999993</v>
      </c>
      <c r="H70" s="1127">
        <v>0.61121714344371325</v>
      </c>
      <c r="I70" s="1128">
        <v>0.76339102402913173</v>
      </c>
      <c r="J70" s="1149"/>
      <c r="K70" s="1149"/>
      <c r="Q70" s="2"/>
      <c r="R70" s="2"/>
    </row>
    <row r="71" spans="1:18" ht="17.25" customHeight="1">
      <c r="A71" s="1489"/>
      <c r="B71" s="1649" t="s">
        <v>18</v>
      </c>
      <c r="C71" s="146" t="s">
        <v>176</v>
      </c>
      <c r="D71" s="151">
        <v>12699</v>
      </c>
      <c r="E71" s="151">
        <v>7055</v>
      </c>
      <c r="F71" s="151">
        <v>2632</v>
      </c>
      <c r="G71" s="152">
        <v>50266</v>
      </c>
      <c r="H71" s="1123">
        <v>0.8</v>
      </c>
      <c r="I71" s="1124">
        <v>3.8248480243161094</v>
      </c>
      <c r="J71" s="1149"/>
      <c r="K71" s="1149"/>
      <c r="Q71" s="2"/>
      <c r="R71" s="2"/>
    </row>
    <row r="72" spans="1:18" ht="17.25" customHeight="1">
      <c r="A72" s="1489"/>
      <c r="B72" s="1499"/>
      <c r="C72" s="146" t="s">
        <v>1972</v>
      </c>
      <c r="D72" s="151">
        <v>10147113.790999999</v>
      </c>
      <c r="E72" s="151">
        <v>5863220.9759999998</v>
      </c>
      <c r="F72" s="151">
        <v>1411720</v>
      </c>
      <c r="G72" s="152">
        <v>45300042.572000004</v>
      </c>
      <c r="H72" s="1123">
        <v>0.73063813090710972</v>
      </c>
      <c r="I72" s="1124">
        <v>6.1877665478990167</v>
      </c>
      <c r="J72" s="1149"/>
      <c r="K72" s="1149"/>
      <c r="Q72" s="2"/>
      <c r="R72" s="2"/>
    </row>
    <row r="73" spans="1:18" ht="17.25" customHeight="1">
      <c r="A73" s="1489"/>
      <c r="B73" s="1650"/>
      <c r="C73" s="724" t="s">
        <v>1636</v>
      </c>
      <c r="D73" s="754">
        <v>10.147113791000001</v>
      </c>
      <c r="E73" s="754">
        <v>5.863220976</v>
      </c>
      <c r="F73" s="754">
        <v>1.4117200000000001</v>
      </c>
      <c r="G73" s="756">
        <v>45.300042572000002</v>
      </c>
      <c r="H73" s="1127">
        <v>0.73063813090710994</v>
      </c>
      <c r="I73" s="1128">
        <v>6.1877665478990167</v>
      </c>
      <c r="J73" s="1149"/>
      <c r="K73" s="1149"/>
      <c r="Q73" s="2"/>
      <c r="R73" s="2"/>
    </row>
    <row r="74" spans="1:18" ht="17.25" customHeight="1">
      <c r="A74" s="1489"/>
      <c r="B74" s="1499" t="s">
        <v>166</v>
      </c>
      <c r="C74" s="146" t="s">
        <v>176</v>
      </c>
      <c r="D74" s="151">
        <v>7551</v>
      </c>
      <c r="E74" s="151">
        <v>3225</v>
      </c>
      <c r="F74" s="151">
        <v>1067</v>
      </c>
      <c r="G74" s="152">
        <v>34609</v>
      </c>
      <c r="H74" s="1123">
        <v>1.3413953488372092</v>
      </c>
      <c r="I74" s="1124">
        <v>6.0768509840674785</v>
      </c>
      <c r="J74" s="1149"/>
      <c r="K74" s="1149"/>
      <c r="Q74" s="2"/>
      <c r="R74" s="2"/>
    </row>
    <row r="75" spans="1:18" ht="17.25" customHeight="1">
      <c r="A75" s="1489"/>
      <c r="B75" s="1499"/>
      <c r="C75" s="146" t="s">
        <v>1972</v>
      </c>
      <c r="D75" s="151">
        <v>221590</v>
      </c>
      <c r="E75" s="151">
        <v>92710</v>
      </c>
      <c r="F75" s="151">
        <v>84380</v>
      </c>
      <c r="G75" s="152">
        <v>1003783.005</v>
      </c>
      <c r="H75" s="1123">
        <v>1.390141300830547</v>
      </c>
      <c r="I75" s="1124">
        <v>1.6260962313344396</v>
      </c>
      <c r="J75" s="1149"/>
      <c r="K75" s="1149"/>
      <c r="Q75" s="2"/>
      <c r="R75" s="2"/>
    </row>
    <row r="76" spans="1:18" ht="18" customHeight="1" thickBot="1">
      <c r="A76" s="1490"/>
      <c r="B76" s="1501"/>
      <c r="C76" s="317" t="s">
        <v>1636</v>
      </c>
      <c r="D76" s="424">
        <v>0.22159000000000001</v>
      </c>
      <c r="E76" s="424">
        <v>9.2710000000000001E-2</v>
      </c>
      <c r="F76" s="424">
        <v>8.4379999999999997E-2</v>
      </c>
      <c r="G76" s="401">
        <v>1.0037830050000001</v>
      </c>
      <c r="H76" s="1125">
        <v>1.390141300830547</v>
      </c>
      <c r="I76" s="1126">
        <v>1.6260962313344396</v>
      </c>
      <c r="J76" s="1149"/>
      <c r="K76" s="1149"/>
      <c r="Q76" s="2"/>
      <c r="R76" s="2"/>
    </row>
    <row r="77" spans="1:18" ht="17.25" customHeight="1">
      <c r="A77" s="1489" t="s">
        <v>1189</v>
      </c>
      <c r="B77" s="1588" t="s">
        <v>17</v>
      </c>
      <c r="C77" s="146" t="s">
        <v>176</v>
      </c>
      <c r="D77" s="151">
        <v>1210639</v>
      </c>
      <c r="E77" s="151">
        <v>628285</v>
      </c>
      <c r="F77" s="177">
        <v>1766386</v>
      </c>
      <c r="G77" s="400">
        <v>7877696</v>
      </c>
      <c r="H77" s="1123">
        <v>0.92689464176289427</v>
      </c>
      <c r="I77" s="1124">
        <v>-0.31462375720822067</v>
      </c>
      <c r="J77" s="1149"/>
      <c r="K77" s="1149"/>
      <c r="Q77" s="2"/>
      <c r="R77" s="2"/>
    </row>
    <row r="78" spans="1:18" ht="17.25" customHeight="1">
      <c r="A78" s="1489"/>
      <c r="B78" s="1499"/>
      <c r="C78" s="146" t="s">
        <v>1972</v>
      </c>
      <c r="D78" s="151">
        <v>21498402.693</v>
      </c>
      <c r="E78" s="151">
        <v>14218624.789999999</v>
      </c>
      <c r="F78" s="151">
        <v>14570039.241</v>
      </c>
      <c r="G78" s="152">
        <v>129403525.689</v>
      </c>
      <c r="H78" s="1123">
        <v>0.51198888855410907</v>
      </c>
      <c r="I78" s="1124">
        <v>0.47552126232464964</v>
      </c>
      <c r="J78" s="1149"/>
      <c r="K78" s="1149"/>
      <c r="Q78" s="2"/>
      <c r="R78" s="2"/>
    </row>
    <row r="79" spans="1:18" ht="17.25" customHeight="1">
      <c r="A79" s="1489"/>
      <c r="B79" s="1650"/>
      <c r="C79" s="724" t="s">
        <v>1636</v>
      </c>
      <c r="D79" s="725">
        <v>326339.94761280302</v>
      </c>
      <c r="E79" s="725">
        <v>208164.49134393301</v>
      </c>
      <c r="F79" s="725">
        <v>274263.61665191001</v>
      </c>
      <c r="G79" s="757">
        <v>1956928.8609713179</v>
      </c>
      <c r="H79" s="1127">
        <v>0.56770227960549935</v>
      </c>
      <c r="I79" s="1128">
        <v>0.18987692059420058</v>
      </c>
      <c r="J79" s="1149"/>
      <c r="K79" s="1149"/>
      <c r="Q79" s="2"/>
      <c r="R79" s="2"/>
    </row>
    <row r="80" spans="1:18" ht="17.25" customHeight="1">
      <c r="A80" s="1489"/>
      <c r="B80" s="1649" t="s">
        <v>18</v>
      </c>
      <c r="C80" s="146" t="s">
        <v>176</v>
      </c>
      <c r="D80" s="151">
        <v>537870</v>
      </c>
      <c r="E80" s="151">
        <v>177781</v>
      </c>
      <c r="F80" s="151">
        <v>205453</v>
      </c>
      <c r="G80" s="152">
        <v>2344889</v>
      </c>
      <c r="H80" s="1123">
        <v>2.0254639134665684</v>
      </c>
      <c r="I80" s="1124">
        <v>1.6179710201359923</v>
      </c>
      <c r="J80" s="1149"/>
      <c r="K80" s="1149"/>
      <c r="Q80" s="2"/>
      <c r="R80" s="2"/>
    </row>
    <row r="81" spans="1:18" ht="17.25" customHeight="1">
      <c r="A81" s="1489"/>
      <c r="B81" s="1499"/>
      <c r="C81" s="146" t="s">
        <v>1972</v>
      </c>
      <c r="D81" s="151">
        <v>13918452.343</v>
      </c>
      <c r="E81" s="151">
        <v>8273349.0530000003</v>
      </c>
      <c r="F81" s="151">
        <v>2798650.764</v>
      </c>
      <c r="G81" s="152">
        <v>65248981.909000002</v>
      </c>
      <c r="H81" s="1123">
        <v>0.682323839334813</v>
      </c>
      <c r="I81" s="1124">
        <v>3.9732723075125351</v>
      </c>
      <c r="J81" s="1149"/>
      <c r="K81" s="1149"/>
      <c r="Q81" s="2"/>
      <c r="R81" s="2"/>
    </row>
    <row r="82" spans="1:18" ht="17.25" customHeight="1">
      <c r="A82" s="1489"/>
      <c r="B82" s="1650"/>
      <c r="C82" s="724" t="s">
        <v>1636</v>
      </c>
      <c r="D82" s="725">
        <v>230978.29307522799</v>
      </c>
      <c r="E82" s="725">
        <v>136468.225423578</v>
      </c>
      <c r="F82" s="725">
        <v>68938.214868372001</v>
      </c>
      <c r="G82" s="757">
        <v>1140852.5572438152</v>
      </c>
      <c r="H82" s="1127">
        <v>0.69254265861744857</v>
      </c>
      <c r="I82" s="1128">
        <v>2.3505116649198001</v>
      </c>
      <c r="J82" s="1149"/>
      <c r="K82" s="1149"/>
      <c r="Q82" s="2"/>
      <c r="R82" s="2"/>
    </row>
    <row r="83" spans="1:18" ht="17.25" customHeight="1">
      <c r="A83" s="1489"/>
      <c r="B83" s="1649" t="s">
        <v>166</v>
      </c>
      <c r="C83" s="146" t="s">
        <v>176</v>
      </c>
      <c r="D83" s="151">
        <v>130623</v>
      </c>
      <c r="E83" s="151">
        <v>75525</v>
      </c>
      <c r="F83" s="151">
        <v>110864</v>
      </c>
      <c r="G83" s="152">
        <v>838762</v>
      </c>
      <c r="H83" s="1123">
        <v>0.72953326713008937</v>
      </c>
      <c r="I83" s="1124">
        <v>0.17822737768797814</v>
      </c>
      <c r="J83" s="1149"/>
      <c r="K83" s="1149"/>
      <c r="Q83" s="2"/>
      <c r="R83" s="2"/>
    </row>
    <row r="84" spans="1:18" ht="17.25" customHeight="1">
      <c r="A84" s="1489"/>
      <c r="B84" s="1499"/>
      <c r="C84" s="146" t="s">
        <v>1972</v>
      </c>
      <c r="D84" s="151">
        <v>527887.31099999999</v>
      </c>
      <c r="E84" s="151">
        <v>315705.77799999999</v>
      </c>
      <c r="F84" s="151">
        <v>307959.45</v>
      </c>
      <c r="G84" s="152">
        <v>2557396.0019999994</v>
      </c>
      <c r="H84" s="1123">
        <v>0.67208631512597794</v>
      </c>
      <c r="I84" s="1124">
        <v>0.71414551818429328</v>
      </c>
      <c r="J84" s="1149"/>
      <c r="K84" s="1149"/>
      <c r="Q84" s="2"/>
      <c r="R84" s="2"/>
    </row>
    <row r="85" spans="1:18" ht="17.25" customHeight="1">
      <c r="A85" s="1489"/>
      <c r="B85" s="1650"/>
      <c r="C85" s="724" t="s">
        <v>1636</v>
      </c>
      <c r="D85" s="725">
        <v>22741.882248202</v>
      </c>
      <c r="E85" s="725">
        <v>11010.990026121</v>
      </c>
      <c r="F85" s="725">
        <v>8935.060831879</v>
      </c>
      <c r="G85" s="757">
        <v>103926.75155800101</v>
      </c>
      <c r="H85" s="1127">
        <v>1.0653803331264671</v>
      </c>
      <c r="I85" s="1128">
        <v>1.5452408971925817</v>
      </c>
      <c r="J85" s="1149"/>
      <c r="K85" s="1149"/>
      <c r="Q85" s="2"/>
      <c r="R85" s="2"/>
    </row>
    <row r="86" spans="1:18" ht="17.25" customHeight="1">
      <c r="A86" s="1489"/>
      <c r="B86" s="1499" t="s">
        <v>167</v>
      </c>
      <c r="C86" s="146" t="s">
        <v>176</v>
      </c>
      <c r="D86" s="423">
        <v>1</v>
      </c>
      <c r="E86" s="423">
        <v>1</v>
      </c>
      <c r="F86" s="423">
        <v>1</v>
      </c>
      <c r="G86" s="148">
        <v>7</v>
      </c>
      <c r="H86" s="1123">
        <v>0</v>
      </c>
      <c r="I86" s="1124">
        <v>0</v>
      </c>
      <c r="J86" s="1149"/>
      <c r="K86" s="1149"/>
      <c r="Q86" s="2"/>
      <c r="R86" s="2"/>
    </row>
    <row r="87" spans="1:18" ht="17.25" customHeight="1">
      <c r="A87" s="1489"/>
      <c r="B87" s="1499"/>
      <c r="C87" s="146" t="s">
        <v>1972</v>
      </c>
      <c r="D87" s="151">
        <v>100</v>
      </c>
      <c r="E87" s="151">
        <v>20</v>
      </c>
      <c r="F87" s="151">
        <v>200</v>
      </c>
      <c r="G87" s="152">
        <v>1623.277</v>
      </c>
      <c r="H87" s="1123">
        <v>4</v>
      </c>
      <c r="I87" s="1124">
        <v>-0.5</v>
      </c>
      <c r="J87" s="1149"/>
      <c r="K87" s="1149"/>
      <c r="Q87" s="2"/>
      <c r="R87" s="2"/>
    </row>
    <row r="88" spans="1:18" ht="18" customHeight="1" thickBot="1">
      <c r="A88" s="1490"/>
      <c r="B88" s="1499"/>
      <c r="C88" s="317" t="s">
        <v>1636</v>
      </c>
      <c r="D88" s="422">
        <v>0.89629999999999999</v>
      </c>
      <c r="E88" s="1226">
        <v>0.17338000000000001</v>
      </c>
      <c r="F88" s="1226">
        <v>1.4588000000000001</v>
      </c>
      <c r="G88" s="152">
        <v>12.926813643999999</v>
      </c>
      <c r="H88" s="1125">
        <v>4.1695697312262103</v>
      </c>
      <c r="I88" s="1126">
        <v>-0.38559089662736501</v>
      </c>
      <c r="J88" s="1149"/>
      <c r="K88" s="1149"/>
      <c r="Q88" s="2"/>
      <c r="R88" s="2"/>
    </row>
    <row r="89" spans="1:18" ht="16.5" customHeight="1">
      <c r="A89" s="1652" t="s">
        <v>48</v>
      </c>
      <c r="B89" s="1652"/>
      <c r="C89" s="758" t="s">
        <v>176</v>
      </c>
      <c r="D89" s="897">
        <v>1931153</v>
      </c>
      <c r="E89" s="897">
        <v>905053</v>
      </c>
      <c r="F89" s="898">
        <v>2099128</v>
      </c>
      <c r="G89" s="899">
        <v>11328955</v>
      </c>
      <c r="H89" s="1129">
        <v>1.1337457585356878</v>
      </c>
      <c r="I89" s="1130">
        <v>-8.0021323139894296E-2</v>
      </c>
      <c r="J89" s="1149"/>
      <c r="K89" s="1149"/>
      <c r="Q89" s="2"/>
      <c r="R89" s="2"/>
    </row>
    <row r="90" spans="1:18" ht="16.5" customHeight="1">
      <c r="A90" s="1653"/>
      <c r="B90" s="1653"/>
      <c r="C90" s="759" t="s">
        <v>1972</v>
      </c>
      <c r="D90" s="897">
        <v>72798067.034999996</v>
      </c>
      <c r="E90" s="897">
        <v>42766018.376000002</v>
      </c>
      <c r="F90" s="897">
        <v>30264503.923999999</v>
      </c>
      <c r="G90" s="902">
        <v>375254363.84099996</v>
      </c>
      <c r="H90" s="1129">
        <v>0.70224093332602067</v>
      </c>
      <c r="I90" s="1130">
        <v>1.40539435960391</v>
      </c>
      <c r="J90" s="1149"/>
      <c r="K90" s="1149"/>
      <c r="Q90" s="2"/>
      <c r="R90" s="2"/>
    </row>
    <row r="91" spans="1:18" ht="17.25" customHeight="1" thickBot="1">
      <c r="A91" s="1654"/>
      <c r="B91" s="1654"/>
      <c r="C91" s="760" t="s">
        <v>1636</v>
      </c>
      <c r="D91" s="903">
        <v>792716.35071485315</v>
      </c>
      <c r="E91" s="903">
        <v>465049.68286019901</v>
      </c>
      <c r="F91" s="903">
        <v>406059.73904243205</v>
      </c>
      <c r="G91" s="904">
        <v>4128839.181218158</v>
      </c>
      <c r="H91" s="1131">
        <v>0.70458421955994699</v>
      </c>
      <c r="I91" s="1132">
        <v>0.95221607683695186</v>
      </c>
      <c r="J91" s="1149"/>
      <c r="K91" s="1149"/>
      <c r="Q91" s="2"/>
      <c r="R91" s="2"/>
    </row>
    <row r="92" spans="1:18" ht="16.5" customHeight="1">
      <c r="A92" s="1655" t="s">
        <v>168</v>
      </c>
      <c r="B92" s="1655"/>
      <c r="C92" s="761" t="s">
        <v>176</v>
      </c>
      <c r="D92" s="907">
        <v>87779.681818181823</v>
      </c>
      <c r="E92" s="907">
        <v>50280.722222222219</v>
      </c>
      <c r="F92" s="908">
        <v>99958.476190476184</v>
      </c>
      <c r="G92" s="909">
        <v>568757.98925343668</v>
      </c>
      <c r="H92" s="1133">
        <v>0.7457919842564722</v>
      </c>
      <c r="I92" s="1134">
        <v>-0.12183853572444447</v>
      </c>
      <c r="J92" s="1149"/>
      <c r="K92" s="1149"/>
      <c r="Q92" s="2"/>
      <c r="R92" s="2"/>
    </row>
    <row r="93" spans="1:18" ht="16.5" customHeight="1">
      <c r="A93" s="1655"/>
      <c r="B93" s="1655"/>
      <c r="C93" s="761" t="s">
        <v>1972</v>
      </c>
      <c r="D93" s="907">
        <v>3309003.0470454544</v>
      </c>
      <c r="E93" s="907">
        <v>2375889.9097777777</v>
      </c>
      <c r="F93" s="907">
        <v>1441166.8535238095</v>
      </c>
      <c r="G93" s="910">
        <v>18722678.005212121</v>
      </c>
      <c r="H93" s="1133">
        <v>0.39274258181219879</v>
      </c>
      <c r="I93" s="1134">
        <v>1.2960582523491868</v>
      </c>
      <c r="J93" s="1149"/>
      <c r="K93" s="1149"/>
      <c r="Q93" s="2"/>
      <c r="R93" s="2"/>
    </row>
    <row r="94" spans="1:18" ht="17.25" customHeight="1" thickBot="1">
      <c r="A94" s="1656"/>
      <c r="B94" s="1656"/>
      <c r="C94" s="762" t="s">
        <v>1636</v>
      </c>
      <c r="D94" s="911">
        <v>36032.561396129691</v>
      </c>
      <c r="E94" s="911">
        <v>25836.093492233278</v>
      </c>
      <c r="F94" s="911">
        <v>19336.17804963962</v>
      </c>
      <c r="G94" s="912">
        <v>206279.47703461463</v>
      </c>
      <c r="H94" s="1135">
        <v>0.39465981600359301</v>
      </c>
      <c r="I94" s="1136">
        <v>0.86347898243527244</v>
      </c>
      <c r="J94" s="1149"/>
      <c r="K94" s="1149"/>
      <c r="Q94" s="2"/>
      <c r="R94" s="2"/>
    </row>
    <row r="95" spans="1:18">
      <c r="H95" s="1149"/>
      <c r="I95" s="1149"/>
      <c r="Q95" s="2"/>
      <c r="R95" s="2"/>
    </row>
    <row r="96" spans="1:18">
      <c r="H96" s="1149"/>
      <c r="I96" s="1149"/>
      <c r="Q96" s="2"/>
      <c r="R96" s="2"/>
    </row>
    <row r="97" spans="8:18">
      <c r="H97" s="1149"/>
      <c r="I97" s="1149"/>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8"/>
  <sheetViews>
    <sheetView rightToLeft="1" zoomScaleNormal="100" workbookViewId="0">
      <pane xSplit="3" ySplit="1" topLeftCell="D2" activePane="bottomRight" state="frozen"/>
      <selection pane="topRight" activeCell="D1" sqref="D1"/>
      <selection pane="bottomLeft" activeCell="A2" sqref="A2"/>
      <selection pane="bottomRight" activeCell="N32" sqref="N32"/>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16" width="8.625" style="2" customWidth="1"/>
    <col min="17" max="18" width="8.625" style="774" customWidth="1"/>
    <col min="19" max="41" width="8.625" style="2" customWidth="1"/>
    <col min="42" max="16384" width="9.125" style="2"/>
  </cols>
  <sheetData>
    <row r="1" spans="1:59" s="774" customFormat="1" ht="15" customHeight="1" thickBot="1">
      <c r="A1" s="2"/>
      <c r="B1" s="675" t="s">
        <v>19</v>
      </c>
      <c r="C1" s="675" t="s">
        <v>1402</v>
      </c>
      <c r="D1" s="733" t="s">
        <v>34</v>
      </c>
      <c r="E1" s="733" t="s">
        <v>35</v>
      </c>
      <c r="F1" s="733" t="s">
        <v>36</v>
      </c>
      <c r="G1" s="733" t="s">
        <v>37</v>
      </c>
      <c r="H1" s="733" t="s">
        <v>38</v>
      </c>
      <c r="I1" s="733" t="s">
        <v>39</v>
      </c>
      <c r="J1" s="733" t="s">
        <v>40</v>
      </c>
      <c r="K1" s="733" t="s">
        <v>41</v>
      </c>
      <c r="L1" s="733" t="s">
        <v>42</v>
      </c>
      <c r="M1" s="733" t="s">
        <v>43</v>
      </c>
      <c r="N1" s="733" t="s">
        <v>44</v>
      </c>
      <c r="O1" s="733" t="s">
        <v>165</v>
      </c>
      <c r="P1" s="733" t="s">
        <v>172</v>
      </c>
      <c r="Q1" s="733" t="s">
        <v>1198</v>
      </c>
      <c r="R1" s="733" t="s">
        <v>1229</v>
      </c>
      <c r="S1" s="733" t="s">
        <v>1262</v>
      </c>
      <c r="T1" s="733" t="s">
        <v>1304</v>
      </c>
      <c r="U1" s="733" t="s">
        <v>1331</v>
      </c>
      <c r="V1" s="733" t="s">
        <v>1361</v>
      </c>
      <c r="W1" s="733" t="s">
        <v>1389</v>
      </c>
      <c r="X1" s="733" t="s">
        <v>1455</v>
      </c>
      <c r="Y1" s="733" t="s">
        <v>1486</v>
      </c>
      <c r="Z1" s="733" t="s">
        <v>1518</v>
      </c>
      <c r="AA1" s="733" t="s">
        <v>1542</v>
      </c>
      <c r="AB1" s="733" t="s">
        <v>1603</v>
      </c>
      <c r="AC1" s="733" t="s">
        <v>1696</v>
      </c>
      <c r="AD1" s="733" t="s">
        <v>1745</v>
      </c>
      <c r="AE1" s="733" t="s">
        <v>1777</v>
      </c>
      <c r="AF1" s="733" t="s">
        <v>1822</v>
      </c>
      <c r="AG1" s="733" t="s">
        <v>1854</v>
      </c>
      <c r="AH1" s="733" t="s">
        <v>1894</v>
      </c>
      <c r="AI1" s="733" t="s">
        <v>1936</v>
      </c>
      <c r="AJ1" s="733" t="s">
        <v>1975</v>
      </c>
      <c r="AK1" s="733" t="s">
        <v>2055</v>
      </c>
      <c r="AL1" s="733" t="s">
        <v>2100</v>
      </c>
      <c r="AM1" s="733" t="s">
        <v>2321</v>
      </c>
      <c r="AN1" s="733" t="s">
        <v>2386</v>
      </c>
      <c r="AO1" s="733" t="s">
        <v>2435</v>
      </c>
      <c r="AP1" s="733" t="s">
        <v>2493</v>
      </c>
      <c r="AQ1" s="733" t="s">
        <v>2540</v>
      </c>
      <c r="AR1" s="733" t="s">
        <v>2582</v>
      </c>
      <c r="AS1" s="733" t="s">
        <v>2630</v>
      </c>
      <c r="AT1" s="733" t="s">
        <v>2679</v>
      </c>
      <c r="AU1" s="733" t="s">
        <v>2732</v>
      </c>
      <c r="AV1" s="733" t="s">
        <v>2903</v>
      </c>
      <c r="AW1" s="733" t="s">
        <v>2991</v>
      </c>
      <c r="AX1" s="733" t="s">
        <v>3102</v>
      </c>
      <c r="AY1" s="733" t="s">
        <v>3194</v>
      </c>
      <c r="AZ1" s="733" t="s">
        <v>3291</v>
      </c>
      <c r="BA1" s="733" t="s">
        <v>3380</v>
      </c>
      <c r="BB1" s="733" t="s">
        <v>5255</v>
      </c>
      <c r="BC1" s="733" t="s">
        <v>5331</v>
      </c>
      <c r="BD1" s="733" t="s">
        <v>5421</v>
      </c>
      <c r="BE1" s="733" t="s">
        <v>5605</v>
      </c>
      <c r="BF1" s="733" t="s">
        <v>5748</v>
      </c>
      <c r="BG1" s="733" t="s">
        <v>5945</v>
      </c>
    </row>
    <row r="2" spans="1:59" s="774" customFormat="1" ht="24.95" customHeight="1">
      <c r="A2" s="1671" t="s">
        <v>1689</v>
      </c>
      <c r="B2" s="765" t="s">
        <v>17</v>
      </c>
      <c r="C2" s="766"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row>
    <row r="3" spans="1:59" s="774" customFormat="1" ht="15" customHeight="1">
      <c r="A3" s="1672"/>
      <c r="B3" s="1674" t="s">
        <v>18</v>
      </c>
      <c r="C3" s="764"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row>
    <row r="4" spans="1:59" s="774" customFormat="1" ht="15" customHeight="1">
      <c r="A4" s="1672"/>
      <c r="B4" s="1675"/>
      <c r="C4" s="764"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row>
    <row r="5" spans="1:59" s="774" customFormat="1" ht="15" customHeight="1">
      <c r="A5" s="1672"/>
      <c r="B5" s="763" t="s">
        <v>166</v>
      </c>
      <c r="C5" s="763"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row>
    <row r="6" spans="1:59" s="774" customFormat="1" ht="15" customHeight="1">
      <c r="A6" s="1672"/>
      <c r="B6" s="763" t="s">
        <v>167</v>
      </c>
      <c r="C6" s="763"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row>
    <row r="7" spans="1:59" s="774" customFormat="1" ht="15" customHeight="1" thickBot="1">
      <c r="A7" s="1673"/>
      <c r="B7" s="1676" t="s">
        <v>48</v>
      </c>
      <c r="C7" s="1677"/>
      <c r="D7" s="770">
        <v>331934.44899999996</v>
      </c>
      <c r="E7" s="770">
        <v>751116.59400000004</v>
      </c>
      <c r="F7" s="770">
        <v>889911.60800000001</v>
      </c>
      <c r="G7" s="770">
        <v>802259.57699999993</v>
      </c>
      <c r="H7" s="770">
        <v>1096421.8260000001</v>
      </c>
      <c r="I7" s="770">
        <v>1013730.816</v>
      </c>
      <c r="J7" s="770">
        <v>2272810.1629999997</v>
      </c>
      <c r="K7" s="770">
        <v>1071061.3970000001</v>
      </c>
      <c r="L7" s="770">
        <v>852806.45600000001</v>
      </c>
      <c r="M7" s="770">
        <v>1372340.544</v>
      </c>
      <c r="N7" s="770">
        <v>936129.02599999995</v>
      </c>
      <c r="O7" s="770">
        <v>2140492.5290000001</v>
      </c>
      <c r="P7" s="770">
        <v>1467238.273</v>
      </c>
      <c r="Q7" s="770">
        <v>2437306.6230000001</v>
      </c>
      <c r="R7" s="770">
        <v>1927615.6730000002</v>
      </c>
      <c r="S7" s="770">
        <v>3288472.8090000004</v>
      </c>
      <c r="T7" s="770">
        <v>1475265.9209999999</v>
      </c>
      <c r="U7" s="770">
        <v>4426815.574000001</v>
      </c>
      <c r="V7" s="770">
        <v>6051919.6809999989</v>
      </c>
      <c r="W7" s="770">
        <v>3904125.0440000002</v>
      </c>
      <c r="X7" s="770">
        <v>15357894.287999999</v>
      </c>
      <c r="Y7" s="770">
        <v>6801751.8710000003</v>
      </c>
      <c r="Z7" s="770">
        <v>6892267.051</v>
      </c>
      <c r="AA7" s="770">
        <v>9078830.6260000002</v>
      </c>
      <c r="AB7" s="770">
        <v>4385093.358</v>
      </c>
      <c r="AC7" s="770">
        <v>10408651.773</v>
      </c>
      <c r="AD7" s="770">
        <v>8645793.659</v>
      </c>
      <c r="AE7" s="770">
        <v>11560990.472999999</v>
      </c>
      <c r="AF7" s="770">
        <v>13663484.738000002</v>
      </c>
      <c r="AG7" s="770">
        <v>19825624.664000001</v>
      </c>
      <c r="AH7" s="770">
        <v>14343773.098999999</v>
      </c>
      <c r="AI7" s="770">
        <v>13473523.573000001</v>
      </c>
      <c r="AJ7" s="770">
        <v>17111493.967999998</v>
      </c>
      <c r="AK7" s="770">
        <v>15138292.397000002</v>
      </c>
      <c r="AL7" s="770">
        <v>24346345.23</v>
      </c>
      <c r="AM7" s="770">
        <v>25138515.976999998</v>
      </c>
      <c r="AN7" s="770">
        <v>15065383.377999999</v>
      </c>
      <c r="AO7" s="770">
        <v>21465961.866</v>
      </c>
      <c r="AP7" s="770">
        <v>25442559.668000001</v>
      </c>
      <c r="AQ7" s="770">
        <v>20339165.901999999</v>
      </c>
      <c r="AR7" s="770">
        <v>22409455.147999998</v>
      </c>
      <c r="AS7" s="770">
        <v>39010549.522</v>
      </c>
      <c r="AT7" s="770">
        <v>27222071.602000002</v>
      </c>
      <c r="AU7" s="770">
        <v>30264503.923999999</v>
      </c>
      <c r="AV7" s="770">
        <v>30516132.416999999</v>
      </c>
      <c r="AW7" s="770">
        <v>26478520.158999998</v>
      </c>
      <c r="AX7" s="770">
        <v>31373554.567999996</v>
      </c>
      <c r="AY7" s="770">
        <v>35641299.372999996</v>
      </c>
      <c r="AZ7" s="770">
        <v>33307022.68</v>
      </c>
      <c r="BA7" s="770">
        <v>36979636.417000003</v>
      </c>
      <c r="BB7" s="770">
        <v>40992518.425999999</v>
      </c>
      <c r="BC7" s="770">
        <v>42122358.394999996</v>
      </c>
      <c r="BD7" s="770">
        <v>51052136.482000001</v>
      </c>
      <c r="BE7" s="770">
        <v>55236606.029999994</v>
      </c>
      <c r="BF7" s="770">
        <v>42766018.375999995</v>
      </c>
      <c r="BG7" s="770">
        <v>72798067.035000011</v>
      </c>
    </row>
    <row r="8" spans="1:59" s="774" customFormat="1" ht="24.95" customHeight="1">
      <c r="A8" s="1678" t="s">
        <v>1692</v>
      </c>
      <c r="B8" s="765" t="s">
        <v>17</v>
      </c>
      <c r="C8" s="766" t="s">
        <v>203</v>
      </c>
      <c r="D8" s="664">
        <v>1734.060852432</v>
      </c>
      <c r="E8" s="664">
        <v>4129.0533544769996</v>
      </c>
      <c r="F8" s="664">
        <v>3803.8007010010001</v>
      </c>
      <c r="G8" s="664">
        <v>3253.79032882</v>
      </c>
      <c r="H8" s="664">
        <v>4237.740903248</v>
      </c>
      <c r="I8" s="664">
        <v>5088.5928291179998</v>
      </c>
      <c r="J8" s="664">
        <v>10009.917172674999</v>
      </c>
      <c r="K8" s="664">
        <v>4596.3821762110001</v>
      </c>
      <c r="L8" s="664">
        <v>3644.7230071489998</v>
      </c>
      <c r="M8" s="664">
        <v>6081.1560223630004</v>
      </c>
      <c r="N8" s="664">
        <v>3674.5890664990002</v>
      </c>
      <c r="O8" s="664">
        <v>12034.015400820001</v>
      </c>
      <c r="P8" s="664">
        <v>8842.1831382399996</v>
      </c>
      <c r="Q8" s="664">
        <v>14319.145159371999</v>
      </c>
      <c r="R8" s="664">
        <v>11431.917901421</v>
      </c>
      <c r="S8" s="664">
        <v>17089.625046421999</v>
      </c>
      <c r="T8" s="664">
        <v>7336.1957166479997</v>
      </c>
      <c r="U8" s="664">
        <v>26061.56419099</v>
      </c>
      <c r="V8" s="664">
        <v>33900.867798560997</v>
      </c>
      <c r="W8" s="664">
        <v>22887.122665573999</v>
      </c>
      <c r="X8" s="664">
        <v>38407.461727105998</v>
      </c>
      <c r="Y8" s="664">
        <v>52604.645273927999</v>
      </c>
      <c r="Z8" s="664">
        <v>51677.543358101</v>
      </c>
      <c r="AA8" s="664">
        <v>60126.815106966002</v>
      </c>
      <c r="AB8" s="664">
        <v>29268.775790981999</v>
      </c>
      <c r="AC8" s="664">
        <v>73413.379161944002</v>
      </c>
      <c r="AD8" s="664">
        <v>60916.596447643002</v>
      </c>
      <c r="AE8" s="664">
        <v>114031.00615507</v>
      </c>
      <c r="AF8" s="664">
        <v>103304.89292040101</v>
      </c>
      <c r="AG8" s="664">
        <v>230698.95412407999</v>
      </c>
      <c r="AH8" s="664">
        <v>229072.70618655701</v>
      </c>
      <c r="AI8" s="664">
        <v>182437.497974083</v>
      </c>
      <c r="AJ8" s="664">
        <v>311152.95728279802</v>
      </c>
      <c r="AK8" s="664">
        <v>183355.82546504299</v>
      </c>
      <c r="AL8" s="664">
        <v>417072.33685310301</v>
      </c>
      <c r="AM8" s="664">
        <v>335409.271415925</v>
      </c>
      <c r="AN8" s="664">
        <v>159735.442692443</v>
      </c>
      <c r="AO8" s="664">
        <v>243338.11134184699</v>
      </c>
      <c r="AP8" s="664">
        <v>288877.233875231</v>
      </c>
      <c r="AQ8" s="664">
        <v>209324.842616073</v>
      </c>
      <c r="AR8" s="664">
        <v>196221.32643190501</v>
      </c>
      <c r="AS8" s="664">
        <v>406707.78450051701</v>
      </c>
      <c r="AT8" s="664">
        <v>249539.01426570001</v>
      </c>
      <c r="AU8" s="664">
        <v>307818.72777435102</v>
      </c>
      <c r="AV8" s="664">
        <v>253049.206035107</v>
      </c>
      <c r="AW8" s="664">
        <v>230064.72756740599</v>
      </c>
      <c r="AX8" s="664">
        <v>278431.55571527401</v>
      </c>
      <c r="AY8" s="664">
        <v>277844.53266682301</v>
      </c>
      <c r="AZ8" s="664">
        <v>278651.43045736197</v>
      </c>
      <c r="BA8" s="664">
        <v>282161.13610044302</v>
      </c>
      <c r="BB8" s="664">
        <v>279956.04813176102</v>
      </c>
      <c r="BC8" s="664">
        <v>253754.55245910201</v>
      </c>
      <c r="BD8" s="664">
        <v>307234.420605705</v>
      </c>
      <c r="BE8" s="664">
        <v>332501.53497337399</v>
      </c>
      <c r="BF8" s="664">
        <v>261516.85370855901</v>
      </c>
      <c r="BG8" s="664">
        <v>428420.23474636598</v>
      </c>
    </row>
    <row r="9" spans="1:59" s="774" customFormat="1" ht="15" customHeight="1">
      <c r="A9" s="1672"/>
      <c r="B9" s="1674" t="s">
        <v>18</v>
      </c>
      <c r="C9" s="764"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row>
    <row r="10" spans="1:59" s="774" customFormat="1" ht="15" customHeight="1">
      <c r="A10" s="1672"/>
      <c r="B10" s="1675"/>
      <c r="C10" s="764"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row>
    <row r="11" spans="1:59" s="774" customFormat="1" ht="15" customHeight="1">
      <c r="A11" s="1672"/>
      <c r="B11" s="763" t="s">
        <v>166</v>
      </c>
      <c r="C11" s="763"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row>
    <row r="12" spans="1:59" s="774" customFormat="1" ht="15" customHeight="1">
      <c r="A12" s="1672"/>
      <c r="B12" s="763" t="s">
        <v>167</v>
      </c>
      <c r="C12" s="763"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row>
    <row r="13" spans="1:59" s="774" customFormat="1" ht="15" customHeight="1" thickBot="1">
      <c r="A13" s="1673"/>
      <c r="B13" s="1676" t="s">
        <v>48</v>
      </c>
      <c r="C13" s="1677"/>
      <c r="D13" s="770">
        <v>3769.204046333</v>
      </c>
      <c r="E13" s="770">
        <v>8439.9951775229983</v>
      </c>
      <c r="F13" s="770">
        <v>11428.128052168</v>
      </c>
      <c r="G13" s="770">
        <v>11113.947519564999</v>
      </c>
      <c r="H13" s="770">
        <v>15374.153041011001</v>
      </c>
      <c r="I13" s="770">
        <v>14101.783915508</v>
      </c>
      <c r="J13" s="770">
        <v>24338.147127856999</v>
      </c>
      <c r="K13" s="770">
        <v>14697.383584145</v>
      </c>
      <c r="L13" s="770">
        <v>10286.326512407999</v>
      </c>
      <c r="M13" s="770">
        <v>14351.659575747</v>
      </c>
      <c r="N13" s="770">
        <v>12645.905701949001</v>
      </c>
      <c r="O13" s="770">
        <v>23813.907484044001</v>
      </c>
      <c r="P13" s="770">
        <v>17390.670441861999</v>
      </c>
      <c r="Q13" s="770">
        <v>29462.514091884001</v>
      </c>
      <c r="R13" s="770">
        <v>23470.306329094998</v>
      </c>
      <c r="S13" s="770">
        <v>30885.038921081996</v>
      </c>
      <c r="T13" s="770">
        <v>17298.434836207998</v>
      </c>
      <c r="U13" s="770">
        <v>41482.730708673997</v>
      </c>
      <c r="V13" s="770">
        <v>51888.415796912996</v>
      </c>
      <c r="W13" s="770">
        <v>31403.393086679</v>
      </c>
      <c r="X13" s="770">
        <v>61833.626835036994</v>
      </c>
      <c r="Y13" s="770">
        <v>72676.655744281001</v>
      </c>
      <c r="Z13" s="770">
        <v>75309.470505450008</v>
      </c>
      <c r="AA13" s="770">
        <v>94415.089566605995</v>
      </c>
      <c r="AB13" s="770">
        <v>56289.867227032992</v>
      </c>
      <c r="AC13" s="770">
        <v>162388.610232137</v>
      </c>
      <c r="AD13" s="770">
        <v>103593.86065227099</v>
      </c>
      <c r="AE13" s="770">
        <v>202463.04632173901</v>
      </c>
      <c r="AF13" s="770">
        <v>177653.546569881</v>
      </c>
      <c r="AG13" s="770">
        <v>346283.02474954701</v>
      </c>
      <c r="AH13" s="770">
        <v>324806.07454751595</v>
      </c>
      <c r="AI13" s="770">
        <v>265961.02152636001</v>
      </c>
      <c r="AJ13" s="770">
        <v>410042.5823909</v>
      </c>
      <c r="AK13" s="770">
        <v>249961.08111601698</v>
      </c>
      <c r="AL13" s="770">
        <v>527848.50936928205</v>
      </c>
      <c r="AM13" s="770">
        <v>412412.86887168599</v>
      </c>
      <c r="AN13" s="770">
        <v>229026.40590375901</v>
      </c>
      <c r="AO13" s="770">
        <v>311726.21567303594</v>
      </c>
      <c r="AP13" s="770">
        <v>367263.76847847301</v>
      </c>
      <c r="AQ13" s="770">
        <v>288754.69352332299</v>
      </c>
      <c r="AR13" s="770">
        <v>305833.59203131997</v>
      </c>
      <c r="AS13" s="770">
        <v>556895.17413721303</v>
      </c>
      <c r="AT13" s="770">
        <v>330189.77546123404</v>
      </c>
      <c r="AU13" s="770">
        <v>406059.73904243205</v>
      </c>
      <c r="AV13" s="770">
        <v>369125.59138592193</v>
      </c>
      <c r="AW13" s="770">
        <v>328208.89215240703</v>
      </c>
      <c r="AX13" s="770">
        <v>390579.78302797501</v>
      </c>
      <c r="AY13" s="770">
        <v>414601.73880039598</v>
      </c>
      <c r="AZ13" s="770">
        <v>416091.88959090394</v>
      </c>
      <c r="BA13" s="770">
        <v>421814.11211013905</v>
      </c>
      <c r="BB13" s="770">
        <v>474155.07284337102</v>
      </c>
      <c r="BC13" s="770">
        <v>450799.88180240797</v>
      </c>
      <c r="BD13" s="770">
        <v>536783.05161325994</v>
      </c>
      <c r="BE13" s="770">
        <v>571429.13968302403</v>
      </c>
      <c r="BF13" s="770">
        <v>465049.68286019901</v>
      </c>
      <c r="BG13" s="770">
        <v>792716.35071485303</v>
      </c>
    </row>
    <row r="14" spans="1:59" s="774" customFormat="1" ht="24.95" customHeight="1">
      <c r="A14" s="1678" t="s">
        <v>176</v>
      </c>
      <c r="B14" s="765" t="s">
        <v>17</v>
      </c>
      <c r="C14" s="766" t="s">
        <v>203</v>
      </c>
      <c r="D14" s="664">
        <v>8455</v>
      </c>
      <c r="E14" s="664">
        <v>18778</v>
      </c>
      <c r="F14" s="664">
        <v>18573</v>
      </c>
      <c r="G14" s="664">
        <v>16789</v>
      </c>
      <c r="H14" s="664">
        <v>21233</v>
      </c>
      <c r="I14" s="664">
        <v>21385</v>
      </c>
      <c r="J14" s="664">
        <v>38301</v>
      </c>
      <c r="K14" s="664">
        <v>22141</v>
      </c>
      <c r="L14" s="664">
        <v>22789</v>
      </c>
      <c r="M14" s="664">
        <v>30592</v>
      </c>
      <c r="N14" s="664">
        <v>23191</v>
      </c>
      <c r="O14" s="664">
        <v>41919</v>
      </c>
      <c r="P14" s="664">
        <v>31164</v>
      </c>
      <c r="Q14" s="664">
        <v>49503</v>
      </c>
      <c r="R14" s="664">
        <v>46437</v>
      </c>
      <c r="S14" s="664">
        <v>63296</v>
      </c>
      <c r="T14" s="664">
        <v>35306</v>
      </c>
      <c r="U14" s="664">
        <v>74246</v>
      </c>
      <c r="V14" s="664">
        <v>104132</v>
      </c>
      <c r="W14" s="664">
        <v>80336</v>
      </c>
      <c r="X14" s="664">
        <v>118483</v>
      </c>
      <c r="Y14" s="664">
        <v>155149</v>
      </c>
      <c r="Z14" s="664">
        <v>152303</v>
      </c>
      <c r="AA14" s="664">
        <v>180361</v>
      </c>
      <c r="AB14" s="664">
        <v>128594</v>
      </c>
      <c r="AC14" s="664">
        <v>446866</v>
      </c>
      <c r="AD14" s="664">
        <v>313229</v>
      </c>
      <c r="AE14" s="664">
        <v>1441352</v>
      </c>
      <c r="AF14" s="664">
        <v>1215353</v>
      </c>
      <c r="AG14" s="664">
        <v>1928025</v>
      </c>
      <c r="AH14" s="664">
        <v>1843975</v>
      </c>
      <c r="AI14" s="664">
        <v>1384768</v>
      </c>
      <c r="AJ14" s="664">
        <v>3744552</v>
      </c>
      <c r="AK14" s="664">
        <v>1879652</v>
      </c>
      <c r="AL14" s="664">
        <v>3468523</v>
      </c>
      <c r="AM14" s="664">
        <v>2341072</v>
      </c>
      <c r="AN14" s="664">
        <v>1170162</v>
      </c>
      <c r="AO14" s="664">
        <v>1477430</v>
      </c>
      <c r="AP14" s="664">
        <v>1671736</v>
      </c>
      <c r="AQ14" s="664">
        <v>1247686</v>
      </c>
      <c r="AR14" s="664">
        <v>1044579</v>
      </c>
      <c r="AS14" s="664">
        <v>2466190</v>
      </c>
      <c r="AT14" s="664">
        <v>1345499</v>
      </c>
      <c r="AU14" s="664">
        <v>1779073</v>
      </c>
      <c r="AV14" s="664">
        <v>1256677</v>
      </c>
      <c r="AW14" s="664">
        <v>1161633</v>
      </c>
      <c r="AX14" s="664">
        <v>1501775</v>
      </c>
      <c r="AY14" s="664">
        <v>1428347</v>
      </c>
      <c r="AZ14" s="664">
        <v>1328956</v>
      </c>
      <c r="BA14" s="664">
        <v>1164129</v>
      </c>
      <c r="BB14" s="664">
        <v>990918</v>
      </c>
      <c r="BC14" s="664">
        <v>794859</v>
      </c>
      <c r="BD14" s="664">
        <v>1002819</v>
      </c>
      <c r="BE14" s="664">
        <v>894379</v>
      </c>
      <c r="BF14" s="664">
        <v>641381</v>
      </c>
      <c r="BG14" s="664">
        <v>1242262</v>
      </c>
    </row>
    <row r="15" spans="1:59" s="774" customFormat="1" ht="15" customHeight="1">
      <c r="A15" s="1672"/>
      <c r="B15" s="1674" t="s">
        <v>18</v>
      </c>
      <c r="C15" s="764"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row>
    <row r="16" spans="1:59" s="774" customFormat="1" ht="15" customHeight="1">
      <c r="A16" s="1672"/>
      <c r="B16" s="1675"/>
      <c r="C16" s="764"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row>
    <row r="17" spans="1:59" s="774" customFormat="1" ht="15" customHeight="1">
      <c r="A17" s="1672"/>
      <c r="B17" s="763" t="s">
        <v>166</v>
      </c>
      <c r="C17" s="763"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row>
    <row r="18" spans="1:59" s="774" customFormat="1" ht="15" customHeight="1">
      <c r="A18" s="1672"/>
      <c r="B18" s="763" t="s">
        <v>167</v>
      </c>
      <c r="C18" s="763"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row>
    <row r="19" spans="1:59" s="774" customFormat="1" ht="15" customHeight="1" thickBot="1">
      <c r="A19" s="1673"/>
      <c r="B19" s="1676" t="s">
        <v>48</v>
      </c>
      <c r="C19" s="1677"/>
      <c r="D19" s="770">
        <v>22350</v>
      </c>
      <c r="E19" s="770">
        <v>47250</v>
      </c>
      <c r="F19" s="770">
        <v>60972</v>
      </c>
      <c r="G19" s="770">
        <v>56103</v>
      </c>
      <c r="H19" s="770">
        <v>107485</v>
      </c>
      <c r="I19" s="770">
        <v>108195</v>
      </c>
      <c r="J19" s="770">
        <v>121058</v>
      </c>
      <c r="K19" s="770">
        <v>77765</v>
      </c>
      <c r="L19" s="770">
        <v>70295</v>
      </c>
      <c r="M19" s="770">
        <v>83992</v>
      </c>
      <c r="N19" s="770">
        <v>79665</v>
      </c>
      <c r="O19" s="770">
        <v>113243</v>
      </c>
      <c r="P19" s="770">
        <v>84001</v>
      </c>
      <c r="Q19" s="770">
        <v>136027</v>
      </c>
      <c r="R19" s="770">
        <v>107978</v>
      </c>
      <c r="S19" s="770">
        <v>130536</v>
      </c>
      <c r="T19" s="770">
        <v>85735</v>
      </c>
      <c r="U19" s="770">
        <v>133617</v>
      </c>
      <c r="V19" s="770">
        <v>167475</v>
      </c>
      <c r="W19" s="770">
        <v>133094</v>
      </c>
      <c r="X19" s="770">
        <v>191466</v>
      </c>
      <c r="Y19" s="770">
        <v>251243</v>
      </c>
      <c r="Z19" s="770">
        <v>253818</v>
      </c>
      <c r="AA19" s="770">
        <v>348126</v>
      </c>
      <c r="AB19" s="770">
        <v>296391</v>
      </c>
      <c r="AC19" s="770">
        <v>1102235</v>
      </c>
      <c r="AD19" s="770">
        <v>606260</v>
      </c>
      <c r="AE19" s="770">
        <v>1974439</v>
      </c>
      <c r="AF19" s="770">
        <v>1619243</v>
      </c>
      <c r="AG19" s="770">
        <v>2400632</v>
      </c>
      <c r="AH19" s="770">
        <v>2354153</v>
      </c>
      <c r="AI19" s="770">
        <v>1714521</v>
      </c>
      <c r="AJ19" s="770">
        <v>4177455</v>
      </c>
      <c r="AK19" s="770">
        <v>2197692</v>
      </c>
      <c r="AL19" s="770">
        <v>4068269</v>
      </c>
      <c r="AM19" s="770">
        <v>2663422</v>
      </c>
      <c r="AN19" s="770">
        <v>1359694</v>
      </c>
      <c r="AO19" s="770">
        <v>1654642</v>
      </c>
      <c r="AP19" s="770">
        <v>1859132</v>
      </c>
      <c r="AQ19" s="770">
        <v>1441682</v>
      </c>
      <c r="AR19" s="770">
        <v>1294402</v>
      </c>
      <c r="AS19" s="770">
        <v>2885169</v>
      </c>
      <c r="AT19" s="770">
        <v>1571154</v>
      </c>
      <c r="AU19" s="770">
        <v>2099128</v>
      </c>
      <c r="AV19" s="770">
        <v>1605508</v>
      </c>
      <c r="AW19" s="770">
        <v>1432202</v>
      </c>
      <c r="AX19" s="770">
        <v>1789071</v>
      </c>
      <c r="AY19" s="770">
        <v>1681380</v>
      </c>
      <c r="AZ19" s="770">
        <v>1639155</v>
      </c>
      <c r="BA19" s="770">
        <v>1512255</v>
      </c>
      <c r="BB19" s="770">
        <v>1492557</v>
      </c>
      <c r="BC19" s="770">
        <v>1209494</v>
      </c>
      <c r="BD19" s="770">
        <v>1391283</v>
      </c>
      <c r="BE19" s="770">
        <v>1248005</v>
      </c>
      <c r="BF19" s="770">
        <v>905053</v>
      </c>
      <c r="BG19" s="770">
        <v>1931153</v>
      </c>
    </row>
    <row r="20" spans="1:59" s="774" customFormat="1" ht="15" customHeight="1" thickBot="1">
      <c r="A20" s="1679" t="s">
        <v>48</v>
      </c>
      <c r="B20" s="1680"/>
      <c r="C20" s="745" t="s">
        <v>174</v>
      </c>
      <c r="D20" s="747">
        <v>331934.44899999996</v>
      </c>
      <c r="E20" s="747">
        <v>751116.59400000004</v>
      </c>
      <c r="F20" s="747">
        <v>889911.60800000001</v>
      </c>
      <c r="G20" s="747">
        <v>802259.57699999993</v>
      </c>
      <c r="H20" s="747">
        <v>1096421.8260000001</v>
      </c>
      <c r="I20" s="747">
        <v>1013730.816</v>
      </c>
      <c r="J20" s="747">
        <v>2272810.1629999997</v>
      </c>
      <c r="K20" s="747">
        <v>1071061.3970000001</v>
      </c>
      <c r="L20" s="747">
        <v>852806.45600000001</v>
      </c>
      <c r="M20" s="747">
        <v>1372340.544</v>
      </c>
      <c r="N20" s="747">
        <v>936129.02599999995</v>
      </c>
      <c r="O20" s="747">
        <v>2140492.5290000001</v>
      </c>
      <c r="P20" s="747">
        <v>1467238.273</v>
      </c>
      <c r="Q20" s="747">
        <v>2437306.6230000001</v>
      </c>
      <c r="R20" s="747">
        <v>1927615.6730000002</v>
      </c>
      <c r="S20" s="747">
        <v>3288472.8090000004</v>
      </c>
      <c r="T20" s="747">
        <v>1475265.9209999999</v>
      </c>
      <c r="U20" s="747">
        <v>4426815.574000001</v>
      </c>
      <c r="V20" s="747">
        <v>6051919.6809999989</v>
      </c>
      <c r="W20" s="747">
        <v>3904125.0440000002</v>
      </c>
      <c r="X20" s="747">
        <v>15357894.287999999</v>
      </c>
      <c r="Y20" s="747">
        <v>6801751.8710000003</v>
      </c>
      <c r="Z20" s="747">
        <v>6892267.051</v>
      </c>
      <c r="AA20" s="747">
        <v>9078830.6260000002</v>
      </c>
      <c r="AB20" s="747">
        <v>4385093.358</v>
      </c>
      <c r="AC20" s="747">
        <v>10408651.773</v>
      </c>
      <c r="AD20" s="747">
        <v>8645793.659</v>
      </c>
      <c r="AE20" s="747">
        <v>11560990.472999999</v>
      </c>
      <c r="AF20" s="747">
        <v>13663484.738000002</v>
      </c>
      <c r="AG20" s="747">
        <v>19825624.664000001</v>
      </c>
      <c r="AH20" s="747">
        <v>14343773.098999999</v>
      </c>
      <c r="AI20" s="747">
        <v>13473523.573000001</v>
      </c>
      <c r="AJ20" s="747">
        <v>17111493.967999998</v>
      </c>
      <c r="AK20" s="747">
        <v>15138292.397000002</v>
      </c>
      <c r="AL20" s="747">
        <v>24346345.23</v>
      </c>
      <c r="AM20" s="747">
        <v>25138515.976999998</v>
      </c>
      <c r="AN20" s="747">
        <v>15065383.377999999</v>
      </c>
      <c r="AO20" s="747">
        <v>21465961.866</v>
      </c>
      <c r="AP20" s="747">
        <v>25442559.668000001</v>
      </c>
      <c r="AQ20" s="747">
        <v>20339165.901999999</v>
      </c>
      <c r="AR20" s="747">
        <v>22409455.147999998</v>
      </c>
      <c r="AS20" s="747">
        <v>39010549.522</v>
      </c>
      <c r="AT20" s="747">
        <v>27222071.602000002</v>
      </c>
      <c r="AU20" s="747">
        <v>30264503.923999999</v>
      </c>
      <c r="AV20" s="747">
        <v>30516132.416999999</v>
      </c>
      <c r="AW20" s="747">
        <v>26478520.158999998</v>
      </c>
      <c r="AX20" s="747">
        <v>31373554.567999996</v>
      </c>
      <c r="AY20" s="747">
        <v>35641299.372999996</v>
      </c>
      <c r="AZ20" s="747">
        <v>33307022.68</v>
      </c>
      <c r="BA20" s="747">
        <v>36979636.417000003</v>
      </c>
      <c r="BB20" s="747">
        <v>40992518.425999999</v>
      </c>
      <c r="BC20" s="747">
        <v>42122358.394999996</v>
      </c>
      <c r="BD20" s="747">
        <v>51052136.482000001</v>
      </c>
      <c r="BE20" s="747">
        <v>55236606.029999994</v>
      </c>
      <c r="BF20" s="747">
        <v>42766018.375999995</v>
      </c>
      <c r="BG20" s="747">
        <v>72798067.035000011</v>
      </c>
    </row>
    <row r="21" spans="1:59" s="774" customFormat="1" ht="15" customHeight="1" thickBot="1">
      <c r="A21" s="1679"/>
      <c r="B21" s="1680"/>
      <c r="C21" s="700" t="s">
        <v>31</v>
      </c>
      <c r="D21" s="534">
        <v>3769.204046333</v>
      </c>
      <c r="E21" s="534">
        <v>8439.9951775229983</v>
      </c>
      <c r="F21" s="534">
        <v>11428.128052168</v>
      </c>
      <c r="G21" s="534">
        <v>11113.947519564999</v>
      </c>
      <c r="H21" s="534">
        <v>15374.153041011001</v>
      </c>
      <c r="I21" s="534">
        <v>14101.783915508</v>
      </c>
      <c r="J21" s="534">
        <v>24338.147127856999</v>
      </c>
      <c r="K21" s="534">
        <v>14697.383584145</v>
      </c>
      <c r="L21" s="534">
        <v>10286.326512407999</v>
      </c>
      <c r="M21" s="534">
        <v>14351.659575747</v>
      </c>
      <c r="N21" s="534">
        <v>12645.905701949001</v>
      </c>
      <c r="O21" s="534">
        <v>23813.907484044001</v>
      </c>
      <c r="P21" s="534">
        <v>17390.670441861999</v>
      </c>
      <c r="Q21" s="534">
        <v>29462.514091884001</v>
      </c>
      <c r="R21" s="534">
        <v>23470.306329094998</v>
      </c>
      <c r="S21" s="534">
        <v>30885.038921081996</v>
      </c>
      <c r="T21" s="534">
        <v>17298.434836207998</v>
      </c>
      <c r="U21" s="534">
        <v>41482.730708673997</v>
      </c>
      <c r="V21" s="534">
        <v>51888.415796912996</v>
      </c>
      <c r="W21" s="534">
        <v>31403.393086679</v>
      </c>
      <c r="X21" s="534">
        <v>61833.626835036994</v>
      </c>
      <c r="Y21" s="534">
        <v>72676.655744281001</v>
      </c>
      <c r="Z21" s="534">
        <v>75309.470505450008</v>
      </c>
      <c r="AA21" s="534">
        <v>94415.089566605995</v>
      </c>
      <c r="AB21" s="534">
        <v>56289.867227032992</v>
      </c>
      <c r="AC21" s="534">
        <v>162388.610232137</v>
      </c>
      <c r="AD21" s="534">
        <v>103593.86065227099</v>
      </c>
      <c r="AE21" s="534">
        <v>202463.04632173901</v>
      </c>
      <c r="AF21" s="534">
        <v>177653.546569881</v>
      </c>
      <c r="AG21" s="534">
        <v>346283.02474954701</v>
      </c>
      <c r="AH21" s="534">
        <v>324806.07454751595</v>
      </c>
      <c r="AI21" s="534">
        <v>265961.02152636001</v>
      </c>
      <c r="AJ21" s="534">
        <v>410042.5823909</v>
      </c>
      <c r="AK21" s="534">
        <v>249961.08111601698</v>
      </c>
      <c r="AL21" s="534">
        <v>527848.50936928205</v>
      </c>
      <c r="AM21" s="534">
        <v>412412.86887168599</v>
      </c>
      <c r="AN21" s="534">
        <v>229026.40590375901</v>
      </c>
      <c r="AO21" s="534">
        <v>311726.21567303594</v>
      </c>
      <c r="AP21" s="534">
        <v>367263.76847847301</v>
      </c>
      <c r="AQ21" s="534">
        <v>288754.69352332299</v>
      </c>
      <c r="AR21" s="534">
        <v>305833.59203131997</v>
      </c>
      <c r="AS21" s="534">
        <v>556895.17413721303</v>
      </c>
      <c r="AT21" s="534">
        <v>330189.77546123404</v>
      </c>
      <c r="AU21" s="534">
        <v>406059.73904243205</v>
      </c>
      <c r="AV21" s="534">
        <v>369125.59138592193</v>
      </c>
      <c r="AW21" s="534">
        <v>328208.89215240703</v>
      </c>
      <c r="AX21" s="534">
        <v>390579.78302797501</v>
      </c>
      <c r="AY21" s="534">
        <v>414601.73880039598</v>
      </c>
      <c r="AZ21" s="534">
        <v>416091.88959090394</v>
      </c>
      <c r="BA21" s="534">
        <v>421814.11211013905</v>
      </c>
      <c r="BB21" s="534">
        <v>474155.07284337102</v>
      </c>
      <c r="BC21" s="534">
        <v>450799.88180240797</v>
      </c>
      <c r="BD21" s="534">
        <v>536783.05161325994</v>
      </c>
      <c r="BE21" s="534">
        <v>571429.13968302403</v>
      </c>
      <c r="BF21" s="534">
        <v>465049.68286019901</v>
      </c>
      <c r="BG21" s="534">
        <v>792716.35071485303</v>
      </c>
    </row>
    <row r="22" spans="1:59" s="774" customFormat="1" ht="15" customHeight="1" thickBot="1">
      <c r="A22" s="1679"/>
      <c r="B22" s="1680"/>
      <c r="C22" s="767" t="s">
        <v>176</v>
      </c>
      <c r="D22" s="771">
        <v>22350</v>
      </c>
      <c r="E22" s="771">
        <v>47250</v>
      </c>
      <c r="F22" s="771">
        <v>60972</v>
      </c>
      <c r="G22" s="771">
        <v>56103</v>
      </c>
      <c r="H22" s="771">
        <v>107485</v>
      </c>
      <c r="I22" s="771">
        <v>108195</v>
      </c>
      <c r="J22" s="771">
        <v>121058</v>
      </c>
      <c r="K22" s="771">
        <v>77765</v>
      </c>
      <c r="L22" s="771">
        <v>70295</v>
      </c>
      <c r="M22" s="771">
        <v>83992</v>
      </c>
      <c r="N22" s="771">
        <v>79665</v>
      </c>
      <c r="O22" s="771">
        <v>113243</v>
      </c>
      <c r="P22" s="771">
        <v>84001</v>
      </c>
      <c r="Q22" s="771">
        <v>136027</v>
      </c>
      <c r="R22" s="771">
        <v>107978</v>
      </c>
      <c r="S22" s="771">
        <v>130536</v>
      </c>
      <c r="T22" s="771">
        <v>85735</v>
      </c>
      <c r="U22" s="771">
        <v>133617</v>
      </c>
      <c r="V22" s="771">
        <v>167475</v>
      </c>
      <c r="W22" s="771">
        <v>133094</v>
      </c>
      <c r="X22" s="771">
        <v>191466</v>
      </c>
      <c r="Y22" s="771">
        <v>251243</v>
      </c>
      <c r="Z22" s="771">
        <v>253818</v>
      </c>
      <c r="AA22" s="771">
        <v>348126</v>
      </c>
      <c r="AB22" s="771">
        <v>296391</v>
      </c>
      <c r="AC22" s="771">
        <v>1102235</v>
      </c>
      <c r="AD22" s="771">
        <v>606260</v>
      </c>
      <c r="AE22" s="771">
        <v>1974439</v>
      </c>
      <c r="AF22" s="771">
        <v>1619243</v>
      </c>
      <c r="AG22" s="771">
        <v>2400632</v>
      </c>
      <c r="AH22" s="771">
        <v>2354153</v>
      </c>
      <c r="AI22" s="771">
        <v>1714521</v>
      </c>
      <c r="AJ22" s="771">
        <v>4177455</v>
      </c>
      <c r="AK22" s="771">
        <v>2197692</v>
      </c>
      <c r="AL22" s="771">
        <v>4068269</v>
      </c>
      <c r="AM22" s="771">
        <v>2663422</v>
      </c>
      <c r="AN22" s="771">
        <v>1359694</v>
      </c>
      <c r="AO22" s="771">
        <v>1654642</v>
      </c>
      <c r="AP22" s="771">
        <v>1859132</v>
      </c>
      <c r="AQ22" s="771">
        <v>1441682</v>
      </c>
      <c r="AR22" s="771">
        <v>1294402</v>
      </c>
      <c r="AS22" s="771">
        <v>2885169</v>
      </c>
      <c r="AT22" s="771">
        <v>1571154</v>
      </c>
      <c r="AU22" s="771">
        <v>2099128</v>
      </c>
      <c r="AV22" s="771">
        <v>1605508</v>
      </c>
      <c r="AW22" s="771">
        <v>1432202</v>
      </c>
      <c r="AX22" s="771">
        <v>1789071</v>
      </c>
      <c r="AY22" s="771">
        <v>1681380</v>
      </c>
      <c r="AZ22" s="771">
        <v>1639155</v>
      </c>
      <c r="BA22" s="771">
        <v>1512255</v>
      </c>
      <c r="BB22" s="771">
        <v>1492557</v>
      </c>
      <c r="BC22" s="771">
        <v>1209494</v>
      </c>
      <c r="BD22" s="771">
        <v>1391283</v>
      </c>
      <c r="BE22" s="771">
        <v>1248005</v>
      </c>
      <c r="BF22" s="771">
        <v>905053</v>
      </c>
      <c r="BG22" s="771">
        <v>1931153</v>
      </c>
    </row>
    <row r="23" spans="1:59" s="774" customFormat="1" ht="15" customHeight="1" thickBot="1">
      <c r="A23" s="1681" t="s">
        <v>168</v>
      </c>
      <c r="B23" s="1682"/>
      <c r="C23" s="768" t="s">
        <v>174</v>
      </c>
      <c r="D23" s="772">
        <v>22128.963266666666</v>
      </c>
      <c r="E23" s="772">
        <v>34141.663363636362</v>
      </c>
      <c r="F23" s="772">
        <v>49439.533777777775</v>
      </c>
      <c r="G23" s="772">
        <v>38202.837</v>
      </c>
      <c r="H23" s="772">
        <v>49837.355727272734</v>
      </c>
      <c r="I23" s="772">
        <v>50686.540800000002</v>
      </c>
      <c r="J23" s="772">
        <v>103309.55286363635</v>
      </c>
      <c r="K23" s="772">
        <v>53553.069850000007</v>
      </c>
      <c r="L23" s="772">
        <v>44884.550315789471</v>
      </c>
      <c r="M23" s="772">
        <v>62379.115636363633</v>
      </c>
      <c r="N23" s="772">
        <v>46806.451300000001</v>
      </c>
      <c r="O23" s="772">
        <v>107024.62645000001</v>
      </c>
      <c r="P23" s="772">
        <v>91702.392062500003</v>
      </c>
      <c r="Q23" s="772">
        <v>110786.66468181819</v>
      </c>
      <c r="R23" s="772">
        <v>107089.75961111112</v>
      </c>
      <c r="S23" s="772">
        <v>149476.0367727273</v>
      </c>
      <c r="T23" s="772">
        <v>73763.29604999999</v>
      </c>
      <c r="U23" s="772">
        <v>221340.77870000005</v>
      </c>
      <c r="V23" s="772">
        <v>288186.65147619043</v>
      </c>
      <c r="W23" s="772">
        <v>216895.8357777778</v>
      </c>
      <c r="X23" s="772">
        <v>731328.29942857136</v>
      </c>
      <c r="Y23" s="772">
        <v>323892.94623809523</v>
      </c>
      <c r="Z23" s="772">
        <v>344613.35255000001</v>
      </c>
      <c r="AA23" s="772">
        <v>477833.19084210525</v>
      </c>
      <c r="AB23" s="772">
        <v>257946.66811764706</v>
      </c>
      <c r="AC23" s="772">
        <v>452550.07708695653</v>
      </c>
      <c r="AD23" s="772">
        <v>508576.09758823528</v>
      </c>
      <c r="AE23" s="772">
        <v>502651.75969565212</v>
      </c>
      <c r="AF23" s="772">
        <v>683174.23690000013</v>
      </c>
      <c r="AG23" s="772">
        <v>944077.364952381</v>
      </c>
      <c r="AH23" s="772">
        <v>683036.81423809519</v>
      </c>
      <c r="AI23" s="772">
        <v>748529.08738888893</v>
      </c>
      <c r="AJ23" s="772">
        <v>777795.18036363635</v>
      </c>
      <c r="AK23" s="772">
        <v>720871.06652380957</v>
      </c>
      <c r="AL23" s="772">
        <v>1217317.2615</v>
      </c>
      <c r="AM23" s="772">
        <v>1256925.7988499999</v>
      </c>
      <c r="AN23" s="772">
        <v>836965.7432222222</v>
      </c>
      <c r="AO23" s="772">
        <v>1073298.0933000001</v>
      </c>
      <c r="AP23" s="772">
        <v>1211550.4603809523</v>
      </c>
      <c r="AQ23" s="772">
        <v>1016958.2951</v>
      </c>
      <c r="AR23" s="772">
        <v>1400590.9467499999</v>
      </c>
      <c r="AS23" s="772">
        <v>1696110.8487826088</v>
      </c>
      <c r="AT23" s="772">
        <v>1512337.3112222224</v>
      </c>
      <c r="AU23" s="772">
        <v>1441166.8535238095</v>
      </c>
      <c r="AV23" s="772">
        <v>1387096.9280454544</v>
      </c>
      <c r="AW23" s="772">
        <v>1260881.9123333332</v>
      </c>
      <c r="AX23" s="772">
        <v>1568677.7283999999</v>
      </c>
      <c r="AY23" s="772">
        <v>1875857.861736842</v>
      </c>
      <c r="AZ23" s="772">
        <v>1753001.1936842105</v>
      </c>
      <c r="BA23" s="772">
        <v>2054424.245388889</v>
      </c>
      <c r="BB23" s="772">
        <v>1952024.6869523809</v>
      </c>
      <c r="BC23" s="772">
        <v>2216966.2313157893</v>
      </c>
      <c r="BD23" s="772">
        <v>2431054.1181904762</v>
      </c>
      <c r="BE23" s="772">
        <v>2630314.5728571424</v>
      </c>
      <c r="BF23" s="772">
        <v>2375889.9097777773</v>
      </c>
      <c r="BG23" s="772">
        <v>3309003.0470454548</v>
      </c>
    </row>
    <row r="24" spans="1:59" s="774" customFormat="1" ht="15" customHeight="1" thickBot="1">
      <c r="A24" s="1681"/>
      <c r="B24" s="1682"/>
      <c r="C24" s="742" t="s">
        <v>31</v>
      </c>
      <c r="D24" s="744">
        <v>251.28026975553334</v>
      </c>
      <c r="E24" s="744">
        <v>383.63614443286355</v>
      </c>
      <c r="F24" s="744">
        <v>634.89600289822226</v>
      </c>
      <c r="G24" s="744">
        <v>529.23559616976183</v>
      </c>
      <c r="H24" s="744">
        <v>698.82513822777275</v>
      </c>
      <c r="I24" s="744">
        <v>705.08919577539996</v>
      </c>
      <c r="J24" s="744">
        <v>1106.2794149025908</v>
      </c>
      <c r="K24" s="744">
        <v>734.86917920725</v>
      </c>
      <c r="L24" s="744">
        <v>541.38560591621047</v>
      </c>
      <c r="M24" s="744">
        <v>652.34816253395456</v>
      </c>
      <c r="N24" s="744">
        <v>632.29528509745001</v>
      </c>
      <c r="O24" s="744">
        <v>1190.6953742022001</v>
      </c>
      <c r="P24" s="744">
        <v>1086.916902616375</v>
      </c>
      <c r="Q24" s="744">
        <v>1339.2051859947273</v>
      </c>
      <c r="R24" s="744">
        <v>1303.9059071719444</v>
      </c>
      <c r="S24" s="744">
        <v>1403.8654055037271</v>
      </c>
      <c r="T24" s="744">
        <v>864.92174181039991</v>
      </c>
      <c r="U24" s="744">
        <v>2074.1365354336999</v>
      </c>
      <c r="V24" s="744">
        <v>2470.8769427101424</v>
      </c>
      <c r="W24" s="744">
        <v>1744.6329492599443</v>
      </c>
      <c r="X24" s="744">
        <v>2944.4584207160474</v>
      </c>
      <c r="Y24" s="744">
        <v>3460.7931306800479</v>
      </c>
      <c r="Z24" s="744">
        <v>3765.4735252725004</v>
      </c>
      <c r="AA24" s="744">
        <v>4969.2152403476839</v>
      </c>
      <c r="AB24" s="744">
        <v>3311.1686604137053</v>
      </c>
      <c r="AC24" s="744">
        <v>7060.3743579189995</v>
      </c>
      <c r="AD24" s="744">
        <v>6093.7565089571171</v>
      </c>
      <c r="AE24" s="744">
        <v>8802.7411444234349</v>
      </c>
      <c r="AF24" s="744">
        <v>8882.67732849405</v>
      </c>
      <c r="AG24" s="744">
        <v>16489.667845216525</v>
      </c>
      <c r="AH24" s="744">
        <v>15466.955930834092</v>
      </c>
      <c r="AI24" s="744">
        <v>14775.612307020001</v>
      </c>
      <c r="AJ24" s="744">
        <v>18638.299199586363</v>
      </c>
      <c r="AK24" s="744">
        <v>11902.908624572237</v>
      </c>
      <c r="AL24" s="744">
        <v>26392.425468464102</v>
      </c>
      <c r="AM24" s="744">
        <v>20620.6434435843</v>
      </c>
      <c r="AN24" s="744">
        <v>12723.6892168755</v>
      </c>
      <c r="AO24" s="744">
        <v>15586.310783651797</v>
      </c>
      <c r="AP24" s="744">
        <v>17488.750879927287</v>
      </c>
      <c r="AQ24" s="744">
        <v>14437.73467616615</v>
      </c>
      <c r="AR24" s="744">
        <v>19114.599501957498</v>
      </c>
      <c r="AS24" s="744">
        <v>24212.833658139698</v>
      </c>
      <c r="AT24" s="744">
        <v>18343.876414513001</v>
      </c>
      <c r="AU24" s="744">
        <v>19336.17804963962</v>
      </c>
      <c r="AV24" s="744">
        <v>16778.435972087362</v>
      </c>
      <c r="AW24" s="744">
        <v>15628.994864400334</v>
      </c>
      <c r="AX24" s="744">
        <v>19528.98915139875</v>
      </c>
      <c r="AY24" s="744">
        <v>21821.144147389263</v>
      </c>
      <c r="AZ24" s="744">
        <v>21899.573136363364</v>
      </c>
      <c r="BA24" s="744">
        <v>23434.117339452168</v>
      </c>
      <c r="BB24" s="744">
        <v>22578.812992541476</v>
      </c>
      <c r="BC24" s="744">
        <v>23726.309568547789</v>
      </c>
      <c r="BD24" s="744">
        <v>25561.097695869521</v>
      </c>
      <c r="BE24" s="744">
        <v>27210.911413477334</v>
      </c>
      <c r="BF24" s="744">
        <v>25836.093492233278</v>
      </c>
      <c r="BG24" s="744">
        <v>36032.561396129684</v>
      </c>
    </row>
    <row r="25" spans="1:59" s="774" customFormat="1" ht="15" customHeight="1" thickBot="1">
      <c r="A25" s="1681"/>
      <c r="B25" s="1682"/>
      <c r="C25" s="748" t="s">
        <v>176</v>
      </c>
      <c r="D25" s="750">
        <v>1490</v>
      </c>
      <c r="E25" s="750">
        <v>2147.7272727272725</v>
      </c>
      <c r="F25" s="750">
        <v>3387.3333333333335</v>
      </c>
      <c r="G25" s="750">
        <v>2671.5714285714284</v>
      </c>
      <c r="H25" s="750">
        <v>4885.681818181818</v>
      </c>
      <c r="I25" s="750">
        <v>5409.75</v>
      </c>
      <c r="J25" s="750">
        <v>5502.636363636364</v>
      </c>
      <c r="K25" s="750">
        <v>3888.25</v>
      </c>
      <c r="L25" s="750">
        <v>3699.7368421052633</v>
      </c>
      <c r="M25" s="750">
        <v>3817.818181818182</v>
      </c>
      <c r="N25" s="750">
        <v>3983.25</v>
      </c>
      <c r="O25" s="750">
        <v>5662.15</v>
      </c>
      <c r="P25" s="750">
        <v>5250.0625</v>
      </c>
      <c r="Q25" s="750">
        <v>6183.045454545455</v>
      </c>
      <c r="R25" s="750">
        <v>5998.7777777777774</v>
      </c>
      <c r="S25" s="750">
        <v>5933.454545454545</v>
      </c>
      <c r="T25" s="750">
        <v>4286.75</v>
      </c>
      <c r="U25" s="750">
        <v>6680.85</v>
      </c>
      <c r="V25" s="750">
        <v>7975</v>
      </c>
      <c r="W25" s="750">
        <v>7394.1111111111113</v>
      </c>
      <c r="X25" s="750">
        <v>9117.4285714285706</v>
      </c>
      <c r="Y25" s="750">
        <v>11963.952380952382</v>
      </c>
      <c r="Z25" s="750">
        <v>12690.9</v>
      </c>
      <c r="AA25" s="750">
        <v>18322.42105263158</v>
      </c>
      <c r="AB25" s="750">
        <v>17434.764705882353</v>
      </c>
      <c r="AC25" s="750">
        <v>47923.260869565216</v>
      </c>
      <c r="AD25" s="750">
        <v>35662.352941176468</v>
      </c>
      <c r="AE25" s="750">
        <v>85845.173913043473</v>
      </c>
      <c r="AF25" s="750">
        <v>80962.149999999994</v>
      </c>
      <c r="AG25" s="750">
        <v>114315.80952380953</v>
      </c>
      <c r="AH25" s="750">
        <v>112102.52380952382</v>
      </c>
      <c r="AI25" s="750">
        <v>95251.166666666672</v>
      </c>
      <c r="AJ25" s="750">
        <v>189884.31818181818</v>
      </c>
      <c r="AK25" s="750">
        <v>104652</v>
      </c>
      <c r="AL25" s="750">
        <v>203413.45</v>
      </c>
      <c r="AM25" s="750">
        <v>133171.1</v>
      </c>
      <c r="AN25" s="750">
        <v>75538.555555555562</v>
      </c>
      <c r="AO25" s="750">
        <v>82732.100000000006</v>
      </c>
      <c r="AP25" s="750">
        <v>88530.095238095237</v>
      </c>
      <c r="AQ25" s="750">
        <v>72084.100000000006</v>
      </c>
      <c r="AR25" s="750">
        <v>80900.125</v>
      </c>
      <c r="AS25" s="750">
        <v>125442.13043478261</v>
      </c>
      <c r="AT25" s="750">
        <v>87286.333333333328</v>
      </c>
      <c r="AU25" s="750">
        <v>99958.476190476184</v>
      </c>
      <c r="AV25" s="750">
        <v>72977.636363636368</v>
      </c>
      <c r="AW25" s="750">
        <v>68200.095238095237</v>
      </c>
      <c r="AX25" s="750">
        <v>89453.55</v>
      </c>
      <c r="AY25" s="750">
        <v>88493.68421052632</v>
      </c>
      <c r="AZ25" s="750">
        <v>86271.31578947368</v>
      </c>
      <c r="BA25" s="750">
        <v>84014.166666666672</v>
      </c>
      <c r="BB25" s="750">
        <v>71074.142857142855</v>
      </c>
      <c r="BC25" s="750">
        <v>63657.57894736842</v>
      </c>
      <c r="BD25" s="750">
        <v>66251.571428571435</v>
      </c>
      <c r="BE25" s="750">
        <v>59428.809523809527</v>
      </c>
      <c r="BF25" s="750">
        <v>50280.722222222219</v>
      </c>
      <c r="BG25" s="750">
        <v>87779.681818181823</v>
      </c>
    </row>
    <row r="26" spans="1:59" s="774" customFormat="1" ht="15" customHeight="1">
      <c r="A26" s="2"/>
      <c r="B26" s="2"/>
      <c r="C26" s="769" t="s">
        <v>308</v>
      </c>
      <c r="D26" s="773">
        <v>15</v>
      </c>
      <c r="E26" s="773">
        <v>22</v>
      </c>
      <c r="F26" s="773">
        <v>18</v>
      </c>
      <c r="G26" s="773">
        <v>21</v>
      </c>
      <c r="H26" s="773">
        <v>22</v>
      </c>
      <c r="I26" s="773">
        <v>20</v>
      </c>
      <c r="J26" s="773">
        <v>22</v>
      </c>
      <c r="K26" s="773">
        <v>20</v>
      </c>
      <c r="L26" s="773">
        <v>19</v>
      </c>
      <c r="M26" s="773">
        <v>22</v>
      </c>
      <c r="N26" s="773">
        <v>20</v>
      </c>
      <c r="O26" s="773">
        <v>20</v>
      </c>
      <c r="P26" s="773">
        <v>16</v>
      </c>
      <c r="Q26" s="773">
        <v>22</v>
      </c>
      <c r="R26" s="773">
        <v>18</v>
      </c>
      <c r="S26" s="773">
        <v>22</v>
      </c>
      <c r="T26" s="773">
        <v>20</v>
      </c>
      <c r="U26" s="773">
        <v>20</v>
      </c>
      <c r="V26" s="773">
        <v>21</v>
      </c>
      <c r="W26" s="773">
        <v>18</v>
      </c>
      <c r="X26" s="773">
        <v>21</v>
      </c>
      <c r="Y26" s="773">
        <v>21</v>
      </c>
      <c r="Z26" s="773">
        <v>20</v>
      </c>
      <c r="AA26" s="773">
        <v>19</v>
      </c>
      <c r="AB26" s="773">
        <v>17</v>
      </c>
      <c r="AC26" s="773">
        <v>23</v>
      </c>
      <c r="AD26" s="773">
        <v>17</v>
      </c>
      <c r="AE26" s="773">
        <v>23</v>
      </c>
      <c r="AF26" s="773">
        <v>20</v>
      </c>
      <c r="AG26" s="773">
        <v>21</v>
      </c>
      <c r="AH26" s="773">
        <v>21</v>
      </c>
      <c r="AI26" s="773">
        <v>18</v>
      </c>
      <c r="AJ26" s="773">
        <v>22</v>
      </c>
      <c r="AK26" s="773">
        <v>21</v>
      </c>
      <c r="AL26" s="773">
        <v>20</v>
      </c>
      <c r="AM26" s="773">
        <v>20</v>
      </c>
      <c r="AN26" s="773">
        <v>18</v>
      </c>
      <c r="AO26" s="773">
        <v>20</v>
      </c>
      <c r="AP26" s="773">
        <v>21</v>
      </c>
      <c r="AQ26" s="773">
        <v>20</v>
      </c>
      <c r="AR26" s="773">
        <v>16</v>
      </c>
      <c r="AS26" s="773">
        <v>23</v>
      </c>
      <c r="AT26" s="773">
        <v>18</v>
      </c>
      <c r="AU26" s="773">
        <v>21</v>
      </c>
      <c r="AV26" s="773">
        <v>22</v>
      </c>
      <c r="AW26" s="773">
        <v>21</v>
      </c>
      <c r="AX26" s="773">
        <v>20</v>
      </c>
      <c r="AY26" s="773">
        <v>19</v>
      </c>
      <c r="AZ26" s="773">
        <v>19</v>
      </c>
      <c r="BA26" s="773">
        <v>18</v>
      </c>
      <c r="BB26" s="773">
        <v>21</v>
      </c>
      <c r="BC26" s="773">
        <v>19</v>
      </c>
      <c r="BD26" s="773">
        <v>21</v>
      </c>
      <c r="BE26" s="773">
        <v>21</v>
      </c>
      <c r="BF26" s="773">
        <v>18</v>
      </c>
      <c r="BG26" s="773">
        <v>22</v>
      </c>
    </row>
    <row r="28" spans="1:59" ht="15" thickBot="1"/>
    <row r="29" spans="1:59" ht="38.25" thickBot="1">
      <c r="A29" s="1696"/>
      <c r="B29" s="1505" t="s">
        <v>19</v>
      </c>
      <c r="C29" s="1505" t="s">
        <v>1402</v>
      </c>
      <c r="D29" s="1456" t="s">
        <v>214</v>
      </c>
      <c r="E29" s="1456"/>
      <c r="F29" s="1527"/>
      <c r="G29" s="356" t="s">
        <v>1687</v>
      </c>
      <c r="H29" s="1683" t="s">
        <v>215</v>
      </c>
      <c r="I29" s="1456"/>
    </row>
    <row r="30" spans="1:59" ht="34.5">
      <c r="A30" s="1697"/>
      <c r="B30" s="1506"/>
      <c r="C30" s="1506"/>
      <c r="D30" s="463" t="s">
        <v>5949</v>
      </c>
      <c r="E30" s="463" t="s">
        <v>5751</v>
      </c>
      <c r="F30" s="463" t="s">
        <v>5951</v>
      </c>
      <c r="G30" s="775" t="s">
        <v>5952</v>
      </c>
      <c r="H30" s="181" t="s">
        <v>1683</v>
      </c>
      <c r="I30" s="464" t="s">
        <v>305</v>
      </c>
    </row>
    <row r="31" spans="1:59" ht="17.25" customHeight="1">
      <c r="A31" s="1510" t="s">
        <v>1689</v>
      </c>
      <c r="B31" s="278" t="s">
        <v>17</v>
      </c>
      <c r="C31" s="781" t="s">
        <v>1060</v>
      </c>
      <c r="D31" s="776">
        <v>41139964.520999998</v>
      </c>
      <c r="E31" s="151">
        <v>25267764.068999998</v>
      </c>
      <c r="F31" s="776">
        <v>24232819.405999999</v>
      </c>
      <c r="G31" s="777">
        <v>233689571.044</v>
      </c>
      <c r="H31" s="362">
        <v>0.62816007022453424</v>
      </c>
      <c r="I31" s="361">
        <v>0.69769616286637381</v>
      </c>
    </row>
    <row r="32" spans="1:59" ht="17.25">
      <c r="A32" s="1510"/>
      <c r="B32" s="278" t="s">
        <v>18</v>
      </c>
      <c r="C32" s="781" t="s">
        <v>144</v>
      </c>
      <c r="D32" s="776">
        <v>30908525.203000002</v>
      </c>
      <c r="E32" s="151">
        <v>17089818.528999999</v>
      </c>
      <c r="F32" s="776">
        <v>5639145.068</v>
      </c>
      <c r="G32" s="777">
        <v>137995580.51299998</v>
      </c>
      <c r="H32" s="362">
        <v>0.8085929438367534</v>
      </c>
      <c r="I32" s="361">
        <v>4.48106580523954</v>
      </c>
    </row>
    <row r="33" spans="1:9" ht="17.25">
      <c r="A33" s="1510"/>
      <c r="B33" s="278" t="s">
        <v>166</v>
      </c>
      <c r="C33" s="781" t="s">
        <v>1061</v>
      </c>
      <c r="D33" s="776">
        <v>749477.31099999999</v>
      </c>
      <c r="E33" s="776">
        <v>408415.77799999999</v>
      </c>
      <c r="F33" s="776">
        <v>392339.45</v>
      </c>
      <c r="G33" s="777">
        <v>3567589.0069999993</v>
      </c>
      <c r="H33" s="362">
        <v>0.83508412596146075</v>
      </c>
      <c r="I33" s="361">
        <v>0.9102777225180898</v>
      </c>
    </row>
    <row r="34" spans="1:9" ht="18" thickBot="1">
      <c r="A34" s="1512"/>
      <c r="B34" s="317" t="s">
        <v>167</v>
      </c>
      <c r="C34" s="782" t="s">
        <v>1062</v>
      </c>
      <c r="D34" s="778">
        <v>100</v>
      </c>
      <c r="E34" s="151">
        <v>20</v>
      </c>
      <c r="F34" s="778">
        <v>200</v>
      </c>
      <c r="G34" s="779">
        <v>1623.277</v>
      </c>
      <c r="H34" s="421">
        <v>4</v>
      </c>
      <c r="I34" s="420">
        <v>-0.5</v>
      </c>
    </row>
    <row r="35" spans="1:9" ht="17.25" customHeight="1">
      <c r="A35" s="1508" t="s">
        <v>1688</v>
      </c>
      <c r="B35" s="278" t="s">
        <v>17</v>
      </c>
      <c r="C35" s="781" t="s">
        <v>1060</v>
      </c>
      <c r="D35" s="776">
        <v>428420.23474636598</v>
      </c>
      <c r="E35" s="780">
        <v>261516.85370855901</v>
      </c>
      <c r="F35" s="776">
        <v>307818.72777435102</v>
      </c>
      <c r="G35" s="777">
        <v>2424196.2111826721</v>
      </c>
      <c r="H35" s="362">
        <v>0.63821271428956661</v>
      </c>
      <c r="I35" s="361">
        <v>0.39179392314434769</v>
      </c>
    </row>
    <row r="36" spans="1:9" ht="17.25">
      <c r="A36" s="1510"/>
      <c r="B36" s="278" t="s">
        <v>18</v>
      </c>
      <c r="C36" s="781" t="s">
        <v>144</v>
      </c>
      <c r="D36" s="776">
        <v>341553.11583028501</v>
      </c>
      <c r="E36" s="776">
        <v>192521.57303551899</v>
      </c>
      <c r="F36" s="776">
        <v>89304.407256202001</v>
      </c>
      <c r="G36" s="777">
        <v>1600577.5571608357</v>
      </c>
      <c r="H36" s="362">
        <v>0.7741030807351168</v>
      </c>
      <c r="I36" s="361">
        <v>2.8245941754074502</v>
      </c>
    </row>
    <row r="37" spans="1:9" ht="17.25">
      <c r="A37" s="1510"/>
      <c r="B37" s="278" t="s">
        <v>166</v>
      </c>
      <c r="C37" s="781" t="s">
        <v>1061</v>
      </c>
      <c r="D37" s="776">
        <v>22742.103838202001</v>
      </c>
      <c r="E37" s="776">
        <v>11011.082736121001</v>
      </c>
      <c r="F37" s="776">
        <v>8935.1452118790003</v>
      </c>
      <c r="G37" s="777">
        <v>104052.486061006</v>
      </c>
      <c r="H37" s="362">
        <v>1.0653830675159943</v>
      </c>
      <c r="I37" s="361">
        <v>1.5452416607585824</v>
      </c>
    </row>
    <row r="38" spans="1:9" ht="18" thickBot="1">
      <c r="A38" s="1512"/>
      <c r="B38" s="317" t="s">
        <v>167</v>
      </c>
      <c r="C38" s="782" t="s">
        <v>1062</v>
      </c>
      <c r="D38" s="778">
        <v>0.89629999999999999</v>
      </c>
      <c r="E38" s="1225">
        <v>0.17338000000000001</v>
      </c>
      <c r="F38" s="1225">
        <v>1.4588000000000001</v>
      </c>
      <c r="G38" s="779">
        <v>12.926813643999999</v>
      </c>
      <c r="H38" s="421">
        <v>4.1695697312262077</v>
      </c>
      <c r="I38" s="420">
        <v>-0.38559089662736501</v>
      </c>
    </row>
    <row r="39" spans="1:9" ht="17.25">
      <c r="A39" s="1508" t="s">
        <v>176</v>
      </c>
      <c r="B39" s="278" t="s">
        <v>17</v>
      </c>
      <c r="C39" s="781" t="s">
        <v>1060</v>
      </c>
      <c r="D39" s="776">
        <v>1242262</v>
      </c>
      <c r="E39" s="780">
        <v>641381</v>
      </c>
      <c r="F39" s="776">
        <v>1779073</v>
      </c>
      <c r="G39" s="777">
        <v>8059703</v>
      </c>
      <c r="H39" s="362">
        <v>0.93685500505939534</v>
      </c>
      <c r="I39" s="361">
        <v>-0.30173635370780172</v>
      </c>
    </row>
    <row r="40" spans="1:9" ht="17.25">
      <c r="A40" s="1510"/>
      <c r="B40" s="278" t="s">
        <v>18</v>
      </c>
      <c r="C40" s="781" t="s">
        <v>144</v>
      </c>
      <c r="D40" s="776">
        <v>550716</v>
      </c>
      <c r="E40" s="776">
        <v>184921</v>
      </c>
      <c r="F40" s="776">
        <v>208123</v>
      </c>
      <c r="G40" s="777">
        <v>2395801</v>
      </c>
      <c r="H40" s="362">
        <v>1.9781149788287973</v>
      </c>
      <c r="I40" s="361">
        <v>1.6461083109507357</v>
      </c>
    </row>
    <row r="41" spans="1:9" ht="17.25">
      <c r="A41" s="1510"/>
      <c r="B41" s="278" t="s">
        <v>166</v>
      </c>
      <c r="C41" s="781" t="s">
        <v>1061</v>
      </c>
      <c r="D41" s="776">
        <v>138174</v>
      </c>
      <c r="E41" s="776">
        <v>78750</v>
      </c>
      <c r="F41" s="776">
        <v>111931</v>
      </c>
      <c r="G41" s="777">
        <v>873444</v>
      </c>
      <c r="H41" s="362">
        <v>0.75459047619047626</v>
      </c>
      <c r="I41" s="361">
        <v>0.23445694222333402</v>
      </c>
    </row>
    <row r="42" spans="1:9" ht="18" thickBot="1">
      <c r="A42" s="1512"/>
      <c r="B42" s="317" t="s">
        <v>167</v>
      </c>
      <c r="C42" s="782" t="s">
        <v>1062</v>
      </c>
      <c r="D42" s="778">
        <v>1</v>
      </c>
      <c r="E42" s="778">
        <v>1</v>
      </c>
      <c r="F42" s="778">
        <v>1</v>
      </c>
      <c r="G42" s="779">
        <v>7</v>
      </c>
      <c r="H42" s="421">
        <v>0</v>
      </c>
      <c r="I42" s="420">
        <v>0</v>
      </c>
    </row>
    <row r="43" spans="1:9">
      <c r="A43" s="1684" t="s">
        <v>48</v>
      </c>
      <c r="B43" s="1685"/>
      <c r="C43" s="783" t="s">
        <v>1972</v>
      </c>
      <c r="D43" s="1003">
        <v>72798067.035000011</v>
      </c>
      <c r="E43" s="1004">
        <v>42766018.375999995</v>
      </c>
      <c r="F43" s="1003">
        <v>30264503.923999999</v>
      </c>
      <c r="G43" s="1005">
        <v>375254363.84100002</v>
      </c>
      <c r="H43" s="900">
        <v>0.70224093332602133</v>
      </c>
      <c r="I43" s="901">
        <v>1.4053943596039105</v>
      </c>
    </row>
    <row r="44" spans="1:9">
      <c r="A44" s="1686"/>
      <c r="B44" s="1687"/>
      <c r="C44" s="783" t="s">
        <v>1686</v>
      </c>
      <c r="D44" s="1003">
        <v>792716.35071485303</v>
      </c>
      <c r="E44" s="1003">
        <v>465049.68286019901</v>
      </c>
      <c r="F44" s="1003">
        <v>406059.73904243205</v>
      </c>
      <c r="G44" s="1005">
        <v>4128839.181218158</v>
      </c>
      <c r="H44" s="900">
        <v>0.70458421955994655</v>
      </c>
      <c r="I44" s="901">
        <v>0.95221607683695164</v>
      </c>
    </row>
    <row r="45" spans="1:9" ht="15" thickBot="1">
      <c r="A45" s="1688"/>
      <c r="B45" s="1689"/>
      <c r="C45" s="784" t="s">
        <v>176</v>
      </c>
      <c r="D45" s="1006">
        <v>1931153</v>
      </c>
      <c r="E45" s="1006">
        <v>905053</v>
      </c>
      <c r="F45" s="1006">
        <v>2099128</v>
      </c>
      <c r="G45" s="1007">
        <v>11328955</v>
      </c>
      <c r="H45" s="905">
        <v>1.1337457585356878</v>
      </c>
      <c r="I45" s="906">
        <v>-8.0021323139894296E-2</v>
      </c>
    </row>
    <row r="46" spans="1:9" ht="16.5" customHeight="1">
      <c r="A46" s="1690" t="s">
        <v>168</v>
      </c>
      <c r="B46" s="1691"/>
      <c r="C46" s="785" t="s">
        <v>1972</v>
      </c>
      <c r="D46" s="1008">
        <v>3309003.0470454548</v>
      </c>
      <c r="E46" s="1009">
        <v>2375889.9097777773</v>
      </c>
      <c r="F46" s="1008">
        <v>1441166.8535238095</v>
      </c>
      <c r="G46" s="1010">
        <v>18722678.005212124</v>
      </c>
      <c r="H46" s="1011">
        <v>0.39274258181219923</v>
      </c>
      <c r="I46" s="1012">
        <v>1.2960582523491873</v>
      </c>
    </row>
    <row r="47" spans="1:9">
      <c r="A47" s="1692"/>
      <c r="B47" s="1693"/>
      <c r="C47" s="785" t="s">
        <v>1686</v>
      </c>
      <c r="D47" s="1008">
        <v>36032.561396129684</v>
      </c>
      <c r="E47" s="1008">
        <v>25836.093492233278</v>
      </c>
      <c r="F47" s="1008">
        <v>19336.17804963962</v>
      </c>
      <c r="G47" s="1010">
        <v>206279.47703461463</v>
      </c>
      <c r="H47" s="1011">
        <v>0.39465981600359279</v>
      </c>
      <c r="I47" s="1012">
        <v>0.86347898243527199</v>
      </c>
    </row>
    <row r="48" spans="1:9" ht="15" thickBot="1">
      <c r="A48" s="1694"/>
      <c r="B48" s="1695"/>
      <c r="C48" s="786" t="s">
        <v>176</v>
      </c>
      <c r="D48" s="1013">
        <v>87779.681818181823</v>
      </c>
      <c r="E48" s="1013">
        <v>50280.722222222219</v>
      </c>
      <c r="F48" s="1013">
        <v>99958.476190476184</v>
      </c>
      <c r="G48" s="1014">
        <v>568757.98925343668</v>
      </c>
      <c r="H48" s="1015">
        <v>0.7457919842564722</v>
      </c>
      <c r="I48" s="1016">
        <v>-0.12183853572444447</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L33" sqref="L33"/>
    </sheetView>
  </sheetViews>
  <sheetFormatPr defaultColWidth="9.125" defaultRowHeight="14.25"/>
  <cols>
    <col min="1" max="1" width="30" style="45" customWidth="1"/>
    <col min="2" max="2" width="15.25" style="45" customWidth="1"/>
    <col min="3" max="3" width="14" style="45" customWidth="1"/>
    <col min="4" max="26" width="9.625" style="45" customWidth="1"/>
    <col min="27" max="16384" width="9.125" style="45"/>
  </cols>
  <sheetData>
    <row r="1" spans="1:36">
      <c r="A1" s="56"/>
      <c r="B1" s="818" t="s">
        <v>268</v>
      </c>
      <c r="C1" s="818" t="s">
        <v>269</v>
      </c>
      <c r="D1" s="818" t="s">
        <v>270</v>
      </c>
      <c r="E1" s="818" t="s">
        <v>271</v>
      </c>
      <c r="F1" s="818" t="s">
        <v>272</v>
      </c>
      <c r="G1" s="818" t="s">
        <v>273</v>
      </c>
      <c r="H1" s="818" t="s">
        <v>274</v>
      </c>
      <c r="I1" s="818" t="s">
        <v>275</v>
      </c>
      <c r="J1" s="818" t="s">
        <v>276</v>
      </c>
      <c r="K1" s="818" t="s">
        <v>277</v>
      </c>
      <c r="L1" s="818" t="s">
        <v>278</v>
      </c>
      <c r="M1" s="818" t="s">
        <v>279</v>
      </c>
      <c r="N1" s="818" t="s">
        <v>264</v>
      </c>
      <c r="O1" s="818" t="s">
        <v>1206</v>
      </c>
      <c r="P1" s="818" t="s">
        <v>1246</v>
      </c>
      <c r="Q1" s="818" t="s">
        <v>1302</v>
      </c>
      <c r="R1" s="818" t="s">
        <v>1307</v>
      </c>
      <c r="S1" s="818" t="s">
        <v>1360</v>
      </c>
      <c r="T1" s="818" t="s">
        <v>1381</v>
      </c>
      <c r="U1" s="818" t="s">
        <v>1442</v>
      </c>
      <c r="V1" s="818" t="s">
        <v>1485</v>
      </c>
      <c r="W1" s="818" t="s">
        <v>1516</v>
      </c>
      <c r="X1" s="818" t="s">
        <v>1490</v>
      </c>
      <c r="Y1" s="818" t="s">
        <v>1601</v>
      </c>
      <c r="Z1" s="818" t="s">
        <v>1693</v>
      </c>
      <c r="AA1" s="818" t="s">
        <v>1741</v>
      </c>
      <c r="AB1" s="818" t="s">
        <v>1775</v>
      </c>
      <c r="AC1" s="942" t="s">
        <v>1809</v>
      </c>
      <c r="AD1" s="942" t="s">
        <v>1891</v>
      </c>
      <c r="AE1" s="942" t="s">
        <v>1892</v>
      </c>
      <c r="AF1" s="942" t="s">
        <v>1930</v>
      </c>
      <c r="AG1" s="942" t="s">
        <v>1959</v>
      </c>
      <c r="AH1" s="942" t="s">
        <v>2095</v>
      </c>
      <c r="AI1" s="942" t="s">
        <v>2096</v>
      </c>
      <c r="AJ1" s="942" t="s">
        <v>2097</v>
      </c>
    </row>
    <row r="2" spans="1:36">
      <c r="A2" s="817" t="s">
        <v>280</v>
      </c>
      <c r="B2" s="727">
        <v>82</v>
      </c>
      <c r="C2" s="727">
        <v>81</v>
      </c>
      <c r="D2" s="727">
        <v>77</v>
      </c>
      <c r="E2" s="727">
        <v>76</v>
      </c>
      <c r="F2" s="727">
        <v>76</v>
      </c>
      <c r="G2" s="727">
        <v>70</v>
      </c>
      <c r="H2" s="727">
        <v>71</v>
      </c>
      <c r="I2" s="727">
        <v>71</v>
      </c>
      <c r="J2" s="727">
        <v>71</v>
      </c>
      <c r="K2" s="727">
        <v>69</v>
      </c>
      <c r="L2" s="727">
        <v>69</v>
      </c>
      <c r="M2" s="727">
        <v>69</v>
      </c>
      <c r="N2" s="727">
        <v>68</v>
      </c>
      <c r="O2" s="727">
        <v>67</v>
      </c>
      <c r="P2" s="727">
        <v>66</v>
      </c>
      <c r="Q2" s="727">
        <v>66</v>
      </c>
      <c r="R2" s="727">
        <v>67</v>
      </c>
      <c r="S2" s="727">
        <v>66</v>
      </c>
      <c r="T2" s="727">
        <v>65</v>
      </c>
      <c r="U2" s="727">
        <v>65</v>
      </c>
      <c r="V2" s="727">
        <v>66</v>
      </c>
      <c r="W2" s="727">
        <v>66</v>
      </c>
      <c r="X2" s="727">
        <v>66</v>
      </c>
      <c r="Y2" s="727">
        <v>66</v>
      </c>
      <c r="Z2" s="727">
        <v>66</v>
      </c>
      <c r="AA2" s="727">
        <v>66</v>
      </c>
      <c r="AB2" s="727">
        <v>67</v>
      </c>
      <c r="AC2" s="727">
        <v>67</v>
      </c>
      <c r="AD2" s="727">
        <v>68</v>
      </c>
      <c r="AE2" s="727">
        <v>70</v>
      </c>
      <c r="AF2" s="727">
        <v>71</v>
      </c>
      <c r="AG2" s="727">
        <v>71</v>
      </c>
      <c r="AH2" s="727">
        <v>71</v>
      </c>
      <c r="AI2" s="727">
        <v>73</v>
      </c>
      <c r="AJ2" s="727">
        <v>73</v>
      </c>
    </row>
    <row r="3" spans="1:36">
      <c r="A3" s="817" t="s">
        <v>281</v>
      </c>
      <c r="B3" s="727">
        <v>70</v>
      </c>
      <c r="C3" s="727">
        <v>70</v>
      </c>
      <c r="D3" s="727">
        <v>71</v>
      </c>
      <c r="E3" s="727">
        <v>71</v>
      </c>
      <c r="F3" s="727">
        <v>71</v>
      </c>
      <c r="G3" s="727">
        <v>71</v>
      </c>
      <c r="H3" s="727">
        <v>72</v>
      </c>
      <c r="I3" s="727">
        <v>73</v>
      </c>
      <c r="J3" s="727">
        <v>73</v>
      </c>
      <c r="K3" s="727">
        <v>73</v>
      </c>
      <c r="L3" s="727">
        <v>74</v>
      </c>
      <c r="M3" s="727">
        <v>75</v>
      </c>
      <c r="N3" s="727">
        <v>75</v>
      </c>
      <c r="O3" s="727">
        <v>75</v>
      </c>
      <c r="P3" s="727">
        <v>76</v>
      </c>
      <c r="Q3" s="727">
        <v>75</v>
      </c>
      <c r="R3" s="727">
        <v>74</v>
      </c>
      <c r="S3" s="727">
        <v>74</v>
      </c>
      <c r="T3" s="727">
        <v>76</v>
      </c>
      <c r="U3" s="727">
        <v>78</v>
      </c>
      <c r="V3" s="727">
        <v>79</v>
      </c>
      <c r="W3" s="727">
        <v>79</v>
      </c>
      <c r="X3" s="727">
        <v>79</v>
      </c>
      <c r="Y3" s="727">
        <v>79</v>
      </c>
      <c r="Z3" s="727">
        <v>80</v>
      </c>
      <c r="AA3" s="727">
        <v>81</v>
      </c>
      <c r="AB3" s="727">
        <v>81</v>
      </c>
      <c r="AC3" s="727">
        <v>81</v>
      </c>
      <c r="AD3" s="727">
        <v>81</v>
      </c>
      <c r="AE3" s="727">
        <v>82</v>
      </c>
      <c r="AF3" s="727">
        <v>84</v>
      </c>
      <c r="AG3" s="727">
        <v>85</v>
      </c>
      <c r="AH3" s="727">
        <v>85</v>
      </c>
      <c r="AI3" s="727">
        <v>85</v>
      </c>
      <c r="AJ3" s="727">
        <v>86</v>
      </c>
    </row>
    <row r="4" spans="1:36">
      <c r="A4" s="817" t="s">
        <v>282</v>
      </c>
      <c r="B4" s="727">
        <v>20</v>
      </c>
      <c r="C4" s="727">
        <v>19</v>
      </c>
      <c r="D4" s="727">
        <v>20</v>
      </c>
      <c r="E4" s="727">
        <v>21</v>
      </c>
      <c r="F4" s="727">
        <v>20</v>
      </c>
      <c r="G4" s="727">
        <v>20</v>
      </c>
      <c r="H4" s="727">
        <v>20</v>
      </c>
      <c r="I4" s="727">
        <v>20</v>
      </c>
      <c r="J4" s="727">
        <v>20</v>
      </c>
      <c r="K4" s="727">
        <v>20</v>
      </c>
      <c r="L4" s="727">
        <v>20</v>
      </c>
      <c r="M4" s="727">
        <v>20</v>
      </c>
      <c r="N4" s="727">
        <v>20</v>
      </c>
      <c r="O4" s="727">
        <v>21</v>
      </c>
      <c r="P4" s="727">
        <v>21</v>
      </c>
      <c r="Q4" s="727">
        <v>21</v>
      </c>
      <c r="R4" s="727">
        <v>21</v>
      </c>
      <c r="S4" s="727">
        <v>21</v>
      </c>
      <c r="T4" s="727">
        <v>21</v>
      </c>
      <c r="U4" s="727">
        <v>21</v>
      </c>
      <c r="V4" s="727">
        <v>20</v>
      </c>
      <c r="W4" s="727">
        <v>20</v>
      </c>
      <c r="X4" s="727">
        <v>20</v>
      </c>
      <c r="Y4" s="727">
        <v>20</v>
      </c>
      <c r="Z4" s="727">
        <v>20</v>
      </c>
      <c r="AA4" s="727">
        <v>20</v>
      </c>
      <c r="AB4" s="727">
        <v>20</v>
      </c>
      <c r="AC4" s="727">
        <v>21</v>
      </c>
      <c r="AD4" s="727">
        <v>21</v>
      </c>
      <c r="AE4" s="727">
        <v>21</v>
      </c>
      <c r="AF4" s="727">
        <v>21</v>
      </c>
      <c r="AG4" s="727">
        <v>21</v>
      </c>
      <c r="AH4" s="727">
        <v>21</v>
      </c>
      <c r="AI4" s="727">
        <v>20</v>
      </c>
      <c r="AJ4" s="727">
        <v>20</v>
      </c>
    </row>
    <row r="5" spans="1:36">
      <c r="A5" s="817" t="s">
        <v>283</v>
      </c>
      <c r="B5" s="819">
        <v>28</v>
      </c>
      <c r="C5" s="819">
        <v>28</v>
      </c>
      <c r="D5" s="819">
        <v>28</v>
      </c>
      <c r="E5" s="819">
        <v>28</v>
      </c>
      <c r="F5" s="819">
        <v>30</v>
      </c>
      <c r="G5" s="819">
        <v>32</v>
      </c>
      <c r="H5" s="819">
        <v>32</v>
      </c>
      <c r="I5" s="819">
        <v>33</v>
      </c>
      <c r="J5" s="819">
        <v>33</v>
      </c>
      <c r="K5" s="819">
        <v>35</v>
      </c>
      <c r="L5" s="819">
        <v>36</v>
      </c>
      <c r="M5" s="819">
        <v>36</v>
      </c>
      <c r="N5" s="819">
        <v>37</v>
      </c>
      <c r="O5" s="819">
        <v>38</v>
      </c>
      <c r="P5" s="819">
        <v>38</v>
      </c>
      <c r="Q5" s="727">
        <v>38</v>
      </c>
      <c r="R5" s="727">
        <v>38</v>
      </c>
      <c r="S5" s="727">
        <v>39</v>
      </c>
      <c r="T5" s="727">
        <v>40</v>
      </c>
      <c r="U5" s="727">
        <v>42</v>
      </c>
      <c r="V5" s="727">
        <v>42</v>
      </c>
      <c r="W5" s="727">
        <v>42</v>
      </c>
      <c r="X5" s="727">
        <v>42</v>
      </c>
      <c r="Y5" s="727">
        <v>42</v>
      </c>
      <c r="Z5" s="727">
        <v>45</v>
      </c>
      <c r="AA5" s="727">
        <v>46</v>
      </c>
      <c r="AB5" s="727">
        <v>46</v>
      </c>
      <c r="AC5" s="727">
        <v>49</v>
      </c>
      <c r="AD5" s="727">
        <v>50</v>
      </c>
      <c r="AE5" s="727">
        <v>50</v>
      </c>
      <c r="AF5" s="727">
        <v>50</v>
      </c>
      <c r="AG5" s="727">
        <v>52</v>
      </c>
      <c r="AH5" s="727">
        <v>52</v>
      </c>
      <c r="AI5" s="727">
        <v>55</v>
      </c>
      <c r="AJ5" s="727">
        <v>58</v>
      </c>
    </row>
    <row r="6" spans="1:36">
      <c r="A6" s="821" t="s">
        <v>16</v>
      </c>
      <c r="B6" s="820">
        <f t="shared" ref="B6:N6" si="0">SUM(B2:B5)</f>
        <v>200</v>
      </c>
      <c r="C6" s="820">
        <f t="shared" si="0"/>
        <v>198</v>
      </c>
      <c r="D6" s="820">
        <f t="shared" si="0"/>
        <v>196</v>
      </c>
      <c r="E6" s="820">
        <f t="shared" si="0"/>
        <v>196</v>
      </c>
      <c r="F6" s="820">
        <f t="shared" si="0"/>
        <v>197</v>
      </c>
      <c r="G6" s="820">
        <f t="shared" si="0"/>
        <v>193</v>
      </c>
      <c r="H6" s="820">
        <f t="shared" si="0"/>
        <v>195</v>
      </c>
      <c r="I6" s="820">
        <f t="shared" si="0"/>
        <v>197</v>
      </c>
      <c r="J6" s="820">
        <f t="shared" si="0"/>
        <v>197</v>
      </c>
      <c r="K6" s="820">
        <f t="shared" si="0"/>
        <v>197</v>
      </c>
      <c r="L6" s="820">
        <f t="shared" si="0"/>
        <v>199</v>
      </c>
      <c r="M6" s="820">
        <f t="shared" si="0"/>
        <v>200</v>
      </c>
      <c r="N6" s="820">
        <f t="shared" si="0"/>
        <v>200</v>
      </c>
      <c r="O6" s="820">
        <v>201</v>
      </c>
      <c r="P6" s="820">
        <v>201</v>
      </c>
      <c r="Q6" s="820">
        <v>200</v>
      </c>
      <c r="R6" s="820">
        <v>200</v>
      </c>
      <c r="S6" s="820">
        <v>200</v>
      </c>
      <c r="T6" s="820">
        <v>202</v>
      </c>
      <c r="U6" s="820">
        <v>206</v>
      </c>
      <c r="V6" s="820">
        <v>207</v>
      </c>
      <c r="W6" s="820">
        <v>207</v>
      </c>
      <c r="X6" s="820">
        <f t="shared" ref="X6:AJ6" si="1">SUM(X2:X5)</f>
        <v>207</v>
      </c>
      <c r="Y6" s="820">
        <f t="shared" si="1"/>
        <v>207</v>
      </c>
      <c r="Z6" s="820">
        <f t="shared" si="1"/>
        <v>211</v>
      </c>
      <c r="AA6" s="820">
        <f t="shared" si="1"/>
        <v>213</v>
      </c>
      <c r="AB6" s="820">
        <f t="shared" si="1"/>
        <v>214</v>
      </c>
      <c r="AC6" s="820">
        <f t="shared" si="1"/>
        <v>218</v>
      </c>
      <c r="AD6" s="820">
        <f t="shared" si="1"/>
        <v>220</v>
      </c>
      <c r="AE6" s="820">
        <f t="shared" si="1"/>
        <v>223</v>
      </c>
      <c r="AF6" s="820">
        <f t="shared" si="1"/>
        <v>226</v>
      </c>
      <c r="AG6" s="820">
        <f t="shared" si="1"/>
        <v>229</v>
      </c>
      <c r="AH6" s="820">
        <f t="shared" si="1"/>
        <v>229</v>
      </c>
      <c r="AI6" s="820">
        <f t="shared" si="1"/>
        <v>233</v>
      </c>
      <c r="AJ6" s="820">
        <f t="shared" si="1"/>
        <v>237</v>
      </c>
    </row>
    <row r="8" spans="1:36" ht="23.25" customHeight="1">
      <c r="A8" s="815"/>
      <c r="B8" s="1698" t="s">
        <v>384</v>
      </c>
      <c r="C8" s="1698"/>
      <c r="D8" s="1698" t="s">
        <v>2729</v>
      </c>
      <c r="E8" s="1698"/>
      <c r="F8" s="1698"/>
      <c r="G8" s="1698" t="s">
        <v>2728</v>
      </c>
      <c r="H8" s="1698"/>
      <c r="I8" s="1698"/>
    </row>
    <row r="9" spans="1:36" ht="27" customHeight="1">
      <c r="A9" s="816" t="s">
        <v>389</v>
      </c>
      <c r="B9" s="816" t="s">
        <v>2727</v>
      </c>
      <c r="C9" s="816" t="s">
        <v>2726</v>
      </c>
      <c r="D9" s="816" t="s">
        <v>51</v>
      </c>
      <c r="E9" s="816" t="s">
        <v>50</v>
      </c>
      <c r="F9" s="816" t="s">
        <v>1063</v>
      </c>
      <c r="G9" s="816" t="s">
        <v>51</v>
      </c>
      <c r="H9" s="816" t="s">
        <v>50</v>
      </c>
      <c r="I9" s="816" t="s">
        <v>1063</v>
      </c>
    </row>
    <row r="10" spans="1:36" ht="17.25" customHeight="1">
      <c r="A10" s="138" t="s">
        <v>284</v>
      </c>
      <c r="B10" s="940">
        <v>86</v>
      </c>
      <c r="C10" s="940">
        <v>85</v>
      </c>
      <c r="D10" s="940">
        <v>4768294</v>
      </c>
      <c r="E10" s="940">
        <v>6581</v>
      </c>
      <c r="F10" s="940">
        <f>D10+E10</f>
        <v>4774875</v>
      </c>
      <c r="G10" s="940">
        <v>5016259</v>
      </c>
      <c r="H10" s="940">
        <v>10210</v>
      </c>
      <c r="I10" s="940">
        <f>G10+H10</f>
        <v>5026469</v>
      </c>
    </row>
    <row r="11" spans="1:36" ht="17.25" customHeight="1">
      <c r="A11" s="138" t="s">
        <v>388</v>
      </c>
      <c r="B11" s="940">
        <v>20</v>
      </c>
      <c r="C11" s="940">
        <v>20</v>
      </c>
      <c r="D11" s="940">
        <v>20764</v>
      </c>
      <c r="E11" s="940">
        <v>214</v>
      </c>
      <c r="F11" s="940">
        <f>D11+E11</f>
        <v>20978</v>
      </c>
      <c r="G11" s="940">
        <v>22101</v>
      </c>
      <c r="H11" s="940">
        <v>219</v>
      </c>
      <c r="I11" s="940">
        <f>G11+H11</f>
        <v>22320</v>
      </c>
    </row>
    <row r="12" spans="1:36" ht="17.25" customHeight="1">
      <c r="A12" s="138" t="s">
        <v>15</v>
      </c>
      <c r="B12" s="940">
        <v>73</v>
      </c>
      <c r="C12" s="940">
        <v>73</v>
      </c>
      <c r="D12" s="940">
        <v>5224367</v>
      </c>
      <c r="E12" s="940">
        <v>3908</v>
      </c>
      <c r="F12" s="940">
        <f>D12+E12</f>
        <v>5228275</v>
      </c>
      <c r="G12" s="940">
        <v>5543591</v>
      </c>
      <c r="H12" s="940">
        <v>3361</v>
      </c>
      <c r="I12" s="940">
        <f>G12+H12</f>
        <v>5546952</v>
      </c>
    </row>
    <row r="13" spans="1:36" ht="17.25">
      <c r="A13" s="138" t="s">
        <v>286</v>
      </c>
      <c r="B13" s="940">
        <v>58</v>
      </c>
      <c r="C13" s="940">
        <v>55</v>
      </c>
      <c r="D13" s="940">
        <v>131</v>
      </c>
      <c r="E13" s="940">
        <v>757</v>
      </c>
      <c r="F13" s="940">
        <f>D13+E13</f>
        <v>888</v>
      </c>
      <c r="G13" s="940">
        <v>121</v>
      </c>
      <c r="H13" s="940">
        <v>707</v>
      </c>
      <c r="I13" s="940">
        <f>G13+H13</f>
        <v>828</v>
      </c>
    </row>
    <row r="14" spans="1:36" ht="18">
      <c r="A14" s="139" t="s">
        <v>173</v>
      </c>
      <c r="B14" s="941">
        <f t="shared" ref="B14:I14" si="2">SUM(B10:B13)</f>
        <v>237</v>
      </c>
      <c r="C14" s="941">
        <f t="shared" si="2"/>
        <v>233</v>
      </c>
      <c r="D14" s="941">
        <f t="shared" si="2"/>
        <v>10013556</v>
      </c>
      <c r="E14" s="941">
        <f t="shared" si="2"/>
        <v>11460</v>
      </c>
      <c r="F14" s="941">
        <f t="shared" si="2"/>
        <v>10025016</v>
      </c>
      <c r="G14" s="941">
        <f t="shared" si="2"/>
        <v>10582072</v>
      </c>
      <c r="H14" s="941">
        <f t="shared" si="2"/>
        <v>14497</v>
      </c>
      <c r="I14" s="941">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P37" sqref="AP37"/>
    </sheetView>
  </sheetViews>
  <sheetFormatPr defaultColWidth="9.125" defaultRowHeight="14.25"/>
  <cols>
    <col min="1" max="1" width="31.625" style="57" bestFit="1" customWidth="1"/>
    <col min="2" max="37" width="9.375" style="57" customWidth="1"/>
    <col min="38" max="16384" width="9.125" style="57"/>
  </cols>
  <sheetData>
    <row r="1" spans="1:47">
      <c r="A1" s="822"/>
      <c r="B1" s="818" t="s">
        <v>287</v>
      </c>
      <c r="C1" s="818" t="s">
        <v>288</v>
      </c>
      <c r="D1" s="818" t="s">
        <v>289</v>
      </c>
      <c r="E1" s="818" t="s">
        <v>290</v>
      </c>
      <c r="F1" s="818" t="s">
        <v>291</v>
      </c>
      <c r="G1" s="818" t="s">
        <v>292</v>
      </c>
      <c r="H1" s="818" t="s">
        <v>293</v>
      </c>
      <c r="I1" s="818" t="s">
        <v>294</v>
      </c>
      <c r="J1" s="818" t="s">
        <v>295</v>
      </c>
      <c r="K1" s="818" t="s">
        <v>296</v>
      </c>
      <c r="L1" s="818" t="s">
        <v>297</v>
      </c>
      <c r="M1" s="818" t="s">
        <v>268</v>
      </c>
      <c r="N1" s="818" t="s">
        <v>269</v>
      </c>
      <c r="O1" s="818" t="s">
        <v>270</v>
      </c>
      <c r="P1" s="818" t="s">
        <v>271</v>
      </c>
      <c r="Q1" s="818" t="s">
        <v>272</v>
      </c>
      <c r="R1" s="818" t="s">
        <v>273</v>
      </c>
      <c r="S1" s="818" t="s">
        <v>274</v>
      </c>
      <c r="T1" s="818" t="s">
        <v>275</v>
      </c>
      <c r="U1" s="818" t="s">
        <v>276</v>
      </c>
      <c r="V1" s="818" t="s">
        <v>277</v>
      </c>
      <c r="W1" s="818" t="s">
        <v>278</v>
      </c>
      <c r="X1" s="818" t="s">
        <v>279</v>
      </c>
      <c r="Y1" s="818" t="s">
        <v>264</v>
      </c>
      <c r="Z1" s="818" t="s">
        <v>1742</v>
      </c>
      <c r="AA1" s="818" t="s">
        <v>1246</v>
      </c>
      <c r="AB1" s="818" t="s">
        <v>1302</v>
      </c>
      <c r="AC1" s="818" t="s">
        <v>1307</v>
      </c>
      <c r="AD1" s="818" t="s">
        <v>1360</v>
      </c>
      <c r="AE1" s="818" t="s">
        <v>1381</v>
      </c>
      <c r="AF1" s="818" t="s">
        <v>1442</v>
      </c>
      <c r="AG1" s="818" t="s">
        <v>1485</v>
      </c>
      <c r="AH1" s="818" t="s">
        <v>1516</v>
      </c>
      <c r="AI1" s="818" t="s">
        <v>1490</v>
      </c>
      <c r="AJ1" s="818" t="s">
        <v>1601</v>
      </c>
      <c r="AK1" s="818" t="s">
        <v>1693</v>
      </c>
      <c r="AL1" s="818" t="s">
        <v>1741</v>
      </c>
      <c r="AM1" s="818" t="s">
        <v>1775</v>
      </c>
      <c r="AN1" s="942" t="s">
        <v>1809</v>
      </c>
      <c r="AO1" s="942" t="s">
        <v>1891</v>
      </c>
      <c r="AP1" s="942" t="s">
        <v>1892</v>
      </c>
      <c r="AQ1" s="942" t="s">
        <v>1930</v>
      </c>
      <c r="AR1" s="942" t="s">
        <v>1959</v>
      </c>
      <c r="AS1" s="942" t="s">
        <v>2095</v>
      </c>
      <c r="AT1" s="942" t="s">
        <v>2096</v>
      </c>
      <c r="AU1" s="942" t="s">
        <v>2097</v>
      </c>
    </row>
    <row r="2" spans="1:47" s="824" customFormat="1">
      <c r="A2" s="943" t="s">
        <v>298</v>
      </c>
      <c r="B2" s="823">
        <v>17731879.169091009</v>
      </c>
      <c r="C2" s="823">
        <v>17474221.738578003</v>
      </c>
      <c r="D2" s="823">
        <v>17388700.845830005</v>
      </c>
      <c r="E2" s="823">
        <v>7801620.0046159942</v>
      </c>
      <c r="F2" s="823">
        <v>7857117.7057149997</v>
      </c>
      <c r="G2" s="823">
        <v>8141338.0850690017</v>
      </c>
      <c r="H2" s="823">
        <v>7897557.9982270012</v>
      </c>
      <c r="I2" s="823">
        <v>8024848.2565930001</v>
      </c>
      <c r="J2" s="823">
        <v>8351905.8379749991</v>
      </c>
      <c r="K2" s="823">
        <v>8667304.4478599969</v>
      </c>
      <c r="L2" s="823">
        <v>8600458.3302260023</v>
      </c>
      <c r="M2" s="823">
        <v>8338.8727354969997</v>
      </c>
      <c r="N2" s="823">
        <v>8114.3348209980004</v>
      </c>
      <c r="O2" s="823">
        <v>7901.7150517770006</v>
      </c>
      <c r="P2" s="823">
        <v>9270.8370471490034</v>
      </c>
      <c r="Q2" s="823">
        <v>9524.418098477001</v>
      </c>
      <c r="R2" s="823">
        <v>12525.208425026005</v>
      </c>
      <c r="S2" s="823">
        <v>16127.015396641993</v>
      </c>
      <c r="T2" s="823">
        <v>19988.164914720008</v>
      </c>
      <c r="U2" s="823">
        <v>18194.55423392501</v>
      </c>
      <c r="V2" s="823">
        <v>15642.436076713004</v>
      </c>
      <c r="W2" s="823">
        <v>16130.964210549004</v>
      </c>
      <c r="X2" s="823">
        <v>15384.784958202999</v>
      </c>
      <c r="Y2" s="823">
        <v>18201.523599274002</v>
      </c>
      <c r="Z2" s="823">
        <v>21081</v>
      </c>
      <c r="AA2" s="823">
        <v>22922</v>
      </c>
      <c r="AB2" s="823">
        <v>26880</v>
      </c>
      <c r="AC2" s="823">
        <v>29878</v>
      </c>
      <c r="AD2" s="823">
        <v>32916</v>
      </c>
      <c r="AE2" s="823">
        <v>39784</v>
      </c>
      <c r="AF2" s="823">
        <v>40067</v>
      </c>
      <c r="AG2" s="823">
        <v>40301</v>
      </c>
      <c r="AH2" s="823">
        <v>49725</v>
      </c>
      <c r="AI2" s="823">
        <v>60677</v>
      </c>
      <c r="AJ2" s="823">
        <v>79684</v>
      </c>
      <c r="AK2" s="823">
        <v>102771</v>
      </c>
      <c r="AL2" s="823">
        <v>149237</v>
      </c>
      <c r="AM2" s="823">
        <v>250883</v>
      </c>
      <c r="AN2" s="823">
        <v>355310</v>
      </c>
      <c r="AO2" s="823">
        <v>557182</v>
      </c>
      <c r="AP2" s="823">
        <v>673124</v>
      </c>
      <c r="AQ2" s="823">
        <v>579932.9</v>
      </c>
      <c r="AR2" s="823">
        <v>506174</v>
      </c>
      <c r="AS2" s="823">
        <v>470380</v>
      </c>
      <c r="AT2" s="823">
        <v>628528</v>
      </c>
      <c r="AU2" s="823">
        <v>480571.98300000001</v>
      </c>
    </row>
    <row r="3" spans="1:47" s="824" customFormat="1">
      <c r="A3" s="943" t="s">
        <v>299</v>
      </c>
      <c r="B3" s="823">
        <v>1305709838.7276196</v>
      </c>
      <c r="C3" s="823">
        <v>1302575815.1702788</v>
      </c>
      <c r="D3" s="823">
        <v>1298213327.543704</v>
      </c>
      <c r="E3" s="823">
        <v>1271817252.5741477</v>
      </c>
      <c r="F3" s="823">
        <v>1270592556.041599</v>
      </c>
      <c r="G3" s="823">
        <v>1346205621.6946554</v>
      </c>
      <c r="H3" s="823">
        <v>1477578163.3560557</v>
      </c>
      <c r="I3" s="823">
        <v>1546474847.120791</v>
      </c>
      <c r="J3" s="823">
        <v>1561283876.1245947</v>
      </c>
      <c r="K3" s="823">
        <v>1560917511.7386191</v>
      </c>
      <c r="L3" s="823">
        <v>1504165321.0231848</v>
      </c>
      <c r="M3" s="823">
        <v>1435040.0844028555</v>
      </c>
      <c r="N3" s="823">
        <v>1465562.7234586433</v>
      </c>
      <c r="O3" s="823">
        <v>1468554.0938118156</v>
      </c>
      <c r="P3" s="823">
        <v>1460029.3279838066</v>
      </c>
      <c r="Q3" s="823">
        <v>1445866.4393690934</v>
      </c>
      <c r="R3" s="823">
        <v>1420875.5587274164</v>
      </c>
      <c r="S3" s="823">
        <v>1359969.407892178</v>
      </c>
      <c r="T3" s="823">
        <v>1362204.7151734983</v>
      </c>
      <c r="U3" s="823">
        <v>1385202.1421966625</v>
      </c>
      <c r="V3" s="823">
        <v>1410446.5719497243</v>
      </c>
      <c r="W3" s="823">
        <v>1442480.129653313</v>
      </c>
      <c r="X3" s="823">
        <v>1466569.4725739178</v>
      </c>
      <c r="Y3" s="823">
        <v>1485604.1815619604</v>
      </c>
      <c r="Z3" s="823">
        <v>1500393</v>
      </c>
      <c r="AA3" s="823">
        <v>1478537</v>
      </c>
      <c r="AB3" s="823">
        <v>1496374</v>
      </c>
      <c r="AC3" s="823">
        <v>1520448</v>
      </c>
      <c r="AD3" s="823">
        <v>1574223</v>
      </c>
      <c r="AE3" s="823">
        <v>1616268</v>
      </c>
      <c r="AF3" s="823">
        <v>1677189</v>
      </c>
      <c r="AG3" s="823">
        <v>1699148</v>
      </c>
      <c r="AH3" s="823">
        <v>1736912</v>
      </c>
      <c r="AI3" s="823">
        <v>1760412</v>
      </c>
      <c r="AJ3" s="823">
        <v>1765334</v>
      </c>
      <c r="AK3" s="823">
        <v>1832835</v>
      </c>
      <c r="AL3" s="823">
        <v>1925934</v>
      </c>
      <c r="AM3" s="823">
        <v>2020779</v>
      </c>
      <c r="AN3" s="823">
        <v>2144895</v>
      </c>
      <c r="AO3" s="823">
        <v>2259515</v>
      </c>
      <c r="AP3" s="823">
        <v>2377327</v>
      </c>
      <c r="AQ3" s="823">
        <v>2530094.2999999998</v>
      </c>
      <c r="AR3" s="823">
        <v>2523232</v>
      </c>
      <c r="AS3" s="823">
        <v>2605977</v>
      </c>
      <c r="AT3" s="823">
        <v>2696018</v>
      </c>
      <c r="AU3" s="823">
        <v>2854797.7910000002</v>
      </c>
    </row>
    <row r="4" spans="1:47" s="824" customFormat="1">
      <c r="A4" s="943" t="s">
        <v>300</v>
      </c>
      <c r="B4" s="823">
        <v>9082086.8274370003</v>
      </c>
      <c r="C4" s="823">
        <v>8444271.6604590006</v>
      </c>
      <c r="D4" s="823">
        <v>7786306.9670840008</v>
      </c>
      <c r="E4" s="823">
        <v>7895423.2746239994</v>
      </c>
      <c r="F4" s="823">
        <v>7987463.0452459995</v>
      </c>
      <c r="G4" s="823">
        <v>6770389.645451</v>
      </c>
      <c r="H4" s="823">
        <v>7274105.2776839994</v>
      </c>
      <c r="I4" s="823">
        <v>6508008.8443659991</v>
      </c>
      <c r="J4" s="823">
        <v>9069109.5521099996</v>
      </c>
      <c r="K4" s="823">
        <v>10446556.289171999</v>
      </c>
      <c r="L4" s="823">
        <v>11511687.645783</v>
      </c>
      <c r="M4" s="823">
        <v>9385.0880130209989</v>
      </c>
      <c r="N4" s="823">
        <v>8912.601621971</v>
      </c>
      <c r="O4" s="823">
        <v>8916.6253575460014</v>
      </c>
      <c r="P4" s="823">
        <v>9405.8590003249992</v>
      </c>
      <c r="Q4" s="823">
        <v>7414.7250852979996</v>
      </c>
      <c r="R4" s="823">
        <v>8054.6024672030007</v>
      </c>
      <c r="S4" s="823">
        <v>8720.2280163270007</v>
      </c>
      <c r="T4" s="823">
        <v>9578.0501895009984</v>
      </c>
      <c r="U4" s="823">
        <v>7949.4056640359995</v>
      </c>
      <c r="V4" s="823">
        <v>6221.6570265030005</v>
      </c>
      <c r="W4" s="823">
        <v>6099.7213193510006</v>
      </c>
      <c r="X4" s="823">
        <v>5834.2544195519995</v>
      </c>
      <c r="Y4" s="823">
        <v>5252.0566620480004</v>
      </c>
      <c r="Z4" s="823">
        <v>5795</v>
      </c>
      <c r="AA4" s="823">
        <v>6542</v>
      </c>
      <c r="AB4" s="823">
        <v>7087</v>
      </c>
      <c r="AC4" s="823">
        <v>10352</v>
      </c>
      <c r="AD4" s="823">
        <v>12578</v>
      </c>
      <c r="AE4" s="823">
        <v>13181</v>
      </c>
      <c r="AF4" s="823">
        <v>12047</v>
      </c>
      <c r="AG4" s="823">
        <v>11639</v>
      </c>
      <c r="AH4" s="823">
        <v>12642</v>
      </c>
      <c r="AI4" s="823">
        <v>13522</v>
      </c>
      <c r="AJ4" s="823">
        <v>14447</v>
      </c>
      <c r="AK4" s="823">
        <v>13204</v>
      </c>
      <c r="AL4" s="823">
        <v>16999</v>
      </c>
      <c r="AM4" s="823">
        <v>23998</v>
      </c>
      <c r="AN4" s="823">
        <v>30903</v>
      </c>
      <c r="AO4" s="823">
        <v>48012</v>
      </c>
      <c r="AP4" s="823">
        <v>50216</v>
      </c>
      <c r="AQ4" s="823">
        <v>40706.800000000003</v>
      </c>
      <c r="AR4" s="823">
        <v>35258</v>
      </c>
      <c r="AS4" s="823">
        <v>30996</v>
      </c>
      <c r="AT4" s="823">
        <v>28389</v>
      </c>
      <c r="AU4" s="823">
        <v>24989.29</v>
      </c>
    </row>
    <row r="5" spans="1:47" s="824" customFormat="1">
      <c r="A5" s="820" t="s">
        <v>16</v>
      </c>
      <c r="B5" s="944">
        <f t="shared" ref="B5:AU5" si="0">SUM(B2:B4)</f>
        <v>1332523804.7241476</v>
      </c>
      <c r="C5" s="944">
        <f t="shared" si="0"/>
        <v>1328494308.5693159</v>
      </c>
      <c r="D5" s="944">
        <f t="shared" si="0"/>
        <v>1323388335.3566179</v>
      </c>
      <c r="E5" s="944">
        <f t="shared" si="0"/>
        <v>1287514295.8533878</v>
      </c>
      <c r="F5" s="944">
        <f t="shared" si="0"/>
        <v>1286437136.7925599</v>
      </c>
      <c r="G5" s="944">
        <f t="shared" si="0"/>
        <v>1361117349.4251754</v>
      </c>
      <c r="H5" s="944">
        <f t="shared" si="0"/>
        <v>1492749826.6319668</v>
      </c>
      <c r="I5" s="944">
        <f t="shared" si="0"/>
        <v>1561007704.22175</v>
      </c>
      <c r="J5" s="944">
        <f t="shared" si="0"/>
        <v>1578704891.5146797</v>
      </c>
      <c r="K5" s="944">
        <f t="shared" si="0"/>
        <v>1580031372.475651</v>
      </c>
      <c r="L5" s="944">
        <f t="shared" si="0"/>
        <v>1524277466.9991937</v>
      </c>
      <c r="M5" s="944">
        <f t="shared" si="0"/>
        <v>1452764.0451513736</v>
      </c>
      <c r="N5" s="944">
        <f t="shared" si="0"/>
        <v>1482589.6599016122</v>
      </c>
      <c r="O5" s="944">
        <f t="shared" si="0"/>
        <v>1485372.4342211385</v>
      </c>
      <c r="P5" s="944">
        <f t="shared" si="0"/>
        <v>1478706.0240312805</v>
      </c>
      <c r="Q5" s="944">
        <f t="shared" si="0"/>
        <v>1462805.5825528684</v>
      </c>
      <c r="R5" s="944">
        <f t="shared" si="0"/>
        <v>1441455.3696196454</v>
      </c>
      <c r="S5" s="944">
        <f t="shared" si="0"/>
        <v>1384816.651305147</v>
      </c>
      <c r="T5" s="944">
        <f t="shared" si="0"/>
        <v>1391770.9302777192</v>
      </c>
      <c r="U5" s="944">
        <f t="shared" si="0"/>
        <v>1411346.1020946235</v>
      </c>
      <c r="V5" s="944">
        <f t="shared" si="0"/>
        <v>1432310.6650529404</v>
      </c>
      <c r="W5" s="944">
        <f t="shared" si="0"/>
        <v>1464710.815183213</v>
      </c>
      <c r="X5" s="944">
        <f t="shared" si="0"/>
        <v>1487788.5119516728</v>
      </c>
      <c r="Y5" s="944">
        <f t="shared" si="0"/>
        <v>1509057.7618232823</v>
      </c>
      <c r="Z5" s="944">
        <f t="shared" si="0"/>
        <v>1527269</v>
      </c>
      <c r="AA5" s="944">
        <f t="shared" si="0"/>
        <v>1508001</v>
      </c>
      <c r="AB5" s="944">
        <f t="shared" si="0"/>
        <v>1530341</v>
      </c>
      <c r="AC5" s="944">
        <f t="shared" si="0"/>
        <v>1560678</v>
      </c>
      <c r="AD5" s="944">
        <f t="shared" si="0"/>
        <v>1619717</v>
      </c>
      <c r="AE5" s="944">
        <f t="shared" si="0"/>
        <v>1669233</v>
      </c>
      <c r="AF5" s="944">
        <f t="shared" si="0"/>
        <v>1729303</v>
      </c>
      <c r="AG5" s="944">
        <f t="shared" si="0"/>
        <v>1751088</v>
      </c>
      <c r="AH5" s="944">
        <f t="shared" si="0"/>
        <v>1799279</v>
      </c>
      <c r="AI5" s="944">
        <f t="shared" si="0"/>
        <v>1834611</v>
      </c>
      <c r="AJ5" s="944">
        <f t="shared" si="0"/>
        <v>1859465</v>
      </c>
      <c r="AK5" s="944">
        <f t="shared" si="0"/>
        <v>1948810</v>
      </c>
      <c r="AL5" s="944">
        <f t="shared" si="0"/>
        <v>2092170</v>
      </c>
      <c r="AM5" s="944">
        <f t="shared" si="0"/>
        <v>2295660</v>
      </c>
      <c r="AN5" s="944">
        <f t="shared" si="0"/>
        <v>2531108</v>
      </c>
      <c r="AO5" s="944">
        <f t="shared" si="0"/>
        <v>2864709</v>
      </c>
      <c r="AP5" s="944">
        <f t="shared" si="0"/>
        <v>3100667</v>
      </c>
      <c r="AQ5" s="944">
        <f t="shared" si="0"/>
        <v>3150733.9999999995</v>
      </c>
      <c r="AR5" s="944">
        <f t="shared" si="0"/>
        <v>3064664</v>
      </c>
      <c r="AS5" s="944">
        <f t="shared" si="0"/>
        <v>3107353</v>
      </c>
      <c r="AT5" s="944">
        <f t="shared" si="0"/>
        <v>3352935</v>
      </c>
      <c r="AU5" s="944">
        <f t="shared" si="0"/>
        <v>3360359.0640000002</v>
      </c>
    </row>
    <row r="6" spans="1:47">
      <c r="A6" s="58"/>
      <c r="B6" s="58"/>
      <c r="C6" s="58"/>
      <c r="D6" s="58"/>
      <c r="E6" s="58"/>
      <c r="F6" s="58"/>
      <c r="G6" s="58"/>
      <c r="H6" s="58"/>
      <c r="I6" s="58"/>
      <c r="J6" s="58"/>
      <c r="K6" s="58"/>
      <c r="L6" s="58"/>
      <c r="M6" s="59"/>
      <c r="N6" s="59"/>
      <c r="O6" s="59"/>
      <c r="P6" s="59"/>
      <c r="Q6" s="59"/>
      <c r="R6" s="59"/>
      <c r="S6" s="59"/>
      <c r="T6" s="59"/>
      <c r="U6" s="59"/>
      <c r="V6" s="59"/>
      <c r="W6" s="59"/>
      <c r="X6" s="59"/>
      <c r="Y6" s="59"/>
    </row>
    <row r="7" spans="1:47">
      <c r="A7" s="58"/>
      <c r="B7" s="58"/>
      <c r="C7" s="58"/>
      <c r="D7" s="58"/>
      <c r="E7" s="58"/>
      <c r="F7" s="58"/>
      <c r="G7" s="58"/>
      <c r="H7" s="58"/>
      <c r="I7" s="58"/>
      <c r="J7" s="58"/>
      <c r="K7" s="58"/>
      <c r="L7" s="58"/>
    </row>
    <row r="8" spans="1:47">
      <c r="A8" s="58"/>
      <c r="B8" s="58"/>
      <c r="C8" s="58"/>
      <c r="D8" s="58"/>
      <c r="E8" s="58"/>
      <c r="F8" s="58"/>
      <c r="G8" s="58"/>
      <c r="H8" s="58"/>
      <c r="I8" s="58"/>
      <c r="J8" s="58"/>
      <c r="K8" s="58"/>
      <c r="L8" s="58"/>
    </row>
    <row r="9" spans="1:47">
      <c r="A9" s="58"/>
      <c r="B9" s="58"/>
      <c r="C9" s="58"/>
      <c r="D9" s="58"/>
      <c r="E9" s="58"/>
      <c r="F9" s="58"/>
      <c r="G9" s="58"/>
      <c r="H9" s="58"/>
      <c r="I9" s="58"/>
      <c r="J9" s="58"/>
      <c r="K9" s="58"/>
      <c r="L9" s="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37"/>
  <sheetViews>
    <sheetView rightToLeft="1" zoomScaleNormal="100" workbookViewId="0">
      <pane xSplit="2" ySplit="2" topLeftCell="C3" activePane="bottomRight" state="frozen"/>
      <selection pane="topRight" activeCell="C1" sqref="C1"/>
      <selection pane="bottomLeft" activeCell="A3" sqref="A3"/>
      <selection pane="bottomRight" activeCell="K18" sqref="K18"/>
    </sheetView>
  </sheetViews>
  <sheetFormatPr defaultColWidth="9.125" defaultRowHeight="21" customHeight="1"/>
  <cols>
    <col min="1" max="1" width="12" style="21" customWidth="1"/>
    <col min="2" max="2" width="18.625" style="21" customWidth="1"/>
    <col min="3" max="3" width="9.875" style="21" customWidth="1"/>
    <col min="4" max="4" width="10.125" style="21" customWidth="1"/>
    <col min="5" max="5" width="10.625" style="21" bestFit="1" customWidth="1"/>
    <col min="6" max="6" width="9.375" style="21" customWidth="1"/>
    <col min="7" max="7" width="9.25" style="21" customWidth="1"/>
    <col min="8" max="8" width="9" style="21" customWidth="1"/>
    <col min="9" max="9" width="8.875" style="21" customWidth="1"/>
    <col min="10" max="10" width="9.625" style="21" customWidth="1"/>
    <col min="11" max="11" width="10.25" style="21" customWidth="1"/>
    <col min="12" max="12" width="9.25" style="21" customWidth="1"/>
    <col min="13" max="13" width="9.75" style="21" customWidth="1"/>
    <col min="14" max="14" width="9.25" style="21" customWidth="1"/>
    <col min="15" max="15" width="10.25" style="21" customWidth="1"/>
    <col min="16" max="18" width="9.625" style="21" customWidth="1"/>
    <col min="19" max="22" width="9.125" style="21"/>
    <col min="23" max="42" width="9.375" style="21" customWidth="1"/>
    <col min="43" max="16384" width="9.125" style="21"/>
  </cols>
  <sheetData>
    <row r="1" spans="1:59" ht="18.75" customHeight="1" thickBot="1">
      <c r="A1" s="53"/>
      <c r="B1" s="53"/>
      <c r="C1" s="829" t="s">
        <v>1</v>
      </c>
      <c r="D1" s="829" t="s">
        <v>197</v>
      </c>
      <c r="E1" s="829" t="s">
        <v>3</v>
      </c>
      <c r="F1" s="829" t="s">
        <v>196</v>
      </c>
      <c r="G1" s="829" t="s">
        <v>5</v>
      </c>
      <c r="H1" s="829" t="s">
        <v>195</v>
      </c>
      <c r="I1" s="829" t="s">
        <v>7</v>
      </c>
      <c r="J1" s="829" t="s">
        <v>8</v>
      </c>
      <c r="K1" s="829" t="s">
        <v>9</v>
      </c>
      <c r="L1" s="829" t="s">
        <v>193</v>
      </c>
      <c r="M1" s="829" t="s">
        <v>11</v>
      </c>
      <c r="N1" s="829" t="s">
        <v>12</v>
      </c>
      <c r="O1" s="829" t="s">
        <v>49</v>
      </c>
      <c r="P1" s="829" t="s">
        <v>194</v>
      </c>
      <c r="Q1" s="829" t="s">
        <v>1199</v>
      </c>
      <c r="R1" s="829" t="s">
        <v>1228</v>
      </c>
      <c r="S1" s="829" t="s">
        <v>1261</v>
      </c>
      <c r="T1" s="829" t="s">
        <v>1303</v>
      </c>
      <c r="U1" s="829" t="s">
        <v>1330</v>
      </c>
      <c r="V1" s="829" t="s">
        <v>1144</v>
      </c>
      <c r="W1" s="829" t="s">
        <v>1388</v>
      </c>
      <c r="X1" s="829" t="s">
        <v>1454</v>
      </c>
      <c r="Y1" s="829" t="s">
        <v>1146</v>
      </c>
      <c r="Z1" s="829" t="s">
        <v>1517</v>
      </c>
      <c r="AA1" s="829" t="s">
        <v>1540</v>
      </c>
      <c r="AB1" s="829" t="s">
        <v>1602</v>
      </c>
      <c r="AC1" s="829" t="s">
        <v>1694</v>
      </c>
      <c r="AD1" s="829" t="s">
        <v>1743</v>
      </c>
      <c r="AE1" s="829" t="s">
        <v>1776</v>
      </c>
      <c r="AF1" s="829" t="s">
        <v>1821</v>
      </c>
      <c r="AG1" s="829" t="s">
        <v>1853</v>
      </c>
      <c r="AH1" s="829" t="s">
        <v>1893</v>
      </c>
      <c r="AI1" s="829" t="s">
        <v>1934</v>
      </c>
      <c r="AJ1" s="829" t="s">
        <v>1973</v>
      </c>
      <c r="AK1" s="829" t="s">
        <v>2053</v>
      </c>
      <c r="AL1" s="829" t="s">
        <v>1142</v>
      </c>
      <c r="AM1" s="829" t="s">
        <v>2319</v>
      </c>
      <c r="AN1" s="829" t="s">
        <v>2384</v>
      </c>
      <c r="AO1" s="829" t="s">
        <v>2433</v>
      </c>
      <c r="AP1" s="829" t="s">
        <v>2491</v>
      </c>
      <c r="AQ1" s="829" t="s">
        <v>1157</v>
      </c>
      <c r="AR1" s="829" t="s">
        <v>2580</v>
      </c>
      <c r="AS1" s="829" t="s">
        <v>2628</v>
      </c>
      <c r="AT1" s="829" t="s">
        <v>2663</v>
      </c>
      <c r="AU1" s="829" t="s">
        <v>2730</v>
      </c>
      <c r="AV1" s="829" t="s">
        <v>2901</v>
      </c>
      <c r="AW1" s="829" t="s">
        <v>2989</v>
      </c>
      <c r="AX1" s="829" t="s">
        <v>3065</v>
      </c>
      <c r="AY1" s="829" t="s">
        <v>3192</v>
      </c>
      <c r="AZ1" s="829" t="s">
        <v>3290</v>
      </c>
      <c r="BA1" s="829" t="s">
        <v>3378</v>
      </c>
      <c r="BB1" s="829" t="s">
        <v>5253</v>
      </c>
      <c r="BC1" s="829" t="s">
        <v>5329</v>
      </c>
      <c r="BD1" s="829" t="s">
        <v>3582</v>
      </c>
      <c r="BE1" s="829" t="s">
        <v>5603</v>
      </c>
      <c r="BF1" s="829" t="s">
        <v>3584</v>
      </c>
      <c r="BG1" s="829" t="s">
        <v>3593</v>
      </c>
    </row>
    <row r="2" spans="1:59" ht="26.25" customHeight="1" thickTop="1">
      <c r="A2" s="451" t="s">
        <v>19</v>
      </c>
      <c r="B2" s="451" t="s">
        <v>20</v>
      </c>
      <c r="C2" s="1044" t="s">
        <v>21</v>
      </c>
      <c r="D2" s="1044" t="s">
        <v>21</v>
      </c>
      <c r="E2" s="1044" t="s">
        <v>21</v>
      </c>
      <c r="F2" s="1044" t="s">
        <v>21</v>
      </c>
      <c r="G2" s="1044" t="s">
        <v>21</v>
      </c>
      <c r="H2" s="1044" t="s">
        <v>21</v>
      </c>
      <c r="I2" s="1044" t="s">
        <v>21</v>
      </c>
      <c r="J2" s="1044" t="s">
        <v>21</v>
      </c>
      <c r="K2" s="1044" t="s">
        <v>21</v>
      </c>
      <c r="L2" s="1044" t="s">
        <v>21</v>
      </c>
      <c r="M2" s="1044" t="s">
        <v>21</v>
      </c>
      <c r="N2" s="1044" t="s">
        <v>21</v>
      </c>
      <c r="O2" s="1044" t="s">
        <v>21</v>
      </c>
      <c r="P2" s="1044" t="s">
        <v>21</v>
      </c>
      <c r="Q2" s="1044" t="s">
        <v>21</v>
      </c>
      <c r="R2" s="1044" t="s">
        <v>21</v>
      </c>
      <c r="S2" s="1044" t="s">
        <v>21</v>
      </c>
      <c r="T2" s="1044" t="s">
        <v>21</v>
      </c>
      <c r="U2" s="1044" t="s">
        <v>21</v>
      </c>
      <c r="V2" s="1044" t="s">
        <v>21</v>
      </c>
      <c r="W2" s="1044" t="s">
        <v>21</v>
      </c>
      <c r="X2" s="1044" t="s">
        <v>21</v>
      </c>
      <c r="Y2" s="1044" t="s">
        <v>21</v>
      </c>
      <c r="Z2" s="1044" t="s">
        <v>21</v>
      </c>
      <c r="AA2" s="1044" t="s">
        <v>21</v>
      </c>
      <c r="AB2" s="1044" t="s">
        <v>21</v>
      </c>
      <c r="AC2" s="1044" t="s">
        <v>21</v>
      </c>
      <c r="AD2" s="1044" t="s">
        <v>21</v>
      </c>
      <c r="AE2" s="1044" t="s">
        <v>21</v>
      </c>
      <c r="AF2" s="1044" t="s">
        <v>21</v>
      </c>
      <c r="AG2" s="1044" t="s">
        <v>21</v>
      </c>
      <c r="AH2" s="1044" t="s">
        <v>21</v>
      </c>
      <c r="AI2" s="1044" t="s">
        <v>21</v>
      </c>
      <c r="AJ2" s="1044" t="s">
        <v>21</v>
      </c>
      <c r="AK2" s="1044" t="s">
        <v>21</v>
      </c>
      <c r="AL2" s="1044" t="s">
        <v>21</v>
      </c>
      <c r="AM2" s="1044" t="s">
        <v>21</v>
      </c>
      <c r="AN2" s="1051" t="s">
        <v>21</v>
      </c>
      <c r="AO2" s="1063" t="s">
        <v>21</v>
      </c>
      <c r="AP2" s="1074" t="s">
        <v>21</v>
      </c>
      <c r="AQ2" s="1102" t="s">
        <v>21</v>
      </c>
      <c r="AR2" s="1102" t="s">
        <v>21</v>
      </c>
      <c r="AS2" s="1107" t="s">
        <v>21</v>
      </c>
      <c r="AT2" s="1116" t="s">
        <v>21</v>
      </c>
      <c r="AU2" s="1122" t="s">
        <v>21</v>
      </c>
      <c r="AV2" s="1138" t="s">
        <v>21</v>
      </c>
      <c r="AW2" s="1146" t="s">
        <v>21</v>
      </c>
      <c r="AX2" s="1150" t="s">
        <v>21</v>
      </c>
      <c r="AY2" s="1178" t="s">
        <v>21</v>
      </c>
      <c r="AZ2" s="1191" t="s">
        <v>21</v>
      </c>
      <c r="BA2" s="1196" t="s">
        <v>21</v>
      </c>
      <c r="BB2" s="1294" t="s">
        <v>21</v>
      </c>
      <c r="BC2" s="1213" t="s">
        <v>21</v>
      </c>
      <c r="BD2" s="1222" t="s">
        <v>21</v>
      </c>
      <c r="BE2" s="1281" t="s">
        <v>21</v>
      </c>
      <c r="BF2" s="1287" t="s">
        <v>21</v>
      </c>
      <c r="BG2" s="1297" t="s">
        <v>21</v>
      </c>
    </row>
    <row r="3" spans="1:59" ht="17.25" customHeight="1">
      <c r="A3" s="1394" t="s">
        <v>22</v>
      </c>
      <c r="B3" s="451" t="s">
        <v>24</v>
      </c>
      <c r="C3" s="66">
        <v>4292.6508199999998</v>
      </c>
      <c r="D3" s="66">
        <v>4271.5053200000002</v>
      </c>
      <c r="E3" s="66">
        <v>4238.6443099999997</v>
      </c>
      <c r="F3" s="66">
        <v>5327.9710999999998</v>
      </c>
      <c r="G3" s="66">
        <v>5183.5369899999996</v>
      </c>
      <c r="H3" s="66">
        <v>6801.3975499999997</v>
      </c>
      <c r="I3" s="66">
        <v>7666.98909</v>
      </c>
      <c r="J3" s="66">
        <v>9420.3474399999996</v>
      </c>
      <c r="K3" s="66">
        <v>8781.8461599999991</v>
      </c>
      <c r="L3" s="66">
        <v>7595.8284700000004</v>
      </c>
      <c r="M3" s="66">
        <v>8038.5159199999998</v>
      </c>
      <c r="N3" s="66">
        <v>7631.7402099999999</v>
      </c>
      <c r="O3" s="66">
        <v>8984.9862300000004</v>
      </c>
      <c r="P3" s="66">
        <v>10089.9128</v>
      </c>
      <c r="Q3" s="66">
        <v>10062.026900000001</v>
      </c>
      <c r="R3" s="66">
        <v>10729.5906</v>
      </c>
      <c r="S3" s="66">
        <v>11508.356900000001</v>
      </c>
      <c r="T3" s="66">
        <v>11437.399100000001</v>
      </c>
      <c r="U3" s="66">
        <v>12878.065500000001</v>
      </c>
      <c r="V3" s="66">
        <v>13641.2307</v>
      </c>
      <c r="W3" s="66">
        <v>13117.873</v>
      </c>
      <c r="X3" s="66">
        <v>14835.0236</v>
      </c>
      <c r="Y3" s="66">
        <v>17353.607899999999</v>
      </c>
      <c r="Z3" s="66">
        <v>19695.6391</v>
      </c>
      <c r="AA3" s="66">
        <v>20292.9493</v>
      </c>
      <c r="AB3" s="66">
        <v>27260.916099999999</v>
      </c>
      <c r="AC3" s="66">
        <v>40479.582999999999</v>
      </c>
      <c r="AD3" s="66">
        <v>59106.151899999997</v>
      </c>
      <c r="AE3" s="66">
        <v>95585.248000000007</v>
      </c>
      <c r="AF3" s="66">
        <v>87170.376799999998</v>
      </c>
      <c r="AG3" s="66">
        <v>85136.308999999994</v>
      </c>
      <c r="AH3" s="66">
        <v>70521.127500000002</v>
      </c>
      <c r="AI3" s="66">
        <v>69300.532900000006</v>
      </c>
      <c r="AJ3" s="66">
        <v>74499.736199999999</v>
      </c>
      <c r="AK3" s="66">
        <v>53895.719599999997</v>
      </c>
      <c r="AL3" s="66">
        <v>62615.311399999999</v>
      </c>
      <c r="AM3" s="66">
        <v>68551.884600000005</v>
      </c>
      <c r="AN3" s="66">
        <v>61461.798600000002</v>
      </c>
      <c r="AO3" s="66">
        <v>61285.068299999999</v>
      </c>
      <c r="AP3" s="66">
        <v>63712.834199999998</v>
      </c>
      <c r="AQ3" s="66">
        <v>70907.679600000003</v>
      </c>
      <c r="AR3" s="66">
        <v>83362.491500000004</v>
      </c>
      <c r="AS3" s="66">
        <v>73139.415900000007</v>
      </c>
      <c r="AT3" s="66">
        <v>77241.6927</v>
      </c>
      <c r="AU3" s="66">
        <v>74202.627900000007</v>
      </c>
      <c r="AV3" s="66">
        <v>70890.613899999997</v>
      </c>
      <c r="AW3" s="66">
        <v>69417.127399999998</v>
      </c>
      <c r="AX3" s="66">
        <v>72256.936799999996</v>
      </c>
      <c r="AY3" s="66">
        <v>78494.6345</v>
      </c>
      <c r="AZ3" s="66">
        <v>86550.323000000004</v>
      </c>
      <c r="BA3" s="66">
        <v>89070.300799999997</v>
      </c>
      <c r="BB3" s="66">
        <v>86670.715800000005</v>
      </c>
      <c r="BC3" s="66">
        <v>81744.330900000001</v>
      </c>
      <c r="BD3" s="66">
        <v>79223.371199999994</v>
      </c>
      <c r="BE3" s="66">
        <v>73960.497199999998</v>
      </c>
      <c r="BF3" s="66">
        <v>72577.439199999993</v>
      </c>
      <c r="BG3" s="66">
        <v>80775.835800000001</v>
      </c>
    </row>
    <row r="4" spans="1:59" ht="17.25" customHeight="1">
      <c r="A4" s="1395"/>
      <c r="B4" s="451" t="s">
        <v>25</v>
      </c>
      <c r="C4" s="66">
        <v>86081.770199999999</v>
      </c>
      <c r="D4" s="66">
        <v>85551.720100000006</v>
      </c>
      <c r="E4" s="66">
        <v>85372.268100000001</v>
      </c>
      <c r="F4" s="66">
        <v>98476.154200000004</v>
      </c>
      <c r="G4" s="66">
        <v>98388.611099999995</v>
      </c>
      <c r="H4" s="66">
        <v>125760.16800000001</v>
      </c>
      <c r="I4" s="66">
        <v>146264.02100000001</v>
      </c>
      <c r="J4" s="66">
        <v>171782.35200000001</v>
      </c>
      <c r="K4" s="66">
        <v>159802.747</v>
      </c>
      <c r="L4" s="66">
        <v>141205.76000000001</v>
      </c>
      <c r="M4" s="66">
        <v>148227.45600000001</v>
      </c>
      <c r="N4" s="66">
        <v>141112.633</v>
      </c>
      <c r="O4" s="66">
        <v>161030.94699999999</v>
      </c>
      <c r="P4" s="66">
        <v>184182.52299999999</v>
      </c>
      <c r="Q4" s="66">
        <v>192759.57699999999</v>
      </c>
      <c r="R4" s="66">
        <v>209497.04500000001</v>
      </c>
      <c r="S4" s="66">
        <v>227165.62899999999</v>
      </c>
      <c r="T4" s="66">
        <v>238561.00899999999</v>
      </c>
      <c r="U4" s="66">
        <v>270769.11300000001</v>
      </c>
      <c r="V4" s="66">
        <v>275883.66800000001</v>
      </c>
      <c r="W4" s="66">
        <v>273210.48200000002</v>
      </c>
      <c r="X4" s="66">
        <v>316589.77500000002</v>
      </c>
      <c r="Y4" s="66">
        <v>367714.848</v>
      </c>
      <c r="Z4" s="66">
        <v>429635.09299999999</v>
      </c>
      <c r="AA4" s="66">
        <v>458032.47700000001</v>
      </c>
      <c r="AB4" s="66">
        <v>610701.24</v>
      </c>
      <c r="AC4" s="66">
        <v>864067.71400000004</v>
      </c>
      <c r="AD4" s="66">
        <v>1109531.6299999999</v>
      </c>
      <c r="AE4" s="66">
        <v>1703596.75</v>
      </c>
      <c r="AF4" s="66">
        <v>1547461.43</v>
      </c>
      <c r="AG4" s="66">
        <v>1415023.92</v>
      </c>
      <c r="AH4" s="66">
        <v>1242942.95</v>
      </c>
      <c r="AI4" s="66">
        <v>1185159.1000000001</v>
      </c>
      <c r="AJ4" s="66">
        <v>1264531.71</v>
      </c>
      <c r="AK4" s="66">
        <v>993725.848</v>
      </c>
      <c r="AL4" s="66">
        <v>1082084.44</v>
      </c>
      <c r="AM4" s="66">
        <v>1154292.6200000001</v>
      </c>
      <c r="AN4" s="66">
        <v>1068664.1499999999</v>
      </c>
      <c r="AO4" s="66">
        <v>1001010.36</v>
      </c>
      <c r="AP4" s="66">
        <v>1027589.22</v>
      </c>
      <c r="AQ4" s="66">
        <v>1179330.8600000001</v>
      </c>
      <c r="AR4" s="66">
        <v>1387862.51</v>
      </c>
      <c r="AS4" s="66">
        <v>1269899.25</v>
      </c>
      <c r="AT4" s="66">
        <v>1330445.75</v>
      </c>
      <c r="AU4" s="66">
        <v>1284965.1200000001</v>
      </c>
      <c r="AV4" s="66">
        <v>1218339.3600000001</v>
      </c>
      <c r="AW4" s="66">
        <v>1179624.83</v>
      </c>
      <c r="AX4" s="66">
        <v>1176269.6299999999</v>
      </c>
      <c r="AY4" s="66">
        <v>1260896.49</v>
      </c>
      <c r="AZ4" s="66">
        <v>1400550.95</v>
      </c>
      <c r="BA4" s="66">
        <v>1469779.05</v>
      </c>
      <c r="BB4" s="66">
        <v>1437336.14</v>
      </c>
      <c r="BC4" s="66">
        <v>1374176.32</v>
      </c>
      <c r="BD4" s="66">
        <v>1315698.18</v>
      </c>
      <c r="BE4" s="66">
        <v>1254088.49</v>
      </c>
      <c r="BF4" s="66">
        <v>1211218.56</v>
      </c>
      <c r="BG4" s="66">
        <v>1314621.8799999999</v>
      </c>
    </row>
    <row r="5" spans="1:59" ht="17.25" customHeight="1">
      <c r="A5" s="1395"/>
      <c r="B5" s="451" t="s">
        <v>26</v>
      </c>
      <c r="C5" s="66">
        <v>12854.6999</v>
      </c>
      <c r="D5" s="66">
        <v>12443.6412</v>
      </c>
      <c r="E5" s="66">
        <v>12713.923500000001</v>
      </c>
      <c r="F5" s="66">
        <v>13413.7153</v>
      </c>
      <c r="G5" s="66">
        <v>13066.59</v>
      </c>
      <c r="H5" s="66">
        <v>14190.0818</v>
      </c>
      <c r="I5" s="66">
        <v>19740.047600000002</v>
      </c>
      <c r="J5" s="66">
        <v>20435.253499999999</v>
      </c>
      <c r="K5" s="66">
        <v>19853.051200000002</v>
      </c>
      <c r="L5" s="66">
        <v>18759.8037</v>
      </c>
      <c r="M5" s="66">
        <v>20632.131600000001</v>
      </c>
      <c r="N5" s="66">
        <v>20863.252100000002</v>
      </c>
      <c r="O5" s="66">
        <v>23012.071800000002</v>
      </c>
      <c r="P5" s="66">
        <v>28325.492600000001</v>
      </c>
      <c r="Q5" s="66">
        <v>32920.703399999999</v>
      </c>
      <c r="R5" s="66">
        <v>38496.313199999997</v>
      </c>
      <c r="S5" s="66">
        <v>40644.124400000001</v>
      </c>
      <c r="T5" s="66">
        <v>48339.8465</v>
      </c>
      <c r="U5" s="66">
        <v>58808.279000000002</v>
      </c>
      <c r="V5" s="66">
        <v>54848.3105</v>
      </c>
      <c r="W5" s="66">
        <v>58684.501499999998</v>
      </c>
      <c r="X5" s="66">
        <v>74726.587499999994</v>
      </c>
      <c r="Y5" s="66">
        <v>85455.527000000002</v>
      </c>
      <c r="Z5" s="66">
        <v>103706.833</v>
      </c>
      <c r="AA5" s="66">
        <v>117812.573</v>
      </c>
      <c r="AB5" s="66">
        <v>158319.42000000001</v>
      </c>
      <c r="AC5" s="66">
        <v>213223.33199999999</v>
      </c>
      <c r="AD5" s="66">
        <v>270251.79800000001</v>
      </c>
      <c r="AE5" s="66">
        <v>333400.77500000002</v>
      </c>
      <c r="AF5" s="66">
        <v>316106.25199999998</v>
      </c>
      <c r="AG5" s="66">
        <v>272587.478</v>
      </c>
      <c r="AH5" s="66">
        <v>258026.264</v>
      </c>
      <c r="AI5" s="66">
        <v>249702.33100000001</v>
      </c>
      <c r="AJ5" s="66">
        <v>293145.45400000003</v>
      </c>
      <c r="AK5" s="66">
        <v>281507.81800000003</v>
      </c>
      <c r="AL5" s="66">
        <v>286930.65999999997</v>
      </c>
      <c r="AM5" s="66">
        <v>286533.505</v>
      </c>
      <c r="AN5" s="66">
        <v>281018.05699999997</v>
      </c>
      <c r="AO5" s="66">
        <v>256973.609</v>
      </c>
      <c r="AP5" s="66">
        <v>237447.66899999999</v>
      </c>
      <c r="AQ5" s="66">
        <v>255640.39300000001</v>
      </c>
      <c r="AR5" s="66">
        <v>275251.53999999998</v>
      </c>
      <c r="AS5" s="66">
        <v>262180.41899999999</v>
      </c>
      <c r="AT5" s="66">
        <v>250463.92800000001</v>
      </c>
      <c r="AU5" s="66">
        <v>241444.967</v>
      </c>
      <c r="AV5" s="66">
        <v>219025.872</v>
      </c>
      <c r="AW5" s="66">
        <v>210832.315</v>
      </c>
      <c r="AX5" s="66">
        <v>203856.21900000001</v>
      </c>
      <c r="AY5" s="66">
        <v>217195.65900000001</v>
      </c>
      <c r="AZ5" s="66">
        <v>249934.16399999999</v>
      </c>
      <c r="BA5" s="66">
        <v>271938.96299999999</v>
      </c>
      <c r="BB5" s="66">
        <v>258802.69</v>
      </c>
      <c r="BC5" s="66">
        <v>243725.64300000001</v>
      </c>
      <c r="BD5" s="66">
        <v>237755.595</v>
      </c>
      <c r="BE5" s="66">
        <v>236632.30499999999</v>
      </c>
      <c r="BF5" s="66">
        <v>226282.72399999999</v>
      </c>
      <c r="BG5" s="66">
        <v>240918.98699999999</v>
      </c>
    </row>
    <row r="6" spans="1:59" ht="17.25" customHeight="1">
      <c r="A6" s="1395"/>
      <c r="B6" s="451" t="s">
        <v>27</v>
      </c>
      <c r="C6" s="66">
        <v>30533.6188</v>
      </c>
      <c r="D6" s="66">
        <v>30279.281900000002</v>
      </c>
      <c r="E6" s="66">
        <v>29677.914100000002</v>
      </c>
      <c r="F6" s="66">
        <v>33290.870000000003</v>
      </c>
      <c r="G6" s="66">
        <v>31930.2107</v>
      </c>
      <c r="H6" s="66">
        <v>40140.760799999996</v>
      </c>
      <c r="I6" s="66">
        <v>46920.139799999997</v>
      </c>
      <c r="J6" s="66">
        <v>54695.414299999997</v>
      </c>
      <c r="K6" s="66">
        <v>51171.512199999997</v>
      </c>
      <c r="L6" s="66">
        <v>45372.606699999997</v>
      </c>
      <c r="M6" s="66">
        <v>47999.583899999998</v>
      </c>
      <c r="N6" s="66">
        <v>45589.952100000002</v>
      </c>
      <c r="O6" s="66">
        <v>51522.765399999997</v>
      </c>
      <c r="P6" s="66">
        <v>58900.006600000001</v>
      </c>
      <c r="Q6" s="66">
        <v>61643.066800000001</v>
      </c>
      <c r="R6" s="66">
        <v>66450.537100000001</v>
      </c>
      <c r="S6" s="66">
        <v>68698.239000000001</v>
      </c>
      <c r="T6" s="66">
        <v>71894.621899999998</v>
      </c>
      <c r="U6" s="66">
        <v>81196.890400000004</v>
      </c>
      <c r="V6" s="66">
        <v>82607.062399999995</v>
      </c>
      <c r="W6" s="66">
        <v>81709.298699999999</v>
      </c>
      <c r="X6" s="66">
        <v>94715.743900000001</v>
      </c>
      <c r="Y6" s="66">
        <v>109369.424</v>
      </c>
      <c r="Z6" s="66">
        <v>127714.24099999999</v>
      </c>
      <c r="AA6" s="66">
        <v>136699.09400000001</v>
      </c>
      <c r="AB6" s="66">
        <v>183856.23300000001</v>
      </c>
      <c r="AC6" s="66">
        <v>262199.364</v>
      </c>
      <c r="AD6" s="66">
        <v>336879.59100000001</v>
      </c>
      <c r="AE6" s="66">
        <v>504204.65500000003</v>
      </c>
      <c r="AF6" s="66">
        <v>461464.04499999998</v>
      </c>
      <c r="AG6" s="66">
        <v>418350.84600000002</v>
      </c>
      <c r="AH6" s="66">
        <v>369380.41600000003</v>
      </c>
      <c r="AI6" s="66">
        <v>351828.35499999998</v>
      </c>
      <c r="AJ6" s="66">
        <v>376064.82799999998</v>
      </c>
      <c r="AK6" s="66">
        <v>300298.00599999999</v>
      </c>
      <c r="AL6" s="66">
        <v>323138.25199999998</v>
      </c>
      <c r="AM6" s="66">
        <v>340492.049</v>
      </c>
      <c r="AN6" s="66">
        <v>317306.90000000002</v>
      </c>
      <c r="AO6" s="66">
        <v>299934.32199999999</v>
      </c>
      <c r="AP6" s="66">
        <v>301866.609</v>
      </c>
      <c r="AQ6" s="66">
        <v>332201.28399999999</v>
      </c>
      <c r="AR6" s="66">
        <v>379357.71299999999</v>
      </c>
      <c r="AS6" s="66">
        <v>346146.42599999998</v>
      </c>
      <c r="AT6" s="66">
        <v>356283.97</v>
      </c>
      <c r="AU6" s="66">
        <v>343950.60399999999</v>
      </c>
      <c r="AV6" s="66">
        <v>326853.027</v>
      </c>
      <c r="AW6" s="66">
        <v>316652.36</v>
      </c>
      <c r="AX6" s="66">
        <v>316317.32199999999</v>
      </c>
      <c r="AY6" s="66">
        <v>335901.446</v>
      </c>
      <c r="AZ6" s="66">
        <v>371327.136</v>
      </c>
      <c r="BA6" s="66">
        <v>386337.73</v>
      </c>
      <c r="BB6" s="66">
        <v>374897.522</v>
      </c>
      <c r="BC6" s="66">
        <v>350958.48700000002</v>
      </c>
      <c r="BD6" s="66">
        <v>329336.25300000003</v>
      </c>
      <c r="BE6" s="66">
        <v>313132.68699999998</v>
      </c>
      <c r="BF6" s="66">
        <v>299050.69099999999</v>
      </c>
      <c r="BG6" s="66">
        <v>321000.98200000002</v>
      </c>
    </row>
    <row r="7" spans="1:59" ht="17.25" customHeight="1">
      <c r="A7" s="1395"/>
      <c r="B7" s="451" t="s">
        <v>28</v>
      </c>
      <c r="C7" s="66">
        <v>17271.356500000002</v>
      </c>
      <c r="D7" s="66">
        <v>16734.8406</v>
      </c>
      <c r="E7" s="66">
        <v>17296.1227</v>
      </c>
      <c r="F7" s="66">
        <v>18519.798599999998</v>
      </c>
      <c r="G7" s="66">
        <v>18438.546600000001</v>
      </c>
      <c r="H7" s="66">
        <v>20050.939600000002</v>
      </c>
      <c r="I7" s="66">
        <v>27930.500800000002</v>
      </c>
      <c r="J7" s="66">
        <v>28941.569299999999</v>
      </c>
      <c r="K7" s="66">
        <v>28164.798699999999</v>
      </c>
      <c r="L7" s="66">
        <v>26636.888800000001</v>
      </c>
      <c r="M7" s="66">
        <v>29335.092799999999</v>
      </c>
      <c r="N7" s="66">
        <v>29756.403399999999</v>
      </c>
      <c r="O7" s="66">
        <v>32968.792800000003</v>
      </c>
      <c r="P7" s="66">
        <v>40652.693800000001</v>
      </c>
      <c r="Q7" s="66">
        <v>47534.928399999997</v>
      </c>
      <c r="R7" s="66">
        <v>56261.366399999999</v>
      </c>
      <c r="S7" s="66">
        <v>60369.227800000001</v>
      </c>
      <c r="T7" s="66">
        <v>72125.413700000005</v>
      </c>
      <c r="U7" s="66">
        <v>87852.430099999998</v>
      </c>
      <c r="V7" s="66">
        <v>81993.450500000006</v>
      </c>
      <c r="W7" s="66">
        <v>87779.533299999996</v>
      </c>
      <c r="X7" s="66">
        <v>111891.461</v>
      </c>
      <c r="Y7" s="66">
        <v>128090.992</v>
      </c>
      <c r="Z7" s="66">
        <v>155685.06400000001</v>
      </c>
      <c r="AA7" s="66">
        <v>177080.4</v>
      </c>
      <c r="AB7" s="66">
        <v>238107.38</v>
      </c>
      <c r="AC7" s="66">
        <v>322025.44900000002</v>
      </c>
      <c r="AD7" s="66">
        <v>409243.18</v>
      </c>
      <c r="AE7" s="66">
        <v>507609.63799999998</v>
      </c>
      <c r="AF7" s="66">
        <v>481797.326</v>
      </c>
      <c r="AG7" s="66">
        <v>415907.495</v>
      </c>
      <c r="AH7" s="66">
        <v>393880.75300000003</v>
      </c>
      <c r="AI7" s="66">
        <v>381274.88299999997</v>
      </c>
      <c r="AJ7" s="66">
        <v>447838.69500000001</v>
      </c>
      <c r="AK7" s="66">
        <v>430423.74800000002</v>
      </c>
      <c r="AL7" s="66">
        <v>438957.82500000001</v>
      </c>
      <c r="AM7" s="66">
        <v>439801.90399999998</v>
      </c>
      <c r="AN7" s="66">
        <v>431683.973</v>
      </c>
      <c r="AO7" s="66">
        <v>396983.04300000001</v>
      </c>
      <c r="AP7" s="66">
        <v>370028.04700000002</v>
      </c>
      <c r="AQ7" s="66">
        <v>403073.93800000002</v>
      </c>
      <c r="AR7" s="66">
        <v>436030.33299999998</v>
      </c>
      <c r="AS7" s="66">
        <v>415499.31300000002</v>
      </c>
      <c r="AT7" s="66">
        <v>397262.5</v>
      </c>
      <c r="AU7" s="66">
        <v>383326.22399999999</v>
      </c>
      <c r="AV7" s="66">
        <v>348209.24200000003</v>
      </c>
      <c r="AW7" s="66">
        <v>335639.83100000001</v>
      </c>
      <c r="AX7" s="66">
        <v>325088.85800000001</v>
      </c>
      <c r="AY7" s="66">
        <v>348268.76199999999</v>
      </c>
      <c r="AZ7" s="66">
        <v>401430.98300000001</v>
      </c>
      <c r="BA7" s="66">
        <v>440177.05</v>
      </c>
      <c r="BB7" s="66">
        <v>423457.49800000002</v>
      </c>
      <c r="BC7" s="66">
        <v>403781.65600000002</v>
      </c>
      <c r="BD7" s="66">
        <v>397296.26799999998</v>
      </c>
      <c r="BE7" s="66">
        <v>395678.11900000001</v>
      </c>
      <c r="BF7" s="66">
        <v>378995.19099999999</v>
      </c>
      <c r="BG7" s="66">
        <v>404470.75699999998</v>
      </c>
    </row>
    <row r="8" spans="1:59" ht="17.25" customHeight="1">
      <c r="A8" s="1395"/>
      <c r="B8" s="451" t="s">
        <v>45</v>
      </c>
      <c r="C8" s="66">
        <v>96289.987200000003</v>
      </c>
      <c r="D8" s="66">
        <v>95523.894499999995</v>
      </c>
      <c r="E8" s="66">
        <v>95227.471099999995</v>
      </c>
      <c r="F8" s="66">
        <v>108872.856</v>
      </c>
      <c r="G8" s="66">
        <v>108830.777</v>
      </c>
      <c r="H8" s="66">
        <v>136910.603</v>
      </c>
      <c r="I8" s="66">
        <v>160538.23000000001</v>
      </c>
      <c r="J8" s="66">
        <v>187778.921</v>
      </c>
      <c r="K8" s="66">
        <v>175713.14499999999</v>
      </c>
      <c r="L8" s="66">
        <v>156083.147</v>
      </c>
      <c r="M8" s="66">
        <v>165575.09599999999</v>
      </c>
      <c r="N8" s="66">
        <v>157387.48800000001</v>
      </c>
      <c r="O8" s="66">
        <v>178659.04699999999</v>
      </c>
      <c r="P8" s="66">
        <v>204375.30300000001</v>
      </c>
      <c r="Q8" s="66">
        <v>215091.614</v>
      </c>
      <c r="R8" s="66">
        <v>234879.41099999999</v>
      </c>
      <c r="S8" s="66">
        <v>253056.791</v>
      </c>
      <c r="T8" s="66">
        <v>266127.20699999999</v>
      </c>
      <c r="U8" s="66">
        <v>302103.54800000001</v>
      </c>
      <c r="V8" s="66">
        <v>308314.88</v>
      </c>
      <c r="W8" s="66">
        <v>304997.00400000002</v>
      </c>
      <c r="X8" s="66">
        <v>353996.72100000002</v>
      </c>
      <c r="Y8" s="66">
        <v>409807.77100000001</v>
      </c>
      <c r="Z8" s="66">
        <v>478755.66399999999</v>
      </c>
      <c r="AA8" s="66">
        <v>512900.47200000001</v>
      </c>
      <c r="AB8" s="66">
        <v>690036.94700000004</v>
      </c>
      <c r="AC8" s="66">
        <v>986759.20200000005</v>
      </c>
      <c r="AD8" s="66">
        <v>1270627.1100000001</v>
      </c>
      <c r="AE8" s="66">
        <v>1916194.06</v>
      </c>
      <c r="AF8" s="66">
        <v>1757229.2</v>
      </c>
      <c r="AG8" s="66">
        <v>1595160.11</v>
      </c>
      <c r="AH8" s="66">
        <v>1412354.66</v>
      </c>
      <c r="AI8" s="66">
        <v>1345301.35</v>
      </c>
      <c r="AJ8" s="66">
        <v>1439124.01</v>
      </c>
      <c r="AK8" s="66">
        <v>1150717.98</v>
      </c>
      <c r="AL8" s="66">
        <v>1238357.42</v>
      </c>
      <c r="AM8" s="66">
        <v>1307707.1299999999</v>
      </c>
      <c r="AN8" s="66">
        <v>1219589.9099999999</v>
      </c>
      <c r="AO8" s="66">
        <v>1154844.68</v>
      </c>
      <c r="AP8" s="66">
        <v>1168664.67</v>
      </c>
      <c r="AQ8" s="66">
        <v>1311306.02</v>
      </c>
      <c r="AR8" s="66">
        <v>1515548.58</v>
      </c>
      <c r="AS8" s="66">
        <v>1386450.97</v>
      </c>
      <c r="AT8" s="66">
        <v>1436357.1</v>
      </c>
      <c r="AU8" s="66">
        <v>1386935.29</v>
      </c>
      <c r="AV8" s="66">
        <v>1318359.67</v>
      </c>
      <c r="AW8" s="66">
        <v>1279393.8999999999</v>
      </c>
      <c r="AX8" s="66">
        <v>1282190.78</v>
      </c>
      <c r="AY8" s="66">
        <v>1367250.3</v>
      </c>
      <c r="AZ8" s="66">
        <v>1512219.11</v>
      </c>
      <c r="BA8" s="66">
        <v>1579686.69</v>
      </c>
      <c r="BB8" s="66">
        <v>1539632.2</v>
      </c>
      <c r="BC8" s="66">
        <v>1471898.15</v>
      </c>
      <c r="BD8" s="66">
        <v>1424490.85</v>
      </c>
      <c r="BE8" s="66">
        <v>1355240.93</v>
      </c>
      <c r="BF8" s="66">
        <v>1308959.98</v>
      </c>
      <c r="BG8" s="66">
        <v>1408597.92</v>
      </c>
    </row>
    <row r="9" spans="1:59" ht="17.25" customHeight="1">
      <c r="A9" s="1396"/>
      <c r="B9" s="451" t="s">
        <v>29</v>
      </c>
      <c r="C9" s="66">
        <v>4036.2802700000002</v>
      </c>
      <c r="D9" s="66">
        <v>4029.7515199999998</v>
      </c>
      <c r="E9" s="66">
        <v>3999.6615000000002</v>
      </c>
      <c r="F9" s="66">
        <v>4636.1419299999998</v>
      </c>
      <c r="G9" s="66">
        <v>4605.2127899999996</v>
      </c>
      <c r="H9" s="66">
        <v>5991.2206999999999</v>
      </c>
      <c r="I9" s="66">
        <v>6872.1514800000004</v>
      </c>
      <c r="J9" s="66">
        <v>8316.0057799999995</v>
      </c>
      <c r="K9" s="66">
        <v>7719.5627199999999</v>
      </c>
      <c r="L9" s="66">
        <v>6737.3720000000003</v>
      </c>
      <c r="M9" s="66">
        <v>7104.78442</v>
      </c>
      <c r="N9" s="66">
        <v>6697.2226199999996</v>
      </c>
      <c r="O9" s="66">
        <v>7668.2855799999998</v>
      </c>
      <c r="P9" s="66">
        <v>8656.2180800000006</v>
      </c>
      <c r="Q9" s="66">
        <v>8880.5226600000005</v>
      </c>
      <c r="R9" s="66">
        <v>9539.6723600000005</v>
      </c>
      <c r="S9" s="66">
        <v>10306.939</v>
      </c>
      <c r="T9" s="66">
        <v>10520.113799999999</v>
      </c>
      <c r="U9" s="66">
        <v>11715.042299999999</v>
      </c>
      <c r="V9" s="66">
        <v>12362.283600000001</v>
      </c>
      <c r="W9" s="66">
        <v>11879.990100000001</v>
      </c>
      <c r="X9" s="66">
        <v>13435.277700000001</v>
      </c>
      <c r="Y9" s="66">
        <v>15654.8706</v>
      </c>
      <c r="Z9" s="66">
        <v>18005.614699999998</v>
      </c>
      <c r="AA9" s="66">
        <v>18627.5484</v>
      </c>
      <c r="AB9" s="66">
        <v>25037.354500000001</v>
      </c>
      <c r="AC9" s="66">
        <v>36657.981800000001</v>
      </c>
      <c r="AD9" s="66">
        <v>47843.803399999997</v>
      </c>
      <c r="AE9" s="66">
        <v>76614.054900000003</v>
      </c>
      <c r="AF9" s="66">
        <v>68468.329400000002</v>
      </c>
      <c r="AG9" s="66">
        <v>63811.130899999996</v>
      </c>
      <c r="AH9" s="66">
        <v>55176.2984</v>
      </c>
      <c r="AI9" s="66">
        <v>52685.546699999999</v>
      </c>
      <c r="AJ9" s="66">
        <v>54764.507799999999</v>
      </c>
      <c r="AK9" s="66">
        <v>40902.130499999999</v>
      </c>
      <c r="AL9" s="66">
        <v>45994.598299999998</v>
      </c>
      <c r="AM9" s="66">
        <v>49589.895600000003</v>
      </c>
      <c r="AN9" s="66">
        <v>45290.373</v>
      </c>
      <c r="AO9" s="66">
        <v>43285.845300000001</v>
      </c>
      <c r="AP9" s="66">
        <v>44867.938099999999</v>
      </c>
      <c r="AQ9" s="66">
        <v>50833.15</v>
      </c>
      <c r="AR9" s="66">
        <v>60011.433700000001</v>
      </c>
      <c r="AS9" s="66">
        <v>53529.599800000004</v>
      </c>
      <c r="AT9" s="66">
        <v>56661.068500000001</v>
      </c>
      <c r="AU9" s="66">
        <v>54482.402399999999</v>
      </c>
      <c r="AV9" s="66">
        <v>52012.373099999997</v>
      </c>
      <c r="AW9" s="66">
        <v>50797.068899999998</v>
      </c>
      <c r="AX9" s="66">
        <v>51504.004200000003</v>
      </c>
      <c r="AY9" s="66">
        <v>55146.948199999999</v>
      </c>
      <c r="AZ9" s="66">
        <v>60819.548799999997</v>
      </c>
      <c r="BA9" s="66">
        <v>63033.102800000001</v>
      </c>
      <c r="BB9" s="66">
        <v>61650.261700000003</v>
      </c>
      <c r="BC9" s="66">
        <v>58702.853600000002</v>
      </c>
      <c r="BD9" s="66">
        <v>56336.897400000002</v>
      </c>
      <c r="BE9" s="66">
        <v>52893.834699999999</v>
      </c>
      <c r="BF9" s="66">
        <v>50963.192300000002</v>
      </c>
      <c r="BG9" s="66">
        <v>55369.056299999997</v>
      </c>
    </row>
    <row r="10" spans="1:59" ht="17.25" customHeight="1">
      <c r="A10" s="1394" t="s">
        <v>23</v>
      </c>
      <c r="B10" s="451" t="s">
        <v>30</v>
      </c>
      <c r="C10" s="66">
        <v>1096.5999999999999</v>
      </c>
      <c r="D10" s="66">
        <v>1063.8</v>
      </c>
      <c r="E10" s="66">
        <v>1106.7</v>
      </c>
      <c r="F10" s="66">
        <v>1241.6081300000001</v>
      </c>
      <c r="G10" s="66">
        <v>1222.3439800000001</v>
      </c>
      <c r="H10" s="66">
        <v>1553.2737299999999</v>
      </c>
      <c r="I10" s="66">
        <v>1878.67867</v>
      </c>
      <c r="J10" s="66">
        <v>2102.4126999999999</v>
      </c>
      <c r="K10" s="66">
        <v>1907.9493299999999</v>
      </c>
      <c r="L10" s="66">
        <v>1790.99506</v>
      </c>
      <c r="M10" s="66">
        <v>1992.07088</v>
      </c>
      <c r="N10" s="66">
        <v>1965.19939</v>
      </c>
      <c r="O10" s="66">
        <v>2257.8648800000001</v>
      </c>
      <c r="P10" s="66">
        <v>2477.8316399999999</v>
      </c>
      <c r="Q10" s="66">
        <v>2644.4414000000002</v>
      </c>
      <c r="R10" s="66">
        <v>2978.1265600000002</v>
      </c>
      <c r="S10" s="66">
        <v>3274.7777999999998</v>
      </c>
      <c r="T10" s="66">
        <v>3579.3231300000002</v>
      </c>
      <c r="U10" s="66">
        <v>4017.0419900000002</v>
      </c>
      <c r="V10" s="66">
        <v>3804.8788</v>
      </c>
      <c r="W10" s="66">
        <v>3950.0976500000002</v>
      </c>
      <c r="X10" s="66">
        <v>4558.98369</v>
      </c>
      <c r="Y10" s="66">
        <v>5301.0109400000001</v>
      </c>
      <c r="Z10" s="66">
        <v>6206.6688800000002</v>
      </c>
      <c r="AA10" s="66">
        <v>6591.3407699999998</v>
      </c>
      <c r="AB10" s="66">
        <v>8583.1783799999994</v>
      </c>
      <c r="AC10" s="66">
        <v>11112.9665</v>
      </c>
      <c r="AD10" s="66">
        <v>14179.621800000001</v>
      </c>
      <c r="AE10" s="66">
        <v>19543.5285</v>
      </c>
      <c r="AF10" s="66">
        <v>18777.775300000001</v>
      </c>
      <c r="AG10" s="66">
        <v>17599.260300000002</v>
      </c>
      <c r="AH10" s="66">
        <v>16970.068299999999</v>
      </c>
      <c r="AI10" s="66">
        <v>16646.923200000001</v>
      </c>
      <c r="AJ10" s="66">
        <v>19688.938399999999</v>
      </c>
      <c r="AK10" s="66">
        <v>17530.757900000001</v>
      </c>
      <c r="AL10" s="66">
        <v>17589.979599999999</v>
      </c>
      <c r="AM10" s="66">
        <v>17990.4022</v>
      </c>
      <c r="AN10" s="66">
        <v>17784.397000000001</v>
      </c>
      <c r="AO10" s="66">
        <v>17791.459299999999</v>
      </c>
      <c r="AP10" s="66">
        <v>17319.252400000001</v>
      </c>
      <c r="AQ10" s="66">
        <v>19049.161700000001</v>
      </c>
      <c r="AR10" s="66">
        <v>21876.590700000001</v>
      </c>
      <c r="AS10" s="66">
        <v>20564.1149</v>
      </c>
      <c r="AT10" s="66">
        <v>20247.4143</v>
      </c>
      <c r="AU10" s="66">
        <v>20017.628100000002</v>
      </c>
      <c r="AV10" s="66">
        <v>18523.719099999998</v>
      </c>
      <c r="AW10" s="66">
        <v>17641.233499999998</v>
      </c>
      <c r="AX10" s="66">
        <v>17512.502899999999</v>
      </c>
      <c r="AY10" s="66">
        <v>18378.5134</v>
      </c>
      <c r="AZ10" s="66">
        <v>20763.202600000001</v>
      </c>
      <c r="BA10" s="66">
        <v>21537.959200000001</v>
      </c>
      <c r="BB10" s="66">
        <v>20833.364399999999</v>
      </c>
      <c r="BC10" s="66">
        <v>19539.499599999999</v>
      </c>
      <c r="BD10" s="66">
        <v>18990.3959</v>
      </c>
      <c r="BE10" s="66">
        <v>18396.617099999999</v>
      </c>
      <c r="BF10" s="66">
        <v>17854.812600000001</v>
      </c>
      <c r="BG10" s="66">
        <v>18510.069200000002</v>
      </c>
    </row>
    <row r="11" spans="1:59" ht="17.25" customHeight="1">
      <c r="A11" s="1396"/>
      <c r="B11" s="451" t="s">
        <v>2146</v>
      </c>
      <c r="C11" s="66"/>
      <c r="D11" s="66"/>
      <c r="E11" s="66"/>
      <c r="F11" s="66"/>
      <c r="G11" s="66"/>
      <c r="H11" s="66"/>
      <c r="I11" s="66"/>
      <c r="J11" s="66"/>
      <c r="K11" s="66"/>
      <c r="L11" s="66"/>
      <c r="M11" s="66"/>
      <c r="N11" s="66"/>
      <c r="O11" s="66"/>
      <c r="P11" s="66">
        <v>323.35772780000002</v>
      </c>
      <c r="Q11" s="66">
        <v>328.81345599999997</v>
      </c>
      <c r="R11" s="66">
        <v>334.0837664</v>
      </c>
      <c r="S11" s="66">
        <v>341.15277780000002</v>
      </c>
      <c r="T11" s="66">
        <v>346.8176828</v>
      </c>
      <c r="U11" s="66">
        <v>354.2321579</v>
      </c>
      <c r="V11" s="66">
        <v>363.73923239999999</v>
      </c>
      <c r="W11" s="66">
        <v>368.08696550000002</v>
      </c>
      <c r="X11" s="66">
        <v>371.56480370000003</v>
      </c>
      <c r="Y11" s="66">
        <v>378.22245249999997</v>
      </c>
      <c r="Z11" s="66">
        <v>381.02624650000001</v>
      </c>
      <c r="AA11" s="66">
        <v>387.37145079999999</v>
      </c>
      <c r="AB11" s="66">
        <v>391.43833030000002</v>
      </c>
      <c r="AC11" s="66">
        <v>403.26795659999999</v>
      </c>
      <c r="AD11" s="66">
        <v>409.12153949999998</v>
      </c>
      <c r="AE11" s="66">
        <v>405.70846740000002</v>
      </c>
      <c r="AF11" s="66">
        <v>412.00939310000001</v>
      </c>
      <c r="AG11" s="66">
        <v>420.97618610000001</v>
      </c>
      <c r="AH11" s="66">
        <v>427.48313730000001</v>
      </c>
      <c r="AI11" s="66">
        <v>435.36408649999998</v>
      </c>
      <c r="AJ11" s="66">
        <v>440.72180659999998</v>
      </c>
      <c r="AK11" s="66">
        <v>452.78939129999998</v>
      </c>
      <c r="AL11" s="66">
        <v>457.2501709</v>
      </c>
      <c r="AM11" s="66">
        <v>464.82293245009998</v>
      </c>
      <c r="AN11" s="66">
        <v>472.77883310905298</v>
      </c>
      <c r="AO11" s="66">
        <v>479.73089556579998</v>
      </c>
      <c r="AP11" s="66">
        <v>488.93929569049999</v>
      </c>
      <c r="AQ11" s="66">
        <v>494.52980362839997</v>
      </c>
      <c r="AR11" s="66">
        <v>499.48495772939998</v>
      </c>
      <c r="AS11" s="66">
        <v>501.85490877320001</v>
      </c>
      <c r="AT11" s="66">
        <v>508.33364293530002</v>
      </c>
      <c r="AU11" s="66">
        <v>515.95022545170002</v>
      </c>
      <c r="AV11" s="66">
        <v>521.16999999999996</v>
      </c>
      <c r="AW11" s="66">
        <v>535.76</v>
      </c>
      <c r="AX11" s="66">
        <v>547.25919900370002</v>
      </c>
      <c r="AY11" s="66">
        <v>554.20000000000005</v>
      </c>
      <c r="AZ11" s="66">
        <v>561.72</v>
      </c>
      <c r="BA11" s="66">
        <v>569.36</v>
      </c>
      <c r="BB11" s="66">
        <v>579.29933779759995</v>
      </c>
      <c r="BC11" s="66">
        <v>586.6026763305</v>
      </c>
      <c r="BD11" s="66">
        <v>599.65747225699999</v>
      </c>
      <c r="BE11" s="66">
        <v>607.11558315169998</v>
      </c>
      <c r="BF11" s="66">
        <v>612.73957946339999</v>
      </c>
      <c r="BG11" s="66">
        <v>622.48923504560003</v>
      </c>
    </row>
    <row r="13" spans="1:59" ht="18.75" customHeight="1" thickBot="1">
      <c r="B13" s="451" t="s">
        <v>19</v>
      </c>
      <c r="C13" s="829" t="s">
        <v>2731</v>
      </c>
      <c r="D13" s="829" t="s">
        <v>2902</v>
      </c>
      <c r="E13" s="829" t="s">
        <v>2990</v>
      </c>
      <c r="F13" s="829" t="s">
        <v>3101</v>
      </c>
      <c r="G13" s="829" t="s">
        <v>3193</v>
      </c>
      <c r="H13" s="829" t="s">
        <v>3289</v>
      </c>
      <c r="I13" s="829" t="s">
        <v>3379</v>
      </c>
      <c r="J13" s="829" t="s">
        <v>5254</v>
      </c>
      <c r="K13" s="829" t="s">
        <v>5330</v>
      </c>
      <c r="L13" s="829" t="s">
        <v>5420</v>
      </c>
      <c r="M13" s="829" t="s">
        <v>5604</v>
      </c>
      <c r="N13" s="829" t="s">
        <v>5747</v>
      </c>
      <c r="O13" s="829" t="s">
        <v>5944</v>
      </c>
    </row>
    <row r="14" spans="1:59" ht="17.25" customHeight="1" thickTop="1">
      <c r="B14" s="451" t="s">
        <v>45</v>
      </c>
      <c r="C14" s="833">
        <v>1386935.29</v>
      </c>
      <c r="D14" s="833">
        <v>1318359.67</v>
      </c>
      <c r="E14" s="833">
        <v>1279393.8999999999</v>
      </c>
      <c r="F14" s="833">
        <v>1282190.78</v>
      </c>
      <c r="G14" s="833">
        <v>1367250.3</v>
      </c>
      <c r="H14" s="833">
        <v>1512219.11</v>
      </c>
      <c r="I14" s="833">
        <v>1579686.69</v>
      </c>
      <c r="J14" s="833">
        <v>1539632.2</v>
      </c>
      <c r="K14" s="833">
        <v>1471898.15</v>
      </c>
      <c r="L14" s="833">
        <v>1424490.85</v>
      </c>
      <c r="M14" s="833">
        <v>1355240.93</v>
      </c>
      <c r="N14" s="833">
        <v>1308959.98</v>
      </c>
      <c r="O14" s="833">
        <v>1408597.92</v>
      </c>
    </row>
    <row r="15" spans="1:59" ht="17.25" customHeight="1">
      <c r="B15" s="451" t="s">
        <v>30</v>
      </c>
      <c r="C15" s="66">
        <v>20017.628100000002</v>
      </c>
      <c r="D15" s="66">
        <v>18523.719099999998</v>
      </c>
      <c r="E15" s="66">
        <v>17641.233499999998</v>
      </c>
      <c r="F15" s="66">
        <v>17512.502899999999</v>
      </c>
      <c r="G15" s="66">
        <v>18378.5134</v>
      </c>
      <c r="H15" s="66">
        <v>20763.202600000001</v>
      </c>
      <c r="I15" s="66">
        <v>21537.959200000001</v>
      </c>
      <c r="J15" s="66">
        <v>20833.364399999999</v>
      </c>
      <c r="K15" s="66">
        <v>19539.499599999999</v>
      </c>
      <c r="L15" s="66">
        <v>18990.3959</v>
      </c>
      <c r="M15" s="66">
        <v>18396.617099999999</v>
      </c>
      <c r="N15" s="66">
        <v>17854.812600000001</v>
      </c>
      <c r="O15" s="66">
        <v>18510.069200000002</v>
      </c>
    </row>
    <row r="18" spans="1:7" ht="34.5" customHeight="1"/>
    <row r="30" spans="1:7" ht="21" customHeight="1" thickBot="1"/>
    <row r="31" spans="1:7" ht="21" customHeight="1" thickBot="1">
      <c r="A31" s="1397" t="s">
        <v>19</v>
      </c>
      <c r="B31" s="1385" t="s">
        <v>20</v>
      </c>
      <c r="C31" s="1387" t="s">
        <v>214</v>
      </c>
      <c r="D31" s="1387"/>
      <c r="E31" s="1387"/>
      <c r="F31" s="1387" t="s">
        <v>215</v>
      </c>
      <c r="G31" s="1390"/>
    </row>
    <row r="32" spans="1:7" ht="29.25" customHeight="1" thickBot="1">
      <c r="A32" s="1398"/>
      <c r="B32" s="1399"/>
      <c r="C32" s="956" t="s">
        <v>5944</v>
      </c>
      <c r="D32" s="957" t="s">
        <v>5747</v>
      </c>
      <c r="E32" s="957" t="s">
        <v>3193</v>
      </c>
      <c r="F32" s="206" t="s">
        <v>216</v>
      </c>
      <c r="G32" s="1045" t="s">
        <v>1390</v>
      </c>
    </row>
    <row r="33" spans="1:7" ht="21" customHeight="1">
      <c r="A33" s="1391" t="s">
        <v>17</v>
      </c>
      <c r="B33" s="207" t="s">
        <v>1391</v>
      </c>
      <c r="C33" s="1075">
        <v>1408597.92</v>
      </c>
      <c r="D33" s="1076">
        <v>1308959.98</v>
      </c>
      <c r="E33" s="1076">
        <v>1367250.3</v>
      </c>
      <c r="F33" s="1077">
        <v>7.6119928433564521E-2</v>
      </c>
      <c r="G33" s="1078">
        <v>3.024144152683661E-2</v>
      </c>
    </row>
    <row r="34" spans="1:7" ht="21" customHeight="1">
      <c r="A34" s="1392"/>
      <c r="B34" s="207" t="s">
        <v>28</v>
      </c>
      <c r="C34" s="1075">
        <v>404470.75699999998</v>
      </c>
      <c r="D34" s="1076">
        <v>378995.19099999999</v>
      </c>
      <c r="E34" s="1076">
        <v>348268.76199999999</v>
      </c>
      <c r="F34" s="1077">
        <v>6.7218705157659819E-2</v>
      </c>
      <c r="G34" s="1078">
        <v>0.16137535470379061</v>
      </c>
    </row>
    <row r="35" spans="1:7" ht="21" customHeight="1" thickBot="1">
      <c r="A35" s="1393"/>
      <c r="B35" s="207" t="s">
        <v>1392</v>
      </c>
      <c r="C35" s="1075">
        <v>321000.98200000002</v>
      </c>
      <c r="D35" s="1079">
        <v>299050.69099999999</v>
      </c>
      <c r="E35" s="1076">
        <v>335901.446</v>
      </c>
      <c r="F35" s="1077">
        <v>7.3399900620861658E-2</v>
      </c>
      <c r="G35" s="1078">
        <v>-4.4359630413737472E-2</v>
      </c>
    </row>
    <row r="36" spans="1:7" ht="21" customHeight="1">
      <c r="A36" s="1388" t="s">
        <v>23</v>
      </c>
      <c r="B36" s="1046" t="s">
        <v>1391</v>
      </c>
      <c r="C36" s="1080">
        <v>18510.069200000002</v>
      </c>
      <c r="D36" s="1080">
        <v>17854.812600000001</v>
      </c>
      <c r="E36" s="1080">
        <v>18378.5134</v>
      </c>
      <c r="F36" s="1081">
        <v>3.6699158634686535E-2</v>
      </c>
      <c r="G36" s="1082">
        <v>7.1581306461925287E-3</v>
      </c>
    </row>
    <row r="37" spans="1:7" ht="21" customHeight="1" thickBot="1">
      <c r="A37" s="1389"/>
      <c r="B37" s="1047" t="s">
        <v>2346</v>
      </c>
      <c r="C37" s="1079">
        <v>622.91999999999996</v>
      </c>
      <c r="D37" s="1079">
        <v>612.73957946339999</v>
      </c>
      <c r="E37" s="1079">
        <v>554.20000000000005</v>
      </c>
      <c r="F37" s="1310">
        <v>1.6614595952028001E-2</v>
      </c>
      <c r="G37" s="1083">
        <v>0.123998556477806</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K38"/>
  <sheetViews>
    <sheetView rightToLeft="1" zoomScaleNormal="100" workbookViewId="0">
      <pane xSplit="1" ySplit="1" topLeftCell="B2" activePane="bottomRight" state="frozen"/>
      <selection pane="topRight" activeCell="B1" sqref="B1"/>
      <selection pane="bottomLeft" activeCell="A2" sqref="A2"/>
      <selection pane="bottomRight" activeCell="L28" sqref="L27:L28"/>
    </sheetView>
  </sheetViews>
  <sheetFormatPr defaultRowHeight="14.25"/>
  <cols>
    <col min="1" max="1" width="20.125" customWidth="1"/>
    <col min="2" max="2" width="12.875" customWidth="1"/>
    <col min="3" max="3" width="10.875" bestFit="1" customWidth="1"/>
    <col min="4" max="4" width="14" customWidth="1"/>
    <col min="5" max="5" width="10.875" bestFit="1" customWidth="1"/>
    <col min="6" max="6" width="11.75" customWidth="1"/>
    <col min="7" max="7" width="10.875" bestFit="1" customWidth="1"/>
    <col min="8" max="8" width="13.125" customWidth="1"/>
    <col min="9" max="9" width="10.875" bestFit="1"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 min="82" max="82" width="20.75" bestFit="1" customWidth="1"/>
    <col min="83" max="83" width="12.875" bestFit="1" customWidth="1"/>
    <col min="84" max="84" width="20.75" bestFit="1" customWidth="1"/>
    <col min="85" max="85" width="12.875" bestFit="1" customWidth="1"/>
    <col min="86" max="86" width="20.75" bestFit="1" customWidth="1"/>
    <col min="87" max="87" width="12.875" bestFit="1" customWidth="1"/>
    <col min="88" max="88" width="20.75" bestFit="1" customWidth="1"/>
    <col min="89" max="89" width="12.875" bestFit="1" customWidth="1"/>
  </cols>
  <sheetData>
    <row r="1" spans="1:89" s="927" customFormat="1" ht="27" customHeight="1">
      <c r="A1" s="1713" t="s">
        <v>1439</v>
      </c>
      <c r="B1" s="1699" t="s">
        <v>1274</v>
      </c>
      <c r="C1" s="1700"/>
      <c r="D1" s="1699" t="s">
        <v>1263</v>
      </c>
      <c r="E1" s="1700"/>
      <c r="F1" s="1699" t="s">
        <v>1264</v>
      </c>
      <c r="G1" s="1700"/>
      <c r="H1" s="1699" t="s">
        <v>1437</v>
      </c>
      <c r="I1" s="1700"/>
      <c r="J1" s="1699" t="s">
        <v>1436</v>
      </c>
      <c r="K1" s="1700"/>
      <c r="L1" s="1699" t="s">
        <v>1435</v>
      </c>
      <c r="M1" s="1700"/>
      <c r="N1" s="1699" t="s">
        <v>1427</v>
      </c>
      <c r="O1" s="1700"/>
      <c r="P1" s="1699" t="s">
        <v>1426</v>
      </c>
      <c r="Q1" s="1700"/>
      <c r="R1" s="1699" t="s">
        <v>1474</v>
      </c>
      <c r="S1" s="1700"/>
      <c r="T1" s="1699" t="s">
        <v>1488</v>
      </c>
      <c r="U1" s="1700"/>
      <c r="V1" s="1699" t="s">
        <v>1520</v>
      </c>
      <c r="W1" s="1700"/>
      <c r="X1" s="1699" t="s">
        <v>1557</v>
      </c>
      <c r="Y1" s="1700"/>
      <c r="Z1" s="1699" t="s">
        <v>1620</v>
      </c>
      <c r="AA1" s="1700"/>
      <c r="AB1" s="1699" t="s">
        <v>1717</v>
      </c>
      <c r="AC1" s="1700"/>
      <c r="AD1" s="1699" t="s">
        <v>1761</v>
      </c>
      <c r="AE1" s="1700"/>
      <c r="AF1" s="1699" t="s">
        <v>1798</v>
      </c>
      <c r="AG1" s="1700"/>
      <c r="AH1" s="1699" t="s">
        <v>1841</v>
      </c>
      <c r="AI1" s="1700"/>
      <c r="AJ1" s="1699" t="s">
        <v>1875</v>
      </c>
      <c r="AK1" s="1700"/>
      <c r="AL1" s="1699" t="s">
        <v>1912</v>
      </c>
      <c r="AM1" s="1700"/>
      <c r="AN1" s="1699" t="s">
        <v>1955</v>
      </c>
      <c r="AO1" s="1700"/>
      <c r="AP1" s="1699" t="s">
        <v>1978</v>
      </c>
      <c r="AQ1" s="1700"/>
      <c r="AR1" s="1699" t="s">
        <v>2076</v>
      </c>
      <c r="AS1" s="1700"/>
      <c r="AT1" s="1699" t="s">
        <v>2103</v>
      </c>
      <c r="AU1" s="1700"/>
      <c r="AV1" s="1699" t="s">
        <v>2339</v>
      </c>
      <c r="AW1" s="1700"/>
      <c r="AX1" s="1699" t="s">
        <v>2418</v>
      </c>
      <c r="AY1" s="1700"/>
      <c r="AZ1" s="1699" t="s">
        <v>2466</v>
      </c>
      <c r="BA1" s="1700"/>
      <c r="BB1" s="1699" t="s">
        <v>2524</v>
      </c>
      <c r="BC1" s="1700"/>
      <c r="BD1" s="1699" t="s">
        <v>2566</v>
      </c>
      <c r="BE1" s="1700"/>
      <c r="BF1" s="1699" t="s">
        <v>2608</v>
      </c>
      <c r="BG1" s="1700"/>
      <c r="BH1" s="1699" t="s">
        <v>2659</v>
      </c>
      <c r="BI1" s="1700"/>
      <c r="BJ1" s="1699" t="s">
        <v>2707</v>
      </c>
      <c r="BK1" s="1700"/>
      <c r="BL1" s="1699" t="s">
        <v>2757</v>
      </c>
      <c r="BM1" s="1700"/>
      <c r="BN1" s="1699" t="s">
        <v>2934</v>
      </c>
      <c r="BO1" s="1700"/>
      <c r="BP1" s="1699" t="s">
        <v>3046</v>
      </c>
      <c r="BQ1" s="1700"/>
      <c r="BR1" s="1699" t="s">
        <v>3157</v>
      </c>
      <c r="BS1" s="1700"/>
      <c r="BT1" s="1699" t="s">
        <v>3246</v>
      </c>
      <c r="BU1" s="1700"/>
      <c r="BV1" s="1699" t="s">
        <v>3356</v>
      </c>
      <c r="BW1" s="1700"/>
      <c r="BX1" s="1699" t="s">
        <v>3446</v>
      </c>
      <c r="BY1" s="1700"/>
      <c r="BZ1" s="1699" t="s">
        <v>5300</v>
      </c>
      <c r="CA1" s="1700"/>
      <c r="CB1" s="1699" t="s">
        <v>5387</v>
      </c>
      <c r="CC1" s="1700"/>
      <c r="CD1" s="1699" t="s">
        <v>5478</v>
      </c>
      <c r="CE1" s="1700"/>
      <c r="CF1" s="1699" t="s">
        <v>5660</v>
      </c>
      <c r="CG1" s="1700"/>
      <c r="CH1" s="1699" t="s">
        <v>5802</v>
      </c>
      <c r="CI1" s="1700"/>
      <c r="CJ1" s="1699" t="s">
        <v>6070</v>
      </c>
      <c r="CK1" s="1700"/>
    </row>
    <row r="2" spans="1:89" ht="19.5">
      <c r="A2" s="1714"/>
      <c r="B2" s="789" t="s">
        <v>1265</v>
      </c>
      <c r="C2" s="789" t="s">
        <v>1266</v>
      </c>
      <c r="D2" s="789" t="s">
        <v>1265</v>
      </c>
      <c r="E2" s="789" t="s">
        <v>1266</v>
      </c>
      <c r="F2" s="789" t="s">
        <v>1265</v>
      </c>
      <c r="G2" s="789" t="s">
        <v>1266</v>
      </c>
      <c r="H2" s="789" t="s">
        <v>1265</v>
      </c>
      <c r="I2" s="789" t="s">
        <v>1266</v>
      </c>
      <c r="J2" s="789" t="s">
        <v>1265</v>
      </c>
      <c r="K2" s="789" t="s">
        <v>1266</v>
      </c>
      <c r="L2" s="789" t="s">
        <v>1265</v>
      </c>
      <c r="M2" s="789" t="s">
        <v>1266</v>
      </c>
      <c r="N2" s="789" t="s">
        <v>1265</v>
      </c>
      <c r="O2" s="789" t="s">
        <v>1266</v>
      </c>
      <c r="P2" s="789" t="s">
        <v>1265</v>
      </c>
      <c r="Q2" s="789" t="s">
        <v>1266</v>
      </c>
      <c r="R2" s="789" t="s">
        <v>1265</v>
      </c>
      <c r="S2" s="789" t="s">
        <v>1266</v>
      </c>
      <c r="T2" s="789" t="s">
        <v>1265</v>
      </c>
      <c r="U2" s="789" t="s">
        <v>1266</v>
      </c>
      <c r="V2" s="789" t="s">
        <v>1265</v>
      </c>
      <c r="W2" s="789" t="s">
        <v>1266</v>
      </c>
      <c r="X2" s="789" t="s">
        <v>1265</v>
      </c>
      <c r="Y2" s="789" t="s">
        <v>1266</v>
      </c>
      <c r="Z2" s="789" t="s">
        <v>1265</v>
      </c>
      <c r="AA2" s="789" t="s">
        <v>1266</v>
      </c>
      <c r="AB2" s="789" t="s">
        <v>1265</v>
      </c>
      <c r="AC2" s="789" t="s">
        <v>1266</v>
      </c>
      <c r="AD2" s="789" t="s">
        <v>1265</v>
      </c>
      <c r="AE2" s="789" t="s">
        <v>1266</v>
      </c>
      <c r="AF2" s="789" t="s">
        <v>1265</v>
      </c>
      <c r="AG2" s="789" t="s">
        <v>1266</v>
      </c>
      <c r="AH2" s="789" t="s">
        <v>1265</v>
      </c>
      <c r="AI2" s="789" t="s">
        <v>1266</v>
      </c>
      <c r="AJ2" s="789" t="s">
        <v>1265</v>
      </c>
      <c r="AK2" s="789" t="s">
        <v>1266</v>
      </c>
      <c r="AL2" s="789" t="s">
        <v>1265</v>
      </c>
      <c r="AM2" s="789" t="s">
        <v>1266</v>
      </c>
      <c r="AN2" s="789" t="s">
        <v>1265</v>
      </c>
      <c r="AO2" s="789" t="s">
        <v>1266</v>
      </c>
      <c r="AP2" s="789" t="s">
        <v>1265</v>
      </c>
      <c r="AQ2" s="789" t="s">
        <v>1266</v>
      </c>
      <c r="AR2" s="789" t="s">
        <v>1265</v>
      </c>
      <c r="AS2" s="789" t="s">
        <v>1266</v>
      </c>
      <c r="AT2" s="789" t="s">
        <v>1265</v>
      </c>
      <c r="AU2" s="789" t="s">
        <v>1266</v>
      </c>
      <c r="AV2" s="789" t="s">
        <v>1265</v>
      </c>
      <c r="AW2" s="789" t="s">
        <v>1266</v>
      </c>
      <c r="AX2" s="789" t="s">
        <v>1265</v>
      </c>
      <c r="AY2" s="789" t="s">
        <v>1266</v>
      </c>
      <c r="AZ2" s="789" t="s">
        <v>1265</v>
      </c>
      <c r="BA2" s="789" t="s">
        <v>1266</v>
      </c>
      <c r="BB2" s="789" t="s">
        <v>1265</v>
      </c>
      <c r="BC2" s="789" t="s">
        <v>1266</v>
      </c>
      <c r="BD2" s="789" t="s">
        <v>1265</v>
      </c>
      <c r="BE2" s="789" t="s">
        <v>1266</v>
      </c>
      <c r="BF2" s="789" t="s">
        <v>1265</v>
      </c>
      <c r="BG2" s="789" t="s">
        <v>1266</v>
      </c>
      <c r="BH2" s="789" t="s">
        <v>1265</v>
      </c>
      <c r="BI2" s="789" t="s">
        <v>1266</v>
      </c>
      <c r="BJ2" s="789" t="s">
        <v>1265</v>
      </c>
      <c r="BK2" s="789" t="s">
        <v>1266</v>
      </c>
      <c r="BL2" s="789" t="s">
        <v>1265</v>
      </c>
      <c r="BM2" s="789" t="s">
        <v>1266</v>
      </c>
      <c r="BN2" s="789" t="s">
        <v>1265</v>
      </c>
      <c r="BO2" s="789" t="s">
        <v>1266</v>
      </c>
      <c r="BP2" s="789" t="s">
        <v>1265</v>
      </c>
      <c r="BQ2" s="789" t="s">
        <v>1266</v>
      </c>
      <c r="BR2" s="789" t="s">
        <v>1265</v>
      </c>
      <c r="BS2" s="789" t="s">
        <v>1266</v>
      </c>
      <c r="BT2" s="789" t="s">
        <v>1265</v>
      </c>
      <c r="BU2" s="789" t="s">
        <v>1266</v>
      </c>
      <c r="BV2" s="789" t="s">
        <v>1265</v>
      </c>
      <c r="BW2" s="789" t="s">
        <v>1266</v>
      </c>
      <c r="BX2" s="789" t="s">
        <v>1265</v>
      </c>
      <c r="BY2" s="789" t="s">
        <v>1266</v>
      </c>
      <c r="BZ2" s="789" t="s">
        <v>1265</v>
      </c>
      <c r="CA2" s="789" t="s">
        <v>1266</v>
      </c>
      <c r="CB2" s="789" t="s">
        <v>1265</v>
      </c>
      <c r="CC2" s="789" t="s">
        <v>1266</v>
      </c>
      <c r="CD2" s="789" t="s">
        <v>1265</v>
      </c>
      <c r="CE2" s="789" t="s">
        <v>1266</v>
      </c>
      <c r="CF2" s="789" t="s">
        <v>1265</v>
      </c>
      <c r="CG2" s="789" t="s">
        <v>1266</v>
      </c>
      <c r="CH2" s="789" t="s">
        <v>1265</v>
      </c>
      <c r="CI2" s="789" t="s">
        <v>1266</v>
      </c>
      <c r="CJ2" s="789" t="s">
        <v>1265</v>
      </c>
      <c r="CK2" s="789" t="s">
        <v>1266</v>
      </c>
    </row>
    <row r="3" spans="1:89" ht="17.45" customHeight="1">
      <c r="A3" s="1715"/>
      <c r="B3" s="790" t="s">
        <v>1267</v>
      </c>
      <c r="C3" s="790" t="s">
        <v>1268</v>
      </c>
      <c r="D3" s="790" t="s">
        <v>1267</v>
      </c>
      <c r="E3" s="790" t="s">
        <v>1268</v>
      </c>
      <c r="F3" s="790" t="s">
        <v>1267</v>
      </c>
      <c r="G3" s="790" t="s">
        <v>1268</v>
      </c>
      <c r="H3" s="790" t="s">
        <v>1267</v>
      </c>
      <c r="I3" s="790" t="s">
        <v>1268</v>
      </c>
      <c r="J3" s="790" t="s">
        <v>1267</v>
      </c>
      <c r="K3" s="790" t="s">
        <v>1268</v>
      </c>
      <c r="L3" s="790" t="s">
        <v>1267</v>
      </c>
      <c r="M3" s="790" t="s">
        <v>1268</v>
      </c>
      <c r="N3" s="790" t="s">
        <v>1267</v>
      </c>
      <c r="O3" s="790" t="s">
        <v>1268</v>
      </c>
      <c r="P3" s="790" t="s">
        <v>1267</v>
      </c>
      <c r="Q3" s="790" t="s">
        <v>1268</v>
      </c>
      <c r="R3" s="790" t="s">
        <v>1267</v>
      </c>
      <c r="S3" s="790" t="s">
        <v>1268</v>
      </c>
      <c r="T3" s="790" t="s">
        <v>1267</v>
      </c>
      <c r="U3" s="790" t="s">
        <v>1268</v>
      </c>
      <c r="V3" s="790" t="s">
        <v>1267</v>
      </c>
      <c r="W3" s="790" t="s">
        <v>1268</v>
      </c>
      <c r="X3" s="790" t="s">
        <v>1267</v>
      </c>
      <c r="Y3" s="790" t="s">
        <v>1268</v>
      </c>
      <c r="Z3" s="790" t="s">
        <v>1267</v>
      </c>
      <c r="AA3" s="790" t="s">
        <v>1268</v>
      </c>
      <c r="AB3" s="790" t="s">
        <v>1267</v>
      </c>
      <c r="AC3" s="790" t="s">
        <v>1268</v>
      </c>
      <c r="AD3" s="790" t="s">
        <v>1267</v>
      </c>
      <c r="AE3" s="790" t="s">
        <v>1268</v>
      </c>
      <c r="AF3" s="790" t="s">
        <v>1267</v>
      </c>
      <c r="AG3" s="790" t="s">
        <v>1268</v>
      </c>
      <c r="AH3" s="790" t="s">
        <v>1267</v>
      </c>
      <c r="AI3" s="790" t="s">
        <v>1268</v>
      </c>
      <c r="AJ3" s="790" t="s">
        <v>1267</v>
      </c>
      <c r="AK3" s="790" t="s">
        <v>1268</v>
      </c>
      <c r="AL3" s="790" t="s">
        <v>1267</v>
      </c>
      <c r="AM3" s="790" t="s">
        <v>1268</v>
      </c>
      <c r="AN3" s="790" t="s">
        <v>1267</v>
      </c>
      <c r="AO3" s="790" t="s">
        <v>1268</v>
      </c>
      <c r="AP3" s="790" t="s">
        <v>1267</v>
      </c>
      <c r="AQ3" s="790" t="s">
        <v>1268</v>
      </c>
      <c r="AR3" s="790" t="s">
        <v>1267</v>
      </c>
      <c r="AS3" s="790" t="s">
        <v>1268</v>
      </c>
      <c r="AT3" s="790" t="s">
        <v>1267</v>
      </c>
      <c r="AU3" s="790" t="s">
        <v>1268</v>
      </c>
      <c r="AV3" s="790" t="s">
        <v>1267</v>
      </c>
      <c r="AW3" s="790" t="s">
        <v>1268</v>
      </c>
      <c r="AX3" s="790" t="s">
        <v>1267</v>
      </c>
      <c r="AY3" s="790" t="s">
        <v>1268</v>
      </c>
      <c r="AZ3" s="790" t="s">
        <v>1267</v>
      </c>
      <c r="BA3" s="790" t="s">
        <v>1268</v>
      </c>
      <c r="BB3" s="790" t="s">
        <v>1267</v>
      </c>
      <c r="BC3" s="790" t="s">
        <v>1268</v>
      </c>
      <c r="BD3" s="790" t="s">
        <v>1267</v>
      </c>
      <c r="BE3" s="790" t="s">
        <v>1268</v>
      </c>
      <c r="BF3" s="790" t="s">
        <v>1267</v>
      </c>
      <c r="BG3" s="790" t="s">
        <v>1268</v>
      </c>
      <c r="BH3" s="790" t="s">
        <v>1267</v>
      </c>
      <c r="BI3" s="790" t="s">
        <v>1268</v>
      </c>
      <c r="BJ3" s="790" t="s">
        <v>1267</v>
      </c>
      <c r="BK3" s="790" t="s">
        <v>1268</v>
      </c>
      <c r="BL3" s="790" t="s">
        <v>1267</v>
      </c>
      <c r="BM3" s="790" t="s">
        <v>1268</v>
      </c>
      <c r="BN3" s="790" t="s">
        <v>1267</v>
      </c>
      <c r="BO3" s="790" t="s">
        <v>1268</v>
      </c>
      <c r="BP3" s="790" t="s">
        <v>1267</v>
      </c>
      <c r="BQ3" s="790" t="s">
        <v>1268</v>
      </c>
      <c r="BR3" s="790" t="s">
        <v>1267</v>
      </c>
      <c r="BS3" s="790" t="s">
        <v>1268</v>
      </c>
      <c r="BT3" s="790" t="s">
        <v>1267</v>
      </c>
      <c r="BU3" s="790" t="s">
        <v>1268</v>
      </c>
      <c r="BV3" s="790" t="s">
        <v>1267</v>
      </c>
      <c r="BW3" s="790" t="s">
        <v>1268</v>
      </c>
      <c r="BX3" s="790" t="s">
        <v>1267</v>
      </c>
      <c r="BY3" s="790" t="s">
        <v>1268</v>
      </c>
      <c r="BZ3" s="790" t="s">
        <v>1267</v>
      </c>
      <c r="CA3" s="790" t="s">
        <v>1268</v>
      </c>
      <c r="CB3" s="790" t="s">
        <v>1267</v>
      </c>
      <c r="CC3" s="790" t="s">
        <v>1268</v>
      </c>
      <c r="CD3" s="790" t="s">
        <v>1267</v>
      </c>
      <c r="CE3" s="790" t="s">
        <v>1268</v>
      </c>
      <c r="CF3" s="790" t="s">
        <v>1267</v>
      </c>
      <c r="CG3" s="790" t="s">
        <v>1268</v>
      </c>
      <c r="CH3" s="790" t="s">
        <v>1267</v>
      </c>
      <c r="CI3" s="790" t="s">
        <v>1268</v>
      </c>
      <c r="CJ3" s="790" t="s">
        <v>1267</v>
      </c>
      <c r="CK3" s="790" t="s">
        <v>1268</v>
      </c>
    </row>
    <row r="4" spans="1:89" ht="17.45" customHeight="1">
      <c r="A4" s="787" t="s">
        <v>1438</v>
      </c>
      <c r="B4" s="788"/>
      <c r="C4" s="788"/>
      <c r="D4" s="788"/>
      <c r="E4" s="788"/>
      <c r="F4" s="788"/>
      <c r="G4" s="788"/>
      <c r="H4" s="788"/>
      <c r="I4" s="788"/>
      <c r="J4" s="788"/>
      <c r="K4" s="788"/>
      <c r="L4" s="788"/>
      <c r="M4" s="788"/>
      <c r="N4" s="788"/>
      <c r="O4" s="788"/>
      <c r="P4" s="788"/>
      <c r="Q4" s="788"/>
      <c r="R4" s="788"/>
      <c r="S4" s="788"/>
      <c r="T4" s="788">
        <v>25000</v>
      </c>
      <c r="U4" s="788">
        <v>82</v>
      </c>
      <c r="V4" s="788">
        <v>39000</v>
      </c>
      <c r="W4" s="788">
        <v>453</v>
      </c>
      <c r="X4" s="788">
        <v>39000</v>
      </c>
      <c r="Y4" s="788">
        <v>453</v>
      </c>
      <c r="Z4" s="788">
        <v>0</v>
      </c>
      <c r="AA4" s="788">
        <v>0</v>
      </c>
      <c r="AB4" s="788">
        <v>40000</v>
      </c>
      <c r="AC4" s="788">
        <v>960</v>
      </c>
      <c r="AD4" s="788">
        <v>110600</v>
      </c>
      <c r="AE4" s="788">
        <v>1822</v>
      </c>
      <c r="AF4" s="788">
        <v>204150</v>
      </c>
      <c r="AG4" s="788">
        <v>4060</v>
      </c>
      <c r="AH4" s="788">
        <v>204150</v>
      </c>
      <c r="AI4" s="788">
        <v>4060</v>
      </c>
      <c r="AJ4" s="788">
        <v>228650</v>
      </c>
      <c r="AK4" s="788">
        <v>5377</v>
      </c>
      <c r="AL4" s="788">
        <v>278650</v>
      </c>
      <c r="AM4" s="788">
        <v>5991</v>
      </c>
      <c r="AN4" s="788">
        <v>278650</v>
      </c>
      <c r="AO4" s="788">
        <v>5991</v>
      </c>
      <c r="AP4" s="788">
        <v>282750</v>
      </c>
      <c r="AQ4" s="788">
        <v>6277</v>
      </c>
      <c r="AR4" s="788">
        <v>303250</v>
      </c>
      <c r="AS4" s="788">
        <v>7619</v>
      </c>
      <c r="AT4" s="788">
        <v>313750</v>
      </c>
      <c r="AU4" s="788">
        <v>8558</v>
      </c>
      <c r="AV4" s="788">
        <v>313750</v>
      </c>
      <c r="AW4" s="788">
        <v>8558</v>
      </c>
      <c r="AX4" s="788">
        <v>0</v>
      </c>
      <c r="AY4" s="788">
        <v>0</v>
      </c>
      <c r="AZ4" s="788">
        <v>0</v>
      </c>
      <c r="BA4" s="788">
        <v>0</v>
      </c>
      <c r="BB4" s="788">
        <v>30500</v>
      </c>
      <c r="BC4" s="788">
        <v>1975</v>
      </c>
      <c r="BD4" s="788">
        <v>137000</v>
      </c>
      <c r="BE4" s="788">
        <v>6396</v>
      </c>
      <c r="BF4" s="788">
        <v>222000</v>
      </c>
      <c r="BG4" s="788">
        <v>10280</v>
      </c>
      <c r="BH4" s="788">
        <v>236500</v>
      </c>
      <c r="BI4" s="788">
        <v>11741</v>
      </c>
      <c r="BJ4" s="788">
        <v>257000</v>
      </c>
      <c r="BK4" s="788">
        <v>13097</v>
      </c>
      <c r="BL4" s="788">
        <v>285000</v>
      </c>
      <c r="BM4" s="788">
        <v>14409</v>
      </c>
      <c r="BN4" s="788">
        <v>316500</v>
      </c>
      <c r="BO4" s="788">
        <v>17602</v>
      </c>
      <c r="BP4" s="788">
        <v>445500</v>
      </c>
      <c r="BQ4" s="788">
        <v>29247</v>
      </c>
      <c r="BR4" s="788">
        <v>525000</v>
      </c>
      <c r="BS4" s="788">
        <v>34830</v>
      </c>
      <c r="BT4" s="788">
        <v>558500</v>
      </c>
      <c r="BU4" s="788">
        <v>38946</v>
      </c>
      <c r="BV4" s="788">
        <v>24500</v>
      </c>
      <c r="BW4" s="788">
        <v>2366</v>
      </c>
      <c r="BX4" s="788">
        <v>94000</v>
      </c>
      <c r="BY4" s="788">
        <v>9200</v>
      </c>
      <c r="BZ4" s="788">
        <v>144000</v>
      </c>
      <c r="CA4" s="788">
        <v>14469</v>
      </c>
      <c r="CB4" s="788">
        <v>181500</v>
      </c>
      <c r="CC4" s="788">
        <v>19428</v>
      </c>
      <c r="CD4" s="788">
        <v>292500</v>
      </c>
      <c r="CE4" s="788">
        <v>32734</v>
      </c>
      <c r="CF4" s="788">
        <v>364000</v>
      </c>
      <c r="CG4" s="788">
        <v>39110</v>
      </c>
      <c r="CH4" s="788">
        <v>394500</v>
      </c>
      <c r="CI4" s="788">
        <v>42044</v>
      </c>
      <c r="CJ4" s="788">
        <v>439500</v>
      </c>
      <c r="CK4" s="788">
        <v>45977</v>
      </c>
    </row>
    <row r="5" spans="1:89" ht="17.45" customHeight="1">
      <c r="A5" s="787" t="s">
        <v>1269</v>
      </c>
      <c r="B5" s="788"/>
      <c r="C5" s="788">
        <v>1</v>
      </c>
      <c r="D5" s="788">
        <v>1700</v>
      </c>
      <c r="E5" s="788">
        <v>42</v>
      </c>
      <c r="F5" s="788">
        <v>2090</v>
      </c>
      <c r="G5" s="788">
        <v>50</v>
      </c>
      <c r="H5" s="788">
        <v>4051</v>
      </c>
      <c r="I5" s="788">
        <v>92</v>
      </c>
      <c r="J5" s="788">
        <v>4051</v>
      </c>
      <c r="K5" s="788">
        <v>94</v>
      </c>
      <c r="L5" s="788">
        <v>4051</v>
      </c>
      <c r="M5" s="788">
        <v>94</v>
      </c>
      <c r="N5" s="788">
        <v>4051</v>
      </c>
      <c r="O5" s="788">
        <v>94</v>
      </c>
      <c r="P5" s="788">
        <v>4051</v>
      </c>
      <c r="Q5" s="788">
        <v>94</v>
      </c>
      <c r="R5" s="788">
        <v>4051</v>
      </c>
      <c r="S5" s="788">
        <v>94</v>
      </c>
      <c r="T5" s="788">
        <v>4051</v>
      </c>
      <c r="U5" s="788">
        <v>94</v>
      </c>
      <c r="V5" s="788">
        <v>4051</v>
      </c>
      <c r="W5" s="788">
        <v>94</v>
      </c>
      <c r="X5" s="788">
        <v>4051</v>
      </c>
      <c r="Y5" s="788">
        <v>94</v>
      </c>
      <c r="Z5" s="788">
        <v>0</v>
      </c>
      <c r="AA5" s="788">
        <v>0</v>
      </c>
      <c r="AB5" s="788">
        <v>0</v>
      </c>
      <c r="AC5" s="788">
        <v>0</v>
      </c>
      <c r="AD5" s="788">
        <v>1</v>
      </c>
      <c r="AE5" s="788">
        <v>66</v>
      </c>
      <c r="AF5" s="788">
        <v>9</v>
      </c>
      <c r="AG5" s="788">
        <v>699</v>
      </c>
      <c r="AH5" s="788">
        <v>9</v>
      </c>
      <c r="AI5" s="788">
        <v>699</v>
      </c>
      <c r="AJ5" s="788">
        <v>12</v>
      </c>
      <c r="AK5" s="788">
        <v>924</v>
      </c>
      <c r="AL5" s="788">
        <v>12</v>
      </c>
      <c r="AM5" s="788">
        <v>942</v>
      </c>
      <c r="AN5" s="788">
        <v>15</v>
      </c>
      <c r="AO5" s="788">
        <v>1213</v>
      </c>
      <c r="AP5" s="788">
        <v>15</v>
      </c>
      <c r="AQ5" s="788">
        <v>1283</v>
      </c>
      <c r="AR5" s="788">
        <v>26</v>
      </c>
      <c r="AS5" s="788">
        <v>2232</v>
      </c>
      <c r="AT5" s="788">
        <v>26</v>
      </c>
      <c r="AU5" s="788">
        <v>2232</v>
      </c>
      <c r="AV5" s="788">
        <v>684</v>
      </c>
      <c r="AW5" s="788">
        <v>6494</v>
      </c>
      <c r="AX5" s="788">
        <v>3</v>
      </c>
      <c r="AY5" s="788">
        <v>247</v>
      </c>
      <c r="AZ5" s="788">
        <v>3</v>
      </c>
      <c r="BA5" s="788">
        <v>247</v>
      </c>
      <c r="BB5" s="788">
        <v>3</v>
      </c>
      <c r="BC5" s="788">
        <v>247</v>
      </c>
      <c r="BD5" s="788">
        <v>3</v>
      </c>
      <c r="BE5" s="788">
        <v>247</v>
      </c>
      <c r="BF5" s="788">
        <v>3</v>
      </c>
      <c r="BG5" s="788">
        <v>247</v>
      </c>
      <c r="BH5" s="788">
        <v>3</v>
      </c>
      <c r="BI5" s="788">
        <v>346</v>
      </c>
      <c r="BJ5" s="788">
        <v>5</v>
      </c>
      <c r="BK5" s="788">
        <v>509</v>
      </c>
      <c r="BL5" s="788">
        <v>6</v>
      </c>
      <c r="BM5" s="788">
        <v>744</v>
      </c>
      <c r="BN5" s="788">
        <v>6</v>
      </c>
      <c r="BO5" s="788">
        <v>744</v>
      </c>
      <c r="BP5" s="788">
        <v>6</v>
      </c>
      <c r="BQ5" s="788">
        <v>758</v>
      </c>
      <c r="BR5" s="788">
        <v>6</v>
      </c>
      <c r="BS5" s="788">
        <v>758</v>
      </c>
      <c r="BT5" s="788">
        <v>6</v>
      </c>
      <c r="BU5" s="788">
        <v>758</v>
      </c>
      <c r="BV5" s="788">
        <v>0</v>
      </c>
      <c r="BW5" s="788">
        <v>0</v>
      </c>
      <c r="BX5" s="788">
        <v>5</v>
      </c>
      <c r="BY5" s="788">
        <v>1370</v>
      </c>
      <c r="BZ5" s="788">
        <v>10</v>
      </c>
      <c r="CA5" s="788">
        <v>3040</v>
      </c>
      <c r="CB5" s="788">
        <v>10</v>
      </c>
      <c r="CC5" s="788">
        <v>3040</v>
      </c>
      <c r="CD5" s="788">
        <v>10</v>
      </c>
      <c r="CE5" s="788">
        <v>3040</v>
      </c>
      <c r="CF5" s="788">
        <v>10</v>
      </c>
      <c r="CG5" s="788">
        <v>3040</v>
      </c>
      <c r="CH5" s="788">
        <v>10</v>
      </c>
      <c r="CI5" s="788">
        <v>3040</v>
      </c>
      <c r="CJ5" s="788">
        <v>10</v>
      </c>
      <c r="CK5" s="788">
        <v>3040</v>
      </c>
    </row>
    <row r="6" spans="1:89" ht="17.45" customHeight="1">
      <c r="A6" s="787" t="s">
        <v>1270</v>
      </c>
      <c r="B6" s="788">
        <v>325784</v>
      </c>
      <c r="C6" s="788">
        <v>24395</v>
      </c>
      <c r="D6" s="788">
        <v>1150922</v>
      </c>
      <c r="E6" s="788">
        <v>87655</v>
      </c>
      <c r="F6" s="788">
        <v>1824189</v>
      </c>
      <c r="G6" s="788">
        <v>131049</v>
      </c>
      <c r="H6" s="788">
        <v>2461204</v>
      </c>
      <c r="I6" s="788">
        <v>166113</v>
      </c>
      <c r="J6" s="788">
        <v>3111260</v>
      </c>
      <c r="K6" s="788">
        <v>204454</v>
      </c>
      <c r="L6" s="788">
        <v>3837140</v>
      </c>
      <c r="M6" s="788">
        <v>247099</v>
      </c>
      <c r="N6" s="788">
        <v>4709312</v>
      </c>
      <c r="O6" s="788">
        <v>295584</v>
      </c>
      <c r="P6" s="788">
        <v>5512747</v>
      </c>
      <c r="Q6" s="788">
        <v>339549</v>
      </c>
      <c r="R6" s="788">
        <v>6609788</v>
      </c>
      <c r="S6" s="788">
        <v>406378</v>
      </c>
      <c r="T6" s="788">
        <v>7559265</v>
      </c>
      <c r="U6" s="788">
        <v>467119</v>
      </c>
      <c r="V6" s="788">
        <v>8586872</v>
      </c>
      <c r="W6" s="788">
        <v>542426</v>
      </c>
      <c r="X6" s="788">
        <v>9661843</v>
      </c>
      <c r="Y6" s="788">
        <v>614814</v>
      </c>
      <c r="Z6" s="788">
        <v>485411</v>
      </c>
      <c r="AA6" s="788">
        <v>35561</v>
      </c>
      <c r="AB6" s="788">
        <v>1194404</v>
      </c>
      <c r="AC6" s="788">
        <v>98525</v>
      </c>
      <c r="AD6" s="788">
        <v>2478127</v>
      </c>
      <c r="AE6" s="788">
        <v>204238</v>
      </c>
      <c r="AF6" s="788">
        <v>3514582</v>
      </c>
      <c r="AG6" s="788">
        <v>322978</v>
      </c>
      <c r="AH6" s="788">
        <v>4522376</v>
      </c>
      <c r="AI6" s="788">
        <v>431308</v>
      </c>
      <c r="AJ6" s="788">
        <v>5898431</v>
      </c>
      <c r="AK6" s="788">
        <v>607880</v>
      </c>
      <c r="AL6" s="788">
        <v>7341964</v>
      </c>
      <c r="AM6" s="788">
        <v>810663</v>
      </c>
      <c r="AN6" s="788">
        <v>8045493</v>
      </c>
      <c r="AO6" s="788">
        <v>900009</v>
      </c>
      <c r="AP6" s="788">
        <v>9219550</v>
      </c>
      <c r="AQ6" s="788">
        <v>1066941</v>
      </c>
      <c r="AR6" s="788">
        <v>10375411</v>
      </c>
      <c r="AS6" s="788">
        <v>1233121</v>
      </c>
      <c r="AT6" s="788">
        <v>11714174</v>
      </c>
      <c r="AU6" s="788">
        <v>1446080</v>
      </c>
      <c r="AV6" s="788">
        <v>13424456</v>
      </c>
      <c r="AW6" s="788">
        <v>1660653</v>
      </c>
      <c r="AX6" s="788">
        <v>1421374</v>
      </c>
      <c r="AY6" s="788">
        <v>184886</v>
      </c>
      <c r="AZ6" s="788">
        <v>2885802</v>
      </c>
      <c r="BA6" s="788">
        <v>417880</v>
      </c>
      <c r="BB6" s="788">
        <v>4701981</v>
      </c>
      <c r="BC6" s="788">
        <v>669237</v>
      </c>
      <c r="BD6" s="788">
        <v>7151405</v>
      </c>
      <c r="BE6" s="788">
        <v>864625</v>
      </c>
      <c r="BF6" s="788">
        <v>10527788</v>
      </c>
      <c r="BG6" s="788">
        <v>1059438</v>
      </c>
      <c r="BH6" s="788">
        <v>16532171</v>
      </c>
      <c r="BI6" s="788">
        <v>1322504</v>
      </c>
      <c r="BJ6" s="788">
        <v>22053511</v>
      </c>
      <c r="BK6" s="788">
        <v>1612453</v>
      </c>
      <c r="BL6" s="788">
        <v>29608497</v>
      </c>
      <c r="BM6" s="788">
        <v>2016692</v>
      </c>
      <c r="BN6" s="788">
        <v>36318588</v>
      </c>
      <c r="BO6" s="788">
        <v>2421468</v>
      </c>
      <c r="BP6" s="788">
        <v>41914425</v>
      </c>
      <c r="BQ6" s="788">
        <v>2782077</v>
      </c>
      <c r="BR6" s="788">
        <v>48825044</v>
      </c>
      <c r="BS6" s="788">
        <v>3199440</v>
      </c>
      <c r="BT6" s="788">
        <v>57160348</v>
      </c>
      <c r="BU6" s="788">
        <v>3698261</v>
      </c>
      <c r="BV6" s="788">
        <v>5826637</v>
      </c>
      <c r="BW6" s="788">
        <v>351607</v>
      </c>
      <c r="BX6" s="788">
        <v>12437977</v>
      </c>
      <c r="BY6" s="788">
        <v>748648</v>
      </c>
      <c r="BZ6" s="788">
        <v>21569312</v>
      </c>
      <c r="CA6" s="788">
        <v>1218581</v>
      </c>
      <c r="CB6" s="788">
        <v>29368617</v>
      </c>
      <c r="CC6" s="788">
        <v>1641074</v>
      </c>
      <c r="CD6" s="788">
        <v>37700643</v>
      </c>
      <c r="CE6" s="788">
        <v>2022733</v>
      </c>
      <c r="CF6" s="788">
        <v>45816994</v>
      </c>
      <c r="CG6" s="788">
        <v>2453460</v>
      </c>
      <c r="CH6" s="788">
        <v>54599113</v>
      </c>
      <c r="CI6" s="788">
        <v>2880043</v>
      </c>
      <c r="CJ6" s="788">
        <v>61780530</v>
      </c>
      <c r="CK6" s="788">
        <v>3268375</v>
      </c>
    </row>
    <row r="7" spans="1:89" ht="17.45" customHeight="1">
      <c r="A7" s="787" t="s">
        <v>1271</v>
      </c>
      <c r="B7" s="788">
        <v>939409</v>
      </c>
      <c r="C7" s="788">
        <v>48103</v>
      </c>
      <c r="D7" s="788">
        <v>2404256</v>
      </c>
      <c r="E7" s="788">
        <v>123781</v>
      </c>
      <c r="F7" s="788">
        <v>3408878</v>
      </c>
      <c r="G7" s="788">
        <v>174496</v>
      </c>
      <c r="H7" s="788">
        <v>4775305</v>
      </c>
      <c r="I7" s="788">
        <v>238072</v>
      </c>
      <c r="J7" s="788">
        <v>5577459</v>
      </c>
      <c r="K7" s="788">
        <v>283202</v>
      </c>
      <c r="L7" s="788">
        <v>7017764</v>
      </c>
      <c r="M7" s="788">
        <v>343059</v>
      </c>
      <c r="N7" s="788">
        <v>8247878</v>
      </c>
      <c r="O7" s="788">
        <v>403631</v>
      </c>
      <c r="P7" s="788">
        <v>9882005</v>
      </c>
      <c r="Q7" s="788">
        <v>467367</v>
      </c>
      <c r="R7" s="788">
        <v>11619340</v>
      </c>
      <c r="S7" s="788">
        <v>535318</v>
      </c>
      <c r="T7" s="788">
        <v>13488326</v>
      </c>
      <c r="U7" s="788">
        <v>607176</v>
      </c>
      <c r="V7" s="788">
        <v>15137719</v>
      </c>
      <c r="W7" s="788">
        <v>686156</v>
      </c>
      <c r="X7" s="788">
        <v>16557831</v>
      </c>
      <c r="Y7" s="788">
        <v>755984</v>
      </c>
      <c r="Z7" s="788">
        <v>1316490</v>
      </c>
      <c r="AA7" s="788">
        <v>40995</v>
      </c>
      <c r="AB7" s="788">
        <v>3289358</v>
      </c>
      <c r="AC7" s="788">
        <v>111293</v>
      </c>
      <c r="AD7" s="788">
        <v>4865453</v>
      </c>
      <c r="AE7" s="788">
        <v>179748</v>
      </c>
      <c r="AF7" s="788">
        <v>6899712</v>
      </c>
      <c r="AG7" s="788">
        <v>289998</v>
      </c>
      <c r="AH7" s="788">
        <v>8563948</v>
      </c>
      <c r="AI7" s="788">
        <v>392026</v>
      </c>
      <c r="AJ7" s="788">
        <v>10295701</v>
      </c>
      <c r="AK7" s="788">
        <v>516021</v>
      </c>
      <c r="AL7" s="788">
        <v>11999605</v>
      </c>
      <c r="AM7" s="788">
        <v>656017</v>
      </c>
      <c r="AN7" s="788">
        <v>13212408</v>
      </c>
      <c r="AO7" s="788">
        <v>766692</v>
      </c>
      <c r="AP7" s="788">
        <v>14772258</v>
      </c>
      <c r="AQ7" s="788">
        <v>915126</v>
      </c>
      <c r="AR7" s="788">
        <v>16479457</v>
      </c>
      <c r="AS7" s="788">
        <v>1084200</v>
      </c>
      <c r="AT7" s="788">
        <v>18069417</v>
      </c>
      <c r="AU7" s="788">
        <v>1264434</v>
      </c>
      <c r="AV7" s="788">
        <v>20908921</v>
      </c>
      <c r="AW7" s="788">
        <v>1525506</v>
      </c>
      <c r="AX7" s="788">
        <v>1318553</v>
      </c>
      <c r="AY7" s="788">
        <v>163758</v>
      </c>
      <c r="AZ7" s="788">
        <v>2768172</v>
      </c>
      <c r="BA7" s="788">
        <v>334879</v>
      </c>
      <c r="BB7" s="788">
        <v>4508762</v>
      </c>
      <c r="BC7" s="788">
        <v>522718</v>
      </c>
      <c r="BD7" s="788">
        <v>5959547</v>
      </c>
      <c r="BE7" s="788">
        <v>695315</v>
      </c>
      <c r="BF7" s="788">
        <v>7181235</v>
      </c>
      <c r="BG7" s="788">
        <v>846605</v>
      </c>
      <c r="BH7" s="788">
        <v>9185787</v>
      </c>
      <c r="BI7" s="788">
        <v>1108281</v>
      </c>
      <c r="BJ7" s="788">
        <v>10835880</v>
      </c>
      <c r="BK7" s="788">
        <v>1343849</v>
      </c>
      <c r="BL7" s="788">
        <v>12366604</v>
      </c>
      <c r="BM7" s="788">
        <v>1586347</v>
      </c>
      <c r="BN7" s="788">
        <v>14006953</v>
      </c>
      <c r="BO7" s="788">
        <v>1842381</v>
      </c>
      <c r="BP7" s="788">
        <v>15536073</v>
      </c>
      <c r="BQ7" s="788">
        <v>2061283</v>
      </c>
      <c r="BR7" s="788">
        <v>16851764</v>
      </c>
      <c r="BS7" s="788">
        <v>2289043</v>
      </c>
      <c r="BT7" s="788">
        <v>18276786</v>
      </c>
      <c r="BU7" s="788">
        <v>2529405</v>
      </c>
      <c r="BV7" s="788">
        <v>1372359</v>
      </c>
      <c r="BW7" s="788">
        <v>248633</v>
      </c>
      <c r="BX7" s="788">
        <v>3137564</v>
      </c>
      <c r="BY7" s="788">
        <v>559071</v>
      </c>
      <c r="BZ7" s="788">
        <v>4696081</v>
      </c>
      <c r="CA7" s="788">
        <v>850861</v>
      </c>
      <c r="CB7" s="788">
        <v>5817739</v>
      </c>
      <c r="CC7" s="788">
        <v>1087947</v>
      </c>
      <c r="CD7" s="788">
        <v>7644878</v>
      </c>
      <c r="CE7" s="788">
        <v>1334113</v>
      </c>
      <c r="CF7" s="788">
        <v>9261102</v>
      </c>
      <c r="CG7" s="788">
        <v>1584007</v>
      </c>
      <c r="CH7" s="788">
        <v>10980466</v>
      </c>
      <c r="CI7" s="788">
        <v>1827680</v>
      </c>
      <c r="CJ7" s="788">
        <v>12626383</v>
      </c>
      <c r="CK7" s="788">
        <v>2086139</v>
      </c>
    </row>
    <row r="8" spans="1:89" ht="17.45" customHeight="1">
      <c r="A8" s="787" t="s">
        <v>1272</v>
      </c>
      <c r="B8" s="788">
        <v>4144</v>
      </c>
      <c r="C8" s="788">
        <v>651</v>
      </c>
      <c r="D8" s="788">
        <v>9904</v>
      </c>
      <c r="E8" s="788">
        <v>1289</v>
      </c>
      <c r="F8" s="788">
        <v>14440</v>
      </c>
      <c r="G8" s="788">
        <v>1626</v>
      </c>
      <c r="H8" s="788">
        <v>30811</v>
      </c>
      <c r="I8" s="788">
        <v>1844</v>
      </c>
      <c r="J8" s="788">
        <v>33032</v>
      </c>
      <c r="K8" s="788">
        <v>2039</v>
      </c>
      <c r="L8" s="788">
        <v>35128</v>
      </c>
      <c r="M8" s="788">
        <v>2278</v>
      </c>
      <c r="N8" s="788">
        <v>37487</v>
      </c>
      <c r="O8" s="788">
        <v>2545</v>
      </c>
      <c r="P8" s="788">
        <v>53845</v>
      </c>
      <c r="Q8" s="788">
        <v>2881</v>
      </c>
      <c r="R8" s="788">
        <v>73740</v>
      </c>
      <c r="S8" s="788">
        <v>3997</v>
      </c>
      <c r="T8" s="788">
        <v>81401</v>
      </c>
      <c r="U8" s="788">
        <v>4503</v>
      </c>
      <c r="V8" s="788">
        <v>89388</v>
      </c>
      <c r="W8" s="788">
        <v>4708</v>
      </c>
      <c r="X8" s="788">
        <v>92678</v>
      </c>
      <c r="Y8" s="788">
        <v>4757</v>
      </c>
      <c r="Z8" s="788">
        <v>10250</v>
      </c>
      <c r="AA8" s="788">
        <v>65</v>
      </c>
      <c r="AB8" s="788">
        <v>27032</v>
      </c>
      <c r="AC8" s="788">
        <v>290</v>
      </c>
      <c r="AD8" s="788">
        <v>30608</v>
      </c>
      <c r="AE8" s="788">
        <v>573</v>
      </c>
      <c r="AF8" s="788">
        <v>35627</v>
      </c>
      <c r="AG8" s="788">
        <v>976</v>
      </c>
      <c r="AH8" s="788">
        <v>40311</v>
      </c>
      <c r="AI8" s="788">
        <v>1177</v>
      </c>
      <c r="AJ8" s="788">
        <v>60646</v>
      </c>
      <c r="AK8" s="788">
        <v>2338</v>
      </c>
      <c r="AL8" s="788">
        <v>71841</v>
      </c>
      <c r="AM8" s="788">
        <v>3574</v>
      </c>
      <c r="AN8" s="788">
        <v>74212</v>
      </c>
      <c r="AO8" s="788">
        <v>3828</v>
      </c>
      <c r="AP8" s="788">
        <v>77557</v>
      </c>
      <c r="AQ8" s="788">
        <v>4152</v>
      </c>
      <c r="AR8" s="788">
        <v>87067</v>
      </c>
      <c r="AS8" s="788">
        <v>5278</v>
      </c>
      <c r="AT8" s="788">
        <v>108713</v>
      </c>
      <c r="AU8" s="788">
        <v>7305</v>
      </c>
      <c r="AV8" s="788">
        <v>123363</v>
      </c>
      <c r="AW8" s="788">
        <v>9262</v>
      </c>
      <c r="AX8" s="788">
        <v>3754</v>
      </c>
      <c r="AY8" s="788">
        <v>725</v>
      </c>
      <c r="AZ8" s="788">
        <v>15259</v>
      </c>
      <c r="BA8" s="788">
        <v>3186</v>
      </c>
      <c r="BB8" s="788">
        <v>21575</v>
      </c>
      <c r="BC8" s="788">
        <v>4467</v>
      </c>
      <c r="BD8" s="788">
        <v>38181</v>
      </c>
      <c r="BE8" s="788">
        <v>7236</v>
      </c>
      <c r="BF8" s="788">
        <v>81437</v>
      </c>
      <c r="BG8" s="788">
        <v>12751</v>
      </c>
      <c r="BH8" s="788">
        <v>120635</v>
      </c>
      <c r="BI8" s="788">
        <v>19816</v>
      </c>
      <c r="BJ8" s="788">
        <v>151495</v>
      </c>
      <c r="BK8" s="788">
        <v>25945</v>
      </c>
      <c r="BL8" s="788">
        <v>194292</v>
      </c>
      <c r="BM8" s="788">
        <v>33312</v>
      </c>
      <c r="BN8" s="788">
        <v>228387</v>
      </c>
      <c r="BO8" s="788">
        <v>39782</v>
      </c>
      <c r="BP8" s="788">
        <v>272286</v>
      </c>
      <c r="BQ8" s="788">
        <v>47864</v>
      </c>
      <c r="BR8" s="788">
        <v>325402</v>
      </c>
      <c r="BS8" s="788">
        <v>59259</v>
      </c>
      <c r="BT8" s="788">
        <v>374434</v>
      </c>
      <c r="BU8" s="788">
        <v>71670</v>
      </c>
      <c r="BV8" s="788">
        <v>110781</v>
      </c>
      <c r="BW8" s="788">
        <v>11669</v>
      </c>
      <c r="BX8" s="788">
        <v>154426</v>
      </c>
      <c r="BY8" s="788">
        <v>23137</v>
      </c>
      <c r="BZ8" s="788">
        <v>240784</v>
      </c>
      <c r="CA8" s="788">
        <v>38907</v>
      </c>
      <c r="CB8" s="788">
        <v>272445</v>
      </c>
      <c r="CC8" s="788">
        <v>45393</v>
      </c>
      <c r="CD8" s="788">
        <v>313442</v>
      </c>
      <c r="CE8" s="788">
        <v>49648</v>
      </c>
      <c r="CF8" s="788">
        <v>366432</v>
      </c>
      <c r="CG8" s="788">
        <v>56769</v>
      </c>
      <c r="CH8" s="788">
        <v>453967</v>
      </c>
      <c r="CI8" s="788">
        <v>62714</v>
      </c>
      <c r="CJ8" s="788">
        <v>524962</v>
      </c>
      <c r="CK8" s="788">
        <v>73951</v>
      </c>
    </row>
    <row r="9" spans="1:89" ht="17.45" customHeight="1">
      <c r="A9" s="787" t="s">
        <v>2052</v>
      </c>
      <c r="B9" s="788"/>
      <c r="C9" s="788"/>
      <c r="D9" s="788"/>
      <c r="E9" s="788"/>
      <c r="F9" s="788"/>
      <c r="G9" s="788"/>
      <c r="H9" s="788"/>
      <c r="I9" s="788"/>
      <c r="J9" s="788"/>
      <c r="K9" s="788"/>
      <c r="L9" s="788"/>
      <c r="M9" s="788"/>
      <c r="N9" s="788"/>
      <c r="O9" s="788"/>
      <c r="P9" s="788">
        <v>0</v>
      </c>
      <c r="Q9" s="788">
        <v>0</v>
      </c>
      <c r="R9" s="788">
        <v>0</v>
      </c>
      <c r="S9" s="788">
        <v>0</v>
      </c>
      <c r="T9" s="788">
        <v>0</v>
      </c>
      <c r="U9" s="788">
        <v>0</v>
      </c>
      <c r="V9" s="788">
        <v>0</v>
      </c>
      <c r="W9" s="788">
        <v>0</v>
      </c>
      <c r="X9" s="788">
        <v>0</v>
      </c>
      <c r="Y9" s="788">
        <v>0</v>
      </c>
      <c r="Z9" s="788">
        <v>0</v>
      </c>
      <c r="AA9" s="788">
        <v>0</v>
      </c>
      <c r="AB9" s="788">
        <v>0</v>
      </c>
      <c r="AC9" s="788">
        <v>0</v>
      </c>
      <c r="AD9" s="788">
        <v>0</v>
      </c>
      <c r="AE9" s="788">
        <v>0</v>
      </c>
      <c r="AF9" s="788">
        <v>0</v>
      </c>
      <c r="AG9" s="788">
        <v>0</v>
      </c>
      <c r="AH9" s="788">
        <v>0</v>
      </c>
      <c r="AI9" s="788">
        <v>0</v>
      </c>
      <c r="AJ9" s="788">
        <v>0</v>
      </c>
      <c r="AK9" s="788">
        <v>186</v>
      </c>
      <c r="AL9" s="788">
        <v>0</v>
      </c>
      <c r="AM9" s="788">
        <v>186</v>
      </c>
      <c r="AN9" s="788">
        <v>0</v>
      </c>
      <c r="AO9" s="788">
        <v>186</v>
      </c>
      <c r="AP9" s="788">
        <v>0</v>
      </c>
      <c r="AQ9" s="788">
        <v>326</v>
      </c>
      <c r="AR9" s="788">
        <v>0</v>
      </c>
      <c r="AS9" s="788">
        <v>326</v>
      </c>
      <c r="AT9" s="788">
        <v>0</v>
      </c>
      <c r="AU9" s="788">
        <v>326</v>
      </c>
      <c r="AV9" s="788">
        <v>0</v>
      </c>
      <c r="AW9" s="788">
        <v>326</v>
      </c>
      <c r="AX9" s="788">
        <v>0</v>
      </c>
      <c r="AY9" s="788">
        <v>0</v>
      </c>
      <c r="AZ9" s="788">
        <v>0</v>
      </c>
      <c r="BA9" s="788">
        <v>0</v>
      </c>
      <c r="BB9" s="788">
        <v>0</v>
      </c>
      <c r="BC9" s="788">
        <v>0</v>
      </c>
      <c r="BD9" s="788">
        <v>0</v>
      </c>
      <c r="BE9" s="788">
        <v>0</v>
      </c>
      <c r="BF9" s="788">
        <v>0</v>
      </c>
      <c r="BG9" s="788">
        <v>0</v>
      </c>
      <c r="BH9" s="788">
        <v>0</v>
      </c>
      <c r="BI9" s="788">
        <v>0</v>
      </c>
      <c r="BJ9" s="788">
        <v>0</v>
      </c>
      <c r="BK9" s="788">
        <v>0</v>
      </c>
      <c r="BL9" s="788">
        <v>0</v>
      </c>
      <c r="BM9" s="788">
        <v>0</v>
      </c>
      <c r="BN9" s="788">
        <v>0</v>
      </c>
      <c r="BO9" s="788">
        <v>0</v>
      </c>
      <c r="BP9" s="788">
        <v>0</v>
      </c>
      <c r="BQ9" s="788">
        <v>0</v>
      </c>
      <c r="BR9" s="788">
        <v>0</v>
      </c>
      <c r="BS9" s="788">
        <v>0</v>
      </c>
      <c r="BT9" s="788">
        <v>0</v>
      </c>
      <c r="BU9" s="788">
        <v>0</v>
      </c>
      <c r="BV9" s="788">
        <v>0</v>
      </c>
      <c r="BW9" s="788">
        <v>0</v>
      </c>
      <c r="BX9" s="788">
        <v>0</v>
      </c>
      <c r="BY9" s="788">
        <v>0</v>
      </c>
      <c r="BZ9" s="788">
        <v>0</v>
      </c>
      <c r="CA9" s="788">
        <v>0</v>
      </c>
      <c r="CB9" s="788">
        <v>0</v>
      </c>
      <c r="CC9" s="788">
        <v>0</v>
      </c>
      <c r="CD9" s="788">
        <v>0</v>
      </c>
      <c r="CE9" s="788">
        <v>0</v>
      </c>
      <c r="CF9" s="788"/>
      <c r="CG9" s="788"/>
      <c r="CH9" s="788">
        <v>2</v>
      </c>
      <c r="CI9" s="788">
        <v>306</v>
      </c>
      <c r="CJ9" s="788">
        <v>2</v>
      </c>
      <c r="CK9" s="788">
        <v>306</v>
      </c>
    </row>
    <row r="10" spans="1:89" ht="17.45" customHeight="1">
      <c r="A10" s="787" t="s">
        <v>5419</v>
      </c>
      <c r="B10" s="788">
        <v>0</v>
      </c>
      <c r="C10" s="788">
        <v>0</v>
      </c>
      <c r="D10" s="788">
        <v>0</v>
      </c>
      <c r="E10" s="788">
        <v>0</v>
      </c>
      <c r="F10" s="788">
        <v>0</v>
      </c>
      <c r="G10" s="788">
        <v>0</v>
      </c>
      <c r="H10" s="788">
        <v>0</v>
      </c>
      <c r="I10" s="788">
        <v>0</v>
      </c>
      <c r="J10" s="788">
        <v>0</v>
      </c>
      <c r="K10" s="788">
        <v>0</v>
      </c>
      <c r="L10" s="788">
        <v>0</v>
      </c>
      <c r="M10" s="788">
        <v>0</v>
      </c>
      <c r="N10" s="788">
        <v>0</v>
      </c>
      <c r="O10" s="788">
        <v>0</v>
      </c>
      <c r="P10" s="788">
        <v>0</v>
      </c>
      <c r="Q10" s="788">
        <v>0</v>
      </c>
      <c r="R10" s="788">
        <v>0</v>
      </c>
      <c r="S10" s="788">
        <v>0</v>
      </c>
      <c r="T10" s="788">
        <v>0</v>
      </c>
      <c r="U10" s="788">
        <v>0</v>
      </c>
      <c r="V10" s="788">
        <v>0</v>
      </c>
      <c r="W10" s="788">
        <v>0</v>
      </c>
      <c r="X10" s="788">
        <v>0</v>
      </c>
      <c r="Y10" s="788">
        <v>0</v>
      </c>
      <c r="Z10" s="788">
        <v>0</v>
      </c>
      <c r="AA10" s="788">
        <v>0</v>
      </c>
      <c r="AB10" s="788">
        <v>0</v>
      </c>
      <c r="AC10" s="788">
        <v>0</v>
      </c>
      <c r="AD10" s="788">
        <v>0</v>
      </c>
      <c r="AE10" s="788">
        <v>0</v>
      </c>
      <c r="AF10" s="788">
        <v>0</v>
      </c>
      <c r="AG10" s="788">
        <v>0</v>
      </c>
      <c r="AH10" s="788">
        <v>0</v>
      </c>
      <c r="AI10" s="788">
        <v>0</v>
      </c>
      <c r="AJ10" s="788">
        <v>0</v>
      </c>
      <c r="AK10" s="788">
        <v>0</v>
      </c>
      <c r="AL10" s="788">
        <v>0</v>
      </c>
      <c r="AM10" s="788">
        <v>0</v>
      </c>
      <c r="AN10" s="788">
        <v>0</v>
      </c>
      <c r="AO10" s="788">
        <v>0</v>
      </c>
      <c r="AP10" s="788">
        <v>0</v>
      </c>
      <c r="AQ10" s="788">
        <v>0</v>
      </c>
      <c r="AR10" s="788">
        <v>0</v>
      </c>
      <c r="AS10" s="788">
        <v>0</v>
      </c>
      <c r="AT10" s="788">
        <v>0</v>
      </c>
      <c r="AU10" s="788">
        <v>0</v>
      </c>
      <c r="AV10" s="788">
        <v>0</v>
      </c>
      <c r="AW10" s="788">
        <v>0</v>
      </c>
      <c r="AX10" s="788">
        <v>0</v>
      </c>
      <c r="AY10" s="788">
        <v>0</v>
      </c>
      <c r="AZ10" s="788">
        <v>0</v>
      </c>
      <c r="BA10" s="788">
        <v>0</v>
      </c>
      <c r="BB10" s="788">
        <v>0</v>
      </c>
      <c r="BC10" s="788">
        <v>0</v>
      </c>
      <c r="BD10" s="788">
        <v>0</v>
      </c>
      <c r="BE10" s="788">
        <v>0</v>
      </c>
      <c r="BF10" s="788">
        <v>0</v>
      </c>
      <c r="BG10" s="788">
        <v>0</v>
      </c>
      <c r="BH10" s="788">
        <v>0</v>
      </c>
      <c r="BI10" s="788">
        <v>0</v>
      </c>
      <c r="BJ10" s="788">
        <v>0</v>
      </c>
      <c r="BK10" s="788">
        <v>0</v>
      </c>
      <c r="BL10" s="788">
        <v>0</v>
      </c>
      <c r="BM10" s="788">
        <v>0</v>
      </c>
      <c r="BN10" s="788">
        <v>0</v>
      </c>
      <c r="BO10" s="788">
        <v>0</v>
      </c>
      <c r="BP10" s="788">
        <v>0</v>
      </c>
      <c r="BQ10" s="788">
        <v>0</v>
      </c>
      <c r="BR10" s="788">
        <v>0</v>
      </c>
      <c r="BS10" s="788">
        <v>0</v>
      </c>
      <c r="BT10" s="788">
        <v>0</v>
      </c>
      <c r="BU10" s="788">
        <v>0</v>
      </c>
      <c r="BV10" s="788">
        <v>0</v>
      </c>
      <c r="BW10" s="788">
        <v>0</v>
      </c>
      <c r="BX10" s="788">
        <v>0</v>
      </c>
      <c r="BY10" s="788">
        <v>0</v>
      </c>
      <c r="BZ10" s="788">
        <v>0</v>
      </c>
      <c r="CA10" s="788">
        <v>0</v>
      </c>
      <c r="CB10" s="788">
        <v>0</v>
      </c>
      <c r="CC10" s="788">
        <v>0</v>
      </c>
      <c r="CD10" s="788">
        <v>600</v>
      </c>
      <c r="CE10" s="788">
        <v>6097</v>
      </c>
      <c r="CF10" s="788">
        <v>1438</v>
      </c>
      <c r="CG10" s="788">
        <v>12211</v>
      </c>
      <c r="CH10" s="788">
        <v>1664</v>
      </c>
      <c r="CI10" s="788">
        <v>15038</v>
      </c>
      <c r="CJ10" s="788">
        <v>3009</v>
      </c>
      <c r="CK10" s="788">
        <v>27781</v>
      </c>
    </row>
    <row r="11" spans="1:89" ht="17.45" customHeight="1">
      <c r="A11" s="791" t="s">
        <v>1273</v>
      </c>
      <c r="B11" s="792">
        <v>1269337</v>
      </c>
      <c r="C11" s="792">
        <v>73149</v>
      </c>
      <c r="D11" s="792">
        <v>3566782</v>
      </c>
      <c r="E11" s="792">
        <v>212767</v>
      </c>
      <c r="F11" s="792">
        <v>5249597</v>
      </c>
      <c r="G11" s="792">
        <v>307220</v>
      </c>
      <c r="H11" s="792">
        <v>7271371</v>
      </c>
      <c r="I11" s="792">
        <v>406120</v>
      </c>
      <c r="J11" s="792">
        <v>8725802</v>
      </c>
      <c r="K11" s="792">
        <v>489789</v>
      </c>
      <c r="L11" s="792">
        <v>10894083</v>
      </c>
      <c r="M11" s="792">
        <v>592530</v>
      </c>
      <c r="N11" s="792">
        <v>12998729</v>
      </c>
      <c r="O11" s="792">
        <v>701854</v>
      </c>
      <c r="P11" s="792">
        <v>15452648</v>
      </c>
      <c r="Q11" s="792">
        <v>809890</v>
      </c>
      <c r="R11" s="792">
        <v>18306919</v>
      </c>
      <c r="S11" s="792">
        <v>945787</v>
      </c>
      <c r="T11" s="792">
        <v>21158043</v>
      </c>
      <c r="U11" s="792">
        <v>1078975</v>
      </c>
      <c r="V11" s="792">
        <v>23857030</v>
      </c>
      <c r="W11" s="792">
        <v>1233837</v>
      </c>
      <c r="X11" s="792">
        <v>26355403</v>
      </c>
      <c r="Y11" s="792">
        <v>1376102</v>
      </c>
      <c r="Z11" s="792">
        <v>1812151</v>
      </c>
      <c r="AA11" s="792">
        <v>76621</v>
      </c>
      <c r="AB11" s="792">
        <v>4550794</v>
      </c>
      <c r="AC11" s="792">
        <v>211068</v>
      </c>
      <c r="AD11" s="792">
        <v>7484789</v>
      </c>
      <c r="AE11" s="792">
        <v>386447</v>
      </c>
      <c r="AF11" s="792">
        <v>10654080</v>
      </c>
      <c r="AG11" s="792">
        <v>618711</v>
      </c>
      <c r="AH11" s="792">
        <v>13330794</v>
      </c>
      <c r="AI11" s="792">
        <v>829270</v>
      </c>
      <c r="AJ11" s="792">
        <v>16483440</v>
      </c>
      <c r="AK11" s="792">
        <v>1132912</v>
      </c>
      <c r="AL11" s="792">
        <v>19692072</v>
      </c>
      <c r="AM11" s="792">
        <v>1477559</v>
      </c>
      <c r="AN11" s="792">
        <v>21610778</v>
      </c>
      <c r="AO11" s="792">
        <v>1678105</v>
      </c>
      <c r="AP11" s="792">
        <v>24352130</v>
      </c>
      <c r="AQ11" s="792">
        <v>1994105</v>
      </c>
      <c r="AR11" s="792">
        <v>27245211</v>
      </c>
      <c r="AS11" s="792">
        <v>2332776</v>
      </c>
      <c r="AT11" s="792">
        <v>30206080</v>
      </c>
      <c r="AU11" s="792">
        <v>2728935</v>
      </c>
      <c r="AV11" s="792">
        <v>34771174</v>
      </c>
      <c r="AW11" s="792">
        <v>3210799</v>
      </c>
      <c r="AX11" s="792">
        <v>2743684</v>
      </c>
      <c r="AY11" s="792">
        <v>349616</v>
      </c>
      <c r="AZ11" s="792">
        <v>5669236</v>
      </c>
      <c r="BA11" s="792">
        <v>756192</v>
      </c>
      <c r="BB11" s="792">
        <v>9262821</v>
      </c>
      <c r="BC11" s="792">
        <v>1198644</v>
      </c>
      <c r="BD11" s="792">
        <v>13286136</v>
      </c>
      <c r="BE11" s="792">
        <v>1573819</v>
      </c>
      <c r="BF11" s="792">
        <v>18012463</v>
      </c>
      <c r="BG11" s="792">
        <v>1929321</v>
      </c>
      <c r="BH11" s="792">
        <v>26075096</v>
      </c>
      <c r="BI11" s="792">
        <v>2462688</v>
      </c>
      <c r="BJ11" s="792">
        <v>33297891</v>
      </c>
      <c r="BK11" s="792">
        <v>2995853</v>
      </c>
      <c r="BL11" s="792">
        <v>42454399</v>
      </c>
      <c r="BM11" s="792">
        <v>3651504</v>
      </c>
      <c r="BN11" s="792">
        <v>50870434</v>
      </c>
      <c r="BO11" s="792">
        <v>4321977</v>
      </c>
      <c r="BP11" s="792">
        <v>58168290</v>
      </c>
      <c r="BQ11" s="792">
        <v>4921229</v>
      </c>
      <c r="BR11" s="792">
        <v>66527216</v>
      </c>
      <c r="BS11" s="792">
        <v>5583330</v>
      </c>
      <c r="BT11" s="792">
        <v>76370074</v>
      </c>
      <c r="BU11" s="792">
        <v>6339040</v>
      </c>
      <c r="BV11" s="792">
        <v>7334277</v>
      </c>
      <c r="BW11" s="792">
        <v>614275</v>
      </c>
      <c r="BX11" s="792">
        <v>15823972</v>
      </c>
      <c r="BY11" s="792">
        <v>1341426</v>
      </c>
      <c r="BZ11" s="792">
        <v>26650187</v>
      </c>
      <c r="CA11" s="792">
        <v>2125858</v>
      </c>
      <c r="CB11" s="792">
        <v>35640311</v>
      </c>
      <c r="CC11" s="792">
        <v>2796882</v>
      </c>
      <c r="CD11" s="792">
        <v>45952073</v>
      </c>
      <c r="CE11" s="792">
        <v>3448365</v>
      </c>
      <c r="CF11" s="792">
        <v>55809976</v>
      </c>
      <c r="CG11" s="792">
        <v>4148597</v>
      </c>
      <c r="CH11" s="792">
        <v>66429722</v>
      </c>
      <c r="CI11" s="792">
        <v>4830865</v>
      </c>
      <c r="CJ11" s="792">
        <v>75374396</v>
      </c>
      <c r="CK11" s="792">
        <v>5505569</v>
      </c>
    </row>
    <row r="12" spans="1:89">
      <c r="AK12" s="794"/>
      <c r="AL12" s="794"/>
      <c r="AM12" s="794"/>
      <c r="AN12" s="794"/>
      <c r="AO12" s="794"/>
      <c r="AP12" s="794"/>
      <c r="AQ12" s="794"/>
      <c r="AR12" s="794"/>
      <c r="AS12" s="794"/>
      <c r="AT12" s="794"/>
      <c r="AU12" s="794"/>
      <c r="AV12" s="794"/>
      <c r="AW12" s="794"/>
      <c r="AX12" s="794"/>
      <c r="AY12" s="794"/>
      <c r="AZ12" s="794"/>
      <c r="BA12" s="794"/>
    </row>
    <row r="13" spans="1:89" ht="15.75" customHeight="1">
      <c r="A13" s="1713" t="s">
        <v>1276</v>
      </c>
      <c r="B13" s="1699" t="s">
        <v>1274</v>
      </c>
      <c r="C13" s="1700"/>
      <c r="D13" s="1699" t="s">
        <v>1263</v>
      </c>
      <c r="E13" s="1700"/>
      <c r="F13" s="1699" t="s">
        <v>1264</v>
      </c>
      <c r="G13" s="1700"/>
      <c r="H13" s="1699" t="s">
        <v>1437</v>
      </c>
      <c r="I13" s="1700"/>
      <c r="J13" s="1699" t="s">
        <v>1436</v>
      </c>
      <c r="K13" s="1700"/>
      <c r="L13" s="1699" t="s">
        <v>1435</v>
      </c>
      <c r="M13" s="1700"/>
      <c r="N13" s="1699" t="s">
        <v>1427</v>
      </c>
      <c r="O13" s="1700"/>
      <c r="P13" s="1699" t="s">
        <v>1426</v>
      </c>
      <c r="Q13" s="1700"/>
      <c r="R13" s="1699" t="s">
        <v>1474</v>
      </c>
      <c r="S13" s="1700"/>
      <c r="T13" s="1699" t="s">
        <v>1488</v>
      </c>
      <c r="U13" s="1700"/>
      <c r="V13" s="1699" t="s">
        <v>1520</v>
      </c>
      <c r="W13" s="1700"/>
      <c r="X13" s="1699" t="s">
        <v>1557</v>
      </c>
      <c r="Y13" s="1700"/>
      <c r="Z13" s="1699" t="s">
        <v>1620</v>
      </c>
      <c r="AA13" s="1700"/>
      <c r="AB13" s="1699" t="s">
        <v>1717</v>
      </c>
      <c r="AC13" s="1700"/>
      <c r="AD13" s="1699" t="s">
        <v>1761</v>
      </c>
      <c r="AE13" s="1700"/>
      <c r="AF13" s="1699" t="s">
        <v>1798</v>
      </c>
      <c r="AG13" s="1700"/>
      <c r="AH13" s="1699" t="s">
        <v>1841</v>
      </c>
      <c r="AI13" s="1700"/>
      <c r="AJ13" s="1699" t="s">
        <v>1875</v>
      </c>
      <c r="AK13" s="1700"/>
      <c r="AL13" s="1699" t="s">
        <v>1912</v>
      </c>
      <c r="AM13" s="1700"/>
      <c r="AN13" s="1699" t="s">
        <v>1955</v>
      </c>
      <c r="AO13" s="1700"/>
      <c r="AP13" s="1699" t="s">
        <v>1978</v>
      </c>
      <c r="AQ13" s="1700"/>
      <c r="AR13" s="1699" t="s">
        <v>2076</v>
      </c>
      <c r="AS13" s="1700"/>
      <c r="AT13" s="1699" t="s">
        <v>2103</v>
      </c>
      <c r="AU13" s="1700"/>
      <c r="AV13" s="1699" t="s">
        <v>2339</v>
      </c>
      <c r="AW13" s="1700"/>
      <c r="AX13" s="1699" t="s">
        <v>2418</v>
      </c>
      <c r="AY13" s="1700"/>
      <c r="AZ13" s="1699" t="s">
        <v>2466</v>
      </c>
      <c r="BA13" s="1700"/>
      <c r="BB13" s="1699" t="s">
        <v>2524</v>
      </c>
      <c r="BC13" s="1700"/>
      <c r="BD13" s="1699" t="s">
        <v>2566</v>
      </c>
      <c r="BE13" s="1700"/>
      <c r="BF13" s="1699" t="s">
        <v>2608</v>
      </c>
      <c r="BG13" s="1700"/>
      <c r="BH13" s="1699" t="s">
        <v>2659</v>
      </c>
      <c r="BI13" s="1700"/>
      <c r="BJ13" s="1699" t="s">
        <v>2707</v>
      </c>
      <c r="BK13" s="1700"/>
      <c r="BL13" s="1699" t="s">
        <v>2757</v>
      </c>
      <c r="BM13" s="1700"/>
      <c r="BN13" s="1699" t="s">
        <v>2934</v>
      </c>
      <c r="BO13" s="1700"/>
      <c r="BP13" s="1699" t="s">
        <v>3046</v>
      </c>
      <c r="BQ13" s="1700"/>
      <c r="BR13" s="1699" t="s">
        <v>3157</v>
      </c>
      <c r="BS13" s="1700"/>
      <c r="BT13" s="1699" t="s">
        <v>3246</v>
      </c>
      <c r="BU13" s="1700"/>
      <c r="BV13" s="1699" t="s">
        <v>3356</v>
      </c>
      <c r="BW13" s="1700"/>
      <c r="BX13" s="1699" t="s">
        <v>3446</v>
      </c>
      <c r="BY13" s="1700"/>
      <c r="BZ13" s="1699" t="s">
        <v>5300</v>
      </c>
      <c r="CA13" s="1700"/>
      <c r="CB13" s="1699" t="s">
        <v>5387</v>
      </c>
      <c r="CC13" s="1700"/>
      <c r="CD13" s="1699" t="s">
        <v>5478</v>
      </c>
      <c r="CE13" s="1700"/>
      <c r="CF13" s="1699" t="s">
        <v>5660</v>
      </c>
      <c r="CG13" s="1700"/>
      <c r="CH13" s="1699" t="s">
        <v>5802</v>
      </c>
      <c r="CI13" s="1700"/>
      <c r="CJ13" s="1699" t="s">
        <v>6070</v>
      </c>
      <c r="CK13" s="1700"/>
    </row>
    <row r="14" spans="1:89" ht="19.5">
      <c r="A14" s="1714"/>
      <c r="B14" s="789" t="s">
        <v>1265</v>
      </c>
      <c r="C14" s="789" t="s">
        <v>1266</v>
      </c>
      <c r="D14" s="789" t="s">
        <v>1265</v>
      </c>
      <c r="E14" s="789" t="s">
        <v>1266</v>
      </c>
      <c r="F14" s="789" t="s">
        <v>1265</v>
      </c>
      <c r="G14" s="789" t="s">
        <v>1266</v>
      </c>
      <c r="H14" s="789" t="s">
        <v>1265</v>
      </c>
      <c r="I14" s="789" t="s">
        <v>1266</v>
      </c>
      <c r="J14" s="789" t="s">
        <v>1265</v>
      </c>
      <c r="K14" s="789" t="s">
        <v>1266</v>
      </c>
      <c r="L14" s="789" t="s">
        <v>1265</v>
      </c>
      <c r="M14" s="789" t="s">
        <v>1266</v>
      </c>
      <c r="N14" s="789" t="s">
        <v>1265</v>
      </c>
      <c r="O14" s="789" t="s">
        <v>1266</v>
      </c>
      <c r="P14" s="789" t="s">
        <v>1265</v>
      </c>
      <c r="Q14" s="789" t="s">
        <v>1266</v>
      </c>
      <c r="R14" s="789" t="s">
        <v>1265</v>
      </c>
      <c r="S14" s="789" t="s">
        <v>1266</v>
      </c>
      <c r="T14" s="789" t="s">
        <v>1265</v>
      </c>
      <c r="U14" s="789" t="s">
        <v>1266</v>
      </c>
      <c r="V14" s="789" t="s">
        <v>1265</v>
      </c>
      <c r="W14" s="789" t="s">
        <v>1266</v>
      </c>
      <c r="X14" s="789" t="s">
        <v>1265</v>
      </c>
      <c r="Y14" s="789" t="s">
        <v>1266</v>
      </c>
      <c r="Z14" s="789" t="s">
        <v>1265</v>
      </c>
      <c r="AA14" s="789" t="s">
        <v>1266</v>
      </c>
      <c r="AB14" s="789" t="s">
        <v>1265</v>
      </c>
      <c r="AC14" s="789" t="s">
        <v>1266</v>
      </c>
      <c r="AD14" s="789" t="s">
        <v>1265</v>
      </c>
      <c r="AE14" s="789" t="s">
        <v>1266</v>
      </c>
      <c r="AF14" s="789" t="s">
        <v>1265</v>
      </c>
      <c r="AG14" s="789" t="s">
        <v>1266</v>
      </c>
      <c r="AH14" s="789" t="s">
        <v>1265</v>
      </c>
      <c r="AI14" s="789" t="s">
        <v>1266</v>
      </c>
      <c r="AJ14" s="789" t="s">
        <v>1265</v>
      </c>
      <c r="AK14" s="789" t="s">
        <v>1266</v>
      </c>
      <c r="AL14" s="789" t="s">
        <v>1265</v>
      </c>
      <c r="AM14" s="789" t="s">
        <v>1266</v>
      </c>
      <c r="AN14" s="789" t="s">
        <v>1265</v>
      </c>
      <c r="AO14" s="789" t="s">
        <v>1266</v>
      </c>
      <c r="AP14" s="789" t="s">
        <v>1265</v>
      </c>
      <c r="AQ14" s="789" t="s">
        <v>1266</v>
      </c>
      <c r="AR14" s="789" t="s">
        <v>1265</v>
      </c>
      <c r="AS14" s="789" t="s">
        <v>1266</v>
      </c>
      <c r="AT14" s="789" t="s">
        <v>1265</v>
      </c>
      <c r="AU14" s="789" t="s">
        <v>1266</v>
      </c>
      <c r="AV14" s="789" t="s">
        <v>1265</v>
      </c>
      <c r="AW14" s="789" t="s">
        <v>1266</v>
      </c>
      <c r="AX14" s="789" t="s">
        <v>1265</v>
      </c>
      <c r="AY14" s="789" t="s">
        <v>1266</v>
      </c>
      <c r="AZ14" s="789" t="s">
        <v>1265</v>
      </c>
      <c r="BA14" s="789" t="s">
        <v>1266</v>
      </c>
      <c r="BB14" s="789" t="s">
        <v>1265</v>
      </c>
      <c r="BC14" s="789" t="s">
        <v>1266</v>
      </c>
      <c r="BD14" s="789" t="s">
        <v>1265</v>
      </c>
      <c r="BE14" s="789" t="s">
        <v>1266</v>
      </c>
      <c r="BF14" s="789" t="s">
        <v>1265</v>
      </c>
      <c r="BG14" s="789" t="s">
        <v>1266</v>
      </c>
      <c r="BH14" s="789" t="s">
        <v>1265</v>
      </c>
      <c r="BI14" s="789" t="s">
        <v>1266</v>
      </c>
      <c r="BJ14" s="789" t="s">
        <v>1265</v>
      </c>
      <c r="BK14" s="789" t="s">
        <v>1266</v>
      </c>
      <c r="BL14" s="789" t="s">
        <v>1265</v>
      </c>
      <c r="BM14" s="789" t="s">
        <v>1266</v>
      </c>
      <c r="BN14" s="789" t="s">
        <v>1265</v>
      </c>
      <c r="BO14" s="789" t="s">
        <v>1266</v>
      </c>
      <c r="BP14" s="789" t="s">
        <v>1265</v>
      </c>
      <c r="BQ14" s="789" t="s">
        <v>1266</v>
      </c>
      <c r="BR14" s="789" t="s">
        <v>1265</v>
      </c>
      <c r="BS14" s="789" t="s">
        <v>1266</v>
      </c>
      <c r="BT14" s="789" t="s">
        <v>1265</v>
      </c>
      <c r="BU14" s="789" t="s">
        <v>1266</v>
      </c>
      <c r="BV14" s="789" t="s">
        <v>1265</v>
      </c>
      <c r="BW14" s="789" t="s">
        <v>1266</v>
      </c>
      <c r="BX14" s="789" t="s">
        <v>1265</v>
      </c>
      <c r="BY14" s="789" t="s">
        <v>1266</v>
      </c>
      <c r="BZ14" s="789" t="s">
        <v>1265</v>
      </c>
      <c r="CA14" s="789" t="s">
        <v>1266</v>
      </c>
      <c r="CB14" s="789" t="s">
        <v>1265</v>
      </c>
      <c r="CC14" s="789" t="s">
        <v>1266</v>
      </c>
      <c r="CD14" s="789" t="s">
        <v>1265</v>
      </c>
      <c r="CE14" s="789" t="s">
        <v>1266</v>
      </c>
      <c r="CF14" s="789" t="s">
        <v>1265</v>
      </c>
      <c r="CG14" s="789" t="s">
        <v>1266</v>
      </c>
      <c r="CH14" s="789" t="s">
        <v>1265</v>
      </c>
      <c r="CI14" s="789" t="s">
        <v>1266</v>
      </c>
      <c r="CJ14" s="789" t="s">
        <v>1265</v>
      </c>
      <c r="CK14" s="789" t="s">
        <v>1266</v>
      </c>
    </row>
    <row r="15" spans="1:89" ht="15" customHeight="1">
      <c r="A15" s="1714"/>
      <c r="B15" s="1701" t="s">
        <v>1275</v>
      </c>
      <c r="C15" s="1701" t="s">
        <v>1268</v>
      </c>
      <c r="D15" s="1701" t="s">
        <v>1275</v>
      </c>
      <c r="E15" s="1701" t="s">
        <v>1268</v>
      </c>
      <c r="F15" s="1701" t="s">
        <v>1275</v>
      </c>
      <c r="G15" s="1701" t="s">
        <v>1268</v>
      </c>
      <c r="H15" s="1701" t="s">
        <v>1275</v>
      </c>
      <c r="I15" s="1701" t="s">
        <v>1268</v>
      </c>
      <c r="J15" s="1701" t="s">
        <v>1275</v>
      </c>
      <c r="K15" s="1701" t="s">
        <v>1268</v>
      </c>
      <c r="L15" s="1701" t="s">
        <v>1275</v>
      </c>
      <c r="M15" s="1701" t="s">
        <v>1268</v>
      </c>
      <c r="N15" s="1701" t="s">
        <v>1275</v>
      </c>
      <c r="O15" s="1701" t="s">
        <v>1268</v>
      </c>
      <c r="P15" s="1701" t="s">
        <v>1275</v>
      </c>
      <c r="Q15" s="1701" t="s">
        <v>1268</v>
      </c>
      <c r="R15" s="1701" t="s">
        <v>1275</v>
      </c>
      <c r="S15" s="1701" t="s">
        <v>1268</v>
      </c>
      <c r="T15" s="1701" t="s">
        <v>1275</v>
      </c>
      <c r="U15" s="1701" t="s">
        <v>1268</v>
      </c>
      <c r="V15" s="1701" t="s">
        <v>1275</v>
      </c>
      <c r="W15" s="1701" t="s">
        <v>1268</v>
      </c>
      <c r="X15" s="1701" t="s">
        <v>1275</v>
      </c>
      <c r="Y15" s="1701" t="s">
        <v>1268</v>
      </c>
      <c r="Z15" s="1701" t="s">
        <v>1275</v>
      </c>
      <c r="AA15" s="1701" t="s">
        <v>1268</v>
      </c>
      <c r="AB15" s="1701" t="s">
        <v>1275</v>
      </c>
      <c r="AC15" s="1701" t="s">
        <v>1268</v>
      </c>
      <c r="AD15" s="1701" t="s">
        <v>1275</v>
      </c>
      <c r="AE15" s="1701" t="s">
        <v>1268</v>
      </c>
      <c r="AF15" s="1701" t="s">
        <v>1275</v>
      </c>
      <c r="AG15" s="1701" t="s">
        <v>1268</v>
      </c>
      <c r="AH15" s="1701" t="s">
        <v>1275</v>
      </c>
      <c r="AI15" s="1701" t="s">
        <v>1268</v>
      </c>
      <c r="AJ15" s="1701" t="s">
        <v>1275</v>
      </c>
      <c r="AK15" s="1701" t="s">
        <v>1268</v>
      </c>
      <c r="AL15" s="1701" t="s">
        <v>1275</v>
      </c>
      <c r="AM15" s="1701" t="s">
        <v>1268</v>
      </c>
      <c r="AN15" s="1701" t="s">
        <v>1275</v>
      </c>
      <c r="AO15" s="1701" t="s">
        <v>1268</v>
      </c>
      <c r="AP15" s="1701" t="s">
        <v>1275</v>
      </c>
      <c r="AQ15" s="1701" t="s">
        <v>1268</v>
      </c>
      <c r="AR15" s="1701" t="s">
        <v>1275</v>
      </c>
      <c r="AS15" s="1701" t="s">
        <v>1268</v>
      </c>
      <c r="AT15" s="1701" t="s">
        <v>1275</v>
      </c>
      <c r="AU15" s="1701" t="s">
        <v>1268</v>
      </c>
      <c r="AV15" s="1701" t="s">
        <v>1275</v>
      </c>
      <c r="AW15" s="1701" t="s">
        <v>1268</v>
      </c>
      <c r="AX15" s="1701" t="s">
        <v>1275</v>
      </c>
      <c r="AY15" s="1701" t="s">
        <v>1268</v>
      </c>
      <c r="AZ15" s="1701" t="s">
        <v>1275</v>
      </c>
      <c r="BA15" s="1701" t="s">
        <v>1268</v>
      </c>
      <c r="BB15" s="1701" t="s">
        <v>1275</v>
      </c>
      <c r="BC15" s="1701" t="s">
        <v>1268</v>
      </c>
      <c r="BD15" s="1701" t="s">
        <v>1275</v>
      </c>
      <c r="BE15" s="1701" t="s">
        <v>1268</v>
      </c>
      <c r="BF15" s="1701" t="s">
        <v>1275</v>
      </c>
      <c r="BG15" s="1701" t="s">
        <v>1268</v>
      </c>
      <c r="BH15" s="1701" t="s">
        <v>1275</v>
      </c>
      <c r="BI15" s="1701" t="s">
        <v>1268</v>
      </c>
      <c r="BJ15" s="1701" t="s">
        <v>1275</v>
      </c>
      <c r="BK15" s="1701" t="s">
        <v>1268</v>
      </c>
      <c r="BL15" s="1701" t="s">
        <v>1275</v>
      </c>
      <c r="BM15" s="1701" t="s">
        <v>1268</v>
      </c>
      <c r="BN15" s="1701" t="s">
        <v>1275</v>
      </c>
      <c r="BO15" s="1701" t="s">
        <v>1268</v>
      </c>
      <c r="BP15" s="1701" t="s">
        <v>1275</v>
      </c>
      <c r="BQ15" s="1701" t="s">
        <v>1268</v>
      </c>
      <c r="BR15" s="1701" t="s">
        <v>1275</v>
      </c>
      <c r="BS15" s="1701" t="s">
        <v>1268</v>
      </c>
      <c r="BT15" s="1701" t="s">
        <v>1275</v>
      </c>
      <c r="BU15" s="1701" t="s">
        <v>1268</v>
      </c>
      <c r="BV15" s="1701" t="s">
        <v>1275</v>
      </c>
      <c r="BW15" s="1701" t="s">
        <v>1268</v>
      </c>
      <c r="BX15" s="1701" t="s">
        <v>1275</v>
      </c>
      <c r="BY15" s="1701" t="s">
        <v>1268</v>
      </c>
      <c r="BZ15" s="1701" t="s">
        <v>1275</v>
      </c>
      <c r="CA15" s="1701" t="s">
        <v>1268</v>
      </c>
      <c r="CB15" s="1701" t="s">
        <v>1275</v>
      </c>
      <c r="CC15" s="1701" t="s">
        <v>1268</v>
      </c>
      <c r="CD15" s="1701" t="s">
        <v>1275</v>
      </c>
      <c r="CE15" s="1701" t="s">
        <v>1268</v>
      </c>
      <c r="CF15" s="1701" t="s">
        <v>1275</v>
      </c>
      <c r="CG15" s="1701" t="s">
        <v>1268</v>
      </c>
      <c r="CH15" s="1701" t="s">
        <v>1275</v>
      </c>
      <c r="CI15" s="1701" t="s">
        <v>1268</v>
      </c>
      <c r="CJ15" s="1701" t="s">
        <v>1275</v>
      </c>
      <c r="CK15" s="1701" t="s">
        <v>1268</v>
      </c>
    </row>
    <row r="16" spans="1:89" ht="3" customHeight="1">
      <c r="A16" s="1715"/>
      <c r="B16" s="1702"/>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c r="AT16" s="1702"/>
      <c r="AU16" s="1702"/>
      <c r="AV16" s="1702"/>
      <c r="AW16" s="1702"/>
      <c r="AX16" s="1702"/>
      <c r="AY16" s="1702"/>
      <c r="AZ16" s="1702"/>
      <c r="BA16" s="1702"/>
      <c r="BB16" s="1702"/>
      <c r="BC16" s="1702"/>
      <c r="BD16" s="1702"/>
      <c r="BE16" s="1702"/>
      <c r="BF16" s="1702"/>
      <c r="BG16" s="1702"/>
      <c r="BH16" s="1702"/>
      <c r="BI16" s="1702"/>
      <c r="BJ16" s="1702"/>
      <c r="BK16" s="1702"/>
      <c r="BL16" s="1702"/>
      <c r="BM16" s="1702"/>
      <c r="BN16" s="1702"/>
      <c r="BO16" s="1702"/>
      <c r="BP16" s="1702"/>
      <c r="BQ16" s="1702"/>
      <c r="BR16" s="1702"/>
      <c r="BS16" s="1702"/>
      <c r="BT16" s="1702"/>
      <c r="BU16" s="1702"/>
      <c r="BV16" s="1702"/>
      <c r="BW16" s="1702"/>
      <c r="BX16" s="1702"/>
      <c r="BY16" s="1702"/>
      <c r="BZ16" s="1702"/>
      <c r="CA16" s="1702"/>
      <c r="CB16" s="1702"/>
      <c r="CC16" s="1702"/>
      <c r="CD16" s="1702"/>
      <c r="CE16" s="1702"/>
      <c r="CF16" s="1702"/>
      <c r="CG16" s="1702"/>
      <c r="CH16" s="1702"/>
      <c r="CI16" s="1702"/>
      <c r="CJ16" s="1702"/>
      <c r="CK16" s="1702"/>
    </row>
    <row r="17" spans="1:89" ht="17.45" customHeight="1">
      <c r="A17" s="787" t="s">
        <v>1277</v>
      </c>
      <c r="B17" s="793">
        <v>115107</v>
      </c>
      <c r="C17" s="793">
        <v>5485</v>
      </c>
      <c r="D17" s="793">
        <v>423480</v>
      </c>
      <c r="E17" s="793">
        <v>22380</v>
      </c>
      <c r="F17" s="793">
        <v>615604</v>
      </c>
      <c r="G17" s="793">
        <v>32249</v>
      </c>
      <c r="H17" s="793">
        <v>915135</v>
      </c>
      <c r="I17" s="793">
        <v>45599</v>
      </c>
      <c r="J17" s="793">
        <v>1096782</v>
      </c>
      <c r="K17" s="793">
        <v>54044</v>
      </c>
      <c r="L17" s="793">
        <v>1997637</v>
      </c>
      <c r="M17" s="793">
        <v>98926</v>
      </c>
      <c r="N17" s="793">
        <v>2465266</v>
      </c>
      <c r="O17" s="793">
        <v>121863</v>
      </c>
      <c r="P17" s="793">
        <v>3150479</v>
      </c>
      <c r="Q17" s="793">
        <v>157189</v>
      </c>
      <c r="R17" s="793">
        <v>4494080</v>
      </c>
      <c r="S17" s="793">
        <v>239595</v>
      </c>
      <c r="T17" s="793">
        <v>5333516</v>
      </c>
      <c r="U17" s="793">
        <v>293212</v>
      </c>
      <c r="V17" s="793">
        <v>5725097</v>
      </c>
      <c r="W17" s="793">
        <v>315698</v>
      </c>
      <c r="X17" s="793">
        <v>6722352</v>
      </c>
      <c r="Y17" s="793">
        <v>374104</v>
      </c>
      <c r="Z17" s="793">
        <v>1156589</v>
      </c>
      <c r="AA17" s="793">
        <v>31527</v>
      </c>
      <c r="AB17" s="793">
        <v>3130910</v>
      </c>
      <c r="AC17" s="793">
        <v>93646</v>
      </c>
      <c r="AD17" s="793">
        <v>5048238</v>
      </c>
      <c r="AE17" s="793">
        <v>182107</v>
      </c>
      <c r="AF17" s="793">
        <v>6956081</v>
      </c>
      <c r="AG17" s="793">
        <v>293954</v>
      </c>
      <c r="AH17" s="793">
        <v>8282617</v>
      </c>
      <c r="AI17" s="793">
        <v>385056</v>
      </c>
      <c r="AJ17" s="793">
        <v>8916831</v>
      </c>
      <c r="AK17" s="793">
        <v>424117</v>
      </c>
      <c r="AL17" s="793">
        <v>13387419</v>
      </c>
      <c r="AM17" s="793">
        <v>811543</v>
      </c>
      <c r="AN17" s="793">
        <v>13717509</v>
      </c>
      <c r="AO17" s="793">
        <v>832675</v>
      </c>
      <c r="AP17" s="793">
        <v>14603000</v>
      </c>
      <c r="AQ17" s="793">
        <v>894373</v>
      </c>
      <c r="AR17" s="793">
        <v>14972722</v>
      </c>
      <c r="AS17" s="793">
        <v>927402</v>
      </c>
      <c r="AT17" s="793">
        <v>15349910</v>
      </c>
      <c r="AU17" s="793">
        <v>960332</v>
      </c>
      <c r="AV17" s="793">
        <v>16158244</v>
      </c>
      <c r="AW17" s="793">
        <v>1046283</v>
      </c>
      <c r="AX17" s="793">
        <v>432525</v>
      </c>
      <c r="AY17" s="793">
        <v>43322</v>
      </c>
      <c r="AZ17" s="793">
        <v>1151654</v>
      </c>
      <c r="BA17" s="793">
        <v>117710</v>
      </c>
      <c r="BB17" s="793">
        <v>1819443</v>
      </c>
      <c r="BC17" s="793">
        <v>185501</v>
      </c>
      <c r="BD17" s="793">
        <v>2740544</v>
      </c>
      <c r="BE17" s="793">
        <v>291618</v>
      </c>
      <c r="BF17" s="793">
        <v>3218607</v>
      </c>
      <c r="BG17" s="793">
        <v>351951</v>
      </c>
      <c r="BH17" s="793">
        <v>3811313</v>
      </c>
      <c r="BI17" s="793">
        <v>422013</v>
      </c>
      <c r="BJ17" s="793">
        <v>4426801</v>
      </c>
      <c r="BK17" s="793">
        <v>509146</v>
      </c>
      <c r="BL17" s="793">
        <v>4954377</v>
      </c>
      <c r="BM17" s="793">
        <v>599776</v>
      </c>
      <c r="BN17" s="793">
        <v>5819470</v>
      </c>
      <c r="BO17" s="793">
        <v>736983</v>
      </c>
      <c r="BP17" s="793">
        <v>6243832</v>
      </c>
      <c r="BQ17" s="793">
        <v>797839</v>
      </c>
      <c r="BR17" s="793">
        <v>6867025</v>
      </c>
      <c r="BS17" s="793">
        <v>901388</v>
      </c>
      <c r="BT17" s="793">
        <v>7612759</v>
      </c>
      <c r="BU17" s="793">
        <v>1051302</v>
      </c>
      <c r="BV17" s="793">
        <v>384836</v>
      </c>
      <c r="BW17" s="793">
        <v>75993</v>
      </c>
      <c r="BX17" s="793">
        <v>965071</v>
      </c>
      <c r="BY17" s="793">
        <v>181117</v>
      </c>
      <c r="BZ17" s="793">
        <v>1509809</v>
      </c>
      <c r="CA17" s="793">
        <v>278940</v>
      </c>
      <c r="CB17" s="793">
        <v>2641786</v>
      </c>
      <c r="CC17" s="793">
        <v>481628</v>
      </c>
      <c r="CD17" s="793">
        <v>3160598</v>
      </c>
      <c r="CE17" s="793">
        <v>575524</v>
      </c>
      <c r="CF17" s="793">
        <v>3609952</v>
      </c>
      <c r="CG17" s="793">
        <v>644088</v>
      </c>
      <c r="CH17" s="793">
        <v>4515970</v>
      </c>
      <c r="CI17" s="793">
        <v>771485</v>
      </c>
      <c r="CJ17" s="793">
        <v>4873947</v>
      </c>
      <c r="CK17" s="793">
        <v>822967</v>
      </c>
    </row>
    <row r="18" spans="1:89" ht="17.45" customHeight="1">
      <c r="A18" s="787" t="s">
        <v>1278</v>
      </c>
      <c r="B18" s="793">
        <v>20000</v>
      </c>
      <c r="C18" s="793">
        <v>7</v>
      </c>
      <c r="D18" s="793">
        <v>40000</v>
      </c>
      <c r="E18" s="793">
        <v>13</v>
      </c>
      <c r="F18" s="793">
        <v>105000</v>
      </c>
      <c r="G18" s="793">
        <v>35</v>
      </c>
      <c r="H18" s="793">
        <v>174500</v>
      </c>
      <c r="I18" s="793">
        <v>58</v>
      </c>
      <c r="J18" s="793">
        <v>261400</v>
      </c>
      <c r="K18" s="793">
        <v>87</v>
      </c>
      <c r="L18" s="793">
        <v>1540300</v>
      </c>
      <c r="M18" s="793">
        <v>157</v>
      </c>
      <c r="N18" s="793">
        <v>3549100</v>
      </c>
      <c r="O18" s="793">
        <v>285</v>
      </c>
      <c r="P18" s="793">
        <v>4254800</v>
      </c>
      <c r="Q18" s="793">
        <v>369</v>
      </c>
      <c r="R18" s="793">
        <v>5347600</v>
      </c>
      <c r="S18" s="793">
        <v>530</v>
      </c>
      <c r="T18" s="793">
        <v>6449500</v>
      </c>
      <c r="U18" s="793">
        <v>701</v>
      </c>
      <c r="V18" s="793">
        <v>8356000</v>
      </c>
      <c r="W18" s="793">
        <v>893</v>
      </c>
      <c r="X18" s="793">
        <v>9906300</v>
      </c>
      <c r="Y18" s="793">
        <v>1133</v>
      </c>
      <c r="Z18" s="793">
        <v>1899700</v>
      </c>
      <c r="AA18" s="793">
        <v>198</v>
      </c>
      <c r="AB18" s="793">
        <v>3939800</v>
      </c>
      <c r="AC18" s="793">
        <v>430</v>
      </c>
      <c r="AD18" s="793">
        <v>6327800</v>
      </c>
      <c r="AE18" s="793">
        <v>674</v>
      </c>
      <c r="AF18" s="793">
        <v>9942150</v>
      </c>
      <c r="AG18" s="793">
        <v>1009</v>
      </c>
      <c r="AH18" s="793">
        <v>11511450</v>
      </c>
      <c r="AI18" s="793">
        <v>1300</v>
      </c>
      <c r="AJ18" s="793">
        <v>12756550</v>
      </c>
      <c r="AK18" s="793">
        <v>1576</v>
      </c>
      <c r="AL18" s="793">
        <v>14470250</v>
      </c>
      <c r="AM18" s="793">
        <v>1880</v>
      </c>
      <c r="AN18" s="793">
        <v>15643350</v>
      </c>
      <c r="AO18" s="793">
        <v>2196</v>
      </c>
      <c r="AP18" s="793">
        <v>16754550</v>
      </c>
      <c r="AQ18" s="793">
        <v>2504</v>
      </c>
      <c r="AR18" s="793">
        <v>17903950</v>
      </c>
      <c r="AS18" s="793">
        <v>2810</v>
      </c>
      <c r="AT18" s="793">
        <v>19078950</v>
      </c>
      <c r="AU18" s="793">
        <v>3111</v>
      </c>
      <c r="AV18" s="793">
        <v>20376750</v>
      </c>
      <c r="AW18" s="793">
        <v>3433</v>
      </c>
      <c r="AX18" s="793">
        <v>1795800</v>
      </c>
      <c r="AY18" s="793">
        <v>433</v>
      </c>
      <c r="AZ18" s="793">
        <v>3365000</v>
      </c>
      <c r="BA18" s="793">
        <v>914</v>
      </c>
      <c r="BB18" s="793">
        <v>5124900</v>
      </c>
      <c r="BC18" s="793">
        <v>1819</v>
      </c>
      <c r="BD18" s="793">
        <v>6914050</v>
      </c>
      <c r="BE18" s="793">
        <v>2093</v>
      </c>
      <c r="BF18" s="793">
        <v>9193150</v>
      </c>
      <c r="BG18" s="793">
        <v>2463</v>
      </c>
      <c r="BH18" s="793">
        <v>11614350</v>
      </c>
      <c r="BI18" s="793">
        <v>2861</v>
      </c>
      <c r="BJ18" s="793">
        <v>12458700</v>
      </c>
      <c r="BK18" s="793">
        <v>3126</v>
      </c>
      <c r="BL18" s="793">
        <v>13679850</v>
      </c>
      <c r="BM18" s="793">
        <v>3516</v>
      </c>
      <c r="BN18" s="793">
        <v>15200700</v>
      </c>
      <c r="BO18" s="793">
        <v>3889</v>
      </c>
      <c r="BP18" s="793">
        <v>16389350</v>
      </c>
      <c r="BQ18" s="793">
        <v>4230</v>
      </c>
      <c r="BR18" s="793">
        <v>17662350</v>
      </c>
      <c r="BS18" s="793">
        <v>4574</v>
      </c>
      <c r="BT18" s="793">
        <v>19022900</v>
      </c>
      <c r="BU18" s="793">
        <v>4902</v>
      </c>
      <c r="BV18" s="793">
        <v>1097950</v>
      </c>
      <c r="BW18" s="793">
        <v>348</v>
      </c>
      <c r="BX18" s="793">
        <v>2230200</v>
      </c>
      <c r="BY18" s="793">
        <v>719</v>
      </c>
      <c r="BZ18" s="793">
        <v>2874100</v>
      </c>
      <c r="CA18" s="793">
        <v>995</v>
      </c>
      <c r="CB18" s="793">
        <v>3977350</v>
      </c>
      <c r="CC18" s="793">
        <v>1315</v>
      </c>
      <c r="CD18" s="793">
        <v>5238850</v>
      </c>
      <c r="CE18" s="793">
        <v>1664</v>
      </c>
      <c r="CF18" s="793">
        <v>7169650</v>
      </c>
      <c r="CG18" s="793">
        <v>2010</v>
      </c>
      <c r="CH18" s="793">
        <v>8435300</v>
      </c>
      <c r="CI18" s="793">
        <v>2452</v>
      </c>
      <c r="CJ18" s="793">
        <v>9151750</v>
      </c>
      <c r="CK18" s="793">
        <v>2684</v>
      </c>
    </row>
    <row r="19" spans="1:89" ht="17.45" customHeight="1">
      <c r="A19" s="791" t="s">
        <v>1063</v>
      </c>
      <c r="B19" s="792"/>
      <c r="C19" s="792">
        <v>5492</v>
      </c>
      <c r="D19" s="792"/>
      <c r="E19" s="792">
        <v>22393</v>
      </c>
      <c r="F19" s="792"/>
      <c r="G19" s="792">
        <v>32284</v>
      </c>
      <c r="H19" s="792"/>
      <c r="I19" s="792">
        <v>45657</v>
      </c>
      <c r="J19" s="792"/>
      <c r="K19" s="792">
        <v>54131</v>
      </c>
      <c r="L19" s="792"/>
      <c r="M19" s="792">
        <v>99083</v>
      </c>
      <c r="N19" s="792"/>
      <c r="O19" s="792">
        <v>122148</v>
      </c>
      <c r="P19" s="792"/>
      <c r="Q19" s="792">
        <v>157558</v>
      </c>
      <c r="R19" s="792"/>
      <c r="S19" s="792">
        <v>240125</v>
      </c>
      <c r="T19" s="792"/>
      <c r="U19" s="792">
        <v>293913</v>
      </c>
      <c r="V19" s="792"/>
      <c r="W19" s="792">
        <v>316591</v>
      </c>
      <c r="X19" s="792"/>
      <c r="Y19" s="792">
        <v>375237</v>
      </c>
      <c r="Z19" s="792"/>
      <c r="AA19" s="792">
        <v>31725</v>
      </c>
      <c r="AB19" s="792"/>
      <c r="AC19" s="792">
        <v>94076</v>
      </c>
      <c r="AD19" s="792"/>
      <c r="AE19" s="792">
        <v>182781</v>
      </c>
      <c r="AF19" s="792"/>
      <c r="AG19" s="792">
        <v>294963</v>
      </c>
      <c r="AH19" s="792"/>
      <c r="AI19" s="792">
        <v>386356</v>
      </c>
      <c r="AJ19" s="792"/>
      <c r="AK19" s="792">
        <v>425693</v>
      </c>
      <c r="AL19" s="792"/>
      <c r="AM19" s="792">
        <v>813423</v>
      </c>
      <c r="AN19" s="792"/>
      <c r="AO19" s="792">
        <v>834871</v>
      </c>
      <c r="AP19" s="792"/>
      <c r="AQ19" s="792">
        <v>896877</v>
      </c>
      <c r="AR19" s="792"/>
      <c r="AS19" s="792">
        <v>930212</v>
      </c>
      <c r="AT19" s="792"/>
      <c r="AU19" s="792">
        <v>963443</v>
      </c>
      <c r="AV19" s="792"/>
      <c r="AW19" s="792">
        <v>1049716</v>
      </c>
      <c r="AX19" s="792"/>
      <c r="AY19" s="792">
        <v>43755</v>
      </c>
      <c r="AZ19" s="792"/>
      <c r="BA19" s="792">
        <v>118624</v>
      </c>
      <c r="BB19" s="792"/>
      <c r="BC19" s="792">
        <v>187320</v>
      </c>
      <c r="BD19" s="792"/>
      <c r="BE19" s="792">
        <v>293711</v>
      </c>
      <c r="BF19" s="792"/>
      <c r="BG19" s="792">
        <v>354414</v>
      </c>
      <c r="BH19" s="792"/>
      <c r="BI19" s="792">
        <v>424874</v>
      </c>
      <c r="BJ19" s="792"/>
      <c r="BK19" s="792">
        <v>512272</v>
      </c>
      <c r="BL19" s="792"/>
      <c r="BM19" s="792">
        <v>603292</v>
      </c>
      <c r="BN19" s="792"/>
      <c r="BO19" s="792">
        <v>740872</v>
      </c>
      <c r="BP19" s="792"/>
      <c r="BQ19" s="792">
        <v>802069</v>
      </c>
      <c r="BR19" s="792"/>
      <c r="BS19" s="792">
        <v>905962</v>
      </c>
      <c r="BT19" s="792"/>
      <c r="BU19" s="792">
        <v>1056204</v>
      </c>
      <c r="BV19" s="792"/>
      <c r="BW19" s="792">
        <v>76341</v>
      </c>
      <c r="BX19" s="792"/>
      <c r="BY19" s="792">
        <v>181836</v>
      </c>
      <c r="BZ19" s="792"/>
      <c r="CA19" s="792">
        <v>279935</v>
      </c>
      <c r="CB19" s="792"/>
      <c r="CC19" s="792">
        <v>482943</v>
      </c>
      <c r="CD19" s="792"/>
      <c r="CE19" s="792">
        <v>577188</v>
      </c>
      <c r="CF19" s="792"/>
      <c r="CG19" s="792">
        <v>646098</v>
      </c>
      <c r="CH19" s="792"/>
      <c r="CI19" s="792">
        <v>773937</v>
      </c>
      <c r="CJ19" s="792"/>
      <c r="CK19" s="792">
        <v>825651</v>
      </c>
    </row>
    <row r="20" spans="1:89" ht="15" thickBot="1"/>
    <row r="21" spans="1:89" ht="17.25" customHeight="1">
      <c r="A21" s="1704" t="s">
        <v>1434</v>
      </c>
      <c r="B21" s="1705" t="s">
        <v>3447</v>
      </c>
      <c r="C21" s="1706"/>
      <c r="D21" s="1703" t="s">
        <v>3357</v>
      </c>
      <c r="E21" s="1704"/>
      <c r="F21" s="1703" t="s">
        <v>3357</v>
      </c>
      <c r="G21" s="1704"/>
      <c r="AA21" s="794"/>
      <c r="AC21" s="794"/>
      <c r="AE21" s="794"/>
      <c r="AG21" s="794"/>
      <c r="AI21" s="794"/>
      <c r="AK21" s="794"/>
      <c r="AM21" s="794"/>
      <c r="AO21" s="794"/>
      <c r="AQ21" s="794"/>
      <c r="AS21" s="794"/>
      <c r="AU21" s="794"/>
      <c r="AW21" s="794"/>
      <c r="AY21" s="794"/>
      <c r="BA21" s="794"/>
    </row>
    <row r="22" spans="1:89" ht="17.25">
      <c r="A22" s="1709"/>
      <c r="B22" s="1710"/>
      <c r="C22" s="1711"/>
      <c r="D22" s="1712" t="s">
        <v>5751</v>
      </c>
      <c r="E22" s="1709"/>
      <c r="F22" s="1712" t="s">
        <v>5949</v>
      </c>
      <c r="G22" s="1709"/>
    </row>
    <row r="23" spans="1:89" ht="17.25">
      <c r="A23" s="802"/>
      <c r="B23" s="795" t="s">
        <v>1265</v>
      </c>
      <c r="C23" s="796" t="s">
        <v>1266</v>
      </c>
      <c r="D23" s="797" t="s">
        <v>1265</v>
      </c>
      <c r="E23" s="795" t="s">
        <v>1266</v>
      </c>
      <c r="F23" s="797" t="s">
        <v>1265</v>
      </c>
      <c r="G23" s="796" t="s">
        <v>1266</v>
      </c>
    </row>
    <row r="24" spans="1:89" ht="17.25">
      <c r="A24" s="802"/>
      <c r="B24" s="798" t="s">
        <v>1433</v>
      </c>
      <c r="C24" s="799" t="s">
        <v>1268</v>
      </c>
      <c r="D24" s="800" t="s">
        <v>1433</v>
      </c>
      <c r="E24" s="798" t="s">
        <v>1268</v>
      </c>
      <c r="F24" s="800" t="s">
        <v>1433</v>
      </c>
      <c r="G24" s="799" t="s">
        <v>1268</v>
      </c>
    </row>
    <row r="25" spans="1:89" ht="20.25">
      <c r="A25" s="363" t="s">
        <v>1558</v>
      </c>
      <c r="B25" s="872">
        <v>558500</v>
      </c>
      <c r="C25" s="872">
        <v>38946</v>
      </c>
      <c r="D25" s="873">
        <v>394500</v>
      </c>
      <c r="E25" s="874">
        <v>42044</v>
      </c>
      <c r="F25" s="873">
        <v>439500</v>
      </c>
      <c r="G25" s="875">
        <v>45977</v>
      </c>
    </row>
    <row r="26" spans="1:89" ht="20.25">
      <c r="A26" s="363" t="s">
        <v>1432</v>
      </c>
      <c r="B26" s="876">
        <v>6</v>
      </c>
      <c r="C26" s="877">
        <v>758</v>
      </c>
      <c r="D26" s="873">
        <v>10</v>
      </c>
      <c r="E26" s="874">
        <v>3040</v>
      </c>
      <c r="F26" s="873">
        <v>10</v>
      </c>
      <c r="G26" s="875">
        <v>3040</v>
      </c>
    </row>
    <row r="27" spans="1:89" ht="20.25">
      <c r="A27" s="363" t="s">
        <v>1431</v>
      </c>
      <c r="B27" s="876">
        <v>57160348</v>
      </c>
      <c r="C27" s="877">
        <v>3698261</v>
      </c>
      <c r="D27" s="873">
        <v>54599113</v>
      </c>
      <c r="E27" s="876">
        <v>2880043</v>
      </c>
      <c r="F27" s="873">
        <v>61780530</v>
      </c>
      <c r="G27" s="877">
        <v>3268375</v>
      </c>
    </row>
    <row r="28" spans="1:89" ht="20.25">
      <c r="A28" s="363" t="s">
        <v>1430</v>
      </c>
      <c r="B28" s="876">
        <v>18276786</v>
      </c>
      <c r="C28" s="877">
        <v>2529405</v>
      </c>
      <c r="D28" s="873">
        <v>10980466</v>
      </c>
      <c r="E28" s="876">
        <v>1827680</v>
      </c>
      <c r="F28" s="873">
        <v>12626383</v>
      </c>
      <c r="G28" s="877">
        <v>2086139</v>
      </c>
    </row>
    <row r="29" spans="1:89" ht="20.25">
      <c r="A29" s="363" t="s">
        <v>1272</v>
      </c>
      <c r="B29" s="876">
        <v>374434</v>
      </c>
      <c r="C29" s="877">
        <v>71670</v>
      </c>
      <c r="D29" s="873">
        <v>453967</v>
      </c>
      <c r="E29" s="876">
        <v>62714</v>
      </c>
      <c r="F29" s="873">
        <v>524962</v>
      </c>
      <c r="G29" s="877">
        <v>73951</v>
      </c>
    </row>
    <row r="30" spans="1:89" ht="20.25">
      <c r="A30" s="363" t="s">
        <v>2052</v>
      </c>
      <c r="B30" s="873">
        <v>0</v>
      </c>
      <c r="C30" s="877">
        <v>0</v>
      </c>
      <c r="D30" s="873">
        <v>2</v>
      </c>
      <c r="E30" s="877">
        <v>306</v>
      </c>
      <c r="F30" s="873">
        <v>2</v>
      </c>
      <c r="G30" s="877">
        <v>306</v>
      </c>
    </row>
    <row r="31" spans="1:89" ht="21" thickBot="1">
      <c r="A31" s="803" t="s">
        <v>5419</v>
      </c>
      <c r="B31" s="873">
        <v>0</v>
      </c>
      <c r="C31" s="877">
        <v>0</v>
      </c>
      <c r="D31" s="873">
        <v>1664</v>
      </c>
      <c r="E31" s="878">
        <v>15038</v>
      </c>
      <c r="F31" s="873">
        <v>3009</v>
      </c>
      <c r="G31" s="877">
        <v>27781</v>
      </c>
    </row>
    <row r="32" spans="1:89" ht="18.75" thickBot="1">
      <c r="A32" s="804" t="s">
        <v>1273</v>
      </c>
      <c r="B32" s="1025">
        <v>76370074</v>
      </c>
      <c r="C32" s="1026">
        <v>6339040</v>
      </c>
      <c r="D32" s="1027">
        <v>66429722</v>
      </c>
      <c r="E32" s="1025">
        <v>4830865</v>
      </c>
      <c r="F32" s="1027">
        <v>75374396</v>
      </c>
      <c r="G32" s="1026">
        <v>5505569</v>
      </c>
    </row>
    <row r="33" spans="1:9" ht="34.5" customHeight="1" thickBot="1"/>
    <row r="34" spans="1:9" ht="33.75" customHeight="1">
      <c r="A34" s="984" t="s">
        <v>1429</v>
      </c>
      <c r="B34" s="1703" t="s">
        <v>1428</v>
      </c>
      <c r="C34" s="1704"/>
      <c r="D34" s="1705" t="s">
        <v>3447</v>
      </c>
      <c r="E34" s="1706"/>
      <c r="F34" s="1707" t="s">
        <v>5802</v>
      </c>
      <c r="G34" s="1708"/>
      <c r="H34" s="1707" t="s">
        <v>6070</v>
      </c>
      <c r="I34" s="1708"/>
    </row>
    <row r="35" spans="1:9" ht="30">
      <c r="A35" s="802"/>
      <c r="B35" s="801"/>
      <c r="C35" s="802"/>
      <c r="D35" s="795" t="s">
        <v>1265</v>
      </c>
      <c r="E35" s="796" t="s">
        <v>1425</v>
      </c>
      <c r="F35" s="795" t="s">
        <v>1265</v>
      </c>
      <c r="G35" s="796" t="s">
        <v>1425</v>
      </c>
      <c r="H35" s="795" t="s">
        <v>1265</v>
      </c>
      <c r="I35" s="796" t="s">
        <v>1425</v>
      </c>
    </row>
    <row r="36" spans="1:9" ht="20.25">
      <c r="A36" s="363" t="s">
        <v>1276</v>
      </c>
      <c r="B36" s="983" t="s">
        <v>1424</v>
      </c>
      <c r="C36" s="363" t="s">
        <v>1267</v>
      </c>
      <c r="D36" s="876">
        <v>7612759</v>
      </c>
      <c r="E36" s="877">
        <v>1051302</v>
      </c>
      <c r="F36" s="876">
        <v>4515970</v>
      </c>
      <c r="G36" s="877">
        <v>771485</v>
      </c>
      <c r="H36" s="876">
        <v>4873947</v>
      </c>
      <c r="I36" s="877">
        <v>822967</v>
      </c>
    </row>
    <row r="37" spans="1:9" ht="20.25">
      <c r="A37" s="363" t="s">
        <v>167</v>
      </c>
      <c r="B37" s="983" t="s">
        <v>1278</v>
      </c>
      <c r="C37" s="807" t="s">
        <v>1423</v>
      </c>
      <c r="D37" s="876">
        <v>19022900</v>
      </c>
      <c r="E37" s="875">
        <v>4902</v>
      </c>
      <c r="F37" s="876">
        <v>8435300</v>
      </c>
      <c r="G37" s="875">
        <v>2452</v>
      </c>
      <c r="H37" s="876">
        <v>9151750</v>
      </c>
      <c r="I37" s="875">
        <v>2684</v>
      </c>
    </row>
    <row r="38" spans="1:9" ht="22.5" thickBot="1">
      <c r="A38" s="804" t="s">
        <v>48</v>
      </c>
      <c r="B38" s="805"/>
      <c r="C38" s="806"/>
      <c r="D38" s="998"/>
      <c r="E38" s="1028">
        <v>1056204</v>
      </c>
      <c r="F38" s="1029"/>
      <c r="G38" s="1028">
        <v>773937</v>
      </c>
      <c r="H38" s="1029"/>
      <c r="I38" s="1028">
        <v>825651</v>
      </c>
    </row>
  </sheetData>
  <mergeCells count="188">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BN1:BO1"/>
    <mergeCell ref="BN13:BO13"/>
    <mergeCell ref="BN15:BN16"/>
    <mergeCell ref="BO15:BO16"/>
    <mergeCell ref="BH1:BI1"/>
    <mergeCell ref="BH13:BI13"/>
    <mergeCell ref="BH15:BH16"/>
    <mergeCell ref="BI15:BI16"/>
    <mergeCell ref="BL1:BM1"/>
    <mergeCell ref="BL13:BM13"/>
    <mergeCell ref="BL15:BL16"/>
    <mergeCell ref="BM15:BM16"/>
    <mergeCell ref="BB15:BB16"/>
    <mergeCell ref="BC15:BC16"/>
    <mergeCell ref="BD15:BD16"/>
    <mergeCell ref="BE15:BE16"/>
    <mergeCell ref="BF15:BF16"/>
    <mergeCell ref="BG15:BG16"/>
    <mergeCell ref="BJ1:BK1"/>
    <mergeCell ref="BJ13:BK13"/>
    <mergeCell ref="BJ15:BJ16"/>
    <mergeCell ref="BK15:BK16"/>
    <mergeCell ref="R15:R16"/>
    <mergeCell ref="S15:S16"/>
    <mergeCell ref="Z15:Z16"/>
    <mergeCell ref="AA15:AA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R1:AS1"/>
    <mergeCell ref="AR13:AS13"/>
    <mergeCell ref="AZ1:BA1"/>
    <mergeCell ref="AZ13:BA13"/>
    <mergeCell ref="AP1:AQ1"/>
    <mergeCell ref="AP13:AQ13"/>
    <mergeCell ref="AJ13:AK13"/>
    <mergeCell ref="M15:M16"/>
    <mergeCell ref="O15:O16"/>
    <mergeCell ref="H1:I1"/>
    <mergeCell ref="J1:K1"/>
    <mergeCell ref="L1:M1"/>
    <mergeCell ref="AV15:AV16"/>
    <mergeCell ref="AW15:AW16"/>
    <mergeCell ref="Y15:Y16"/>
    <mergeCell ref="T15:T16"/>
    <mergeCell ref="U15:U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W15:W16"/>
    <mergeCell ref="J13:K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AB15:AB16"/>
    <mergeCell ref="AB1:AC1"/>
    <mergeCell ref="AB13:AC13"/>
    <mergeCell ref="AJ1:AK1"/>
    <mergeCell ref="AD1:AE1"/>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BD1:BE1"/>
    <mergeCell ref="BF1:BG1"/>
    <mergeCell ref="BB13:BC13"/>
    <mergeCell ref="BD13:BE13"/>
    <mergeCell ref="BF13:BG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87"/>
  <sheetViews>
    <sheetView rightToLeft="1" tabSelected="1" zoomScaleNormal="100" workbookViewId="0">
      <pane xSplit="2" ySplit="3" topLeftCell="C52" activePane="bottomRight" state="frozen"/>
      <selection pane="topRight" activeCell="C1" sqref="C1"/>
      <selection pane="bottomLeft" activeCell="A4" sqref="A4"/>
      <selection pane="bottomRight" activeCell="D54" sqref="D54"/>
    </sheetView>
  </sheetViews>
  <sheetFormatPr defaultColWidth="9.125" defaultRowHeight="14.25"/>
  <cols>
    <col min="1" max="1" width="18.875" style="2" bestFit="1" customWidth="1"/>
    <col min="2" max="2" width="25.375" style="2" bestFit="1" customWidth="1"/>
    <col min="3" max="4" width="9.875" style="2" bestFit="1" customWidth="1"/>
    <col min="5" max="5" width="9.125" style="2" customWidth="1"/>
    <col min="6" max="6" width="17.75" style="2" customWidth="1"/>
    <col min="7" max="7" width="8.75" style="2" bestFit="1" customWidth="1"/>
    <col min="8" max="8" width="8.75" style="2" customWidth="1"/>
    <col min="9" max="9" width="9.875" style="2" customWidth="1"/>
    <col min="10" max="10" width="8.75" style="2" customWidth="1"/>
    <col min="11" max="11" width="10.125" style="2" customWidth="1"/>
    <col min="12" max="12" width="9.125" style="2" customWidth="1"/>
    <col min="13" max="13" width="9.375" style="2" customWidth="1"/>
    <col min="14" max="14" width="9" style="38" customWidth="1"/>
    <col min="15" max="15" width="9.375" style="39" customWidth="1"/>
    <col min="16" max="16" width="11.375" style="39" customWidth="1"/>
    <col min="17" max="22" width="7.875" style="39" customWidth="1"/>
    <col min="23" max="27" width="7.875" style="2" customWidth="1"/>
    <col min="28" max="28" width="15.875" style="2" customWidth="1"/>
    <col min="29" max="29" width="7.875" style="2" customWidth="1"/>
    <col min="30" max="45" width="8.375" style="2" customWidth="1"/>
    <col min="46" max="16384" width="9.125" style="2"/>
  </cols>
  <sheetData>
    <row r="1" spans="1:58" ht="15.75" customHeight="1">
      <c r="A1" s="1407" t="s">
        <v>22</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c r="AN1" s="1408"/>
    </row>
    <row r="2" spans="1:58" ht="22.5" customHeight="1">
      <c r="A2" s="1400" t="s">
        <v>31</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58" ht="19.5" customHeight="1">
      <c r="A3" s="451" t="s">
        <v>19</v>
      </c>
      <c r="B3" s="451" t="s">
        <v>0</v>
      </c>
      <c r="C3" s="451" t="s">
        <v>34</v>
      </c>
      <c r="D3" s="451" t="s">
        <v>35</v>
      </c>
      <c r="E3" s="451" t="s">
        <v>36</v>
      </c>
      <c r="F3" s="451" t="s">
        <v>37</v>
      </c>
      <c r="G3" s="451" t="s">
        <v>38</v>
      </c>
      <c r="H3" s="451" t="s">
        <v>39</v>
      </c>
      <c r="I3" s="451" t="s">
        <v>40</v>
      </c>
      <c r="J3" s="451" t="s">
        <v>41</v>
      </c>
      <c r="K3" s="451" t="s">
        <v>42</v>
      </c>
      <c r="L3" s="451" t="s">
        <v>43</v>
      </c>
      <c r="M3" s="451" t="s">
        <v>44</v>
      </c>
      <c r="N3" s="451" t="s">
        <v>165</v>
      </c>
      <c r="O3" s="451" t="s">
        <v>172</v>
      </c>
      <c r="P3" s="451" t="s">
        <v>1198</v>
      </c>
      <c r="Q3" s="451" t="s">
        <v>1229</v>
      </c>
      <c r="R3" s="451" t="s">
        <v>1262</v>
      </c>
      <c r="S3" s="451" t="s">
        <v>1304</v>
      </c>
      <c r="T3" s="451" t="s">
        <v>1331</v>
      </c>
      <c r="U3" s="451" t="s">
        <v>1361</v>
      </c>
      <c r="V3" s="451" t="s">
        <v>1389</v>
      </c>
      <c r="W3" s="451" t="s">
        <v>1455</v>
      </c>
      <c r="X3" s="451" t="s">
        <v>1486</v>
      </c>
      <c r="Y3" s="451" t="s">
        <v>1518</v>
      </c>
      <c r="Z3" s="451" t="s">
        <v>1542</v>
      </c>
      <c r="AA3" s="451" t="s">
        <v>1603</v>
      </c>
      <c r="AB3" s="451" t="s">
        <v>1696</v>
      </c>
      <c r="AC3" s="451" t="s">
        <v>1745</v>
      </c>
      <c r="AD3" s="451" t="s">
        <v>1777</v>
      </c>
      <c r="AE3" s="451" t="s">
        <v>1822</v>
      </c>
      <c r="AF3" s="451" t="s">
        <v>1854</v>
      </c>
      <c r="AG3" s="451" t="s">
        <v>1894</v>
      </c>
      <c r="AH3" s="451" t="s">
        <v>1936</v>
      </c>
      <c r="AI3" s="451" t="s">
        <v>1975</v>
      </c>
      <c r="AJ3" s="451" t="s">
        <v>2055</v>
      </c>
      <c r="AK3" s="451" t="s">
        <v>2100</v>
      </c>
      <c r="AL3" s="451" t="s">
        <v>2321</v>
      </c>
      <c r="AM3" s="451" t="s">
        <v>2386</v>
      </c>
      <c r="AN3" s="451" t="s">
        <v>2435</v>
      </c>
      <c r="AO3" s="451" t="s">
        <v>2493</v>
      </c>
      <c r="AP3" s="451" t="s">
        <v>2540</v>
      </c>
      <c r="AQ3" s="451" t="s">
        <v>2582</v>
      </c>
      <c r="AR3" s="451" t="s">
        <v>2630</v>
      </c>
      <c r="AS3" s="451" t="s">
        <v>2679</v>
      </c>
      <c r="AT3" s="451" t="s">
        <v>2732</v>
      </c>
      <c r="AU3" s="451" t="s">
        <v>2903</v>
      </c>
      <c r="AV3" s="451" t="s">
        <v>2991</v>
      </c>
      <c r="AW3" s="451" t="s">
        <v>3102</v>
      </c>
      <c r="AX3" s="451" t="s">
        <v>3194</v>
      </c>
      <c r="AY3" s="451" t="s">
        <v>3291</v>
      </c>
      <c r="AZ3" s="451" t="s">
        <v>3380</v>
      </c>
      <c r="BA3" s="451" t="s">
        <v>5255</v>
      </c>
      <c r="BB3" s="451" t="s">
        <v>5331</v>
      </c>
      <c r="BC3" s="451" t="s">
        <v>5421</v>
      </c>
      <c r="BD3" s="451" t="s">
        <v>5605</v>
      </c>
      <c r="BE3" s="451" t="s">
        <v>5748</v>
      </c>
      <c r="BF3" s="451" t="s">
        <v>5945</v>
      </c>
    </row>
    <row r="4" spans="1:58" ht="15" customHeight="1">
      <c r="A4" s="1402" t="s">
        <v>22</v>
      </c>
      <c r="B4" s="90"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row>
    <row r="5" spans="1:58">
      <c r="A5" s="1403"/>
      <c r="B5" s="90"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row>
    <row r="6" spans="1:58">
      <c r="A6" s="1404"/>
      <c r="B6" s="90"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row>
    <row r="7" spans="1:58">
      <c r="A7" s="1405" t="s">
        <v>16</v>
      </c>
      <c r="B7" s="1406"/>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row>
    <row r="8" spans="1:58" s="21" customFormat="1">
      <c r="A8" s="1409" t="s">
        <v>18</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row>
    <row r="9" spans="1:58" ht="22.5" customHeight="1">
      <c r="A9" s="1400" t="s">
        <v>31</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c r="AM9" s="1401"/>
      <c r="AN9" s="1401"/>
    </row>
    <row r="10" spans="1:58">
      <c r="A10" s="451" t="s">
        <v>19</v>
      </c>
      <c r="B10" s="451" t="s">
        <v>0</v>
      </c>
      <c r="C10" s="451" t="s">
        <v>34</v>
      </c>
      <c r="D10" s="451" t="s">
        <v>35</v>
      </c>
      <c r="E10" s="451" t="s">
        <v>36</v>
      </c>
      <c r="F10" s="451" t="s">
        <v>37</v>
      </c>
      <c r="G10" s="451" t="s">
        <v>38</v>
      </c>
      <c r="H10" s="451" t="s">
        <v>39</v>
      </c>
      <c r="I10" s="451" t="s">
        <v>40</v>
      </c>
      <c r="J10" s="451" t="s">
        <v>41</v>
      </c>
      <c r="K10" s="451" t="s">
        <v>42</v>
      </c>
      <c r="L10" s="451" t="s">
        <v>43</v>
      </c>
      <c r="M10" s="451" t="s">
        <v>44</v>
      </c>
      <c r="N10" s="451" t="s">
        <v>165</v>
      </c>
      <c r="O10" s="451" t="s">
        <v>172</v>
      </c>
      <c r="P10" s="451" t="s">
        <v>1198</v>
      </c>
      <c r="Q10" s="451" t="s">
        <v>1229</v>
      </c>
      <c r="R10" s="451" t="s">
        <v>1262</v>
      </c>
      <c r="S10" s="451" t="s">
        <v>1304</v>
      </c>
      <c r="T10" s="451" t="s">
        <v>1331</v>
      </c>
      <c r="U10" s="451" t="s">
        <v>1361</v>
      </c>
      <c r="V10" s="451" t="s">
        <v>1389</v>
      </c>
      <c r="W10" s="451" t="s">
        <v>1455</v>
      </c>
      <c r="X10" s="451" t="s">
        <v>1486</v>
      </c>
      <c r="Y10" s="451" t="s">
        <v>1518</v>
      </c>
      <c r="Z10" s="451" t="s">
        <v>1542</v>
      </c>
      <c r="AA10" s="451" t="s">
        <v>1603</v>
      </c>
      <c r="AB10" s="451" t="s">
        <v>1696</v>
      </c>
      <c r="AC10" s="451" t="s">
        <v>1745</v>
      </c>
      <c r="AD10" s="451" t="s">
        <v>1777</v>
      </c>
      <c r="AE10" s="451" t="s">
        <v>1822</v>
      </c>
      <c r="AF10" s="451" t="s">
        <v>1854</v>
      </c>
      <c r="AG10" s="451" t="s">
        <v>1894</v>
      </c>
      <c r="AH10" s="451" t="s">
        <v>1936</v>
      </c>
      <c r="AI10" s="451" t="s">
        <v>1975</v>
      </c>
      <c r="AJ10" s="451" t="s">
        <v>2055</v>
      </c>
      <c r="AK10" s="451" t="s">
        <v>2100</v>
      </c>
      <c r="AL10" s="451" t="s">
        <v>2321</v>
      </c>
      <c r="AM10" s="451" t="s">
        <v>2386</v>
      </c>
      <c r="AN10" s="451" t="s">
        <v>2435</v>
      </c>
      <c r="AO10" s="451" t="s">
        <v>2493</v>
      </c>
      <c r="AP10" s="451" t="s">
        <v>2540</v>
      </c>
      <c r="AQ10" s="451" t="s">
        <v>2582</v>
      </c>
      <c r="AR10" s="451" t="s">
        <v>2630</v>
      </c>
      <c r="AS10" s="451" t="s">
        <v>2679</v>
      </c>
      <c r="AT10" s="451" t="s">
        <v>2732</v>
      </c>
      <c r="AU10" s="451" t="s">
        <v>2903</v>
      </c>
      <c r="AV10" s="451" t="s">
        <v>2991</v>
      </c>
      <c r="AW10" s="451" t="s">
        <v>3102</v>
      </c>
      <c r="AX10" s="451" t="s">
        <v>3194</v>
      </c>
      <c r="AY10" s="451" t="s">
        <v>3291</v>
      </c>
      <c r="AZ10" s="451" t="s">
        <v>3380</v>
      </c>
      <c r="BA10" s="451" t="s">
        <v>5255</v>
      </c>
      <c r="BB10" s="451" t="s">
        <v>5331</v>
      </c>
      <c r="BC10" s="451" t="s">
        <v>5421</v>
      </c>
      <c r="BD10" s="451" t="s">
        <v>5605</v>
      </c>
      <c r="BE10" s="451" t="s">
        <v>5748</v>
      </c>
      <c r="BF10" s="451" t="s">
        <v>5945</v>
      </c>
    </row>
    <row r="11" spans="1:58">
      <c r="A11" s="1402" t="s">
        <v>23</v>
      </c>
      <c r="B11" s="90"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row>
    <row r="12" spans="1:58">
      <c r="A12" s="1403"/>
      <c r="B12" s="90"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row>
    <row r="13" spans="1:58">
      <c r="A13" s="1404"/>
      <c r="B13" s="90"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row>
    <row r="14" spans="1:58">
      <c r="A14" s="1405" t="s">
        <v>16</v>
      </c>
      <c r="B14" s="1406"/>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row>
    <row r="15" spans="1:58">
      <c r="A15" s="1409" t="s">
        <v>166</v>
      </c>
      <c r="B15" s="1410"/>
      <c r="C15" s="1410"/>
      <c r="D15" s="1410"/>
      <c r="E15" s="1410"/>
      <c r="F15" s="1410"/>
      <c r="G15" s="1410"/>
      <c r="H15" s="1410"/>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c r="AL15" s="1410"/>
      <c r="AM15" s="1410"/>
      <c r="AN15" s="1410"/>
    </row>
    <row r="16" spans="1:58" ht="22.5" customHeight="1">
      <c r="A16" s="1400" t="s">
        <v>31</v>
      </c>
      <c r="B16" s="1401"/>
      <c r="C16" s="1401"/>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1"/>
      <c r="AL16" s="1401"/>
      <c r="AM16" s="1401"/>
      <c r="AN16" s="1401"/>
    </row>
    <row r="17" spans="1:58">
      <c r="A17" s="451" t="s">
        <v>19</v>
      </c>
      <c r="B17" s="451" t="s">
        <v>0</v>
      </c>
      <c r="C17" s="451" t="s">
        <v>34</v>
      </c>
      <c r="D17" s="451" t="s">
        <v>35</v>
      </c>
      <c r="E17" s="451" t="s">
        <v>36</v>
      </c>
      <c r="F17" s="451" t="s">
        <v>37</v>
      </c>
      <c r="G17" s="451" t="s">
        <v>38</v>
      </c>
      <c r="H17" s="451" t="s">
        <v>39</v>
      </c>
      <c r="I17" s="451" t="s">
        <v>40</v>
      </c>
      <c r="J17" s="451" t="s">
        <v>41</v>
      </c>
      <c r="K17" s="451" t="s">
        <v>42</v>
      </c>
      <c r="L17" s="451" t="s">
        <v>43</v>
      </c>
      <c r="M17" s="451" t="s">
        <v>44</v>
      </c>
      <c r="N17" s="451" t="s">
        <v>165</v>
      </c>
      <c r="O17" s="451" t="s">
        <v>172</v>
      </c>
      <c r="P17" s="451" t="s">
        <v>1198</v>
      </c>
      <c r="Q17" s="451" t="s">
        <v>1229</v>
      </c>
      <c r="R17" s="451" t="s">
        <v>1262</v>
      </c>
      <c r="S17" s="451" t="s">
        <v>1304</v>
      </c>
      <c r="T17" s="451" t="s">
        <v>1331</v>
      </c>
      <c r="U17" s="451" t="s">
        <v>1361</v>
      </c>
      <c r="V17" s="451" t="s">
        <v>1389</v>
      </c>
      <c r="W17" s="451" t="s">
        <v>1455</v>
      </c>
      <c r="X17" s="451" t="s">
        <v>1486</v>
      </c>
      <c r="Y17" s="451" t="s">
        <v>1518</v>
      </c>
      <c r="Z17" s="451" t="s">
        <v>1542</v>
      </c>
      <c r="AA17" s="451" t="s">
        <v>1603</v>
      </c>
      <c r="AB17" s="451" t="s">
        <v>1696</v>
      </c>
      <c r="AC17" s="451" t="s">
        <v>1745</v>
      </c>
      <c r="AD17" s="451" t="s">
        <v>1777</v>
      </c>
      <c r="AE17" s="451" t="s">
        <v>1822</v>
      </c>
      <c r="AF17" s="451" t="s">
        <v>1854</v>
      </c>
      <c r="AG17" s="451" t="s">
        <v>1894</v>
      </c>
      <c r="AH17" s="451" t="s">
        <v>1936</v>
      </c>
      <c r="AI17" s="451" t="s">
        <v>1975</v>
      </c>
      <c r="AJ17" s="451" t="s">
        <v>2055</v>
      </c>
      <c r="AK17" s="451" t="s">
        <v>2100</v>
      </c>
      <c r="AL17" s="451" t="s">
        <v>2321</v>
      </c>
      <c r="AM17" s="451" t="s">
        <v>2386</v>
      </c>
      <c r="AN17" s="451" t="s">
        <v>2435</v>
      </c>
      <c r="AO17" s="451" t="s">
        <v>2493</v>
      </c>
      <c r="AP17" s="451" t="s">
        <v>2540</v>
      </c>
      <c r="AQ17" s="451" t="s">
        <v>2582</v>
      </c>
      <c r="AR17" s="451" t="s">
        <v>2630</v>
      </c>
      <c r="AS17" s="451" t="s">
        <v>2679</v>
      </c>
      <c r="AT17" s="451" t="s">
        <v>2732</v>
      </c>
      <c r="AU17" s="451" t="s">
        <v>2903</v>
      </c>
      <c r="AV17" s="451" t="s">
        <v>2991</v>
      </c>
      <c r="AW17" s="451" t="s">
        <v>3102</v>
      </c>
      <c r="AX17" s="451" t="s">
        <v>3194</v>
      </c>
      <c r="AY17" s="451" t="s">
        <v>3291</v>
      </c>
      <c r="AZ17" s="451" t="s">
        <v>3380</v>
      </c>
      <c r="BA17" s="451" t="s">
        <v>5255</v>
      </c>
      <c r="BB17" s="451" t="s">
        <v>5331</v>
      </c>
      <c r="BC17" s="451" t="s">
        <v>5421</v>
      </c>
      <c r="BD17" s="451" t="s">
        <v>5605</v>
      </c>
      <c r="BE17" s="451" t="s">
        <v>5748</v>
      </c>
      <c r="BF17" s="451" t="s">
        <v>5945</v>
      </c>
    </row>
    <row r="18" spans="1:58">
      <c r="A18" s="1402" t="s">
        <v>163</v>
      </c>
      <c r="B18" s="90"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row>
    <row r="19" spans="1:58" ht="15" customHeight="1">
      <c r="A19" s="1404"/>
      <c r="B19" s="90"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row>
    <row r="20" spans="1:58">
      <c r="A20" s="1405" t="s">
        <v>16</v>
      </c>
      <c r="B20" s="1406"/>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row>
    <row r="21" spans="1:58">
      <c r="A21" s="1409" t="s">
        <v>167</v>
      </c>
      <c r="B21" s="1410"/>
      <c r="C21" s="1410"/>
      <c r="D21" s="1410"/>
      <c r="E21" s="1410"/>
      <c r="F21" s="1410"/>
      <c r="G21" s="1410"/>
      <c r="H21" s="1410"/>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0"/>
    </row>
    <row r="22" spans="1:58" ht="22.5" customHeight="1">
      <c r="A22" s="1400" t="s">
        <v>31</v>
      </c>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c r="AN22" s="1401"/>
    </row>
    <row r="23" spans="1:58">
      <c r="A23" s="451" t="s">
        <v>19</v>
      </c>
      <c r="B23" s="451" t="s">
        <v>0</v>
      </c>
      <c r="C23" s="451" t="s">
        <v>34</v>
      </c>
      <c r="D23" s="451" t="s">
        <v>35</v>
      </c>
      <c r="E23" s="451" t="s">
        <v>36</v>
      </c>
      <c r="F23" s="451" t="s">
        <v>37</v>
      </c>
      <c r="G23" s="451" t="s">
        <v>38</v>
      </c>
      <c r="H23" s="451" t="s">
        <v>39</v>
      </c>
      <c r="I23" s="451" t="s">
        <v>40</v>
      </c>
      <c r="J23" s="451" t="s">
        <v>41</v>
      </c>
      <c r="K23" s="451" t="s">
        <v>42</v>
      </c>
      <c r="L23" s="451" t="s">
        <v>43</v>
      </c>
      <c r="M23" s="451" t="s">
        <v>44</v>
      </c>
      <c r="N23" s="451" t="s">
        <v>165</v>
      </c>
      <c r="O23" s="451" t="s">
        <v>172</v>
      </c>
      <c r="P23" s="451" t="s">
        <v>1198</v>
      </c>
      <c r="Q23" s="451" t="s">
        <v>1229</v>
      </c>
      <c r="R23" s="451" t="s">
        <v>1262</v>
      </c>
      <c r="S23" s="451" t="s">
        <v>1304</v>
      </c>
      <c r="T23" s="451" t="s">
        <v>1331</v>
      </c>
      <c r="U23" s="451" t="s">
        <v>1361</v>
      </c>
      <c r="V23" s="451" t="s">
        <v>1389</v>
      </c>
      <c r="W23" s="451" t="s">
        <v>1455</v>
      </c>
      <c r="X23" s="451" t="s">
        <v>1486</v>
      </c>
      <c r="Y23" s="451" t="s">
        <v>1518</v>
      </c>
      <c r="Z23" s="451" t="s">
        <v>1542</v>
      </c>
      <c r="AA23" s="451" t="s">
        <v>1603</v>
      </c>
      <c r="AB23" s="451" t="s">
        <v>1696</v>
      </c>
      <c r="AC23" s="451" t="s">
        <v>1745</v>
      </c>
      <c r="AD23" s="451" t="s">
        <v>1777</v>
      </c>
      <c r="AE23" s="451" t="s">
        <v>1822</v>
      </c>
      <c r="AF23" s="451" t="s">
        <v>1854</v>
      </c>
      <c r="AG23" s="451" t="s">
        <v>1894</v>
      </c>
      <c r="AH23" s="451" t="s">
        <v>1936</v>
      </c>
      <c r="AI23" s="451" t="s">
        <v>1975</v>
      </c>
      <c r="AJ23" s="451" t="s">
        <v>2055</v>
      </c>
      <c r="AK23" s="451" t="s">
        <v>2100</v>
      </c>
      <c r="AL23" s="451" t="s">
        <v>2321</v>
      </c>
      <c r="AM23" s="451" t="s">
        <v>2386</v>
      </c>
      <c r="AN23" s="451" t="s">
        <v>2435</v>
      </c>
      <c r="AO23" s="451" t="s">
        <v>2493</v>
      </c>
      <c r="AP23" s="451" t="s">
        <v>2540</v>
      </c>
      <c r="AQ23" s="451" t="s">
        <v>2582</v>
      </c>
      <c r="AR23" s="451" t="s">
        <v>2630</v>
      </c>
      <c r="AS23" s="451" t="s">
        <v>2679</v>
      </c>
      <c r="AT23" s="451" t="s">
        <v>2732</v>
      </c>
      <c r="AU23" s="451" t="s">
        <v>2903</v>
      </c>
      <c r="AV23" s="451" t="s">
        <v>2991</v>
      </c>
      <c r="AW23" s="451" t="s">
        <v>3102</v>
      </c>
      <c r="AX23" s="451" t="s">
        <v>3194</v>
      </c>
      <c r="AY23" s="451" t="s">
        <v>3291</v>
      </c>
      <c r="AZ23" s="451" t="s">
        <v>3380</v>
      </c>
      <c r="BA23" s="451" t="s">
        <v>5255</v>
      </c>
      <c r="BB23" s="451" t="s">
        <v>5331</v>
      </c>
      <c r="BC23" s="451" t="s">
        <v>5421</v>
      </c>
      <c r="BD23" s="451" t="s">
        <v>5605</v>
      </c>
      <c r="BE23" s="451" t="s">
        <v>5748</v>
      </c>
      <c r="BF23" s="451" t="s">
        <v>5945</v>
      </c>
    </row>
    <row r="24" spans="1:58">
      <c r="A24" s="1402" t="s">
        <v>303</v>
      </c>
      <c r="B24" s="90" t="s">
        <v>164</v>
      </c>
      <c r="C24" s="66">
        <v>3079</v>
      </c>
      <c r="D24" s="66">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row>
    <row r="25" spans="1:58">
      <c r="A25" s="1404"/>
      <c r="B25" s="90" t="s">
        <v>13</v>
      </c>
      <c r="C25" s="66">
        <v>12.087322772</v>
      </c>
      <c r="D25" s="66">
        <v>92.128752972000001</v>
      </c>
      <c r="E25" s="23">
        <v>36.515196840000002</v>
      </c>
      <c r="F25" s="23">
        <v>196.287749085</v>
      </c>
      <c r="G25" s="23">
        <v>160.04743231800001</v>
      </c>
      <c r="H25" s="23">
        <v>84.634628786999997</v>
      </c>
      <c r="I25" s="23">
        <v>825.54954205000001</v>
      </c>
      <c r="J25" s="23">
        <v>113.78635534</v>
      </c>
      <c r="K25" s="67"/>
      <c r="L25" s="23">
        <v>8.5033200000000004</v>
      </c>
      <c r="M25" s="23">
        <v>0.73853999999999997</v>
      </c>
      <c r="N25" s="23">
        <v>59.730316596999998</v>
      </c>
      <c r="O25" s="67"/>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row>
    <row r="26" spans="1:58">
      <c r="A26" s="1405" t="s">
        <v>16</v>
      </c>
      <c r="B26" s="1406"/>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row>
    <row r="27" spans="1:5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row>
    <row r="28" spans="1:58" ht="23.25" customHeight="1">
      <c r="B28" s="451"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row>
    <row r="29" spans="1:58">
      <c r="B29" s="451" t="s">
        <v>1186</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row>
    <row r="30" spans="1:58">
      <c r="B30" s="451"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row>
    <row r="31" spans="1:58">
      <c r="B31" s="451"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row>
    <row r="32" spans="1:58">
      <c r="B32" s="137"/>
      <c r="C32" s="137"/>
      <c r="D32" s="137"/>
      <c r="E32" s="137"/>
      <c r="F32" s="137"/>
      <c r="G32" s="137"/>
      <c r="H32" s="137"/>
      <c r="I32" s="137"/>
      <c r="J32" s="137"/>
      <c r="K32" s="137"/>
      <c r="L32" s="137"/>
      <c r="M32" s="137"/>
      <c r="N32" s="227"/>
      <c r="O32" s="137"/>
      <c r="P32" s="137"/>
      <c r="Q32" s="137"/>
      <c r="R32" s="137"/>
      <c r="S32" s="137"/>
      <c r="T32" s="137"/>
      <c r="U32" s="137"/>
      <c r="V32" s="137"/>
    </row>
    <row r="33" spans="1:52">
      <c r="AW33" s="1149"/>
      <c r="AX33" s="1149"/>
      <c r="AY33" s="1149"/>
      <c r="AZ33" s="1149"/>
    </row>
    <row r="34" spans="1:52" ht="19.5" customHeight="1">
      <c r="A34" s="451" t="s">
        <v>19</v>
      </c>
      <c r="B34" s="451" t="s">
        <v>0</v>
      </c>
      <c r="C34" s="451" t="s">
        <v>2733</v>
      </c>
      <c r="D34" s="451" t="s">
        <v>2904</v>
      </c>
      <c r="E34" s="451" t="s">
        <v>2992</v>
      </c>
      <c r="F34" s="451" t="s">
        <v>3103</v>
      </c>
      <c r="G34" s="451" t="s">
        <v>3195</v>
      </c>
      <c r="H34" s="451" t="s">
        <v>3292</v>
      </c>
      <c r="I34" s="451" t="s">
        <v>3381</v>
      </c>
      <c r="J34" s="451" t="s">
        <v>5256</v>
      </c>
      <c r="K34" s="451" t="s">
        <v>5332</v>
      </c>
      <c r="L34" s="451" t="s">
        <v>5422</v>
      </c>
      <c r="M34" s="451" t="s">
        <v>5606</v>
      </c>
      <c r="N34" s="451" t="s">
        <v>5749</v>
      </c>
      <c r="O34" s="451" t="s">
        <v>5946</v>
      </c>
      <c r="W34" s="39"/>
    </row>
    <row r="35" spans="1:52">
      <c r="A35" s="226" t="s">
        <v>17</v>
      </c>
      <c r="B35" s="226" t="s">
        <v>16</v>
      </c>
      <c r="C35" s="37">
        <v>1089828.3427752431</v>
      </c>
      <c r="D35" s="37">
        <v>804129.53810319607</v>
      </c>
      <c r="E35" s="37">
        <v>722687.44738026394</v>
      </c>
      <c r="F35" s="37">
        <v>784249.62568675401</v>
      </c>
      <c r="G35" s="37">
        <v>1014841.338026847</v>
      </c>
      <c r="H35" s="37">
        <v>1124415.489524975</v>
      </c>
      <c r="I35" s="37">
        <v>1216291.305489081</v>
      </c>
      <c r="J35" s="37">
        <v>1044510.113582195</v>
      </c>
      <c r="K35" s="37">
        <v>837592.02772361203</v>
      </c>
      <c r="L35" s="37">
        <v>866849.36504558404</v>
      </c>
      <c r="M35" s="37">
        <v>896391.95476723788</v>
      </c>
      <c r="N35" s="37">
        <v>580222.63674334902</v>
      </c>
      <c r="O35" s="37">
        <v>1110533.510831868</v>
      </c>
      <c r="W35" s="39"/>
      <c r="AZ35" s="18"/>
    </row>
    <row r="36" spans="1:52">
      <c r="A36" s="226" t="s">
        <v>23</v>
      </c>
      <c r="B36" s="226" t="s">
        <v>16</v>
      </c>
      <c r="C36" s="37">
        <v>3450722.6725038067</v>
      </c>
      <c r="D36" s="37">
        <v>4678713.5971993376</v>
      </c>
      <c r="E36" s="37">
        <v>6351550.1133151911</v>
      </c>
      <c r="F36" s="37">
        <v>7087505.1050002119</v>
      </c>
      <c r="G36" s="37">
        <v>7870779.6856988221</v>
      </c>
      <c r="H36" s="37">
        <v>6214551.559761514</v>
      </c>
      <c r="I36" s="37">
        <v>7730453.3880643211</v>
      </c>
      <c r="J36" s="37">
        <v>8525811.5097769462</v>
      </c>
      <c r="K36" s="37">
        <v>6687059.5118988566</v>
      </c>
      <c r="L36" s="37">
        <v>9320265.4380701426</v>
      </c>
      <c r="M36" s="37">
        <v>8021531.7632899163</v>
      </c>
      <c r="N36" s="37">
        <v>6670126.6921200035</v>
      </c>
      <c r="O36" s="37">
        <v>8964949.7823447771</v>
      </c>
      <c r="P36" s="2"/>
      <c r="Q36" s="2"/>
      <c r="R36" s="2"/>
      <c r="S36" s="2"/>
      <c r="T36" s="2"/>
      <c r="U36" s="2"/>
      <c r="V36" s="2"/>
      <c r="AZ36" s="18"/>
    </row>
    <row r="37" spans="1:52">
      <c r="A37" s="226" t="s">
        <v>163</v>
      </c>
      <c r="B37" s="226" t="s">
        <v>16</v>
      </c>
      <c r="C37" s="37">
        <v>664586</v>
      </c>
      <c r="D37" s="37">
        <v>686404</v>
      </c>
      <c r="E37" s="37">
        <v>605997</v>
      </c>
      <c r="F37" s="37">
        <v>667328</v>
      </c>
      <c r="G37" s="37">
        <v>759262</v>
      </c>
      <c r="H37" s="37">
        <v>619607</v>
      </c>
      <c r="I37" s="37">
        <v>734708</v>
      </c>
      <c r="J37" s="37">
        <v>806640</v>
      </c>
      <c r="K37" s="37">
        <v>684936</v>
      </c>
      <c r="L37" s="37">
        <v>663865</v>
      </c>
      <c r="M37" s="37">
        <v>710244</v>
      </c>
      <c r="N37" s="37">
        <v>693279</v>
      </c>
      <c r="O37" s="37">
        <v>695783</v>
      </c>
      <c r="P37" s="2"/>
      <c r="Q37" s="2"/>
      <c r="R37" s="2"/>
      <c r="S37" s="2"/>
      <c r="T37" s="2"/>
      <c r="U37" s="2"/>
      <c r="V37" s="2"/>
      <c r="AZ37" s="18"/>
    </row>
    <row r="38" spans="1:52">
      <c r="A38" s="226" t="s">
        <v>303</v>
      </c>
      <c r="B38" s="226" t="s">
        <v>16</v>
      </c>
      <c r="C38" s="37">
        <v>91022</v>
      </c>
      <c r="D38" s="37">
        <v>137580</v>
      </c>
      <c r="E38" s="37">
        <v>61198</v>
      </c>
      <c r="F38" s="37">
        <v>103905</v>
      </c>
      <c r="G38" s="37">
        <v>150243</v>
      </c>
      <c r="H38" s="37">
        <v>76350</v>
      </c>
      <c r="I38" s="37">
        <v>105495</v>
      </c>
      <c r="J38" s="37">
        <v>98101</v>
      </c>
      <c r="K38" s="37">
        <v>203008</v>
      </c>
      <c r="L38" s="37">
        <v>94246</v>
      </c>
      <c r="M38" s="37">
        <v>68910</v>
      </c>
      <c r="N38" s="37">
        <v>127839</v>
      </c>
      <c r="O38" s="37">
        <v>51715</v>
      </c>
      <c r="P38" s="65"/>
      <c r="Q38" s="65"/>
      <c r="R38" s="65"/>
      <c r="S38" s="65"/>
      <c r="T38" s="65"/>
      <c r="U38" s="65"/>
      <c r="V38" s="65"/>
      <c r="AZ38" s="18"/>
    </row>
    <row r="39" spans="1:52">
      <c r="B39" s="451" t="s">
        <v>180</v>
      </c>
      <c r="C39" s="23">
        <v>5296159.01527905</v>
      </c>
      <c r="D39" s="23">
        <v>6306827.1353025334</v>
      </c>
      <c r="E39" s="23">
        <v>7741432.5606954554</v>
      </c>
      <c r="F39" s="23">
        <v>8642987.7306869663</v>
      </c>
      <c r="G39" s="23">
        <v>9795126.0237256698</v>
      </c>
      <c r="H39" s="23">
        <v>8034924.0492864884</v>
      </c>
      <c r="I39" s="23">
        <v>9786947.693553403</v>
      </c>
      <c r="J39" s="23">
        <v>10475062.623359142</v>
      </c>
      <c r="K39" s="23">
        <v>8412595.5396224689</v>
      </c>
      <c r="L39" s="23">
        <v>10945225.803115727</v>
      </c>
      <c r="M39" s="23">
        <v>9697077.7180571537</v>
      </c>
      <c r="N39" s="23">
        <v>8071467.3288633525</v>
      </c>
      <c r="O39" s="23">
        <v>10822981.293176645</v>
      </c>
      <c r="P39" s="1149"/>
      <c r="Q39" s="1149"/>
      <c r="R39" s="2"/>
      <c r="S39" s="2"/>
      <c r="T39" s="2"/>
      <c r="U39" s="2"/>
      <c r="V39" s="2"/>
    </row>
    <row r="40" spans="1:52">
      <c r="B40" s="451" t="s">
        <v>1186</v>
      </c>
      <c r="C40" s="23">
        <v>28625734.026324324</v>
      </c>
      <c r="D40" s="23">
        <v>33921893.041603372</v>
      </c>
      <c r="E40" s="23">
        <v>40228720.176905908</v>
      </c>
      <c r="F40" s="23">
        <v>47970152.737601362</v>
      </c>
      <c r="G40" s="23">
        <v>56613140.468288332</v>
      </c>
      <c r="H40" s="23">
        <v>0</v>
      </c>
      <c r="I40" s="23">
        <v>8034924.0492864884</v>
      </c>
      <c r="J40" s="23">
        <v>17821871.742839891</v>
      </c>
      <c r="K40" s="23">
        <v>28296934.366199031</v>
      </c>
      <c r="L40" s="23">
        <v>36709529.905821502</v>
      </c>
      <c r="M40" s="23">
        <v>47654755.708937228</v>
      </c>
      <c r="N40" s="23">
        <v>57351833.426994383</v>
      </c>
      <c r="O40" s="23">
        <v>65423300.755857736</v>
      </c>
    </row>
    <row r="41" spans="1:52">
      <c r="B41" s="451" t="s">
        <v>1820</v>
      </c>
      <c r="C41" s="23">
        <v>33921893.041603372</v>
      </c>
      <c r="D41" s="23">
        <v>40228720.176905908</v>
      </c>
      <c r="E41" s="23">
        <v>47970152.737601362</v>
      </c>
      <c r="F41" s="23">
        <v>56613140.468288332</v>
      </c>
      <c r="G41" s="23">
        <v>66408266.492014006</v>
      </c>
      <c r="H41" s="23">
        <v>8034924.0492864884</v>
      </c>
      <c r="I41" s="23">
        <v>17821871.742839891</v>
      </c>
      <c r="J41" s="23">
        <v>28296934.366199031</v>
      </c>
      <c r="K41" s="23">
        <v>36709529.905821502</v>
      </c>
      <c r="L41" s="23">
        <v>47654755.708937228</v>
      </c>
      <c r="M41" s="23">
        <v>57351833.426994383</v>
      </c>
      <c r="N41" s="23">
        <v>65423300.755857736</v>
      </c>
      <c r="O41" s="23">
        <v>76246282.049034387</v>
      </c>
    </row>
    <row r="43" spans="1:52">
      <c r="A43" s="90" t="s">
        <v>15</v>
      </c>
      <c r="B43" s="23">
        <v>902891.2870562491</v>
      </c>
    </row>
    <row r="44" spans="1:52">
      <c r="A44" s="90" t="s">
        <v>14</v>
      </c>
      <c r="B44" s="23">
        <v>8402618.6555437446</v>
      </c>
    </row>
    <row r="45" spans="1:52">
      <c r="A45" s="90" t="s">
        <v>13</v>
      </c>
      <c r="B45" s="23">
        <v>791053.35057665105</v>
      </c>
    </row>
    <row r="46" spans="1:52">
      <c r="A46" s="90" t="s">
        <v>1130</v>
      </c>
      <c r="B46" s="23">
        <v>726418</v>
      </c>
    </row>
    <row r="48" spans="1:52">
      <c r="B48" s="18"/>
    </row>
    <row r="53" spans="1:2">
      <c r="A53" s="90" t="s">
        <v>15</v>
      </c>
      <c r="B53" s="23">
        <v>902891.2870562491</v>
      </c>
    </row>
    <row r="54" spans="1:2">
      <c r="A54" s="90" t="s">
        <v>14</v>
      </c>
      <c r="B54" s="23">
        <v>609875.40751753189</v>
      </c>
    </row>
    <row r="55" spans="1:2">
      <c r="A55" s="90" t="s">
        <v>13</v>
      </c>
      <c r="B55" s="23">
        <v>791053.35057665105</v>
      </c>
    </row>
    <row r="56" spans="1:2">
      <c r="A56" s="90" t="s">
        <v>1130</v>
      </c>
      <c r="B56" s="23">
        <v>726418</v>
      </c>
    </row>
    <row r="63" spans="1:2">
      <c r="B63" s="18"/>
    </row>
    <row r="68" spans="1:8" ht="19.5" thickBot="1">
      <c r="A68" s="225"/>
      <c r="B68" s="224"/>
      <c r="C68" s="1417"/>
      <c r="D68" s="1417"/>
      <c r="E68" s="1417"/>
      <c r="F68" s="223"/>
      <c r="G68" s="1422" t="s">
        <v>1382</v>
      </c>
      <c r="H68" s="1422"/>
    </row>
    <row r="69" spans="1:8" ht="21.75" thickBot="1">
      <c r="A69" s="1412" t="s">
        <v>19</v>
      </c>
      <c r="B69" s="1414" t="s">
        <v>0</v>
      </c>
      <c r="C69" s="1416" t="s">
        <v>1266</v>
      </c>
      <c r="D69" s="1416"/>
      <c r="E69" s="1416"/>
      <c r="F69" s="205" t="s">
        <v>1394</v>
      </c>
      <c r="G69" s="1416" t="s">
        <v>215</v>
      </c>
      <c r="H69" s="1423"/>
    </row>
    <row r="70" spans="1:8" ht="17.25">
      <c r="A70" s="1413"/>
      <c r="B70" s="1415"/>
      <c r="C70" s="444" t="s">
        <v>5947</v>
      </c>
      <c r="D70" s="444" t="s">
        <v>5750</v>
      </c>
      <c r="E70" s="442" t="s">
        <v>5947</v>
      </c>
      <c r="F70" s="447" t="s">
        <v>5948</v>
      </c>
      <c r="G70" s="1418" t="s">
        <v>1683</v>
      </c>
      <c r="H70" s="1420" t="s">
        <v>305</v>
      </c>
    </row>
    <row r="71" spans="1:8" ht="17.25" customHeight="1">
      <c r="A71" s="1413"/>
      <c r="B71" s="1415"/>
      <c r="C71" s="446">
        <v>1401</v>
      </c>
      <c r="D71" s="445">
        <v>1401</v>
      </c>
      <c r="E71" s="443">
        <v>1400</v>
      </c>
      <c r="F71" s="448">
        <v>1401</v>
      </c>
      <c r="G71" s="1419"/>
      <c r="H71" s="1421"/>
    </row>
    <row r="72" spans="1:8" ht="17.25">
      <c r="A72" s="1411" t="s">
        <v>1393</v>
      </c>
      <c r="B72" s="192" t="s">
        <v>15</v>
      </c>
      <c r="C72" s="222">
        <v>657918.04029241705</v>
      </c>
      <c r="D72" s="222">
        <v>289226.01928507001</v>
      </c>
      <c r="E72" s="221">
        <v>744819.92431326502</v>
      </c>
      <c r="F72" s="221">
        <v>4904842.2185626803</v>
      </c>
      <c r="G72" s="219">
        <v>1.2747539862378456</v>
      </c>
      <c r="H72" s="855">
        <v>-0.11667502598157908</v>
      </c>
    </row>
    <row r="73" spans="1:8" ht="17.25">
      <c r="A73" s="1411"/>
      <c r="B73" s="192" t="s">
        <v>14</v>
      </c>
      <c r="C73" s="222">
        <v>24195.235793085001</v>
      </c>
      <c r="D73" s="222">
        <v>29479.763749720001</v>
      </c>
      <c r="E73" s="221">
        <v>37189.690687627</v>
      </c>
      <c r="F73" s="221">
        <v>347767.973962549</v>
      </c>
      <c r="G73" s="219">
        <v>-0.17925950836987936</v>
      </c>
      <c r="H73" s="855">
        <v>-0.34941013636516349</v>
      </c>
    </row>
    <row r="74" spans="1:8" ht="17.25">
      <c r="A74" s="1411"/>
      <c r="B74" s="828" t="s">
        <v>13</v>
      </c>
      <c r="C74" s="222">
        <v>428420.23474636598</v>
      </c>
      <c r="D74" s="222">
        <v>261516.85370855901</v>
      </c>
      <c r="E74" s="221">
        <v>307818.72777435102</v>
      </c>
      <c r="F74" s="221">
        <v>2424196.2111826721</v>
      </c>
      <c r="G74" s="219">
        <v>0.63821271428956661</v>
      </c>
      <c r="H74" s="855">
        <v>0.39179392314434769</v>
      </c>
    </row>
    <row r="75" spans="1:8" ht="18.75" thickBot="1">
      <c r="A75" s="1411"/>
      <c r="B75" s="200" t="s">
        <v>48</v>
      </c>
      <c r="C75" s="825">
        <v>1110533.510831868</v>
      </c>
      <c r="D75" s="825">
        <v>580222.63674334902</v>
      </c>
      <c r="E75" s="826">
        <v>1089828.3427752431</v>
      </c>
      <c r="F75" s="826">
        <v>7676806.4037079019</v>
      </c>
      <c r="G75" s="827">
        <v>0.91397825680333189</v>
      </c>
      <c r="H75" s="856">
        <v>1.8998558987646907E-2</v>
      </c>
    </row>
    <row r="76" spans="1:8" ht="17.25">
      <c r="A76" s="1411" t="s">
        <v>18</v>
      </c>
      <c r="B76" s="192" t="s">
        <v>15</v>
      </c>
      <c r="C76" s="222">
        <v>244973.24676383199</v>
      </c>
      <c r="D76" s="222">
        <v>154270.873077075</v>
      </c>
      <c r="E76" s="221">
        <v>287386.250151855</v>
      </c>
      <c r="F76" s="221">
        <v>2100831.2063033101</v>
      </c>
      <c r="G76" s="219">
        <v>0.58794231132302821</v>
      </c>
      <c r="H76" s="855">
        <v>-0.14758188105941727</v>
      </c>
    </row>
    <row r="77" spans="1:8" ht="17.25">
      <c r="A77" s="1411"/>
      <c r="B77" s="192" t="s">
        <v>14</v>
      </c>
      <c r="C77" s="222">
        <v>8378423.4197506597</v>
      </c>
      <c r="D77" s="222">
        <v>6323334.2460074099</v>
      </c>
      <c r="E77" s="221">
        <v>3074032.0150957499</v>
      </c>
      <c r="F77" s="221">
        <v>58433340.881862342</v>
      </c>
      <c r="G77" s="219">
        <v>0.32500087671956379</v>
      </c>
      <c r="H77" s="855">
        <v>1.7255485234397239</v>
      </c>
    </row>
    <row r="78" spans="1:8" ht="17.25">
      <c r="A78" s="1411"/>
      <c r="B78" s="828" t="s">
        <v>13</v>
      </c>
      <c r="C78" s="222">
        <v>341553.11583028501</v>
      </c>
      <c r="D78" s="222">
        <v>192521.57303551899</v>
      </c>
      <c r="E78" s="221">
        <v>89304.407256202001</v>
      </c>
      <c r="F78" s="221">
        <v>1600577.5571608357</v>
      </c>
      <c r="G78" s="219">
        <v>0.7741030807351168</v>
      </c>
      <c r="H78" s="855">
        <v>2.8245941754074502</v>
      </c>
    </row>
    <row r="79" spans="1:8" ht="18.75" thickBot="1">
      <c r="A79" s="1411"/>
      <c r="B79" s="200" t="s">
        <v>48</v>
      </c>
      <c r="C79" s="825">
        <v>8964949.7823447771</v>
      </c>
      <c r="D79" s="825">
        <v>6670126.6921200035</v>
      </c>
      <c r="E79" s="826">
        <v>3450722.6725038067</v>
      </c>
      <c r="F79" s="826">
        <v>62134749.645326465</v>
      </c>
      <c r="G79" s="827">
        <v>0.34404490291553924</v>
      </c>
      <c r="H79" s="856">
        <v>1.5979919666624229</v>
      </c>
    </row>
    <row r="80" spans="1:8" ht="17.25">
      <c r="A80" s="1411" t="s">
        <v>163</v>
      </c>
      <c r="B80" s="192" t="s">
        <v>164</v>
      </c>
      <c r="C80" s="222">
        <v>674704</v>
      </c>
      <c r="D80" s="222">
        <v>682268</v>
      </c>
      <c r="E80" s="221">
        <v>655651</v>
      </c>
      <c r="F80" s="221">
        <v>5505569</v>
      </c>
      <c r="G80" s="219">
        <v>-1.1086552498431712E-2</v>
      </c>
      <c r="H80" s="855">
        <v>2.9059667414523815E-2</v>
      </c>
    </row>
    <row r="81" spans="1:8" ht="17.25">
      <c r="A81" s="1411"/>
      <c r="B81" s="828" t="s">
        <v>13</v>
      </c>
      <c r="C81" s="222">
        <v>21079</v>
      </c>
      <c r="D81" s="222">
        <v>11011</v>
      </c>
      <c r="E81" s="221">
        <v>8935</v>
      </c>
      <c r="F81" s="221">
        <v>103493</v>
      </c>
      <c r="G81" s="219">
        <v>0.91435836890382349</v>
      </c>
      <c r="H81" s="855">
        <v>1.3591494124230552</v>
      </c>
    </row>
    <row r="82" spans="1:8" ht="18.75" thickBot="1">
      <c r="A82" s="1411"/>
      <c r="B82" s="200" t="s">
        <v>48</v>
      </c>
      <c r="C82" s="825">
        <v>695783</v>
      </c>
      <c r="D82" s="825">
        <v>693279</v>
      </c>
      <c r="E82" s="826">
        <v>664586</v>
      </c>
      <c r="F82" s="826">
        <v>5609062</v>
      </c>
      <c r="G82" s="827">
        <v>3.6118215033196233E-3</v>
      </c>
      <c r="H82" s="856">
        <v>4.6942006000728176E-2</v>
      </c>
    </row>
    <row r="83" spans="1:8" ht="17.25">
      <c r="A83" s="1411" t="s">
        <v>167</v>
      </c>
      <c r="B83" s="192" t="s">
        <v>164</v>
      </c>
      <c r="C83" s="222">
        <v>51714</v>
      </c>
      <c r="D83" s="222">
        <v>127839</v>
      </c>
      <c r="E83" s="221">
        <v>91020</v>
      </c>
      <c r="F83" s="221">
        <v>825651</v>
      </c>
      <c r="G83" s="219">
        <v>-0.59547555910168259</v>
      </c>
      <c r="H83" s="855">
        <v>-0.43183915622940017</v>
      </c>
    </row>
    <row r="84" spans="1:8" ht="17.25">
      <c r="A84" s="1411"/>
      <c r="B84" s="828" t="s">
        <v>13</v>
      </c>
      <c r="C84" s="220">
        <v>1</v>
      </c>
      <c r="D84" s="1300">
        <v>0</v>
      </c>
      <c r="E84" s="1223">
        <v>2</v>
      </c>
      <c r="F84" s="221">
        <v>13</v>
      </c>
      <c r="G84" s="219" t="s">
        <v>306</v>
      </c>
      <c r="H84" s="855">
        <v>-0.5</v>
      </c>
    </row>
    <row r="85" spans="1:8" ht="18">
      <c r="A85" s="218"/>
      <c r="B85" s="200" t="s">
        <v>48</v>
      </c>
      <c r="C85" s="217">
        <v>51715</v>
      </c>
      <c r="D85" s="217">
        <v>127839</v>
      </c>
      <c r="E85" s="216">
        <v>91022</v>
      </c>
      <c r="F85" s="216">
        <v>825664</v>
      </c>
      <c r="G85" s="215">
        <v>-0.59546773676264675</v>
      </c>
      <c r="H85" s="857">
        <v>-0.43184065390784643</v>
      </c>
    </row>
    <row r="86" spans="1:8" ht="21">
      <c r="A86" s="214"/>
      <c r="B86" s="213" t="s">
        <v>112</v>
      </c>
      <c r="C86" s="1097">
        <v>10822981.293176645</v>
      </c>
      <c r="D86" s="1097">
        <v>8071467.3288633525</v>
      </c>
      <c r="E86" s="1098">
        <v>5296159.01527905</v>
      </c>
      <c r="F86" s="1098">
        <v>76246282.049034387</v>
      </c>
      <c r="G86" s="1099">
        <v>0.34089389849525276</v>
      </c>
      <c r="H86" s="1100">
        <v>1.0435529337304823</v>
      </c>
    </row>
    <row r="87" spans="1:8" ht="21.75" thickBot="1">
      <c r="A87" s="212"/>
      <c r="B87" s="211" t="s">
        <v>168</v>
      </c>
      <c r="C87" s="210">
        <v>491953.69514439296</v>
      </c>
      <c r="D87" s="210">
        <v>448414.85160351958</v>
      </c>
      <c r="E87" s="209">
        <v>252198.04834662142</v>
      </c>
      <c r="F87" s="209">
        <v>3831526.1290042959</v>
      </c>
      <c r="G87" s="208">
        <v>9.7095007859752336E-2</v>
      </c>
      <c r="H87" s="858">
        <v>0.9506641640154605</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6"/>
  <sheetViews>
    <sheetView rightToLeft="1" zoomScaleNormal="100" workbookViewId="0">
      <selection activeCell="H17" sqref="H17"/>
    </sheetView>
  </sheetViews>
  <sheetFormatPr defaultColWidth="9.125" defaultRowHeight="15"/>
  <cols>
    <col min="1" max="1" width="10.25" style="95" customWidth="1"/>
    <col min="2" max="9" width="12.75" style="95" customWidth="1"/>
    <col min="10" max="16384" width="9.125" style="95"/>
  </cols>
  <sheetData>
    <row r="1" spans="1:6" ht="15" customHeight="1">
      <c r="A1" s="1424" t="s">
        <v>1441</v>
      </c>
      <c r="B1" s="1425"/>
      <c r="C1" s="1425"/>
      <c r="D1" s="1425"/>
      <c r="E1" s="1425"/>
      <c r="F1" s="1426"/>
    </row>
    <row r="2" spans="1:6" ht="19.5" customHeight="1">
      <c r="A2" s="719" t="s">
        <v>219</v>
      </c>
      <c r="B2" s="719" t="s">
        <v>50</v>
      </c>
      <c r="C2" s="719" t="s">
        <v>220</v>
      </c>
      <c r="D2" s="719" t="s">
        <v>51</v>
      </c>
      <c r="E2" s="719" t="s">
        <v>220</v>
      </c>
      <c r="F2" s="719" t="s">
        <v>48</v>
      </c>
    </row>
    <row r="3" spans="1:6" ht="18.75" customHeight="1">
      <c r="A3" s="555" t="s">
        <v>2733</v>
      </c>
      <c r="B3" s="96">
        <v>309372.1468612664</v>
      </c>
      <c r="C3" s="49">
        <v>0.29971933370925646</v>
      </c>
      <c r="D3" s="96">
        <v>722834.02760385396</v>
      </c>
      <c r="E3" s="49">
        <v>0.70028066629074359</v>
      </c>
      <c r="F3" s="556">
        <v>1032206.1744651203</v>
      </c>
    </row>
    <row r="4" spans="1:6" ht="18.75" customHeight="1">
      <c r="A4" s="555" t="s">
        <v>2904</v>
      </c>
      <c r="B4" s="96">
        <v>243021.78842252449</v>
      </c>
      <c r="C4" s="49">
        <v>0.32231858317671391</v>
      </c>
      <c r="D4" s="96">
        <v>510958.28318037698</v>
      </c>
      <c r="E4" s="49">
        <v>0.67768141682328609</v>
      </c>
      <c r="F4" s="556">
        <v>753980.07160290144</v>
      </c>
    </row>
    <row r="5" spans="1:6" ht="18.75" customHeight="1">
      <c r="A5" s="555" t="s">
        <v>2992</v>
      </c>
      <c r="B5" s="96">
        <v>216095.0417239425</v>
      </c>
      <c r="C5" s="49">
        <v>0.32309517348417527</v>
      </c>
      <c r="D5" s="96">
        <v>452732.781959182</v>
      </c>
      <c r="E5" s="49">
        <v>0.67690482651582473</v>
      </c>
      <c r="F5" s="556">
        <v>668827.8236831245</v>
      </c>
    </row>
    <row r="6" spans="1:6" ht="18.75" customHeight="1">
      <c r="A6" s="555" t="s">
        <v>3103</v>
      </c>
      <c r="B6" s="96">
        <v>264159.57607058651</v>
      </c>
      <c r="C6" s="49">
        <v>0.37967274049128574</v>
      </c>
      <c r="D6" s="96">
        <v>431596.39452864998</v>
      </c>
      <c r="E6" s="49">
        <v>0.62032725950871437</v>
      </c>
      <c r="F6" s="556">
        <v>695755.97059923643</v>
      </c>
    </row>
    <row r="7" spans="1:6" ht="18.75" customHeight="1">
      <c r="A7" s="555" t="s">
        <v>3195</v>
      </c>
      <c r="B7" s="96">
        <v>428411.5933629655</v>
      </c>
      <c r="C7" s="49">
        <v>0.48867424605243737</v>
      </c>
      <c r="D7" s="96">
        <v>448269.74768113502</v>
      </c>
      <c r="E7" s="49">
        <v>0.51132575394756274</v>
      </c>
      <c r="F7" s="556">
        <v>876681.34104410047</v>
      </c>
    </row>
    <row r="8" spans="1:6" ht="18.75" customHeight="1">
      <c r="A8" s="555" t="s">
        <v>3292</v>
      </c>
      <c r="B8" s="96">
        <v>273078.19212949253</v>
      </c>
      <c r="C8" s="49">
        <v>0.25335173279436496</v>
      </c>
      <c r="D8" s="96">
        <v>804783.75543862896</v>
      </c>
      <c r="E8" s="49">
        <v>0.74664826720563515</v>
      </c>
      <c r="F8" s="556">
        <v>1077861.9475681214</v>
      </c>
    </row>
    <row r="9" spans="1:6" ht="18.75" customHeight="1">
      <c r="A9" s="555" t="s">
        <v>3381</v>
      </c>
      <c r="B9" s="96">
        <v>330878.64844393847</v>
      </c>
      <c r="C9" s="49">
        <v>0.25900150570572772</v>
      </c>
      <c r="D9" s="96">
        <v>946637.66383524996</v>
      </c>
      <c r="E9" s="49">
        <v>0.74099849429427223</v>
      </c>
      <c r="F9" s="556">
        <v>1277516.3122791885</v>
      </c>
    </row>
    <row r="10" spans="1:6" ht="18.75" customHeight="1">
      <c r="A10" s="555" t="s">
        <v>5256</v>
      </c>
      <c r="B10" s="96">
        <v>372292.41347660602</v>
      </c>
      <c r="C10" s="49">
        <v>0.33355104027251964</v>
      </c>
      <c r="D10" s="96">
        <v>743855.84728862403</v>
      </c>
      <c r="E10" s="49">
        <v>0.66644895972748031</v>
      </c>
      <c r="F10" s="556">
        <v>1116148.2607652301</v>
      </c>
    </row>
    <row r="11" spans="1:6" ht="18.75" customHeight="1">
      <c r="A11" s="555" t="s">
        <v>5332</v>
      </c>
      <c r="B11" s="96">
        <v>324446.42074403918</v>
      </c>
      <c r="C11" s="49">
        <v>0.41982436073489843</v>
      </c>
      <c r="D11" s="96">
        <v>448368.23959653499</v>
      </c>
      <c r="E11" s="49">
        <v>0.58017563926510163</v>
      </c>
      <c r="F11" s="556">
        <v>772814.6603405741</v>
      </c>
    </row>
    <row r="12" spans="1:6" ht="18.75" customHeight="1">
      <c r="A12" s="555" t="s">
        <v>5422</v>
      </c>
      <c r="B12" s="96">
        <v>280244.79942447651</v>
      </c>
      <c r="C12" s="49">
        <v>0.39953107076733363</v>
      </c>
      <c r="D12" s="96">
        <v>421189.50676413195</v>
      </c>
      <c r="E12" s="49">
        <v>0.60046892923266626</v>
      </c>
      <c r="F12" s="556">
        <v>701434.30618860852</v>
      </c>
    </row>
    <row r="13" spans="1:6" ht="18.75" customHeight="1">
      <c r="A13" s="555" t="s">
        <v>5606</v>
      </c>
      <c r="B13" s="96">
        <v>269298.13293130149</v>
      </c>
      <c r="C13" s="49">
        <v>0.37742739997096958</v>
      </c>
      <c r="D13" s="96">
        <v>444211.62537457398</v>
      </c>
      <c r="E13" s="49">
        <v>0.62257260002903048</v>
      </c>
      <c r="F13" s="556">
        <v>713509.75830587547</v>
      </c>
    </row>
    <row r="14" spans="1:6" ht="18.75" customHeight="1">
      <c r="A14" s="555" t="s">
        <v>5749</v>
      </c>
      <c r="B14" s="96">
        <v>165954.013937932</v>
      </c>
      <c r="C14" s="49">
        <v>0.37419431070650977</v>
      </c>
      <c r="D14" s="96">
        <v>277542.87842421304</v>
      </c>
      <c r="E14" s="49">
        <v>0.62580568929349034</v>
      </c>
      <c r="F14" s="556">
        <v>443496.89236214501</v>
      </c>
    </row>
    <row r="15" spans="1:6" ht="18.75" customHeight="1">
      <c r="A15" s="555" t="s">
        <v>5946</v>
      </c>
      <c r="B15" s="96">
        <v>369764.36963416805</v>
      </c>
      <c r="C15" s="49">
        <v>0.40953365586208362</v>
      </c>
      <c r="D15" s="96">
        <v>533126.91742208204</v>
      </c>
      <c r="E15" s="49">
        <v>0.59046634413791643</v>
      </c>
      <c r="F15" s="556">
        <v>902891.28705625003</v>
      </c>
    </row>
    <row r="17" spans="1:6" ht="18.75" customHeight="1">
      <c r="A17" s="1424" t="s">
        <v>1638</v>
      </c>
      <c r="B17" s="1425"/>
      <c r="C17" s="1425"/>
      <c r="D17" s="1425"/>
      <c r="E17" s="1425"/>
      <c r="F17" s="1426"/>
    </row>
    <row r="18" spans="1:6" ht="19.5">
      <c r="A18" s="719" t="s">
        <v>219</v>
      </c>
      <c r="B18" s="719" t="s">
        <v>50</v>
      </c>
      <c r="C18" s="719" t="s">
        <v>220</v>
      </c>
      <c r="D18" s="719" t="s">
        <v>51</v>
      </c>
      <c r="E18" s="719" t="s">
        <v>220</v>
      </c>
      <c r="F18" s="719" t="s">
        <v>48</v>
      </c>
    </row>
    <row r="19" spans="1:6" ht="17.25">
      <c r="A19" s="555" t="s">
        <v>2733</v>
      </c>
      <c r="B19" s="96">
        <v>3105230.2175585977</v>
      </c>
      <c r="C19" s="49">
        <v>0.99807423295689912</v>
      </c>
      <c r="D19" s="96">
        <v>5991.4882247779997</v>
      </c>
      <c r="E19" s="49">
        <v>1.9257670431009676E-3</v>
      </c>
      <c r="F19" s="556">
        <v>3111221.7057833755</v>
      </c>
    </row>
    <row r="20" spans="1:6" ht="17.25">
      <c r="A20" s="555" t="s">
        <v>2904</v>
      </c>
      <c r="B20" s="96">
        <v>4370487.4338548649</v>
      </c>
      <c r="C20" s="49">
        <v>0.99880921462714589</v>
      </c>
      <c r="D20" s="96">
        <v>5210.5171160440004</v>
      </c>
      <c r="E20" s="49">
        <v>1.1907853728541425E-3</v>
      </c>
      <c r="F20" s="556">
        <v>4375697.9509709086</v>
      </c>
    </row>
    <row r="21" spans="1:6" ht="17.25">
      <c r="A21" s="555" t="s">
        <v>2992</v>
      </c>
      <c r="B21" s="96">
        <v>6079717.8012195639</v>
      </c>
      <c r="C21" s="49">
        <v>0.99930467975247073</v>
      </c>
      <c r="D21" s="96">
        <v>4230.2922943369995</v>
      </c>
      <c r="E21" s="49">
        <v>6.9532024752921797E-4</v>
      </c>
      <c r="F21" s="556">
        <v>6083948.0935139013</v>
      </c>
    </row>
    <row r="22" spans="1:6" ht="17.25">
      <c r="A22" s="555" t="s">
        <v>3103</v>
      </c>
      <c r="B22" s="96">
        <v>6786980.9632722698</v>
      </c>
      <c r="C22" s="49">
        <v>0.9994586537824024</v>
      </c>
      <c r="D22" s="96">
        <v>3676.0965143179997</v>
      </c>
      <c r="E22" s="49">
        <v>5.4134621759761338E-4</v>
      </c>
      <c r="F22" s="556">
        <v>6790657.059786588</v>
      </c>
    </row>
    <row r="23" spans="1:6" ht="17.25">
      <c r="A23" s="555" t="s">
        <v>3195</v>
      </c>
      <c r="B23" s="96">
        <v>7588796.8692890992</v>
      </c>
      <c r="C23" s="49">
        <v>0.99883440423725678</v>
      </c>
      <c r="D23" s="96">
        <v>8855.7917484999998</v>
      </c>
      <c r="E23" s="49">
        <v>1.1655957627431969E-3</v>
      </c>
      <c r="F23" s="556">
        <v>7597652.6610375997</v>
      </c>
    </row>
    <row r="24" spans="1:6" ht="17.25">
      <c r="A24" s="555" t="s">
        <v>3292</v>
      </c>
      <c r="B24" s="96">
        <v>5845041.4533826048</v>
      </c>
      <c r="C24" s="49">
        <v>0.99910054888058675</v>
      </c>
      <c r="D24" s="96">
        <v>5262.0620458590001</v>
      </c>
      <c r="E24" s="49">
        <v>8.9945111941318106E-4</v>
      </c>
      <c r="F24" s="556">
        <v>5850303.5154284639</v>
      </c>
    </row>
    <row r="25" spans="1:6" ht="17.25">
      <c r="A25" s="555" t="s">
        <v>3381</v>
      </c>
      <c r="B25" s="96">
        <v>7247961.7556959642</v>
      </c>
      <c r="C25" s="49">
        <v>0.99917898743015321</v>
      </c>
      <c r="D25" s="96">
        <v>5955.5572945945005</v>
      </c>
      <c r="E25" s="49">
        <v>8.2101256984679007E-4</v>
      </c>
      <c r="F25" s="556">
        <v>7253917.3129905583</v>
      </c>
    </row>
    <row r="26" spans="1:6" ht="17.25">
      <c r="A26" s="555" t="s">
        <v>5256</v>
      </c>
      <c r="B26" s="96">
        <v>7996380.054802767</v>
      </c>
      <c r="C26" s="49">
        <v>0.99926904197808075</v>
      </c>
      <c r="D26" s="96">
        <v>5849.2937355514996</v>
      </c>
      <c r="E26" s="49">
        <v>7.3095802191922021E-4</v>
      </c>
      <c r="F26" s="556">
        <v>8002229.3485383186</v>
      </c>
    </row>
    <row r="27" spans="1:6" ht="17.25">
      <c r="A27" s="555" t="s">
        <v>5332</v>
      </c>
      <c r="B27" s="96">
        <v>6309557.9513364555</v>
      </c>
      <c r="C27" s="49">
        <v>0.99914638447420057</v>
      </c>
      <c r="D27" s="96">
        <v>5390.5380751849998</v>
      </c>
      <c r="E27" s="49">
        <v>8.5361552579936125E-4</v>
      </c>
      <c r="F27" s="556">
        <v>6314948.4894116409</v>
      </c>
    </row>
    <row r="28" spans="1:6" ht="17.25">
      <c r="A28" s="555" t="s">
        <v>5422</v>
      </c>
      <c r="B28" s="96">
        <v>8955172.7356172595</v>
      </c>
      <c r="C28" s="49">
        <v>0.99931844649855806</v>
      </c>
      <c r="D28" s="96">
        <v>6107.5919846799998</v>
      </c>
      <c r="E28" s="49">
        <v>6.8155350144195371E-4</v>
      </c>
      <c r="F28" s="556">
        <v>8961280.3276019394</v>
      </c>
    </row>
    <row r="29" spans="1:6" ht="17.25">
      <c r="A29" s="555" t="s">
        <v>5606</v>
      </c>
      <c r="B29" s="96">
        <v>7636728.8400602611</v>
      </c>
      <c r="C29" s="49">
        <v>0.99917985623550221</v>
      </c>
      <c r="D29" s="96">
        <v>6268.3564928270007</v>
      </c>
      <c r="E29" s="49">
        <v>8.2014376449777635E-4</v>
      </c>
      <c r="F29" s="556">
        <v>7642997.1965530878</v>
      </c>
    </row>
    <row r="30" spans="1:6" ht="17.25">
      <c r="A30" s="555" t="s">
        <v>5749</v>
      </c>
      <c r="B30" s="96">
        <v>6347000.1757740807</v>
      </c>
      <c r="C30" s="49">
        <v>0.99908484114691221</v>
      </c>
      <c r="D30" s="96">
        <v>5813.8339830499999</v>
      </c>
      <c r="E30" s="49">
        <v>9.1515885308788756E-4</v>
      </c>
      <c r="F30" s="556">
        <v>6352814.0097571304</v>
      </c>
    </row>
    <row r="31" spans="1:6" ht="17.25">
      <c r="A31" s="555" t="s">
        <v>5946</v>
      </c>
      <c r="B31" s="96">
        <v>8395359.1587986704</v>
      </c>
      <c r="C31" s="49">
        <v>0.99913604353087182</v>
      </c>
      <c r="D31" s="96">
        <v>7259.496745075</v>
      </c>
      <c r="E31" s="49">
        <v>8.6395646912828139E-4</v>
      </c>
      <c r="F31" s="556">
        <v>8402618.6555437446</v>
      </c>
    </row>
    <row r="35" spans="1:9" ht="18.75" customHeight="1">
      <c r="A35" s="1430" t="s">
        <v>219</v>
      </c>
      <c r="B35" s="1424" t="s">
        <v>1305</v>
      </c>
      <c r="C35" s="1425"/>
      <c r="D35" s="1425"/>
      <c r="E35" s="1426"/>
      <c r="F35" s="1427" t="s">
        <v>1440</v>
      </c>
      <c r="G35" s="1428"/>
      <c r="H35" s="1428"/>
      <c r="I35" s="1429"/>
    </row>
    <row r="36" spans="1:9" ht="19.5">
      <c r="A36" s="1431"/>
      <c r="B36" s="559" t="s">
        <v>50</v>
      </c>
      <c r="C36" s="560" t="s">
        <v>220</v>
      </c>
      <c r="D36" s="560" t="s">
        <v>51</v>
      </c>
      <c r="E36" s="561" t="s">
        <v>220</v>
      </c>
      <c r="F36" s="562" t="s">
        <v>50</v>
      </c>
      <c r="G36" s="562" t="s">
        <v>220</v>
      </c>
      <c r="H36" s="562" t="s">
        <v>51</v>
      </c>
      <c r="I36" s="563" t="s">
        <v>220</v>
      </c>
    </row>
    <row r="37" spans="1:9" ht="20.25">
      <c r="A37" s="557" t="s">
        <v>221</v>
      </c>
      <c r="B37" s="564">
        <v>23283.781212441001</v>
      </c>
      <c r="C37" s="565">
        <v>0.31735319548497698</v>
      </c>
      <c r="D37" s="564">
        <v>50084.886706149999</v>
      </c>
      <c r="E37" s="565">
        <v>0.68264680451502302</v>
      </c>
      <c r="F37" s="566">
        <v>16881.875679577501</v>
      </c>
      <c r="G37" s="567">
        <v>0.95325223147158</v>
      </c>
      <c r="H37" s="566">
        <v>827.89212607050001</v>
      </c>
      <c r="I37" s="567">
        <v>4.6747768528420199E-2</v>
      </c>
    </row>
    <row r="38" spans="1:9" ht="20.25">
      <c r="A38" s="558" t="s">
        <v>222</v>
      </c>
      <c r="B38" s="564">
        <v>24668.846173363501</v>
      </c>
      <c r="C38" s="565">
        <v>0.34696269886110997</v>
      </c>
      <c r="D38" s="564">
        <v>46430.572450995503</v>
      </c>
      <c r="E38" s="565">
        <v>0.65303730113889003</v>
      </c>
      <c r="F38" s="566">
        <v>38477.960187776502</v>
      </c>
      <c r="G38" s="567">
        <v>0.96354583825450002</v>
      </c>
      <c r="H38" s="566">
        <v>1455.7499276455001</v>
      </c>
      <c r="I38" s="567">
        <v>3.6454161745499897E-2</v>
      </c>
    </row>
    <row r="39" spans="1:9" ht="20.25">
      <c r="A39" s="558" t="s">
        <v>223</v>
      </c>
      <c r="B39" s="564">
        <v>29486.979642143</v>
      </c>
      <c r="C39" s="565">
        <v>0.48574593566915197</v>
      </c>
      <c r="D39" s="564">
        <v>31217.552247603999</v>
      </c>
      <c r="E39" s="565">
        <v>0.51425406433084897</v>
      </c>
      <c r="F39" s="566">
        <v>22126.1211619245</v>
      </c>
      <c r="G39" s="567">
        <v>0.959167968016721</v>
      </c>
      <c r="H39" s="566">
        <v>941.91478143050006</v>
      </c>
      <c r="I39" s="567">
        <v>4.0832031983278998E-2</v>
      </c>
    </row>
    <row r="40" spans="1:9" ht="20.25">
      <c r="A40" s="558" t="s">
        <v>224</v>
      </c>
      <c r="B40" s="564">
        <v>24969.947683089998</v>
      </c>
      <c r="C40" s="565">
        <v>0.46036085343018301</v>
      </c>
      <c r="D40" s="564">
        <v>29269.997996558999</v>
      </c>
      <c r="E40" s="565">
        <v>0.53963914656981704</v>
      </c>
      <c r="F40" s="566">
        <v>15899.714497698</v>
      </c>
      <c r="G40" s="567">
        <v>0.94618346491395799</v>
      </c>
      <c r="H40" s="566">
        <v>904.33576029699998</v>
      </c>
      <c r="I40" s="567">
        <v>5.3816535086041901E-2</v>
      </c>
    </row>
    <row r="41" spans="1:9" ht="20.25">
      <c r="A41" s="558" t="s">
        <v>225</v>
      </c>
      <c r="B41" s="564">
        <v>23016.868644150501</v>
      </c>
      <c r="C41" s="565">
        <v>0.42830149303614501</v>
      </c>
      <c r="D41" s="564">
        <v>30723.006229944502</v>
      </c>
      <c r="E41" s="565">
        <v>0.57169850696385505</v>
      </c>
      <c r="F41" s="566">
        <v>19840.5726825655</v>
      </c>
      <c r="G41" s="567">
        <v>0.95470471988610806</v>
      </c>
      <c r="H41" s="566">
        <v>941.32172865350003</v>
      </c>
      <c r="I41" s="567">
        <v>4.5295280113892403E-2</v>
      </c>
    </row>
    <row r="42" spans="1:9" ht="20.25">
      <c r="A42" s="558" t="s">
        <v>226</v>
      </c>
      <c r="B42" s="564">
        <v>28522.680961554499</v>
      </c>
      <c r="C42" s="565">
        <v>0.58363474639963098</v>
      </c>
      <c r="D42" s="564">
        <v>20348.091619254501</v>
      </c>
      <c r="E42" s="565">
        <v>0.41636525360036902</v>
      </c>
      <c r="F42" s="566">
        <v>18207.158271802498</v>
      </c>
      <c r="G42" s="567">
        <v>0.94438684320395505</v>
      </c>
      <c r="H42" s="566">
        <v>1072.1851485615</v>
      </c>
      <c r="I42" s="567">
        <v>5.5613156796044901E-2</v>
      </c>
    </row>
    <row r="43" spans="1:9" ht="20.25">
      <c r="A43" s="558" t="s">
        <v>227</v>
      </c>
      <c r="B43" s="564">
        <v>16389.628881688001</v>
      </c>
      <c r="C43" s="565">
        <v>0.33553045895852202</v>
      </c>
      <c r="D43" s="564">
        <v>32457.289316323</v>
      </c>
      <c r="E43" s="565">
        <v>0.66446954104147804</v>
      </c>
      <c r="F43" s="566">
        <v>31139.185422835501</v>
      </c>
      <c r="G43" s="567">
        <v>0.96736820499142095</v>
      </c>
      <c r="H43" s="566">
        <v>1050.4040862715001</v>
      </c>
      <c r="I43" s="567">
        <v>3.2631795008579503E-2</v>
      </c>
    </row>
    <row r="44" spans="1:9" ht="20.25">
      <c r="A44" s="558" t="s">
        <v>228</v>
      </c>
      <c r="B44" s="564">
        <v>30831.015463296</v>
      </c>
      <c r="C44" s="565">
        <v>0.45678973570396703</v>
      </c>
      <c r="D44" s="564">
        <v>36663.967574757</v>
      </c>
      <c r="E44" s="565">
        <v>0.54321026429603303</v>
      </c>
      <c r="F44" s="566">
        <v>34908.232846911997</v>
      </c>
      <c r="G44" s="567">
        <v>0.96541346683126394</v>
      </c>
      <c r="H44" s="566">
        <v>1250.6089822680001</v>
      </c>
      <c r="I44" s="567">
        <v>3.4586533168735702E-2</v>
      </c>
    </row>
    <row r="45" spans="1:9" ht="20.25">
      <c r="A45" s="558" t="s">
        <v>229</v>
      </c>
      <c r="B45" s="564">
        <v>24531.122991079501</v>
      </c>
      <c r="C45" s="565">
        <v>0.51636191989980595</v>
      </c>
      <c r="D45" s="564">
        <v>22976.491427581499</v>
      </c>
      <c r="E45" s="565">
        <v>0.48363808010019399</v>
      </c>
      <c r="F45" s="566">
        <v>24805.265013183001</v>
      </c>
      <c r="G45" s="567">
        <v>0.95153800136297195</v>
      </c>
      <c r="H45" s="566">
        <v>1263.33653258</v>
      </c>
      <c r="I45" s="567">
        <v>4.8461998637028297E-2</v>
      </c>
    </row>
    <row r="46" spans="1:9" ht="20.25">
      <c r="A46" s="558" t="s">
        <v>230</v>
      </c>
      <c r="B46" s="564">
        <v>20793.2570467675</v>
      </c>
      <c r="C46" s="565">
        <v>0.50689689900120005</v>
      </c>
      <c r="D46" s="564">
        <v>20227.426030479499</v>
      </c>
      <c r="E46" s="565">
        <v>0.4931031009988</v>
      </c>
      <c r="F46" s="566">
        <v>28264.737770333999</v>
      </c>
      <c r="G46" s="567">
        <v>0.96312456242385802</v>
      </c>
      <c r="H46" s="566">
        <v>1082.1804509200001</v>
      </c>
      <c r="I46" s="567">
        <v>3.6875437576142103E-2</v>
      </c>
    </row>
    <row r="47" spans="1:9" ht="20.25">
      <c r="A47" s="558" t="s">
        <v>231</v>
      </c>
      <c r="B47" s="564">
        <v>25166.233892300999</v>
      </c>
      <c r="C47" s="565">
        <v>0.48059702395863702</v>
      </c>
      <c r="D47" s="564">
        <v>27198.289060856001</v>
      </c>
      <c r="E47" s="565">
        <v>0.51940297604136298</v>
      </c>
      <c r="F47" s="566">
        <v>52777.362594201499</v>
      </c>
      <c r="G47" s="567">
        <v>0.96521548195840901</v>
      </c>
      <c r="H47" s="566">
        <v>1901.9951043685001</v>
      </c>
      <c r="I47" s="567">
        <v>3.4784518041590697E-2</v>
      </c>
    </row>
    <row r="48" spans="1:9" ht="20.25">
      <c r="A48" s="558" t="s">
        <v>232</v>
      </c>
      <c r="B48" s="564">
        <v>72924.935150093996</v>
      </c>
      <c r="C48" s="565">
        <v>0.76814753570608496</v>
      </c>
      <c r="D48" s="564">
        <v>22011.169908241001</v>
      </c>
      <c r="E48" s="565">
        <v>0.23185246429391501</v>
      </c>
      <c r="F48" s="566">
        <v>33107.5945953025</v>
      </c>
      <c r="G48" s="567">
        <v>0.94379926202058095</v>
      </c>
      <c r="H48" s="566">
        <v>1971.4692772655001</v>
      </c>
      <c r="I48" s="567">
        <v>5.6200737979419102E-2</v>
      </c>
    </row>
    <row r="49" spans="1:9" ht="20.25">
      <c r="A49" s="558" t="s">
        <v>233</v>
      </c>
      <c r="B49" s="564">
        <v>14149.348473981499</v>
      </c>
      <c r="C49" s="565">
        <v>0.31330036329903699</v>
      </c>
      <c r="D49" s="564">
        <v>31012.8987860905</v>
      </c>
      <c r="E49" s="565">
        <v>0.68669963670096301</v>
      </c>
      <c r="F49" s="566">
        <v>16762.2708107045</v>
      </c>
      <c r="G49" s="567">
        <v>0.94562783265250105</v>
      </c>
      <c r="H49" s="566">
        <v>963.80516961650005</v>
      </c>
      <c r="I49" s="567">
        <v>5.4372167347499202E-2</v>
      </c>
    </row>
    <row r="50" spans="1:9" ht="20.25">
      <c r="A50" s="558" t="s">
        <v>234</v>
      </c>
      <c r="B50" s="564">
        <v>58089.169454225499</v>
      </c>
      <c r="C50" s="565">
        <v>0.60127645762880999</v>
      </c>
      <c r="D50" s="564">
        <v>38520.582544556499</v>
      </c>
      <c r="E50" s="565">
        <v>0.39872354237119001</v>
      </c>
      <c r="F50" s="566">
        <v>22670.325358366001</v>
      </c>
      <c r="G50" s="567">
        <v>0.94288531047812596</v>
      </c>
      <c r="H50" s="566">
        <v>1373.2408171110001</v>
      </c>
      <c r="I50" s="567">
        <v>5.7114689521873999E-2</v>
      </c>
    </row>
    <row r="51" spans="1:9" ht="20.25">
      <c r="A51" s="558" t="s">
        <v>235</v>
      </c>
      <c r="B51" s="564">
        <v>25608.295443243998</v>
      </c>
      <c r="C51" s="565">
        <v>0.52760694063063496</v>
      </c>
      <c r="D51" s="564">
        <v>22928.396308071999</v>
      </c>
      <c r="E51" s="565">
        <v>0.47239305936936499</v>
      </c>
      <c r="F51" s="566">
        <v>18974.799449568502</v>
      </c>
      <c r="G51" s="567">
        <v>0.93805641853972899</v>
      </c>
      <c r="H51" s="566">
        <v>1252.9811770025001</v>
      </c>
      <c r="I51" s="567">
        <v>6.1943581460271402E-2</v>
      </c>
    </row>
    <row r="52" spans="1:9" ht="20.25">
      <c r="A52" s="558" t="s">
        <v>236</v>
      </c>
      <c r="B52" s="564">
        <v>23055.216298956999</v>
      </c>
      <c r="C52" s="565">
        <v>0.52288382561723901</v>
      </c>
      <c r="D52" s="564">
        <v>21037.209531468001</v>
      </c>
      <c r="E52" s="565">
        <v>0.47711617438276099</v>
      </c>
      <c r="F52" s="566">
        <v>19000.478868982002</v>
      </c>
      <c r="G52" s="567">
        <v>0.94583645995654297</v>
      </c>
      <c r="H52" s="566">
        <v>1088.0667447650001</v>
      </c>
      <c r="I52" s="567">
        <v>5.4163540043457102E-2</v>
      </c>
    </row>
    <row r="53" spans="1:9" ht="20.25">
      <c r="A53" s="558" t="s">
        <v>237</v>
      </c>
      <c r="B53" s="564">
        <v>34247.822030812</v>
      </c>
      <c r="C53" s="565">
        <v>0.57675622925145198</v>
      </c>
      <c r="D53" s="564">
        <v>25132.242360101998</v>
      </c>
      <c r="E53" s="565">
        <v>0.42324377074854802</v>
      </c>
      <c r="F53" s="566">
        <v>18535.877549785499</v>
      </c>
      <c r="G53" s="567">
        <v>0.93567699830278095</v>
      </c>
      <c r="H53" s="566">
        <v>1274.2466526984999</v>
      </c>
      <c r="I53" s="567">
        <v>6.4323001697219107E-2</v>
      </c>
    </row>
    <row r="54" spans="1:9" ht="20.25">
      <c r="A54" s="558" t="s">
        <v>238</v>
      </c>
      <c r="B54" s="564">
        <v>23858.259378323499</v>
      </c>
      <c r="C54" s="565">
        <v>0.52253599291917097</v>
      </c>
      <c r="D54" s="564">
        <v>21800.335822053501</v>
      </c>
      <c r="E54" s="565">
        <v>0.47746400708082898</v>
      </c>
      <c r="F54" s="566">
        <v>31288.977633765</v>
      </c>
      <c r="G54" s="567">
        <v>0.95228552255791898</v>
      </c>
      <c r="H54" s="566">
        <v>1567.741168092</v>
      </c>
      <c r="I54" s="567">
        <v>4.7714477442080898E-2</v>
      </c>
    </row>
    <row r="55" spans="1:9" ht="20.25">
      <c r="A55" s="558" t="s">
        <v>239</v>
      </c>
      <c r="B55" s="564">
        <v>27685.4223814</v>
      </c>
      <c r="C55" s="565">
        <v>0.53503301730689501</v>
      </c>
      <c r="D55" s="564">
        <v>24059.837230344001</v>
      </c>
      <c r="E55" s="565">
        <v>0.46496698269310499</v>
      </c>
      <c r="F55" s="566">
        <v>33458.639088449003</v>
      </c>
      <c r="G55" s="567">
        <v>0.95578468426859498</v>
      </c>
      <c r="H55" s="566">
        <v>1547.8217171589999</v>
      </c>
      <c r="I55" s="567">
        <v>4.4215315731404699E-2</v>
      </c>
    </row>
    <row r="56" spans="1:9" ht="20.25">
      <c r="A56" s="558" t="s">
        <v>240</v>
      </c>
      <c r="B56" s="564">
        <v>21503.517982942001</v>
      </c>
      <c r="C56" s="565">
        <v>0.46538769468822599</v>
      </c>
      <c r="D56" s="564">
        <v>24702.082698760001</v>
      </c>
      <c r="E56" s="565">
        <v>0.53461230531177495</v>
      </c>
      <c r="F56" s="566">
        <v>44181.440947666</v>
      </c>
      <c r="G56" s="567">
        <v>0.96903809818115305</v>
      </c>
      <c r="H56" s="566">
        <v>1411.648767375</v>
      </c>
      <c r="I56" s="567">
        <v>3.09619018188474E-2</v>
      </c>
    </row>
    <row r="57" spans="1:9" ht="20.25">
      <c r="A57" s="558" t="s">
        <v>241</v>
      </c>
      <c r="B57" s="564">
        <v>31054.509662179</v>
      </c>
      <c r="C57" s="565">
        <v>0.50886912151132901</v>
      </c>
      <c r="D57" s="564">
        <v>29972.006487883002</v>
      </c>
      <c r="E57" s="565">
        <v>0.49113087848867099</v>
      </c>
      <c r="F57" s="566">
        <v>43599.639252492503</v>
      </c>
      <c r="G57" s="567">
        <v>0.97498149712276705</v>
      </c>
      <c r="H57" s="566">
        <v>1118.7881034704999</v>
      </c>
      <c r="I57" s="567">
        <v>2.50185028772331E-2</v>
      </c>
    </row>
    <row r="58" spans="1:9" ht="20.25">
      <c r="A58" s="558" t="s">
        <v>242</v>
      </c>
      <c r="B58" s="564">
        <v>34066.571108087999</v>
      </c>
      <c r="C58" s="565">
        <v>0.52172443929228196</v>
      </c>
      <c r="D58" s="564">
        <v>31229.528791504999</v>
      </c>
      <c r="E58" s="565">
        <v>0.47827556070771798</v>
      </c>
      <c r="F58" s="566">
        <v>26589.918701375002</v>
      </c>
      <c r="G58" s="567">
        <v>0.95960170051620197</v>
      </c>
      <c r="H58" s="566">
        <v>1119.4097492430001</v>
      </c>
      <c r="I58" s="567">
        <v>4.0398299483798299E-2</v>
      </c>
    </row>
    <row r="59" spans="1:9" ht="20.25">
      <c r="A59" s="558" t="s">
        <v>243</v>
      </c>
      <c r="B59" s="564">
        <v>37662.433906837003</v>
      </c>
      <c r="C59" s="565">
        <v>0.57036792148226101</v>
      </c>
      <c r="D59" s="564">
        <v>28369.389567668</v>
      </c>
      <c r="E59" s="565">
        <v>0.42963207851773899</v>
      </c>
      <c r="F59" s="566">
        <v>32092.2420892595</v>
      </c>
      <c r="G59" s="567">
        <v>0.96967247008381896</v>
      </c>
      <c r="H59" s="566">
        <v>1003.7187422215</v>
      </c>
      <c r="I59" s="567">
        <v>3.0327529916181199E-2</v>
      </c>
    </row>
    <row r="60" spans="1:9" ht="20.25">
      <c r="A60" s="558" t="s">
        <v>244</v>
      </c>
      <c r="B60" s="564">
        <v>73419.515118976997</v>
      </c>
      <c r="C60" s="565">
        <v>0.776328974426713</v>
      </c>
      <c r="D60" s="564">
        <v>21153.169319593999</v>
      </c>
      <c r="E60" s="565">
        <v>0.223671025573287</v>
      </c>
      <c r="F60" s="566">
        <v>134018.95738056599</v>
      </c>
      <c r="G60" s="567">
        <v>0.985134918932147</v>
      </c>
      <c r="H60" s="566">
        <v>2022.2637811385</v>
      </c>
      <c r="I60" s="567">
        <v>1.48650810678534E-2</v>
      </c>
    </row>
    <row r="61" spans="1:9" ht="20.25">
      <c r="A61" s="558" t="s">
        <v>245</v>
      </c>
      <c r="B61" s="564">
        <v>9366.1223576185002</v>
      </c>
      <c r="C61" s="565">
        <v>0.43370698994990498</v>
      </c>
      <c r="D61" s="564">
        <v>12229.384688971501</v>
      </c>
      <c r="E61" s="565">
        <v>0.56629301005009602</v>
      </c>
      <c r="F61" s="566">
        <v>22223.523985040501</v>
      </c>
      <c r="G61" s="567">
        <v>0.93959221665138104</v>
      </c>
      <c r="H61" s="566">
        <v>1428.7834640814999</v>
      </c>
      <c r="I61" s="567">
        <v>6.0407783348619501E-2</v>
      </c>
    </row>
    <row r="62" spans="1:9" ht="20.25">
      <c r="A62" s="558" t="s">
        <v>246</v>
      </c>
      <c r="B62" s="564">
        <v>36311.699933650503</v>
      </c>
      <c r="C62" s="565">
        <v>0.63969293236994296</v>
      </c>
      <c r="D62" s="564">
        <v>20452.566320038499</v>
      </c>
      <c r="E62" s="565">
        <v>0.36030706763005699</v>
      </c>
      <c r="F62" s="566">
        <v>44061.531278679497</v>
      </c>
      <c r="G62" s="567">
        <v>0.95843293183377998</v>
      </c>
      <c r="H62" s="566">
        <v>1910.9408841625</v>
      </c>
      <c r="I62" s="567">
        <v>4.1567068166219898E-2</v>
      </c>
    </row>
    <row r="63" spans="1:9" ht="20.25">
      <c r="A63" s="558" t="s">
        <v>247</v>
      </c>
      <c r="B63" s="564">
        <v>37645.124630341001</v>
      </c>
      <c r="C63" s="565">
        <v>0.52666203082395502</v>
      </c>
      <c r="D63" s="564">
        <v>33833.589283107001</v>
      </c>
      <c r="E63" s="565">
        <v>0.47333796917604498</v>
      </c>
      <c r="F63" s="566">
        <v>29436.941172587001</v>
      </c>
      <c r="G63" s="567">
        <v>0.94640221604798702</v>
      </c>
      <c r="H63" s="566">
        <v>1667.1081136780001</v>
      </c>
      <c r="I63" s="567">
        <v>5.3597783952013103E-2</v>
      </c>
    </row>
    <row r="64" spans="1:9" ht="20.25">
      <c r="A64" s="558" t="s">
        <v>248</v>
      </c>
      <c r="B64" s="564">
        <v>46846.472570272999</v>
      </c>
      <c r="C64" s="565">
        <v>0.451264665723484</v>
      </c>
      <c r="D64" s="564">
        <v>56965.051195202999</v>
      </c>
      <c r="E64" s="565">
        <v>0.548735334276516</v>
      </c>
      <c r="F64" s="566">
        <v>41582.426817305997</v>
      </c>
      <c r="G64" s="567">
        <v>0.94926716532478095</v>
      </c>
      <c r="H64" s="566">
        <v>2222.3399925509998</v>
      </c>
      <c r="I64" s="567">
        <v>5.07328346752191E-2</v>
      </c>
    </row>
    <row r="65" spans="1:9" ht="20.25">
      <c r="A65" s="558" t="s">
        <v>249</v>
      </c>
      <c r="B65" s="564">
        <v>77062.674536482504</v>
      </c>
      <c r="C65" s="565">
        <v>0.46041642139931899</v>
      </c>
      <c r="D65" s="564">
        <v>90313.3593205855</v>
      </c>
      <c r="E65" s="565">
        <v>0.53958357860068096</v>
      </c>
      <c r="F65" s="566">
        <v>54228.315024408497</v>
      </c>
      <c r="G65" s="567">
        <v>0.945567998648846</v>
      </c>
      <c r="H65" s="566">
        <v>3121.6747192134999</v>
      </c>
      <c r="I65" s="567">
        <v>5.4432001351154002E-2</v>
      </c>
    </row>
    <row r="66" spans="1:9" ht="20.25">
      <c r="A66" s="558" t="s">
        <v>250</v>
      </c>
      <c r="B66" s="564">
        <v>80076.699982128004</v>
      </c>
      <c r="C66" s="565">
        <v>0.36779153080055199</v>
      </c>
      <c r="D66" s="564">
        <v>137646.36669053099</v>
      </c>
      <c r="E66" s="565">
        <v>0.63220846919944795</v>
      </c>
      <c r="F66" s="566">
        <v>54254.905938276999</v>
      </c>
      <c r="G66" s="567">
        <v>0.94788103967779103</v>
      </c>
      <c r="H66" s="566">
        <v>2983.1900539369999</v>
      </c>
      <c r="I66" s="567">
        <v>5.2118960322209203E-2</v>
      </c>
    </row>
    <row r="67" spans="1:9" ht="20.25">
      <c r="A67" s="558" t="s">
        <v>251</v>
      </c>
      <c r="B67" s="564">
        <v>133650.576976276</v>
      </c>
      <c r="C67" s="565">
        <v>0.35283214727658202</v>
      </c>
      <c r="D67" s="564">
        <v>245143.07322790599</v>
      </c>
      <c r="E67" s="565">
        <v>0.64716785272341804</v>
      </c>
      <c r="F67" s="566">
        <v>57304.515014190503</v>
      </c>
      <c r="G67" s="567">
        <v>0.94621596117167095</v>
      </c>
      <c r="H67" s="566">
        <v>3257.2566803304999</v>
      </c>
      <c r="I67" s="567">
        <v>5.3784038828328801E-2</v>
      </c>
    </row>
    <row r="68" spans="1:9" ht="20.25">
      <c r="A68" s="558" t="s">
        <v>252</v>
      </c>
      <c r="B68" s="564">
        <v>69685.2003386945</v>
      </c>
      <c r="C68" s="565">
        <v>0.36596068885524402</v>
      </c>
      <c r="D68" s="564">
        <v>120731.974130716</v>
      </c>
      <c r="E68" s="565">
        <v>0.63403931114475598</v>
      </c>
      <c r="F68" s="566">
        <v>38104.911905066001</v>
      </c>
      <c r="G68" s="567">
        <v>0.93297389309220602</v>
      </c>
      <c r="H68" s="566">
        <v>2737.508431877</v>
      </c>
      <c r="I68" s="567">
        <v>6.7026106907793995E-2</v>
      </c>
    </row>
    <row r="69" spans="1:9" ht="20.25">
      <c r="A69" s="558" t="s">
        <v>253</v>
      </c>
      <c r="B69" s="564">
        <v>36898.799440164497</v>
      </c>
      <c r="C69" s="565">
        <v>0.30625859896902702</v>
      </c>
      <c r="D69" s="564">
        <v>83583.693343315506</v>
      </c>
      <c r="E69" s="565">
        <v>0.69374140103097304</v>
      </c>
      <c r="F69" s="566">
        <v>61104.182446889499</v>
      </c>
      <c r="G69" s="567">
        <v>0.96247938357140805</v>
      </c>
      <c r="H69" s="566">
        <v>2382.0422867295001</v>
      </c>
      <c r="I69" s="567">
        <v>3.7520616428591898E-2</v>
      </c>
    </row>
    <row r="70" spans="1:9" ht="20.25">
      <c r="A70" s="558" t="s">
        <v>254</v>
      </c>
      <c r="B70" s="564">
        <v>64229.564775022998</v>
      </c>
      <c r="C70" s="565">
        <v>0.35581855485043401</v>
      </c>
      <c r="D70" s="564">
        <v>116282.563947498</v>
      </c>
      <c r="E70" s="565">
        <v>0.64418144514956599</v>
      </c>
      <c r="F70" s="566">
        <v>42545.787244794497</v>
      </c>
      <c r="G70" s="567">
        <v>0.94066958018633795</v>
      </c>
      <c r="H70" s="566">
        <v>2683.4708719255</v>
      </c>
      <c r="I70" s="567">
        <v>5.9330419813662501E-2</v>
      </c>
    </row>
    <row r="71" spans="1:9" ht="20.25">
      <c r="A71" s="558" t="s">
        <v>255</v>
      </c>
      <c r="B71" s="564">
        <v>40968.132015538999</v>
      </c>
      <c r="C71" s="565">
        <v>0.30843995483155001</v>
      </c>
      <c r="D71" s="564">
        <v>91855.554973759004</v>
      </c>
      <c r="E71" s="565">
        <v>0.69156004516845004</v>
      </c>
      <c r="F71" s="566">
        <v>47312.415226616002</v>
      </c>
      <c r="G71" s="567">
        <v>0.96302297995434605</v>
      </c>
      <c r="H71" s="566">
        <v>1816.6462926209999</v>
      </c>
      <c r="I71" s="567">
        <v>3.6977020045654098E-2</v>
      </c>
    </row>
    <row r="72" spans="1:9" ht="20.25">
      <c r="A72" s="558" t="s">
        <v>256</v>
      </c>
      <c r="B72" s="564">
        <v>118285.48004476501</v>
      </c>
      <c r="C72" s="565">
        <v>0.52764997894063603</v>
      </c>
      <c r="D72" s="564">
        <v>105888.65956620801</v>
      </c>
      <c r="E72" s="565">
        <v>0.47235002105936402</v>
      </c>
      <c r="F72" s="566">
        <v>99963.758621330999</v>
      </c>
      <c r="G72" s="567">
        <v>0.97583412368641698</v>
      </c>
      <c r="H72" s="566">
        <v>2475.5353067159999</v>
      </c>
      <c r="I72" s="567">
        <v>2.4165876313583402E-2</v>
      </c>
    </row>
    <row r="73" spans="1:9" ht="20.25">
      <c r="A73" s="558" t="s">
        <v>307</v>
      </c>
      <c r="B73" s="564">
        <v>63670.758357179002</v>
      </c>
      <c r="C73" s="565">
        <v>0.31756380134923201</v>
      </c>
      <c r="D73" s="564">
        <v>136826.77343536599</v>
      </c>
      <c r="E73" s="565">
        <v>0.68243619865076799</v>
      </c>
      <c r="F73" s="566">
        <v>18755.4619537285</v>
      </c>
      <c r="G73" s="567">
        <v>0.93229037192961794</v>
      </c>
      <c r="H73" s="566">
        <v>1362.1564604885</v>
      </c>
      <c r="I73" s="567">
        <v>6.7709628070381903E-2</v>
      </c>
    </row>
    <row r="74" spans="1:9" ht="20.25">
      <c r="A74" s="558" t="s">
        <v>1227</v>
      </c>
      <c r="B74" s="564">
        <v>106176.61704581699</v>
      </c>
      <c r="C74" s="565">
        <v>0.27490150673604902</v>
      </c>
      <c r="D74" s="564">
        <v>280058.50514929002</v>
      </c>
      <c r="E74" s="565">
        <v>0.72509849326395104</v>
      </c>
      <c r="F74" s="566">
        <v>27019.4343472685</v>
      </c>
      <c r="G74" s="567">
        <v>0.92890935343627401</v>
      </c>
      <c r="H74" s="566">
        <v>2067.8326151285</v>
      </c>
      <c r="I74" s="567">
        <v>7.1090646563725698E-2</v>
      </c>
    </row>
    <row r="75" spans="1:9" ht="20.25">
      <c r="A75" s="558" t="s">
        <v>1258</v>
      </c>
      <c r="B75" s="564">
        <v>114714.961021524</v>
      </c>
      <c r="C75" s="565">
        <v>0.32460153717638202</v>
      </c>
      <c r="D75" s="564">
        <v>238687.43509587401</v>
      </c>
      <c r="E75" s="565">
        <v>0.67539846282361804</v>
      </c>
      <c r="F75" s="566">
        <v>36683.851134044999</v>
      </c>
      <c r="G75" s="567">
        <v>0.95709761645464597</v>
      </c>
      <c r="H75" s="566">
        <v>1644.3721353139999</v>
      </c>
      <c r="I75" s="567">
        <v>4.2902383545354E-2</v>
      </c>
    </row>
    <row r="76" spans="1:9" ht="20.25">
      <c r="A76" s="558" t="s">
        <v>1279</v>
      </c>
      <c r="B76" s="564">
        <v>97289.012703942499</v>
      </c>
      <c r="C76" s="565">
        <v>0.26810326090785502</v>
      </c>
      <c r="D76" s="564">
        <v>265589.87349274498</v>
      </c>
      <c r="E76" s="565">
        <v>0.73189673909214503</v>
      </c>
      <c r="F76" s="566">
        <v>60161.837461274001</v>
      </c>
      <c r="G76" s="567">
        <v>0.96448908692731905</v>
      </c>
      <c r="H76" s="566">
        <v>2215.0606049739999</v>
      </c>
      <c r="I76" s="567">
        <v>3.55109130726807E-2</v>
      </c>
    </row>
    <row r="77" spans="1:9" ht="20.25">
      <c r="A77" s="558" t="s">
        <v>1306</v>
      </c>
      <c r="B77" s="564">
        <v>83979.030003207998</v>
      </c>
      <c r="C77" s="565">
        <v>0.25164282647744302</v>
      </c>
      <c r="D77" s="564">
        <v>249744.09327738301</v>
      </c>
      <c r="E77" s="565">
        <v>0.74835717352255704</v>
      </c>
      <c r="F77" s="566">
        <v>44869.961718363003</v>
      </c>
      <c r="G77" s="567">
        <v>0.95058996050146705</v>
      </c>
      <c r="H77" s="566">
        <v>2332.263828699</v>
      </c>
      <c r="I77" s="567">
        <v>4.94100394985331E-2</v>
      </c>
    </row>
    <row r="78" spans="1:9" ht="20.25">
      <c r="A78" s="558" t="s">
        <v>1350</v>
      </c>
      <c r="B78" s="564">
        <v>121165.932953236</v>
      </c>
      <c r="C78" s="565">
        <v>0.24897932269563999</v>
      </c>
      <c r="D78" s="564">
        <v>365484.65168729302</v>
      </c>
      <c r="E78" s="565">
        <v>0.75102067730435995</v>
      </c>
      <c r="F78" s="566">
        <v>47880.450147162002</v>
      </c>
      <c r="G78" s="567">
        <v>0.95560922996847497</v>
      </c>
      <c r="H78" s="566">
        <v>2224.1832590489998</v>
      </c>
      <c r="I78" s="567">
        <v>4.4390770031525403E-2</v>
      </c>
    </row>
    <row r="79" spans="1:9" ht="20.25">
      <c r="A79" s="558" t="s">
        <v>1379</v>
      </c>
      <c r="B79" s="564">
        <v>129673.48714154999</v>
      </c>
      <c r="C79" s="565">
        <v>0.23517986584436601</v>
      </c>
      <c r="D79" s="564">
        <v>421706.56691190199</v>
      </c>
      <c r="E79" s="565">
        <v>0.76482013415563399</v>
      </c>
      <c r="F79" s="566">
        <v>89684.065961951506</v>
      </c>
      <c r="G79" s="567">
        <v>0.97103542192982595</v>
      </c>
      <c r="H79" s="566">
        <v>2675.1455936005</v>
      </c>
      <c r="I79" s="567">
        <v>2.8964578070174E-2</v>
      </c>
    </row>
    <row r="80" spans="1:9" ht="20.25">
      <c r="A80" s="558" t="s">
        <v>1475</v>
      </c>
      <c r="B80" s="564">
        <v>86577.885555492496</v>
      </c>
      <c r="C80" s="565">
        <v>0.285424350542204</v>
      </c>
      <c r="D80" s="564">
        <v>216752.52543090601</v>
      </c>
      <c r="E80" s="565">
        <v>0.71457564945779595</v>
      </c>
      <c r="F80" s="566">
        <v>79826.193898761499</v>
      </c>
      <c r="G80" s="567">
        <v>0.97793824071407898</v>
      </c>
      <c r="H80" s="566">
        <v>1800.8358822534999</v>
      </c>
      <c r="I80" s="567">
        <v>2.2061759285921499E-2</v>
      </c>
    </row>
    <row r="81" spans="1:9" ht="20.25">
      <c r="A81" s="558" t="s">
        <v>1456</v>
      </c>
      <c r="B81" s="564">
        <v>115044.284787757</v>
      </c>
      <c r="C81" s="565">
        <v>0.19410272494581701</v>
      </c>
      <c r="D81" s="564">
        <v>477653.65296592697</v>
      </c>
      <c r="E81" s="565">
        <v>0.80589727505418296</v>
      </c>
      <c r="F81" s="566">
        <v>116122.00241845001</v>
      </c>
      <c r="G81" s="567">
        <v>0.97795135822060597</v>
      </c>
      <c r="H81" s="566">
        <v>2618.0570357699999</v>
      </c>
      <c r="I81" s="567">
        <v>2.20486417793937E-2</v>
      </c>
    </row>
    <row r="82" spans="1:9" ht="20.25">
      <c r="A82" s="558" t="s">
        <v>1487</v>
      </c>
      <c r="B82" s="564">
        <v>190228.79717123299</v>
      </c>
      <c r="C82" s="565">
        <v>0.23110940234045499</v>
      </c>
      <c r="D82" s="564">
        <v>632882.66105927399</v>
      </c>
      <c r="E82" s="565">
        <v>0.76889059765954504</v>
      </c>
      <c r="F82" s="566">
        <v>125911.041890776</v>
      </c>
      <c r="G82" s="567">
        <v>0.97774900111017105</v>
      </c>
      <c r="H82" s="566">
        <v>2865.404567172</v>
      </c>
      <c r="I82" s="567">
        <v>2.22509988898296E-2</v>
      </c>
    </row>
    <row r="83" spans="1:9" ht="20.25">
      <c r="A83" s="558" t="s">
        <v>1519</v>
      </c>
      <c r="B83" s="564">
        <v>232302.68591564699</v>
      </c>
      <c r="C83" s="565">
        <v>0.207283329102014</v>
      </c>
      <c r="D83" s="564">
        <v>888398.56353852001</v>
      </c>
      <c r="E83" s="565">
        <v>0.79271667089798603</v>
      </c>
      <c r="F83" s="566">
        <v>125607.66547859</v>
      </c>
      <c r="G83" s="567">
        <v>0.97717387250732202</v>
      </c>
      <c r="H83" s="566">
        <v>2934.1109775225</v>
      </c>
      <c r="I83" s="567">
        <v>2.2826127492677699E-2</v>
      </c>
    </row>
    <row r="84" spans="1:9" ht="20.25">
      <c r="A84" s="558" t="s">
        <v>1543</v>
      </c>
      <c r="B84" s="564">
        <v>389609.358386643</v>
      </c>
      <c r="C84" s="565">
        <v>0.29902420828194398</v>
      </c>
      <c r="D84" s="564">
        <v>913326.48291249597</v>
      </c>
      <c r="E84" s="565">
        <v>0.70097579171805702</v>
      </c>
      <c r="F84" s="566">
        <v>215388.434781177</v>
      </c>
      <c r="G84" s="567">
        <v>0.98214129922634996</v>
      </c>
      <c r="H84" s="566">
        <v>3916.5012304154998</v>
      </c>
      <c r="I84" s="567">
        <v>1.7858700773650101E-2</v>
      </c>
    </row>
    <row r="85" spans="1:9" ht="20.25">
      <c r="A85" s="558" t="s">
        <v>1604</v>
      </c>
      <c r="B85" s="564">
        <v>357155.39471474203</v>
      </c>
      <c r="C85" s="565">
        <v>0.23961090336819901</v>
      </c>
      <c r="D85" s="564">
        <v>1133408.6392846501</v>
      </c>
      <c r="E85" s="565">
        <v>0.76038909663180099</v>
      </c>
      <c r="F85" s="566">
        <v>49423.801362239501</v>
      </c>
      <c r="G85" s="567">
        <v>0.90882943378956504</v>
      </c>
      <c r="H85" s="566">
        <v>4958.0215901225001</v>
      </c>
      <c r="I85" s="567">
        <v>9.1170566210435497E-2</v>
      </c>
    </row>
    <row r="86" spans="1:9" ht="20.25">
      <c r="A86" s="558" t="s">
        <v>1697</v>
      </c>
      <c r="B86" s="564">
        <v>702766.79997489799</v>
      </c>
      <c r="C86" s="565">
        <v>0.208920415460641</v>
      </c>
      <c r="D86" s="564">
        <v>2661034.6668439098</v>
      </c>
      <c r="E86" s="565">
        <v>0.791079584539359</v>
      </c>
      <c r="F86" s="566">
        <v>92277.875636113502</v>
      </c>
      <c r="G86" s="567">
        <v>0.92155501174366194</v>
      </c>
      <c r="H86" s="566">
        <v>7854.9156353654998</v>
      </c>
      <c r="I86" s="567">
        <v>7.8444988256337903E-2</v>
      </c>
    </row>
    <row r="87" spans="1:9" ht="20.25">
      <c r="A87" s="558" t="s">
        <v>1746</v>
      </c>
      <c r="B87" s="564">
        <v>463515.82612621901</v>
      </c>
      <c r="C87" s="565">
        <v>0.194033739436338</v>
      </c>
      <c r="D87" s="564">
        <v>1925325.55513417</v>
      </c>
      <c r="E87" s="565">
        <v>0.80596626056366205</v>
      </c>
      <c r="F87" s="566">
        <v>164772.38073494399</v>
      </c>
      <c r="G87" s="567">
        <v>0.965368345473268</v>
      </c>
      <c r="H87" s="566">
        <v>5911.0495925389996</v>
      </c>
      <c r="I87" s="567">
        <v>3.4631654526732503E-2</v>
      </c>
    </row>
    <row r="88" spans="1:9" ht="20.25">
      <c r="A88" s="558" t="s">
        <v>1778</v>
      </c>
      <c r="B88" s="564">
        <v>1015760.0308743</v>
      </c>
      <c r="C88" s="565">
        <v>0.198628759500632</v>
      </c>
      <c r="D88" s="564">
        <v>4098101.7957212301</v>
      </c>
      <c r="E88" s="565">
        <v>0.80137124049936803</v>
      </c>
      <c r="F88" s="566">
        <v>391129.78626667999</v>
      </c>
      <c r="G88" s="567">
        <v>0.97818630467894996</v>
      </c>
      <c r="H88" s="566">
        <v>8722.2505036085004</v>
      </c>
      <c r="I88" s="567">
        <v>2.1813695321050399E-2</v>
      </c>
    </row>
    <row r="89" spans="1:9" ht="20.25">
      <c r="A89" s="558" t="s">
        <v>1823</v>
      </c>
      <c r="B89" s="564">
        <v>964253.60114222695</v>
      </c>
      <c r="C89" s="565">
        <v>0.21668589330785401</v>
      </c>
      <c r="D89" s="564">
        <v>3485752.7487047999</v>
      </c>
      <c r="E89" s="565">
        <v>0.78331410669214596</v>
      </c>
      <c r="F89" s="566">
        <v>182506.70859041001</v>
      </c>
      <c r="G89" s="567">
        <v>0.973970283224043</v>
      </c>
      <c r="H89" s="566">
        <v>4877.5594247034996</v>
      </c>
      <c r="I89" s="567">
        <v>2.60297167759574E-2</v>
      </c>
    </row>
    <row r="90" spans="1:9" ht="20.25">
      <c r="A90" s="558" t="s">
        <v>1855</v>
      </c>
      <c r="B90" s="564">
        <v>699803.04407837905</v>
      </c>
      <c r="C90" s="565">
        <v>0.25578757565577598</v>
      </c>
      <c r="D90" s="564">
        <v>2036072.7789918301</v>
      </c>
      <c r="E90" s="565">
        <v>0.74421242434422397</v>
      </c>
      <c r="F90" s="566">
        <v>194805.62012871701</v>
      </c>
      <c r="G90" s="567">
        <v>0.96954639196398895</v>
      </c>
      <c r="H90" s="566">
        <v>6118.8758452234997</v>
      </c>
      <c r="I90" s="567">
        <v>3.0453608036011201E-2</v>
      </c>
    </row>
    <row r="91" spans="1:9" ht="20.25">
      <c r="A91" s="558" t="s">
        <v>1895</v>
      </c>
      <c r="B91" s="564">
        <v>595849.75165688596</v>
      </c>
      <c r="C91" s="565">
        <v>0.25707272862028202</v>
      </c>
      <c r="D91" s="564">
        <v>1721975.8491169999</v>
      </c>
      <c r="E91" s="565">
        <v>0.74292727137971803</v>
      </c>
      <c r="F91" s="566">
        <v>108174.544300971</v>
      </c>
      <c r="G91" s="567">
        <v>0.96237747138952201</v>
      </c>
      <c r="H91" s="566">
        <v>4228.9018694634997</v>
      </c>
      <c r="I91" s="567">
        <v>3.7622528610478198E-2</v>
      </c>
    </row>
    <row r="92" spans="1:9" ht="20.25">
      <c r="A92" s="558" t="s">
        <v>1937</v>
      </c>
      <c r="B92" s="564">
        <v>317121.18983078899</v>
      </c>
      <c r="C92" s="565">
        <v>0.233116748786343</v>
      </c>
      <c r="D92" s="564">
        <v>1043232.33037654</v>
      </c>
      <c r="E92" s="565">
        <v>0.76688325121365697</v>
      </c>
      <c r="F92" s="566">
        <v>570873.65587776504</v>
      </c>
      <c r="G92" s="567">
        <v>0.99103214666039596</v>
      </c>
      <c r="H92" s="566">
        <v>5165.8376961909998</v>
      </c>
      <c r="I92" s="567">
        <v>8.9678533396040094E-3</v>
      </c>
    </row>
    <row r="93" spans="1:9" ht="20.25">
      <c r="A93" s="558" t="s">
        <v>1976</v>
      </c>
      <c r="B93" s="564">
        <v>686613.43382991396</v>
      </c>
      <c r="C93" s="565">
        <v>0.166416903461204</v>
      </c>
      <c r="D93" s="564">
        <v>3439250.1025624699</v>
      </c>
      <c r="E93" s="565">
        <v>0.83358309653879603</v>
      </c>
      <c r="F93" s="566">
        <v>551972.95204859297</v>
      </c>
      <c r="G93" s="567">
        <v>0.99210084256917297</v>
      </c>
      <c r="H93" s="566">
        <v>4394.8367531864997</v>
      </c>
      <c r="I93" s="567">
        <v>7.8991574308272406E-3</v>
      </c>
    </row>
    <row r="94" spans="1:9" ht="20.25">
      <c r="A94" s="558" t="s">
        <v>2056</v>
      </c>
      <c r="B94" s="564">
        <v>515274.576968765</v>
      </c>
      <c r="C94" s="565">
        <v>0.16948172228413799</v>
      </c>
      <c r="D94" s="564">
        <v>2525021.2733701998</v>
      </c>
      <c r="E94" s="565">
        <v>0.83051827771586195</v>
      </c>
      <c r="F94" s="566">
        <v>801505.06666415103</v>
      </c>
      <c r="G94" s="567">
        <v>0.99403258984296405</v>
      </c>
      <c r="H94" s="566">
        <v>4811.6224001099999</v>
      </c>
      <c r="I94" s="567">
        <v>5.9674101570363599E-3</v>
      </c>
    </row>
    <row r="95" spans="1:9" ht="20.25">
      <c r="A95" s="558" t="s">
        <v>2101</v>
      </c>
      <c r="B95" s="564">
        <v>431135.65204530797</v>
      </c>
      <c r="C95" s="565">
        <v>0.19283529546768</v>
      </c>
      <c r="D95" s="564">
        <v>1804635.8181084499</v>
      </c>
      <c r="E95" s="565">
        <v>0.80716470453232003</v>
      </c>
      <c r="F95" s="566">
        <v>1316691.9148406901</v>
      </c>
      <c r="G95" s="567">
        <v>0.99584701446599899</v>
      </c>
      <c r="H95" s="566">
        <v>5491.0065458210001</v>
      </c>
      <c r="I95" s="567">
        <v>4.1529855340007296E-3</v>
      </c>
    </row>
    <row r="96" spans="1:9" ht="20.25">
      <c r="A96" s="558" t="s">
        <v>2322</v>
      </c>
      <c r="B96" s="564">
        <v>525170.54455864895</v>
      </c>
      <c r="C96" s="565">
        <v>0.41683794502697402</v>
      </c>
      <c r="D96" s="564">
        <v>734720.86126013997</v>
      </c>
      <c r="E96" s="565">
        <v>0.58316205497302598</v>
      </c>
      <c r="F96" s="566">
        <v>3134332.28788976</v>
      </c>
      <c r="G96" s="567">
        <v>0.99834241438895199</v>
      </c>
      <c r="H96" s="566">
        <v>5204.0502594789996</v>
      </c>
      <c r="I96" s="567">
        <v>1.65758561104816E-3</v>
      </c>
    </row>
    <row r="97" spans="1:9" ht="20.25">
      <c r="A97" s="558" t="s">
        <v>2387</v>
      </c>
      <c r="B97" s="564">
        <v>459410.31095732999</v>
      </c>
      <c r="C97" s="565">
        <v>0.55140100223960298</v>
      </c>
      <c r="D97" s="564">
        <v>373758.85103432799</v>
      </c>
      <c r="E97" s="565">
        <v>0.44859899776039702</v>
      </c>
      <c r="F97" s="566">
        <v>2164326.0321353502</v>
      </c>
      <c r="G97" s="567">
        <v>0.99827789576966397</v>
      </c>
      <c r="H97" s="566">
        <v>3733.6247066685</v>
      </c>
      <c r="I97" s="567">
        <v>1.7221042303360199E-3</v>
      </c>
    </row>
    <row r="98" spans="1:9" ht="20.25">
      <c r="A98" s="558" t="s">
        <v>2436</v>
      </c>
      <c r="B98" s="564">
        <v>194341.60833769999</v>
      </c>
      <c r="C98" s="565">
        <v>0.36862746061450202</v>
      </c>
      <c r="D98" s="564">
        <v>332861.67709776998</v>
      </c>
      <c r="E98" s="565">
        <v>0.63137253938549698</v>
      </c>
      <c r="F98" s="566">
        <v>1306889.9452504099</v>
      </c>
      <c r="G98" s="567">
        <v>0.99645860571553402</v>
      </c>
      <c r="H98" s="566">
        <v>4644.6611590174998</v>
      </c>
      <c r="I98" s="567">
        <v>3.54139428446584E-3</v>
      </c>
    </row>
    <row r="99" spans="1:9" ht="20.25">
      <c r="A99" s="558" t="s">
        <v>2494</v>
      </c>
      <c r="B99" s="564">
        <v>392684.48014823598</v>
      </c>
      <c r="C99" s="565">
        <v>0.42824590540338497</v>
      </c>
      <c r="D99" s="564">
        <v>524275.78775753098</v>
      </c>
      <c r="E99" s="565">
        <v>0.57175409459661497</v>
      </c>
      <c r="F99" s="566">
        <v>1113323.2923725001</v>
      </c>
      <c r="G99" s="567">
        <v>0.99611902180483902</v>
      </c>
      <c r="H99" s="566">
        <v>4337.6176212695</v>
      </c>
      <c r="I99" s="567">
        <v>3.8809781951608798E-3</v>
      </c>
    </row>
    <row r="100" spans="1:9" ht="20.25">
      <c r="A100" s="558" t="s">
        <v>2541</v>
      </c>
      <c r="B100" s="564">
        <v>302346.373571751</v>
      </c>
      <c r="C100" s="565">
        <v>0.23246322879301001</v>
      </c>
      <c r="D100" s="564">
        <v>998273.83695180598</v>
      </c>
      <c r="E100" s="565">
        <v>0.76753677120699004</v>
      </c>
      <c r="F100" s="566">
        <v>1909230.6412502599</v>
      </c>
      <c r="G100" s="567">
        <v>0.99778886405470002</v>
      </c>
      <c r="H100" s="566">
        <v>4230.9236460925003</v>
      </c>
      <c r="I100" s="567">
        <v>2.2111359453000998E-3</v>
      </c>
    </row>
    <row r="101" spans="1:9" ht="20.25">
      <c r="A101" s="558" t="s">
        <v>2583</v>
      </c>
      <c r="B101" s="564">
        <v>314226.232069458</v>
      </c>
      <c r="C101" s="565">
        <v>0.262808106007695</v>
      </c>
      <c r="D101" s="564">
        <v>881422.70297616802</v>
      </c>
      <c r="E101" s="565">
        <v>0.737191893992305</v>
      </c>
      <c r="F101" s="566">
        <v>1069843.56336057</v>
      </c>
      <c r="G101" s="567">
        <v>0.99537620477911304</v>
      </c>
      <c r="H101" s="566">
        <v>4969.716506797</v>
      </c>
      <c r="I101" s="567">
        <v>4.62379522088737E-3</v>
      </c>
    </row>
    <row r="102" spans="1:9" ht="20.25">
      <c r="A102" s="558" t="s">
        <v>2631</v>
      </c>
      <c r="B102" s="564">
        <v>618421.564357745</v>
      </c>
      <c r="C102" s="565">
        <v>0.27179292404595801</v>
      </c>
      <c r="D102" s="564">
        <v>1656919.3648754801</v>
      </c>
      <c r="E102" s="565">
        <v>0.72820707595404199</v>
      </c>
      <c r="F102" s="566">
        <v>3228665.8496814701</v>
      </c>
      <c r="G102" s="567">
        <v>0.99794011089187495</v>
      </c>
      <c r="H102" s="566">
        <v>6664.4215869714999</v>
      </c>
      <c r="I102" s="567">
        <v>2.0598891081245502E-3</v>
      </c>
    </row>
    <row r="103" spans="1:9" ht="20.25">
      <c r="A103" s="558" t="s">
        <v>2680</v>
      </c>
      <c r="B103" s="564">
        <v>262712.88017187099</v>
      </c>
      <c r="C103" s="565">
        <v>0.250683751826276</v>
      </c>
      <c r="D103" s="564">
        <v>785272.39313746896</v>
      </c>
      <c r="E103" s="565">
        <v>0.749316248173724</v>
      </c>
      <c r="F103" s="566">
        <v>3805814.7459972901</v>
      </c>
      <c r="G103" s="567">
        <v>0.99886711467856304</v>
      </c>
      <c r="H103" s="566">
        <v>4316.4416952869997</v>
      </c>
      <c r="I103" s="567">
        <v>1.1328853214371999E-3</v>
      </c>
    </row>
    <row r="104" spans="1:9" ht="20.25">
      <c r="A104" s="558" t="s">
        <v>2733</v>
      </c>
      <c r="B104" s="564">
        <v>309372.1468612664</v>
      </c>
      <c r="C104" s="565">
        <v>0.29971933370925646</v>
      </c>
      <c r="D104" s="564">
        <v>722834.02760385396</v>
      </c>
      <c r="E104" s="565">
        <v>0.70028066629074359</v>
      </c>
      <c r="F104" s="566">
        <v>3105230.2175585977</v>
      </c>
      <c r="G104" s="567">
        <v>0.99807423295689912</v>
      </c>
      <c r="H104" s="566">
        <v>5991.4882247779997</v>
      </c>
      <c r="I104" s="567">
        <v>1.9257670431009676E-3</v>
      </c>
    </row>
    <row r="105" spans="1:9" ht="20.25">
      <c r="A105" s="558" t="s">
        <v>2904</v>
      </c>
      <c r="B105" s="564">
        <v>243021.78842252449</v>
      </c>
      <c r="C105" s="565">
        <v>0.32231858317671391</v>
      </c>
      <c r="D105" s="564">
        <v>510958.28318037698</v>
      </c>
      <c r="E105" s="565">
        <v>0.67768141682328609</v>
      </c>
      <c r="F105" s="566">
        <v>4370487.4338548649</v>
      </c>
      <c r="G105" s="567">
        <v>0.99880921462714589</v>
      </c>
      <c r="H105" s="566">
        <v>5210.5171160440004</v>
      </c>
      <c r="I105" s="567">
        <v>1.1907853728541425E-3</v>
      </c>
    </row>
    <row r="106" spans="1:9" ht="20.25">
      <c r="A106" s="558" t="s">
        <v>2992</v>
      </c>
      <c r="B106" s="564">
        <v>216095.0417239425</v>
      </c>
      <c r="C106" s="565">
        <v>0.32309517348417527</v>
      </c>
      <c r="D106" s="564">
        <v>452732.781959182</v>
      </c>
      <c r="E106" s="565">
        <v>0.67690482651582473</v>
      </c>
      <c r="F106" s="566">
        <v>6079717.8012195639</v>
      </c>
      <c r="G106" s="567">
        <v>0.99930467975247073</v>
      </c>
      <c r="H106" s="566">
        <v>4230.2922943369995</v>
      </c>
      <c r="I106" s="567">
        <v>6.9532024752921797E-4</v>
      </c>
    </row>
    <row r="107" spans="1:9" ht="20.25">
      <c r="A107" s="558" t="s">
        <v>3103</v>
      </c>
      <c r="B107" s="564">
        <v>264159.57607058651</v>
      </c>
      <c r="C107" s="565">
        <v>0.37967274049128574</v>
      </c>
      <c r="D107" s="564">
        <v>431596.39452864998</v>
      </c>
      <c r="E107" s="565">
        <v>0.62032725950871437</v>
      </c>
      <c r="F107" s="566">
        <v>6786980.9632722698</v>
      </c>
      <c r="G107" s="567">
        <v>0.9994586537824024</v>
      </c>
      <c r="H107" s="566">
        <v>3676.0965143179997</v>
      </c>
      <c r="I107" s="567">
        <v>5.4134621759761338E-4</v>
      </c>
    </row>
    <row r="108" spans="1:9" ht="20.25">
      <c r="A108" s="558" t="s">
        <v>3195</v>
      </c>
      <c r="B108" s="564">
        <v>428411.5933629655</v>
      </c>
      <c r="C108" s="565">
        <v>0.48867424605243737</v>
      </c>
      <c r="D108" s="564">
        <v>448269.74768113502</v>
      </c>
      <c r="E108" s="565">
        <v>0.51132575394756274</v>
      </c>
      <c r="F108" s="566">
        <v>7588796.8692890992</v>
      </c>
      <c r="G108" s="567">
        <v>0.99883440423725678</v>
      </c>
      <c r="H108" s="566">
        <v>8855.7917484999998</v>
      </c>
      <c r="I108" s="567">
        <v>1.1655957627431969E-3</v>
      </c>
    </row>
    <row r="109" spans="1:9" ht="20.25">
      <c r="A109" s="558" t="s">
        <v>3292</v>
      </c>
      <c r="B109" s="564">
        <v>273078.19212949253</v>
      </c>
      <c r="C109" s="565">
        <v>0.25335173279436496</v>
      </c>
      <c r="D109" s="564">
        <v>804783.75543862896</v>
      </c>
      <c r="E109" s="565">
        <v>0.74664826720563515</v>
      </c>
      <c r="F109" s="566">
        <v>5845041.4533826048</v>
      </c>
      <c r="G109" s="567">
        <v>0.99910054888058675</v>
      </c>
      <c r="H109" s="566">
        <v>5262.0620458590001</v>
      </c>
      <c r="I109" s="567">
        <v>8.9945111941318106E-4</v>
      </c>
    </row>
    <row r="110" spans="1:9" ht="20.25">
      <c r="A110" s="558" t="s">
        <v>3381</v>
      </c>
      <c r="B110" s="564">
        <v>330878.64844393847</v>
      </c>
      <c r="C110" s="565">
        <v>0.25900150570572772</v>
      </c>
      <c r="D110" s="564">
        <v>946637.66383524996</v>
      </c>
      <c r="E110" s="565">
        <v>0.74099849429427223</v>
      </c>
      <c r="F110" s="566">
        <v>7247961.7556959642</v>
      </c>
      <c r="G110" s="567">
        <v>0.99917898743015321</v>
      </c>
      <c r="H110" s="566">
        <v>5955.5572945945005</v>
      </c>
      <c r="I110" s="567">
        <v>8.2101256984679007E-4</v>
      </c>
    </row>
    <row r="111" spans="1:9" ht="20.25">
      <c r="A111" s="558" t="s">
        <v>5256</v>
      </c>
      <c r="B111" s="564">
        <v>372292.41347660602</v>
      </c>
      <c r="C111" s="565">
        <v>0.33355104027251964</v>
      </c>
      <c r="D111" s="564">
        <v>743855.84728862403</v>
      </c>
      <c r="E111" s="565">
        <v>0.66644895972748031</v>
      </c>
      <c r="F111" s="566">
        <v>7996380.054802767</v>
      </c>
      <c r="G111" s="567">
        <v>0.99926904197808075</v>
      </c>
      <c r="H111" s="566">
        <v>5849.2937355514996</v>
      </c>
      <c r="I111" s="567">
        <v>7.3095802191922021E-4</v>
      </c>
    </row>
    <row r="112" spans="1:9" ht="20.25">
      <c r="A112" s="558" t="s">
        <v>5332</v>
      </c>
      <c r="B112" s="564">
        <v>324446.42074403918</v>
      </c>
      <c r="C112" s="565">
        <v>0.41982436073489843</v>
      </c>
      <c r="D112" s="564">
        <v>448368.23959653499</v>
      </c>
      <c r="E112" s="565">
        <v>0.58017563926510163</v>
      </c>
      <c r="F112" s="566">
        <v>6309557.9513364555</v>
      </c>
      <c r="G112" s="567">
        <v>0.99914638447420057</v>
      </c>
      <c r="H112" s="566">
        <v>5390.5380751849998</v>
      </c>
      <c r="I112" s="567">
        <v>8.5361552579936125E-4</v>
      </c>
    </row>
    <row r="113" spans="1:9" ht="20.25">
      <c r="A113" s="558" t="s">
        <v>5422</v>
      </c>
      <c r="B113" s="564">
        <v>280244.79942447651</v>
      </c>
      <c r="C113" s="565">
        <v>0.39953107076733363</v>
      </c>
      <c r="D113" s="564">
        <v>421189.50676413195</v>
      </c>
      <c r="E113" s="565">
        <v>0.60046892923266626</v>
      </c>
      <c r="F113" s="566">
        <v>8955172.7356172595</v>
      </c>
      <c r="G113" s="567">
        <v>0.99931844649855806</v>
      </c>
      <c r="H113" s="566">
        <v>6107.5919846799998</v>
      </c>
      <c r="I113" s="567">
        <v>6.8155350144195371E-4</v>
      </c>
    </row>
    <row r="114" spans="1:9" ht="20.25">
      <c r="A114" s="558" t="s">
        <v>5606</v>
      </c>
      <c r="B114" s="564">
        <v>269298.13293130149</v>
      </c>
      <c r="C114" s="565">
        <v>0.37742739997096958</v>
      </c>
      <c r="D114" s="564">
        <v>444211.62537457398</v>
      </c>
      <c r="E114" s="565">
        <v>0.62257260002903048</v>
      </c>
      <c r="F114" s="566">
        <v>7636728.8400602611</v>
      </c>
      <c r="G114" s="567">
        <v>0.99917985623550221</v>
      </c>
      <c r="H114" s="566">
        <v>6268.3564928270007</v>
      </c>
      <c r="I114" s="567">
        <v>8.2014376449777635E-4</v>
      </c>
    </row>
    <row r="115" spans="1:9" ht="20.25">
      <c r="A115" s="558" t="s">
        <v>5749</v>
      </c>
      <c r="B115" s="564">
        <v>165954.013937932</v>
      </c>
      <c r="C115" s="565">
        <v>0.37419431070650977</v>
      </c>
      <c r="D115" s="564">
        <v>277542.87842421304</v>
      </c>
      <c r="E115" s="565">
        <v>0.62580568929349034</v>
      </c>
      <c r="F115" s="566">
        <v>6347000.1757740807</v>
      </c>
      <c r="G115" s="567">
        <v>0.99908484114691221</v>
      </c>
      <c r="H115" s="566">
        <v>5813.8339830499999</v>
      </c>
      <c r="I115" s="567">
        <v>9.1515885308788756E-4</v>
      </c>
    </row>
    <row r="116" spans="1:9" ht="20.25">
      <c r="A116" s="558" t="s">
        <v>5946</v>
      </c>
      <c r="B116" s="564">
        <v>369764.36963416805</v>
      </c>
      <c r="C116" s="565">
        <v>0.40953365586208362</v>
      </c>
      <c r="D116" s="564">
        <v>533126.91742208204</v>
      </c>
      <c r="E116" s="565">
        <v>0.59046634413791643</v>
      </c>
      <c r="F116" s="566">
        <v>8395359.1587986704</v>
      </c>
      <c r="G116" s="567">
        <v>0.99913604353087182</v>
      </c>
      <c r="H116" s="566">
        <v>7259.496745075</v>
      </c>
      <c r="I116" s="567">
        <v>8.6395646912828139E-4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17" sqref="F17"/>
    </sheetView>
  </sheetViews>
  <sheetFormatPr defaultColWidth="9.125" defaultRowHeight="15"/>
  <cols>
    <col min="1" max="1" width="9.25" style="95" customWidth="1"/>
    <col min="2" max="2" width="36.875" style="95" customWidth="1"/>
    <col min="3" max="3" width="13.125" style="95" customWidth="1"/>
    <col min="4" max="4" width="12.25" style="95" customWidth="1"/>
    <col min="5" max="5" width="16.375" style="95" customWidth="1"/>
    <col min="6" max="6" width="17.875" style="95" customWidth="1"/>
    <col min="7" max="16384" width="9.125" style="95"/>
  </cols>
  <sheetData>
    <row r="1" spans="1:5">
      <c r="A1" s="97"/>
      <c r="B1" s="98"/>
      <c r="C1" s="950" t="s">
        <v>5751</v>
      </c>
      <c r="D1" s="950" t="s">
        <v>5949</v>
      </c>
      <c r="E1" s="950" t="s">
        <v>1476</v>
      </c>
    </row>
    <row r="2" spans="1:5" ht="15.75" customHeight="1">
      <c r="A2" s="1432" t="s">
        <v>22</v>
      </c>
      <c r="B2" s="99" t="s">
        <v>204</v>
      </c>
      <c r="C2" s="945">
        <v>580222.63674334902</v>
      </c>
      <c r="D2" s="945">
        <v>1110533.5108318678</v>
      </c>
      <c r="E2" s="452">
        <v>0.91397825680333145</v>
      </c>
    </row>
    <row r="3" spans="1:5" ht="17.25">
      <c r="A3" s="1433"/>
      <c r="B3" s="100" t="s">
        <v>205</v>
      </c>
      <c r="C3" s="946">
        <v>328462.56048688199</v>
      </c>
      <c r="D3" s="946">
        <v>613803.54555485095</v>
      </c>
      <c r="E3" s="453">
        <v>0.86871692361225694</v>
      </c>
    </row>
    <row r="4" spans="1:5" ht="17.25">
      <c r="A4" s="1433"/>
      <c r="B4" s="100" t="s">
        <v>206</v>
      </c>
      <c r="C4" s="946">
        <v>251760.076256467</v>
      </c>
      <c r="D4" s="946">
        <v>496729.96527701698</v>
      </c>
      <c r="E4" s="453">
        <v>0.97302913417852688</v>
      </c>
    </row>
    <row r="5" spans="1:5" ht="17.25">
      <c r="A5" s="1433"/>
      <c r="B5" s="100" t="s">
        <v>207</v>
      </c>
      <c r="C5" s="946">
        <v>297334.739310737</v>
      </c>
      <c r="D5" s="946">
        <v>549046.89076379605</v>
      </c>
      <c r="E5" s="453">
        <v>0.84656152872201407</v>
      </c>
    </row>
    <row r="6" spans="1:5" ht="17.25">
      <c r="A6" s="1433"/>
      <c r="B6" s="100" t="s">
        <v>208</v>
      </c>
      <c r="C6" s="946">
        <v>282887.89743261202</v>
      </c>
      <c r="D6" s="946">
        <v>561486.62006807199</v>
      </c>
      <c r="E6" s="453">
        <v>0.98483789926653253</v>
      </c>
    </row>
    <row r="7" spans="1:5" ht="16.5">
      <c r="A7" s="1433"/>
      <c r="B7" s="99" t="s">
        <v>2469</v>
      </c>
      <c r="C7" s="945">
        <v>104206</v>
      </c>
      <c r="D7" s="945">
        <v>188022</v>
      </c>
      <c r="E7" s="452">
        <v>0.80432988503541059</v>
      </c>
    </row>
    <row r="8" spans="1:5" ht="17.25">
      <c r="A8" s="1433"/>
      <c r="B8" s="100" t="s">
        <v>2470</v>
      </c>
      <c r="C8" s="946">
        <v>58773</v>
      </c>
      <c r="D8" s="946">
        <v>93023</v>
      </c>
      <c r="E8" s="453">
        <v>0.58275058275058278</v>
      </c>
    </row>
    <row r="9" spans="1:5" ht="17.25">
      <c r="A9" s="1433"/>
      <c r="B9" s="100" t="s">
        <v>2471</v>
      </c>
      <c r="C9" s="946">
        <v>45433</v>
      </c>
      <c r="D9" s="946">
        <v>94999</v>
      </c>
      <c r="E9" s="453">
        <v>1.0909691193625779</v>
      </c>
    </row>
    <row r="10" spans="1:5" ht="17.25">
      <c r="A10" s="1433"/>
      <c r="B10" s="100" t="s">
        <v>2472</v>
      </c>
      <c r="C10" s="946">
        <v>49870</v>
      </c>
      <c r="D10" s="946">
        <v>80168</v>
      </c>
      <c r="E10" s="453">
        <v>0.60753960296771603</v>
      </c>
    </row>
    <row r="11" spans="1:5" ht="17.25">
      <c r="A11" s="1434"/>
      <c r="B11" s="101" t="s">
        <v>2473</v>
      </c>
      <c r="C11" s="946">
        <v>54336</v>
      </c>
      <c r="D11" s="946">
        <v>107853</v>
      </c>
      <c r="E11" s="454">
        <v>0.98492712014134276</v>
      </c>
    </row>
    <row r="12" spans="1:5">
      <c r="A12" s="97"/>
      <c r="B12" s="98"/>
      <c r="C12" s="950" t="s">
        <v>5751</v>
      </c>
      <c r="D12" s="950" t="s">
        <v>5949</v>
      </c>
      <c r="E12" s="950" t="s">
        <v>1476</v>
      </c>
    </row>
    <row r="13" spans="1:5" ht="16.5" customHeight="1">
      <c r="A13" s="1435" t="s">
        <v>18</v>
      </c>
      <c r="B13" s="102" t="s">
        <v>209</v>
      </c>
      <c r="C13" s="945">
        <v>6670123.0022812961</v>
      </c>
      <c r="D13" s="945">
        <v>8964949.7823447734</v>
      </c>
      <c r="E13" s="452">
        <v>0.34404564642640123</v>
      </c>
    </row>
    <row r="14" spans="1:5" ht="17.25">
      <c r="A14" s="1436"/>
      <c r="B14" s="103" t="s">
        <v>210</v>
      </c>
      <c r="C14" s="946">
        <v>6524522.5034327898</v>
      </c>
      <c r="D14" s="946">
        <v>8712373.4998955391</v>
      </c>
      <c r="E14" s="453">
        <v>0.33532737381343103</v>
      </c>
    </row>
    <row r="15" spans="1:5" ht="17.25">
      <c r="A15" s="1436"/>
      <c r="B15" s="103" t="s">
        <v>211</v>
      </c>
      <c r="C15" s="946">
        <v>145600.49884850599</v>
      </c>
      <c r="D15" s="946">
        <v>252576.282449235</v>
      </c>
      <c r="E15" s="453">
        <v>0.73472127119588304</v>
      </c>
    </row>
    <row r="16" spans="1:5" ht="17.25">
      <c r="A16" s="1436"/>
      <c r="B16" s="103" t="s">
        <v>212</v>
      </c>
      <c r="C16" s="946">
        <v>6516080.0802665995</v>
      </c>
      <c r="D16" s="946">
        <v>8708678.7677442897</v>
      </c>
      <c r="E16" s="453">
        <v>0.33649044524756389</v>
      </c>
    </row>
    <row r="17" spans="1:5" ht="17.25">
      <c r="A17" s="1436"/>
      <c r="B17" s="103" t="s">
        <v>213</v>
      </c>
      <c r="C17" s="946">
        <v>154042.922014699</v>
      </c>
      <c r="D17" s="946">
        <v>256271.014600489</v>
      </c>
      <c r="E17" s="453">
        <v>0.66363381873550309</v>
      </c>
    </row>
    <row r="18" spans="1:5" ht="16.5">
      <c r="A18" s="1436"/>
      <c r="B18" s="102" t="s">
        <v>2475</v>
      </c>
      <c r="C18" s="945">
        <v>61774</v>
      </c>
      <c r="D18" s="945">
        <v>105050</v>
      </c>
      <c r="E18" s="452">
        <v>0.70055363097743384</v>
      </c>
    </row>
    <row r="19" spans="1:5" ht="17.25">
      <c r="A19" s="1436"/>
      <c r="B19" s="103" t="s">
        <v>2474</v>
      </c>
      <c r="C19" s="946">
        <v>32269</v>
      </c>
      <c r="D19" s="946">
        <v>49582</v>
      </c>
      <c r="E19" s="453">
        <v>0.53652111934054347</v>
      </c>
    </row>
    <row r="20" spans="1:5" ht="17.25">
      <c r="A20" s="1436"/>
      <c r="B20" s="103" t="s">
        <v>2476</v>
      </c>
      <c r="C20" s="946">
        <v>29505</v>
      </c>
      <c r="D20" s="946">
        <v>55468</v>
      </c>
      <c r="E20" s="453">
        <v>0.87995255041518394</v>
      </c>
    </row>
    <row r="21" spans="1:5" ht="17.25">
      <c r="A21" s="1436"/>
      <c r="B21" s="103" t="s">
        <v>2477</v>
      </c>
      <c r="C21" s="946">
        <v>31828</v>
      </c>
      <c r="D21" s="946">
        <v>56319</v>
      </c>
      <c r="E21" s="453">
        <v>0.76947970340580629</v>
      </c>
    </row>
    <row r="22" spans="1:5" ht="18" thickBot="1">
      <c r="A22" s="1437"/>
      <c r="B22" s="104" t="s">
        <v>2478</v>
      </c>
      <c r="C22" s="947">
        <v>29947</v>
      </c>
      <c r="D22" s="947">
        <v>48731</v>
      </c>
      <c r="E22" s="454">
        <v>0.62724145991251201</v>
      </c>
    </row>
    <row r="23" spans="1:5">
      <c r="A23" s="97"/>
      <c r="B23" s="98"/>
      <c r="C23" s="950" t="s">
        <v>5751</v>
      </c>
      <c r="D23" s="950" t="s">
        <v>5949</v>
      </c>
      <c r="E23" s="950" t="s">
        <v>1476</v>
      </c>
    </row>
    <row r="24" spans="1:5" ht="16.5">
      <c r="A24" s="1435" t="s">
        <v>166</v>
      </c>
      <c r="B24" s="102" t="s">
        <v>1810</v>
      </c>
      <c r="C24" s="945">
        <v>11011.082736120999</v>
      </c>
      <c r="D24" s="945">
        <v>22742.103838202001</v>
      </c>
      <c r="E24" s="452">
        <v>1.0653830675159948</v>
      </c>
    </row>
    <row r="25" spans="1:5" ht="17.25">
      <c r="A25" s="1436"/>
      <c r="B25" s="103" t="s">
        <v>1811</v>
      </c>
      <c r="C25" s="946">
        <v>3391.1106173879998</v>
      </c>
      <c r="D25" s="946">
        <v>7584.4556430900002</v>
      </c>
      <c r="E25" s="453">
        <v>1.2365698140899695</v>
      </c>
    </row>
    <row r="26" spans="1:5" ht="17.25">
      <c r="A26" s="1436"/>
      <c r="B26" s="103" t="s">
        <v>1812</v>
      </c>
      <c r="C26" s="946">
        <v>7619.9721187329997</v>
      </c>
      <c r="D26" s="946">
        <v>15157.648195112</v>
      </c>
      <c r="E26" s="453">
        <v>0.98919995492481116</v>
      </c>
    </row>
    <row r="27" spans="1:5" ht="17.25">
      <c r="A27" s="1436"/>
      <c r="B27" s="103" t="s">
        <v>1813</v>
      </c>
      <c r="C27" s="946">
        <v>5394.0288479110004</v>
      </c>
      <c r="D27" s="946">
        <v>10637.751536247</v>
      </c>
      <c r="E27" s="453">
        <v>0.97213471343720914</v>
      </c>
    </row>
    <row r="28" spans="1:5" ht="17.25">
      <c r="A28" s="1436"/>
      <c r="B28" s="103" t="s">
        <v>1814</v>
      </c>
      <c r="C28" s="946">
        <v>5617.05388821</v>
      </c>
      <c r="D28" s="946">
        <v>12104.352301954999</v>
      </c>
      <c r="E28" s="453">
        <v>1.1549289970960777</v>
      </c>
    </row>
    <row r="29" spans="1:5" ht="16.5">
      <c r="A29" s="1436"/>
      <c r="B29" s="102" t="s">
        <v>2479</v>
      </c>
      <c r="C29" s="945">
        <v>408</v>
      </c>
      <c r="D29" s="945">
        <v>750</v>
      </c>
      <c r="E29" s="452">
        <v>0.83823529411764697</v>
      </c>
    </row>
    <row r="30" spans="1:5" ht="17.25">
      <c r="A30" s="1436"/>
      <c r="B30" s="103" t="s">
        <v>2480</v>
      </c>
      <c r="C30" s="946">
        <v>254</v>
      </c>
      <c r="D30" s="946">
        <v>451</v>
      </c>
      <c r="E30" s="453">
        <v>0.77559055118110232</v>
      </c>
    </row>
    <row r="31" spans="1:5" ht="17.25">
      <c r="A31" s="1436"/>
      <c r="B31" s="103" t="s">
        <v>2481</v>
      </c>
      <c r="C31" s="946">
        <v>154</v>
      </c>
      <c r="D31" s="946">
        <v>299</v>
      </c>
      <c r="E31" s="453">
        <v>0.94155844155844148</v>
      </c>
    </row>
    <row r="32" spans="1:5" ht="17.25">
      <c r="A32" s="1436"/>
      <c r="B32" s="103" t="s">
        <v>2482</v>
      </c>
      <c r="C32" s="946">
        <v>293</v>
      </c>
      <c r="D32" s="946">
        <v>513</v>
      </c>
      <c r="E32" s="453">
        <v>0.75085324232081918</v>
      </c>
    </row>
    <row r="33" spans="1:5" ht="18" thickBot="1">
      <c r="A33" s="1437"/>
      <c r="B33" s="104" t="s">
        <v>2483</v>
      </c>
      <c r="C33" s="946">
        <v>116</v>
      </c>
      <c r="D33" s="946">
        <v>237</v>
      </c>
      <c r="E33" s="454">
        <v>1.0431034482758621</v>
      </c>
    </row>
    <row r="34" spans="1:5">
      <c r="A34" s="97"/>
      <c r="B34" s="98"/>
      <c r="C34" s="950" t="s">
        <v>5751</v>
      </c>
      <c r="D34" s="950" t="s">
        <v>5949</v>
      </c>
      <c r="E34" s="950" t="s">
        <v>1476</v>
      </c>
    </row>
    <row r="35" spans="1:5" ht="16.5">
      <c r="A35" s="1435" t="s">
        <v>167</v>
      </c>
      <c r="B35" s="102" t="s">
        <v>1815</v>
      </c>
      <c r="C35" s="945">
        <v>0.17338000000000001</v>
      </c>
      <c r="D35" s="945">
        <v>0.89629999999999999</v>
      </c>
      <c r="E35" s="452">
        <v>4.1695697312262077</v>
      </c>
    </row>
    <row r="36" spans="1:5" ht="17.25">
      <c r="A36" s="1436"/>
      <c r="B36" s="103" t="s">
        <v>1816</v>
      </c>
      <c r="C36" s="946">
        <v>0.17338000000000001</v>
      </c>
      <c r="D36" s="946">
        <v>0.89629999999999999</v>
      </c>
      <c r="E36" s="453">
        <v>4.1695697312262077</v>
      </c>
    </row>
    <row r="37" spans="1:5" ht="17.25">
      <c r="A37" s="1436"/>
      <c r="B37" s="103" t="s">
        <v>1817</v>
      </c>
      <c r="C37" s="946">
        <v>0</v>
      </c>
      <c r="D37" s="946">
        <v>0</v>
      </c>
      <c r="E37" s="453" t="s">
        <v>306</v>
      </c>
    </row>
    <row r="38" spans="1:5" ht="17.25">
      <c r="A38" s="1436"/>
      <c r="B38" s="103" t="s">
        <v>1818</v>
      </c>
      <c r="C38" s="946">
        <v>0</v>
      </c>
      <c r="D38" s="946">
        <v>0.89629999999999999</v>
      </c>
      <c r="E38" s="453" t="s">
        <v>306</v>
      </c>
    </row>
    <row r="39" spans="1:5" ht="17.25">
      <c r="A39" s="1436"/>
      <c r="B39" s="103" t="s">
        <v>1819</v>
      </c>
      <c r="C39" s="946">
        <v>0.17338000000000001</v>
      </c>
      <c r="D39" s="946">
        <v>0</v>
      </c>
      <c r="E39" s="453">
        <v>-1</v>
      </c>
    </row>
    <row r="40" spans="1:5" ht="16.5">
      <c r="A40" s="1436"/>
      <c r="B40" s="102" t="s">
        <v>2484</v>
      </c>
      <c r="C40" s="945">
        <v>0</v>
      </c>
      <c r="D40" s="945">
        <v>0</v>
      </c>
      <c r="E40" s="452" t="s">
        <v>306</v>
      </c>
    </row>
    <row r="41" spans="1:5" ht="17.25">
      <c r="A41" s="1436"/>
      <c r="B41" s="103" t="s">
        <v>2485</v>
      </c>
      <c r="C41" s="946">
        <v>0</v>
      </c>
      <c r="D41" s="946">
        <v>0</v>
      </c>
      <c r="E41" s="453" t="s">
        <v>306</v>
      </c>
    </row>
    <row r="42" spans="1:5" ht="17.25">
      <c r="A42" s="1436"/>
      <c r="B42" s="103" t="s">
        <v>2486</v>
      </c>
      <c r="C42" s="946">
        <v>0</v>
      </c>
      <c r="D42" s="946">
        <v>0</v>
      </c>
      <c r="E42" s="453" t="s">
        <v>306</v>
      </c>
    </row>
    <row r="43" spans="1:5" ht="17.25">
      <c r="A43" s="1436"/>
      <c r="B43" s="103" t="s">
        <v>2487</v>
      </c>
      <c r="C43" s="946">
        <v>0</v>
      </c>
      <c r="D43" s="946">
        <v>0</v>
      </c>
      <c r="E43" s="453" t="s">
        <v>306</v>
      </c>
    </row>
    <row r="44" spans="1:5" ht="18" thickBot="1">
      <c r="A44" s="1437"/>
      <c r="B44" s="104" t="s">
        <v>2488</v>
      </c>
      <c r="C44" s="947">
        <v>0</v>
      </c>
      <c r="D44" s="947">
        <v>0</v>
      </c>
      <c r="E44" s="454"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K38" sqref="K38"/>
    </sheetView>
  </sheetViews>
  <sheetFormatPr defaultColWidth="9.125" defaultRowHeight="15"/>
  <cols>
    <col min="1" max="1" width="5.625" style="95" customWidth="1"/>
    <col min="2" max="2" width="16.75" style="95" customWidth="1"/>
    <col min="3" max="3" width="13.25" style="95" customWidth="1"/>
    <col min="4" max="4" width="12.375" style="95" customWidth="1"/>
    <col min="5" max="5" width="11.75" style="95" customWidth="1"/>
    <col min="6" max="6" width="11.875" style="95" customWidth="1"/>
    <col min="7" max="7" width="13.75" style="95" customWidth="1"/>
    <col min="8" max="8" width="15.875" style="95" customWidth="1"/>
    <col min="9" max="9" width="16.75" style="95" customWidth="1"/>
    <col min="10" max="10" width="13.625" style="95" customWidth="1"/>
    <col min="11" max="11" width="14.625" style="95" bestFit="1" customWidth="1"/>
    <col min="12" max="13" width="12.625" style="95" bestFit="1" customWidth="1"/>
    <col min="14" max="14" width="15.25" style="95" bestFit="1" customWidth="1"/>
    <col min="15" max="15" width="11.75" style="95" bestFit="1" customWidth="1"/>
    <col min="16" max="16384" width="9.125" style="95"/>
  </cols>
  <sheetData>
    <row r="1" spans="1:8" ht="24" customHeight="1">
      <c r="A1" s="1449" t="s">
        <v>214</v>
      </c>
      <c r="B1" s="1450"/>
      <c r="C1" s="1450"/>
      <c r="D1" s="1450"/>
      <c r="E1" s="1451"/>
      <c r="F1" s="1438" t="s">
        <v>215</v>
      </c>
      <c r="G1" s="1439"/>
      <c r="H1" s="1440"/>
    </row>
    <row r="2" spans="1:8" ht="24" customHeight="1">
      <c r="A2" s="1441" t="s">
        <v>52</v>
      </c>
      <c r="B2" s="1442"/>
      <c r="C2" s="1443" t="s">
        <v>5944</v>
      </c>
      <c r="D2" s="1443" t="s">
        <v>5747</v>
      </c>
      <c r="E2" s="1443" t="s">
        <v>2731</v>
      </c>
      <c r="F2" s="1445" t="s">
        <v>216</v>
      </c>
      <c r="G2" s="1445" t="s">
        <v>217</v>
      </c>
      <c r="H2" s="1445" t="s">
        <v>5950</v>
      </c>
    </row>
    <row r="3" spans="1:8" ht="24" customHeight="1">
      <c r="A3" s="1447" t="s">
        <v>53</v>
      </c>
      <c r="B3" s="1448"/>
      <c r="C3" s="1444"/>
      <c r="D3" s="1444"/>
      <c r="E3" s="1444"/>
      <c r="F3" s="1446"/>
      <c r="G3" s="1446"/>
      <c r="H3" s="1446"/>
    </row>
    <row r="4" spans="1:8" ht="24" customHeight="1">
      <c r="A4" s="105">
        <v>1</v>
      </c>
      <c r="B4" s="106" t="s">
        <v>54</v>
      </c>
      <c r="C4" s="107">
        <v>83192462.675999999</v>
      </c>
      <c r="D4" s="107">
        <v>45300476.1545</v>
      </c>
      <c r="E4" s="108">
        <v>34269596.679499999</v>
      </c>
      <c r="F4" s="109">
        <v>0.83645890149735069</v>
      </c>
      <c r="G4" s="127">
        <v>1.4275880295307228</v>
      </c>
      <c r="H4" s="110">
        <v>0.59616528883158226</v>
      </c>
    </row>
    <row r="5" spans="1:8" ht="24" customHeight="1">
      <c r="A5" s="105">
        <v>2</v>
      </c>
      <c r="B5" s="112" t="s">
        <v>5608</v>
      </c>
      <c r="C5" s="107">
        <v>858828.74750000006</v>
      </c>
      <c r="D5" s="107">
        <v>7940997.1284999996</v>
      </c>
      <c r="E5" s="107">
        <v>1139214.4779999999</v>
      </c>
      <c r="F5" s="113">
        <v>-0.89184875229110849</v>
      </c>
      <c r="G5" s="127">
        <v>-0.24612198660979434</v>
      </c>
      <c r="H5" s="110">
        <v>6.1544504374662582E-3</v>
      </c>
    </row>
    <row r="6" spans="1:8" ht="24" customHeight="1">
      <c r="A6" s="105">
        <v>3</v>
      </c>
      <c r="B6" s="112" t="s">
        <v>2681</v>
      </c>
      <c r="C6" s="107">
        <v>834805.33250000002</v>
      </c>
      <c r="D6" s="107">
        <v>806535.16949999996</v>
      </c>
      <c r="E6" s="107">
        <v>683439.26850000001</v>
      </c>
      <c r="F6" s="113">
        <v>3.5051370441199436E-2</v>
      </c>
      <c r="G6" s="127">
        <v>0.22147697824301993</v>
      </c>
      <c r="H6" s="110">
        <v>5.9822963061722497E-3</v>
      </c>
    </row>
    <row r="7" spans="1:8" ht="24" customHeight="1">
      <c r="A7" s="105">
        <v>4</v>
      </c>
      <c r="B7" s="112" t="s">
        <v>5607</v>
      </c>
      <c r="C7" s="107">
        <v>535102.47199999995</v>
      </c>
      <c r="D7" s="107">
        <v>438573.49050000001</v>
      </c>
      <c r="E7" s="107">
        <v>4027.6480000000001</v>
      </c>
      <c r="F7" s="113">
        <v>0.22009762010456013</v>
      </c>
      <c r="G7" s="127">
        <v>131.85730828513314</v>
      </c>
      <c r="H7" s="110">
        <v>3.834596422716597E-3</v>
      </c>
    </row>
    <row r="8" spans="1:8" ht="24" customHeight="1">
      <c r="A8" s="105">
        <v>5</v>
      </c>
      <c r="B8" s="112" t="s">
        <v>5609</v>
      </c>
      <c r="C8" s="107">
        <v>469409.27299999999</v>
      </c>
      <c r="D8" s="107">
        <v>136873.08799999999</v>
      </c>
      <c r="E8" s="107">
        <v>375456.38699999999</v>
      </c>
      <c r="F8" s="109">
        <v>2.4295220474604915</v>
      </c>
      <c r="G8" s="127">
        <v>0.25023648352531547</v>
      </c>
      <c r="H8" s="110">
        <v>3.363832561468336E-3</v>
      </c>
    </row>
    <row r="9" spans="1:8" ht="24" customHeight="1">
      <c r="A9" s="115"/>
      <c r="B9" s="106" t="s">
        <v>218</v>
      </c>
      <c r="C9" s="116">
        <v>85890608.501000002</v>
      </c>
      <c r="D9" s="116">
        <v>54623455.031000003</v>
      </c>
      <c r="E9" s="116">
        <v>36471734.461000003</v>
      </c>
      <c r="F9" s="117">
        <v>0.57241259184823079</v>
      </c>
      <c r="G9" s="129">
        <v>1.3549910573308392</v>
      </c>
      <c r="H9" s="118">
        <v>0.61550046455940566</v>
      </c>
    </row>
    <row r="10" spans="1:8" ht="24" customHeight="1">
      <c r="A10" s="120"/>
      <c r="B10" s="106" t="s">
        <v>57</v>
      </c>
      <c r="C10" s="116">
        <v>1617301.0795000121</v>
      </c>
      <c r="D10" s="116">
        <v>728962.42849997059</v>
      </c>
      <c r="E10" s="116">
        <v>3015217.28800001</v>
      </c>
      <c r="F10" s="117">
        <v>1.2186343441979979</v>
      </c>
      <c r="G10" s="129">
        <v>-0.46362038784516058</v>
      </c>
      <c r="H10" s="118">
        <v>1.1589737028735756E-2</v>
      </c>
    </row>
    <row r="11" spans="1:8" ht="24" customHeight="1">
      <c r="A11" s="121"/>
      <c r="B11" s="473" t="s">
        <v>46</v>
      </c>
      <c r="C11" s="476">
        <v>52038059.020000003</v>
      </c>
      <c r="D11" s="476">
        <v>31016926.535500001</v>
      </c>
      <c r="E11" s="477">
        <v>23356342.423</v>
      </c>
      <c r="F11" s="478">
        <v>0.67773099505653955</v>
      </c>
      <c r="G11" s="132">
        <v>1.2280054846582433</v>
      </c>
      <c r="H11" s="479">
        <v>0.37290979841185856</v>
      </c>
    </row>
    <row r="12" spans="1:8" ht="24" customHeight="1">
      <c r="A12" s="122"/>
      <c r="B12" s="473" t="s">
        <v>48</v>
      </c>
      <c r="C12" s="474">
        <v>139545968.60050002</v>
      </c>
      <c r="D12" s="474">
        <v>86369343.994999975</v>
      </c>
      <c r="E12" s="475">
        <v>62843294.172000013</v>
      </c>
      <c r="F12" s="123">
        <v>0.61568864768242881</v>
      </c>
      <c r="G12" s="923">
        <v>1.2205387295352041</v>
      </c>
      <c r="H12" s="124">
        <v>1</v>
      </c>
    </row>
    <row r="14" spans="1:8" ht="24" customHeight="1">
      <c r="A14" s="1449" t="s">
        <v>214</v>
      </c>
      <c r="B14" s="1450"/>
      <c r="C14" s="1450"/>
      <c r="D14" s="1450"/>
      <c r="E14" s="1451"/>
      <c r="F14" s="1438" t="s">
        <v>215</v>
      </c>
      <c r="G14" s="1439"/>
      <c r="H14" s="1440"/>
    </row>
    <row r="15" spans="1:8" ht="24" customHeight="1">
      <c r="A15" s="1441" t="s">
        <v>52</v>
      </c>
      <c r="B15" s="1442"/>
      <c r="C15" s="1443" t="s">
        <v>5944</v>
      </c>
      <c r="D15" s="1443" t="s">
        <v>5747</v>
      </c>
      <c r="E15" s="1443" t="s">
        <v>2731</v>
      </c>
      <c r="F15" s="1445" t="s">
        <v>216</v>
      </c>
      <c r="G15" s="1445" t="s">
        <v>217</v>
      </c>
      <c r="H15" s="1445" t="s">
        <v>5950</v>
      </c>
    </row>
    <row r="16" spans="1:8" ht="24" customHeight="1">
      <c r="A16" s="1447" t="s">
        <v>58</v>
      </c>
      <c r="B16" s="1448"/>
      <c r="C16" s="1444"/>
      <c r="D16" s="1444"/>
      <c r="E16" s="1444"/>
      <c r="F16" s="1446"/>
      <c r="G16" s="1446"/>
      <c r="H16" s="1446"/>
    </row>
    <row r="17" spans="1:8" ht="24" customHeight="1">
      <c r="A17" s="125">
        <v>1</v>
      </c>
      <c r="B17" s="112" t="s">
        <v>54</v>
      </c>
      <c r="C17" s="107">
        <v>10864876.408500001</v>
      </c>
      <c r="D17" s="107">
        <v>7192056.1200000001</v>
      </c>
      <c r="E17" s="107">
        <v>9747753.1940000001</v>
      </c>
      <c r="F17" s="127">
        <v>0.51067736780952711</v>
      </c>
      <c r="G17" s="127">
        <v>0.11460314928650628</v>
      </c>
      <c r="H17" s="110">
        <v>7.0769056402373243E-2</v>
      </c>
    </row>
    <row r="18" spans="1:8" ht="24" customHeight="1">
      <c r="A18" s="125">
        <v>2</v>
      </c>
      <c r="B18" s="112" t="s">
        <v>55</v>
      </c>
      <c r="C18" s="107">
        <v>1030814.302</v>
      </c>
      <c r="D18" s="107">
        <v>476131.82549999998</v>
      </c>
      <c r="E18" s="107">
        <v>797471.60349999997</v>
      </c>
      <c r="F18" s="127">
        <v>1.1649766866928331</v>
      </c>
      <c r="G18" s="110">
        <v>0.2926031440817316</v>
      </c>
      <c r="H18" s="110">
        <v>6.7142738431464977E-3</v>
      </c>
    </row>
    <row r="19" spans="1:8" ht="24" customHeight="1">
      <c r="A19" s="125">
        <v>3</v>
      </c>
      <c r="B19" s="112" t="s">
        <v>5333</v>
      </c>
      <c r="C19" s="107">
        <v>648350.92099999997</v>
      </c>
      <c r="D19" s="107">
        <v>275780.62650000001</v>
      </c>
      <c r="E19" s="107">
        <v>563593.24399999995</v>
      </c>
      <c r="F19" s="127">
        <v>1.3509661618670661</v>
      </c>
      <c r="G19" s="110">
        <v>0.15038802878197743</v>
      </c>
      <c r="H19" s="110">
        <v>4.2230745359315364E-3</v>
      </c>
    </row>
    <row r="20" spans="1:8" ht="24" customHeight="1">
      <c r="A20" s="125">
        <v>4</v>
      </c>
      <c r="B20" s="106" t="s">
        <v>56</v>
      </c>
      <c r="C20" s="107">
        <v>626712.59050000005</v>
      </c>
      <c r="D20" s="107">
        <v>286160.93650000001</v>
      </c>
      <c r="E20" s="107">
        <v>510638.92300000001</v>
      </c>
      <c r="F20" s="127">
        <v>1.1900703784564253</v>
      </c>
      <c r="G20" s="110">
        <v>0.22731065391190319</v>
      </c>
      <c r="H20" s="110">
        <v>4.0821319081433662E-3</v>
      </c>
    </row>
    <row r="21" spans="1:8" ht="24" customHeight="1">
      <c r="A21" s="125">
        <v>5</v>
      </c>
      <c r="B21" s="106" t="s">
        <v>5608</v>
      </c>
      <c r="C21" s="107">
        <v>541089.55550000002</v>
      </c>
      <c r="D21" s="107">
        <v>97360.840500000006</v>
      </c>
      <c r="E21" s="107">
        <v>279894.34850000002</v>
      </c>
      <c r="F21" s="127">
        <v>4.5575686561580167</v>
      </c>
      <c r="G21" s="127">
        <v>0.93319214339191991</v>
      </c>
      <c r="H21" s="110">
        <v>3.5244208799243212E-3</v>
      </c>
    </row>
    <row r="22" spans="1:8" ht="24" customHeight="1">
      <c r="A22" s="128"/>
      <c r="B22" s="112" t="s">
        <v>218</v>
      </c>
      <c r="C22" s="116">
        <v>13711843.777500002</v>
      </c>
      <c r="D22" s="116">
        <v>8327490.3490000004</v>
      </c>
      <c r="E22" s="116">
        <v>11899351.312999999</v>
      </c>
      <c r="F22" s="129">
        <v>0.64657576326660982</v>
      </c>
      <c r="G22" s="129">
        <v>0.15231859425142447</v>
      </c>
      <c r="H22" s="129">
        <v>8.9312957569518972E-2</v>
      </c>
    </row>
    <row r="23" spans="1:8" ht="24" customHeight="1">
      <c r="A23" s="130"/>
      <c r="B23" s="112" t="s">
        <v>57</v>
      </c>
      <c r="C23" s="107">
        <v>3327217.7039999366</v>
      </c>
      <c r="D23" s="107">
        <v>1746285.03549999</v>
      </c>
      <c r="E23" s="107">
        <v>2739493.8125000298</v>
      </c>
      <c r="F23" s="126">
        <v>0.90531192580900721</v>
      </c>
      <c r="G23" s="127">
        <v>0.21453740425263335</v>
      </c>
      <c r="H23" s="110">
        <v>2.1672041954672761E-2</v>
      </c>
    </row>
    <row r="24" spans="1:8" ht="24" customHeight="1">
      <c r="A24" s="131"/>
      <c r="B24" s="112" t="s">
        <v>46</v>
      </c>
      <c r="C24" s="107">
        <v>136486744.29899999</v>
      </c>
      <c r="D24" s="107">
        <v>69536699.535500005</v>
      </c>
      <c r="E24" s="107">
        <v>113224055.1865</v>
      </c>
      <c r="F24" s="132">
        <v>0.96280158838025565</v>
      </c>
      <c r="G24" s="127">
        <v>0.20545712723486398</v>
      </c>
      <c r="H24" s="110">
        <v>0.88901500047580828</v>
      </c>
    </row>
    <row r="25" spans="1:8" ht="24" customHeight="1">
      <c r="A25" s="133"/>
      <c r="B25" s="134" t="s">
        <v>48</v>
      </c>
      <c r="C25" s="135">
        <v>153525805.78049994</v>
      </c>
      <c r="D25" s="135">
        <v>79610474.920000002</v>
      </c>
      <c r="E25" s="135">
        <v>127862900.31200002</v>
      </c>
      <c r="F25" s="136">
        <v>0.92846237803224918</v>
      </c>
      <c r="G25" s="136">
        <v>0.20070642387963589</v>
      </c>
      <c r="H25" s="136">
        <v>1</v>
      </c>
    </row>
    <row r="27" spans="1:8" ht="18.75">
      <c r="A27" s="1452"/>
      <c r="B27" s="1453"/>
      <c r="C27" s="111" t="s">
        <v>5750</v>
      </c>
      <c r="D27" s="111" t="s">
        <v>5947</v>
      </c>
    </row>
    <row r="28" spans="1:8" ht="17.25" customHeight="1">
      <c r="A28" s="1454" t="s">
        <v>47</v>
      </c>
      <c r="B28" s="1455"/>
      <c r="C28" s="114">
        <v>65426192843.999954</v>
      </c>
      <c r="D28" s="114">
        <v>104546971061.99994</v>
      </c>
    </row>
    <row r="29" spans="1:8" ht="17.25" customHeight="1">
      <c r="A29" s="1454" t="s">
        <v>46</v>
      </c>
      <c r="B29" s="1455"/>
      <c r="C29" s="114">
        <v>100553626071.00002</v>
      </c>
      <c r="D29" s="114">
        <v>188524803319</v>
      </c>
    </row>
    <row r="30" spans="1:8" ht="16.5">
      <c r="A30" s="1454" t="s">
        <v>48</v>
      </c>
      <c r="B30" s="1455"/>
      <c r="C30" s="119">
        <v>165979818914.99997</v>
      </c>
      <c r="D30" s="119">
        <v>293071774380.99994</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2023-02-22T08:12:23Z</dcterms:modified>
</cp:coreProperties>
</file>